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8\"/>
    </mc:Choice>
  </mc:AlternateContent>
  <bookViews>
    <workbookView xWindow="0" yWindow="0" windowWidth="24000" windowHeight="9735" firstSheet="20" activeTab="20"/>
  </bookViews>
  <sheets>
    <sheet name="CANALES   ENERO   2018     " sheetId="1" r:id="rId1"/>
    <sheet name="FOLIOS   ENERO    2018     " sheetId="2" r:id="rId2"/>
    <sheet name="CANALES FEBRERO    2018      " sheetId="3" r:id="rId3"/>
    <sheet name="FOLIOS  FEBRERO   2018    " sheetId="4" r:id="rId4"/>
    <sheet name="CANALES   MARZO    2018   " sheetId="5" r:id="rId5"/>
    <sheet name="FOLIOS    MARZO   2018     " sheetId="6" r:id="rId6"/>
    <sheet name="CANALES   ABRIL   2018    " sheetId="7" r:id="rId7"/>
    <sheet name="FOLIOS   ABRIL   2018    " sheetId="8" r:id="rId8"/>
    <sheet name="CANALES  MAYO    2018   " sheetId="9" r:id="rId9"/>
    <sheet name="FOLIOS  MAYO    2018    " sheetId="10" r:id="rId10"/>
    <sheet name="CANALES  J U N I O   2018     " sheetId="11" r:id="rId11"/>
    <sheet name="FOLIOS  JUNIO   2018    " sheetId="12" r:id="rId12"/>
    <sheet name="CANALES   JULIO     2018      " sheetId="13" r:id="rId13"/>
    <sheet name="FOLIOS   JULIO    2018     " sheetId="14" r:id="rId14"/>
    <sheet name="CANALES   A G O S T O   2018  " sheetId="15" r:id="rId15"/>
    <sheet name="FOLIOS   A G O S T O    2018   " sheetId="16" r:id="rId16"/>
    <sheet name="CANALES  SEPTIEMBRE   2018     " sheetId="18" r:id="rId17"/>
    <sheet name="FOLIOS   SEPTIEMBRE   2018    " sheetId="19" r:id="rId18"/>
    <sheet name="CANALES  OCTUBRE  2018   " sheetId="20" r:id="rId19"/>
    <sheet name="FOLIOS  OCTUBRE   2018   " sheetId="21" r:id="rId20"/>
    <sheet name="CANALES  NOVIEMBRE 2018" sheetId="17" r:id="rId21"/>
    <sheet name="FOLIOS NOVIEMBRE 2018" sheetId="22" r:id="rId22"/>
    <sheet name="Hoja2" sheetId="23" r:id="rId23"/>
    <sheet name="Hoja3" sheetId="24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20" l="1"/>
  <c r="Q9" i="20"/>
  <c r="Q10" i="20"/>
  <c r="P24" i="17" l="1"/>
  <c r="U14" i="17" l="1"/>
  <c r="Q14" i="17"/>
  <c r="Q12" i="17"/>
  <c r="Q13" i="17"/>
  <c r="U12" i="17"/>
  <c r="U13" i="17"/>
  <c r="G119" i="2" l="1"/>
  <c r="P30" i="20" l="1"/>
  <c r="G222" i="22" l="1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G203" i="22"/>
  <c r="G202" i="22"/>
  <c r="G201" i="22"/>
  <c r="G200" i="22"/>
  <c r="G199" i="22"/>
  <c r="G198" i="22"/>
  <c r="G197" i="22"/>
  <c r="G196" i="22"/>
  <c r="G195" i="22"/>
  <c r="G194" i="22"/>
  <c r="G193" i="22"/>
  <c r="G192" i="22"/>
  <c r="G191" i="22"/>
  <c r="G190" i="22"/>
  <c r="G189" i="22"/>
  <c r="G188" i="22"/>
  <c r="G187" i="22"/>
  <c r="G186" i="22"/>
  <c r="G185" i="22"/>
  <c r="G184" i="22"/>
  <c r="G183" i="22"/>
  <c r="G182" i="22"/>
  <c r="G181" i="22"/>
  <c r="G180" i="22"/>
  <c r="G179" i="22"/>
  <c r="G178" i="22"/>
  <c r="G177" i="22"/>
  <c r="G176" i="22"/>
  <c r="G175" i="22"/>
  <c r="G174" i="22"/>
  <c r="G173" i="22"/>
  <c r="G172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23" i="22" s="1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I117" i="17"/>
  <c r="H117" i="17"/>
  <c r="G117" i="17"/>
  <c r="F117" i="17"/>
  <c r="E117" i="17"/>
  <c r="D117" i="17"/>
  <c r="C117" i="17"/>
  <c r="B117" i="17"/>
  <c r="I116" i="17"/>
  <c r="H116" i="17"/>
  <c r="G116" i="17"/>
  <c r="F116" i="17"/>
  <c r="E116" i="17"/>
  <c r="D116" i="17"/>
  <c r="C116" i="17"/>
  <c r="B116" i="17"/>
  <c r="I115" i="17"/>
  <c r="H115" i="17"/>
  <c r="G115" i="17"/>
  <c r="F115" i="17"/>
  <c r="E115" i="17"/>
  <c r="D115" i="17"/>
  <c r="C115" i="17"/>
  <c r="B115" i="17"/>
  <c r="HA108" i="17"/>
  <c r="GV108" i="17"/>
  <c r="GT108" i="17"/>
  <c r="GS108" i="17"/>
  <c r="GR108" i="17"/>
  <c r="GQ108" i="17"/>
  <c r="GP108" i="17"/>
  <c r="GO108" i="17"/>
  <c r="GN108" i="17"/>
  <c r="GM108" i="17"/>
  <c r="GL108" i="17"/>
  <c r="GK108" i="17"/>
  <c r="GJ108" i="17"/>
  <c r="GI108" i="17"/>
  <c r="GH108" i="17"/>
  <c r="GG108" i="17"/>
  <c r="GF108" i="17"/>
  <c r="GE108" i="17"/>
  <c r="GD108" i="17"/>
  <c r="GC108" i="17"/>
  <c r="GB108" i="17"/>
  <c r="GA108" i="17"/>
  <c r="FZ108" i="17"/>
  <c r="FY108" i="17"/>
  <c r="FX108" i="17"/>
  <c r="FW108" i="17"/>
  <c r="FV108" i="17"/>
  <c r="FU108" i="17"/>
  <c r="FT108" i="17"/>
  <c r="FS108" i="17"/>
  <c r="FR108" i="17"/>
  <c r="FQ108" i="17"/>
  <c r="FP108" i="17"/>
  <c r="FO108" i="17"/>
  <c r="FN108" i="17"/>
  <c r="FM108" i="17"/>
  <c r="FL108" i="17"/>
  <c r="FK108" i="17"/>
  <c r="FJ108" i="17"/>
  <c r="FI108" i="17"/>
  <c r="FH108" i="17"/>
  <c r="FG108" i="17"/>
  <c r="FF108" i="17"/>
  <c r="FE108" i="17"/>
  <c r="FD108" i="17"/>
  <c r="FC108" i="17"/>
  <c r="FB108" i="17"/>
  <c r="FA108" i="17"/>
  <c r="EZ108" i="17"/>
  <c r="EY108" i="17"/>
  <c r="EX108" i="17"/>
  <c r="EW108" i="17"/>
  <c r="EV108" i="17"/>
  <c r="EU108" i="17"/>
  <c r="ET108" i="17"/>
  <c r="ES108" i="17"/>
  <c r="ER108" i="17"/>
  <c r="EQ108" i="17"/>
  <c r="EP108" i="17"/>
  <c r="EO108" i="17"/>
  <c r="EN108" i="17"/>
  <c r="EM108" i="17"/>
  <c r="EL108" i="17"/>
  <c r="EK108" i="17"/>
  <c r="EJ108" i="17"/>
  <c r="EI108" i="17"/>
  <c r="EH108" i="17"/>
  <c r="EG108" i="17"/>
  <c r="EF108" i="17"/>
  <c r="EE108" i="17"/>
  <c r="ED108" i="17"/>
  <c r="EC108" i="17"/>
  <c r="EB108" i="17"/>
  <c r="EA108" i="17"/>
  <c r="DZ108" i="17"/>
  <c r="DY108" i="17"/>
  <c r="DX108" i="17"/>
  <c r="DW108" i="17"/>
  <c r="DV108" i="17"/>
  <c r="DU108" i="17"/>
  <c r="DT108" i="17"/>
  <c r="DS108" i="17"/>
  <c r="DR108" i="17"/>
  <c r="DQ108" i="17"/>
  <c r="DP108" i="17"/>
  <c r="DO108" i="17"/>
  <c r="DN108" i="17"/>
  <c r="DM108" i="17"/>
  <c r="DL108" i="17"/>
  <c r="DK108" i="17"/>
  <c r="DJ108" i="17"/>
  <c r="DI108" i="17"/>
  <c r="DH108" i="17"/>
  <c r="DG108" i="17"/>
  <c r="DF108" i="17"/>
  <c r="DE108" i="17"/>
  <c r="DD108" i="17"/>
  <c r="DC108" i="17"/>
  <c r="DB108" i="17"/>
  <c r="DA108" i="17"/>
  <c r="CZ108" i="17"/>
  <c r="CY108" i="17"/>
  <c r="CX108" i="17"/>
  <c r="CW108" i="17"/>
  <c r="CV108" i="17"/>
  <c r="CU108" i="17"/>
  <c r="CT108" i="17"/>
  <c r="CS108" i="17"/>
  <c r="CR108" i="17"/>
  <c r="CQ108" i="17"/>
  <c r="CP108" i="17"/>
  <c r="CO108" i="17"/>
  <c r="CN108" i="17"/>
  <c r="CM108" i="17"/>
  <c r="CL108" i="17"/>
  <c r="CK108" i="17"/>
  <c r="CJ108" i="17"/>
  <c r="CI108" i="17"/>
  <c r="CH108" i="17"/>
  <c r="CG108" i="17"/>
  <c r="CF108" i="17"/>
  <c r="CE108" i="17"/>
  <c r="CD108" i="17"/>
  <c r="CC108" i="17"/>
  <c r="CB108" i="17"/>
  <c r="CA108" i="17"/>
  <c r="BZ108" i="17"/>
  <c r="BY108" i="17"/>
  <c r="BX108" i="17"/>
  <c r="BW108" i="17"/>
  <c r="BV108" i="17"/>
  <c r="BU108" i="17"/>
  <c r="BT108" i="17"/>
  <c r="BS108" i="17"/>
  <c r="BR108" i="17"/>
  <c r="BQ108" i="17"/>
  <c r="BP108" i="17"/>
  <c r="BO108" i="17"/>
  <c r="BN108" i="17"/>
  <c r="BM108" i="17"/>
  <c r="BL108" i="17"/>
  <c r="BK108" i="17"/>
  <c r="BJ108" i="17"/>
  <c r="BI108" i="17"/>
  <c r="BH108" i="17"/>
  <c r="BG108" i="17"/>
  <c r="BF108" i="17"/>
  <c r="BE108" i="17"/>
  <c r="BD108" i="17"/>
  <c r="BC108" i="17"/>
  <c r="BB108" i="17"/>
  <c r="BA108" i="17"/>
  <c r="AZ108" i="17"/>
  <c r="AY108" i="17"/>
  <c r="AX108" i="17"/>
  <c r="AW108" i="17"/>
  <c r="AV108" i="17"/>
  <c r="AU108" i="17"/>
  <c r="AT108" i="17"/>
  <c r="AS108" i="17"/>
  <c r="AR108" i="17"/>
  <c r="AQ108" i="17"/>
  <c r="AP108" i="17"/>
  <c r="AO108" i="17"/>
  <c r="AN108" i="17"/>
  <c r="AM108" i="17"/>
  <c r="AL108" i="17"/>
  <c r="AK108" i="17"/>
  <c r="AJ108" i="17"/>
  <c r="AI108" i="17"/>
  <c r="AH108" i="17"/>
  <c r="AG108" i="17"/>
  <c r="AF108" i="17"/>
  <c r="AE108" i="17"/>
  <c r="AD108" i="17"/>
  <c r="AC108" i="17"/>
  <c r="AB108" i="17"/>
  <c r="AA108" i="17"/>
  <c r="Z108" i="17"/>
  <c r="Y108" i="17"/>
  <c r="X108" i="17"/>
  <c r="S108" i="17"/>
  <c r="U107" i="17"/>
  <c r="U106" i="17"/>
  <c r="U105" i="17"/>
  <c r="U103" i="17"/>
  <c r="U102" i="17"/>
  <c r="U101" i="17"/>
  <c r="U100" i="17"/>
  <c r="Q100" i="17"/>
  <c r="U99" i="17"/>
  <c r="Q99" i="17"/>
  <c r="U98" i="17"/>
  <c r="Q98" i="17"/>
  <c r="U97" i="17"/>
  <c r="Q97" i="17"/>
  <c r="U96" i="17"/>
  <c r="Q96" i="17"/>
  <c r="U95" i="17"/>
  <c r="Q95" i="17"/>
  <c r="U94" i="17"/>
  <c r="Q94" i="17"/>
  <c r="U93" i="17"/>
  <c r="Q93" i="17"/>
  <c r="U92" i="17"/>
  <c r="Q92" i="17"/>
  <c r="U91" i="17"/>
  <c r="Q91" i="17"/>
  <c r="U90" i="17"/>
  <c r="Q90" i="17"/>
  <c r="U89" i="17"/>
  <c r="Q89" i="17"/>
  <c r="U88" i="17"/>
  <c r="Q88" i="17"/>
  <c r="U87" i="17"/>
  <c r="Q87" i="17"/>
  <c r="U86" i="17"/>
  <c r="Q86" i="17"/>
  <c r="U85" i="17"/>
  <c r="Q85" i="17"/>
  <c r="U84" i="17"/>
  <c r="Q84" i="17"/>
  <c r="U83" i="17"/>
  <c r="Q83" i="17"/>
  <c r="U82" i="17"/>
  <c r="Q82" i="17"/>
  <c r="U81" i="17"/>
  <c r="Q81" i="17"/>
  <c r="U80" i="17"/>
  <c r="Q80" i="17"/>
  <c r="U79" i="17"/>
  <c r="Q79" i="17"/>
  <c r="U78" i="17"/>
  <c r="Q78" i="17"/>
  <c r="U77" i="17"/>
  <c r="Q77" i="17"/>
  <c r="U76" i="17"/>
  <c r="Q76" i="17"/>
  <c r="U75" i="17"/>
  <c r="Q75" i="17"/>
  <c r="U74" i="17"/>
  <c r="Q74" i="17"/>
  <c r="U73" i="17"/>
  <c r="Q73" i="17"/>
  <c r="U72" i="17"/>
  <c r="Q72" i="17"/>
  <c r="U71" i="17"/>
  <c r="Q71" i="17"/>
  <c r="U70" i="17"/>
  <c r="Q70" i="17"/>
  <c r="U69" i="17"/>
  <c r="Q69" i="17"/>
  <c r="U68" i="17"/>
  <c r="Q68" i="17"/>
  <c r="U67" i="17"/>
  <c r="Q67" i="17"/>
  <c r="U66" i="17"/>
  <c r="Q66" i="17"/>
  <c r="U65" i="17"/>
  <c r="Q65" i="17"/>
  <c r="U64" i="17"/>
  <c r="Q64" i="17"/>
  <c r="U63" i="17"/>
  <c r="Q63" i="17"/>
  <c r="U62" i="17"/>
  <c r="Q62" i="17"/>
  <c r="U61" i="17"/>
  <c r="Q61" i="17"/>
  <c r="U60" i="17"/>
  <c r="Q60" i="17"/>
  <c r="U59" i="17"/>
  <c r="Q59" i="17"/>
  <c r="U58" i="17"/>
  <c r="Q58" i="17"/>
  <c r="U57" i="17"/>
  <c r="Q57" i="17"/>
  <c r="U56" i="17"/>
  <c r="Q56" i="17"/>
  <c r="U55" i="17"/>
  <c r="Q55" i="17"/>
  <c r="U54" i="17"/>
  <c r="Q54" i="17"/>
  <c r="U53" i="17"/>
  <c r="Q53" i="17"/>
  <c r="U52" i="17"/>
  <c r="Q52" i="17"/>
  <c r="U51" i="17"/>
  <c r="Q51" i="17"/>
  <c r="I51" i="17"/>
  <c r="H51" i="17"/>
  <c r="G51" i="17"/>
  <c r="F51" i="17"/>
  <c r="E51" i="17"/>
  <c r="D51" i="17"/>
  <c r="C51" i="17"/>
  <c r="B51" i="17"/>
  <c r="U50" i="17"/>
  <c r="Q50" i="17"/>
  <c r="U49" i="17"/>
  <c r="Q49" i="17"/>
  <c r="U48" i="17"/>
  <c r="Q48" i="17"/>
  <c r="U47" i="17"/>
  <c r="Q47" i="17"/>
  <c r="U46" i="17"/>
  <c r="Q46" i="17"/>
  <c r="U45" i="17"/>
  <c r="Q45" i="17"/>
  <c r="U44" i="17"/>
  <c r="Q44" i="17"/>
  <c r="U43" i="17"/>
  <c r="Q43" i="17"/>
  <c r="U42" i="17"/>
  <c r="Q42" i="17"/>
  <c r="U41" i="17"/>
  <c r="Q41" i="17"/>
  <c r="U40" i="17"/>
  <c r="Q40" i="17"/>
  <c r="U39" i="17"/>
  <c r="Q39" i="17"/>
  <c r="U38" i="17"/>
  <c r="Q38" i="17"/>
  <c r="U37" i="17"/>
  <c r="Q37" i="17"/>
  <c r="U36" i="17"/>
  <c r="Q36" i="17"/>
  <c r="U35" i="17"/>
  <c r="Q35" i="17"/>
  <c r="U34" i="17"/>
  <c r="Q34" i="17"/>
  <c r="U33" i="17"/>
  <c r="Q33" i="17"/>
  <c r="U32" i="17"/>
  <c r="Q32" i="17"/>
  <c r="U31" i="17"/>
  <c r="Q31" i="17"/>
  <c r="U30" i="17"/>
  <c r="Q30" i="17"/>
  <c r="U29" i="17"/>
  <c r="Q29" i="17"/>
  <c r="U28" i="17"/>
  <c r="Q28" i="17"/>
  <c r="U27" i="17"/>
  <c r="Q27" i="17"/>
  <c r="U26" i="17"/>
  <c r="Q26" i="17"/>
  <c r="U25" i="17"/>
  <c r="Q25" i="17"/>
  <c r="U24" i="17"/>
  <c r="U23" i="17"/>
  <c r="Q23" i="17"/>
  <c r="U22" i="17"/>
  <c r="Q22" i="17"/>
  <c r="U21" i="17"/>
  <c r="Q21" i="17"/>
  <c r="U20" i="17"/>
  <c r="Q20" i="17"/>
  <c r="U19" i="17"/>
  <c r="Q19" i="17"/>
  <c r="Q18" i="17"/>
  <c r="P104" i="17"/>
  <c r="U104" i="17" s="1"/>
  <c r="U17" i="17"/>
  <c r="Q17" i="17"/>
  <c r="U16" i="17"/>
  <c r="Q16" i="17"/>
  <c r="U15" i="17"/>
  <c r="Q15" i="17"/>
  <c r="U11" i="17"/>
  <c r="Q11" i="17"/>
  <c r="U10" i="17"/>
  <c r="Q10" i="17"/>
  <c r="U9" i="17"/>
  <c r="Q9" i="17"/>
  <c r="U8" i="17"/>
  <c r="Q8" i="17"/>
  <c r="U7" i="17"/>
  <c r="Q7" i="17"/>
  <c r="U6" i="17"/>
  <c r="Q6" i="17"/>
  <c r="U5" i="17"/>
  <c r="Q5" i="17"/>
  <c r="U4" i="17"/>
  <c r="Q4" i="17"/>
  <c r="I3" i="17"/>
  <c r="H3" i="17"/>
  <c r="G3" i="17"/>
  <c r="F3" i="17"/>
  <c r="E3" i="17"/>
  <c r="D3" i="17"/>
  <c r="C3" i="17"/>
  <c r="B3" i="17"/>
  <c r="AN1" i="17"/>
  <c r="AW1" i="17" s="1"/>
  <c r="BF1" i="17" s="1"/>
  <c r="BO1" i="17" s="1"/>
  <c r="BX1" i="17" s="1"/>
  <c r="CG1" i="17" s="1"/>
  <c r="CP1" i="17" s="1"/>
  <c r="CY1" i="17" s="1"/>
  <c r="DH1" i="17" s="1"/>
  <c r="DQ1" i="17" s="1"/>
  <c r="DZ1" i="17" s="1"/>
  <c r="EI1" i="17" s="1"/>
  <c r="ER1" i="17" s="1"/>
  <c r="FA1" i="17" s="1"/>
  <c r="FJ1" i="17" s="1"/>
  <c r="FS1" i="17" s="1"/>
  <c r="GB1" i="17" s="1"/>
  <c r="GK1" i="17" s="1"/>
  <c r="GT1" i="17" s="1"/>
  <c r="AG1" i="17"/>
  <c r="AP1" i="17" s="1"/>
  <c r="AY1" i="17" s="1"/>
  <c r="BH1" i="17" s="1"/>
  <c r="BQ1" i="17" s="1"/>
  <c r="BZ1" i="17" s="1"/>
  <c r="CI1" i="17" s="1"/>
  <c r="CR1" i="17" s="1"/>
  <c r="DA1" i="17" s="1"/>
  <c r="DJ1" i="17" s="1"/>
  <c r="DS1" i="17" s="1"/>
  <c r="EB1" i="17" s="1"/>
  <c r="EK1" i="17" s="1"/>
  <c r="ET1" i="17" s="1"/>
  <c r="FC1" i="17" s="1"/>
  <c r="FL1" i="17" s="1"/>
  <c r="FU1" i="17" s="1"/>
  <c r="GD1" i="17" s="1"/>
  <c r="GM1" i="17" s="1"/>
  <c r="AE1" i="17"/>
  <c r="U18" i="17" l="1"/>
  <c r="U108" i="17" s="1"/>
  <c r="U111" i="17" s="1"/>
  <c r="Q24" i="17"/>
  <c r="G121" i="2"/>
  <c r="G109" i="2" l="1"/>
  <c r="G104" i="2"/>
  <c r="G85" i="2"/>
  <c r="G75" i="2"/>
  <c r="G94" i="2"/>
  <c r="G87" i="2"/>
  <c r="G54" i="2"/>
  <c r="G112" i="2"/>
  <c r="G32" i="2"/>
  <c r="G89" i="2" l="1"/>
  <c r="P21" i="20" l="1"/>
  <c r="P15" i="20" l="1"/>
  <c r="G88" i="2" l="1"/>
  <c r="G96" i="2"/>
  <c r="G97" i="2"/>
  <c r="G76" i="2" l="1"/>
  <c r="G80" i="2"/>
  <c r="U16" i="20" l="1"/>
  <c r="Q16" i="20"/>
  <c r="G40" i="2" l="1"/>
  <c r="G42" i="2" l="1"/>
  <c r="G51" i="2" l="1"/>
  <c r="G41" i="2"/>
  <c r="G44" i="2" l="1"/>
  <c r="P37" i="18" l="1"/>
  <c r="J21" i="2" l="1"/>
  <c r="J20" i="2" l="1"/>
  <c r="G21" i="2"/>
  <c r="G23" i="2" l="1"/>
  <c r="G8" i="2"/>
  <c r="G24" i="2"/>
  <c r="G19" i="2" l="1"/>
  <c r="G11" i="2"/>
  <c r="G4" i="2" l="1"/>
  <c r="D6" i="2" l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G67" i="2"/>
  <c r="G222" i="21" l="1"/>
  <c r="G221" i="21"/>
  <c r="G220" i="21"/>
  <c r="G219" i="21"/>
  <c r="G218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7" i="21"/>
  <c r="G196" i="21"/>
  <c r="G195" i="21"/>
  <c r="G194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73" i="21"/>
  <c r="G172" i="21"/>
  <c r="G171" i="21"/>
  <c r="G170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23" i="21" s="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I114" i="20"/>
  <c r="H114" i="20"/>
  <c r="G114" i="20"/>
  <c r="F114" i="20"/>
  <c r="E114" i="20"/>
  <c r="D114" i="20"/>
  <c r="C114" i="20"/>
  <c r="B114" i="20"/>
  <c r="I113" i="20"/>
  <c r="H113" i="20"/>
  <c r="G113" i="20"/>
  <c r="F113" i="20"/>
  <c r="E113" i="20"/>
  <c r="D113" i="20"/>
  <c r="C113" i="20"/>
  <c r="B113" i="20"/>
  <c r="I112" i="20"/>
  <c r="H112" i="20"/>
  <c r="G112" i="20"/>
  <c r="F112" i="20"/>
  <c r="E112" i="20"/>
  <c r="D112" i="20"/>
  <c r="C112" i="20"/>
  <c r="B112" i="20"/>
  <c r="HA105" i="20"/>
  <c r="GV105" i="20"/>
  <c r="GT105" i="20"/>
  <c r="GS105" i="20"/>
  <c r="GR105" i="20"/>
  <c r="GQ105" i="20"/>
  <c r="GP105" i="20"/>
  <c r="GO105" i="20"/>
  <c r="GN105" i="20"/>
  <c r="GM105" i="20"/>
  <c r="GL105" i="20"/>
  <c r="GK105" i="20"/>
  <c r="GJ105" i="20"/>
  <c r="GI105" i="20"/>
  <c r="GH105" i="20"/>
  <c r="GG105" i="20"/>
  <c r="GF105" i="20"/>
  <c r="GE105" i="20"/>
  <c r="GD105" i="20"/>
  <c r="GC105" i="20"/>
  <c r="GB105" i="20"/>
  <c r="GA105" i="20"/>
  <c r="FZ105" i="20"/>
  <c r="FY105" i="20"/>
  <c r="FX105" i="20"/>
  <c r="FW105" i="20"/>
  <c r="FV105" i="20"/>
  <c r="FU105" i="20"/>
  <c r="FT105" i="20"/>
  <c r="FS105" i="20"/>
  <c r="FR105" i="20"/>
  <c r="FQ105" i="20"/>
  <c r="FP105" i="20"/>
  <c r="FO105" i="20"/>
  <c r="FN105" i="20"/>
  <c r="FM105" i="20"/>
  <c r="FL105" i="20"/>
  <c r="FK105" i="20"/>
  <c r="FJ105" i="20"/>
  <c r="FI105" i="20"/>
  <c r="FH105" i="20"/>
  <c r="FG105" i="20"/>
  <c r="FF105" i="20"/>
  <c r="FE105" i="20"/>
  <c r="FD105" i="20"/>
  <c r="FC105" i="20"/>
  <c r="FB105" i="20"/>
  <c r="FA105" i="20"/>
  <c r="EZ105" i="20"/>
  <c r="EY105" i="20"/>
  <c r="EX105" i="20"/>
  <c r="EW105" i="20"/>
  <c r="EV105" i="20"/>
  <c r="EU105" i="20"/>
  <c r="ET105" i="20"/>
  <c r="ES105" i="20"/>
  <c r="ER105" i="20"/>
  <c r="EQ105" i="20"/>
  <c r="EP105" i="20"/>
  <c r="EO105" i="20"/>
  <c r="EN105" i="20"/>
  <c r="EM105" i="20"/>
  <c r="EL105" i="20"/>
  <c r="EK105" i="20"/>
  <c r="EJ105" i="20"/>
  <c r="EI105" i="20"/>
  <c r="EH105" i="20"/>
  <c r="EG105" i="20"/>
  <c r="EF105" i="20"/>
  <c r="EE105" i="20"/>
  <c r="ED105" i="20"/>
  <c r="EC105" i="20"/>
  <c r="EB105" i="20"/>
  <c r="EA105" i="20"/>
  <c r="DZ105" i="20"/>
  <c r="DY105" i="20"/>
  <c r="DX105" i="20"/>
  <c r="DW105" i="20"/>
  <c r="DV105" i="20"/>
  <c r="DU105" i="20"/>
  <c r="DT105" i="20"/>
  <c r="DS105" i="20"/>
  <c r="DR105" i="20"/>
  <c r="DQ105" i="20"/>
  <c r="DP105" i="20"/>
  <c r="DO105" i="20"/>
  <c r="DN105" i="20"/>
  <c r="DM105" i="20"/>
  <c r="DL105" i="20"/>
  <c r="DK105" i="20"/>
  <c r="DJ105" i="20"/>
  <c r="DI105" i="20"/>
  <c r="DH105" i="20"/>
  <c r="DG105" i="20"/>
  <c r="DF105" i="20"/>
  <c r="DE105" i="20"/>
  <c r="DD105" i="20"/>
  <c r="DC105" i="20"/>
  <c r="DB105" i="20"/>
  <c r="DA105" i="20"/>
  <c r="CZ105" i="20"/>
  <c r="CY105" i="20"/>
  <c r="CX105" i="20"/>
  <c r="CW105" i="20"/>
  <c r="CV105" i="20"/>
  <c r="CU105" i="20"/>
  <c r="CT105" i="20"/>
  <c r="CS105" i="20"/>
  <c r="CR105" i="20"/>
  <c r="CQ105" i="20"/>
  <c r="CP105" i="20"/>
  <c r="CO105" i="20"/>
  <c r="CN105" i="20"/>
  <c r="CM105" i="20"/>
  <c r="CL105" i="20"/>
  <c r="CK105" i="20"/>
  <c r="CJ105" i="20"/>
  <c r="CI105" i="20"/>
  <c r="CH105" i="20"/>
  <c r="CG105" i="20"/>
  <c r="CF105" i="20"/>
  <c r="CE105" i="20"/>
  <c r="CD105" i="20"/>
  <c r="CC105" i="20"/>
  <c r="CB105" i="20"/>
  <c r="CA105" i="20"/>
  <c r="BZ105" i="20"/>
  <c r="BY105" i="20"/>
  <c r="BX105" i="20"/>
  <c r="BW105" i="20"/>
  <c r="BV105" i="20"/>
  <c r="BU105" i="20"/>
  <c r="BT105" i="20"/>
  <c r="BS105" i="20"/>
  <c r="BR105" i="20"/>
  <c r="BQ105" i="20"/>
  <c r="BP105" i="20"/>
  <c r="BO105" i="20"/>
  <c r="BN105" i="20"/>
  <c r="BM105" i="20"/>
  <c r="BL105" i="20"/>
  <c r="BK105" i="20"/>
  <c r="BJ105" i="20"/>
  <c r="BI105" i="20"/>
  <c r="BH105" i="20"/>
  <c r="BG105" i="20"/>
  <c r="BF105" i="20"/>
  <c r="BE105" i="20"/>
  <c r="BD105" i="20"/>
  <c r="BC105" i="20"/>
  <c r="BB105" i="20"/>
  <c r="BA105" i="20"/>
  <c r="AZ105" i="20"/>
  <c r="AY105" i="20"/>
  <c r="AX105" i="20"/>
  <c r="AW105" i="20"/>
  <c r="AV105" i="20"/>
  <c r="AU105" i="20"/>
  <c r="AT105" i="20"/>
  <c r="AS105" i="20"/>
  <c r="AR105" i="20"/>
  <c r="AQ105" i="20"/>
  <c r="AP105" i="20"/>
  <c r="AO105" i="20"/>
  <c r="AN105" i="20"/>
  <c r="AM105" i="20"/>
  <c r="AL105" i="20"/>
  <c r="AK105" i="20"/>
  <c r="AJ105" i="20"/>
  <c r="AI105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S105" i="20"/>
  <c r="U104" i="20"/>
  <c r="U103" i="20"/>
  <c r="U102" i="20"/>
  <c r="P101" i="20"/>
  <c r="U101" i="20" s="1"/>
  <c r="U100" i="20"/>
  <c r="U99" i="20"/>
  <c r="U98" i="20"/>
  <c r="U97" i="20"/>
  <c r="Q97" i="20"/>
  <c r="U96" i="20"/>
  <c r="Q96" i="20"/>
  <c r="U95" i="20"/>
  <c r="Q95" i="20"/>
  <c r="U94" i="20"/>
  <c r="Q94" i="20"/>
  <c r="U93" i="20"/>
  <c r="Q93" i="20"/>
  <c r="U92" i="20"/>
  <c r="Q92" i="20"/>
  <c r="U91" i="20"/>
  <c r="Q91" i="20"/>
  <c r="U90" i="20"/>
  <c r="Q90" i="20"/>
  <c r="U89" i="20"/>
  <c r="Q89" i="20"/>
  <c r="U88" i="20"/>
  <c r="Q88" i="20"/>
  <c r="U87" i="20"/>
  <c r="Q87" i="20"/>
  <c r="U86" i="20"/>
  <c r="Q86" i="20"/>
  <c r="U85" i="20"/>
  <c r="Q85" i="20"/>
  <c r="U84" i="20"/>
  <c r="Q84" i="20"/>
  <c r="U83" i="20"/>
  <c r="Q83" i="20"/>
  <c r="U82" i="20"/>
  <c r="Q82" i="20"/>
  <c r="U81" i="20"/>
  <c r="Q81" i="20"/>
  <c r="U80" i="20"/>
  <c r="Q80" i="20"/>
  <c r="U79" i="20"/>
  <c r="Q79" i="20"/>
  <c r="U78" i="20"/>
  <c r="Q78" i="20"/>
  <c r="U77" i="20"/>
  <c r="Q77" i="20"/>
  <c r="U76" i="20"/>
  <c r="Q76" i="20"/>
  <c r="U75" i="20"/>
  <c r="Q75" i="20"/>
  <c r="U74" i="20"/>
  <c r="Q74" i="20"/>
  <c r="U73" i="20"/>
  <c r="Q73" i="20"/>
  <c r="U72" i="20"/>
  <c r="Q72" i="20"/>
  <c r="U71" i="20"/>
  <c r="Q71" i="20"/>
  <c r="U70" i="20"/>
  <c r="Q70" i="20"/>
  <c r="U69" i="20"/>
  <c r="Q69" i="20"/>
  <c r="U68" i="20"/>
  <c r="Q68" i="20"/>
  <c r="U67" i="20"/>
  <c r="Q67" i="20"/>
  <c r="U66" i="20"/>
  <c r="Q66" i="20"/>
  <c r="U65" i="20"/>
  <c r="Q65" i="20"/>
  <c r="U64" i="20"/>
  <c r="Q64" i="20"/>
  <c r="U63" i="20"/>
  <c r="Q63" i="20"/>
  <c r="U62" i="20"/>
  <c r="Q62" i="20"/>
  <c r="U61" i="20"/>
  <c r="Q61" i="20"/>
  <c r="U60" i="20"/>
  <c r="Q60" i="20"/>
  <c r="U59" i="20"/>
  <c r="Q59" i="20"/>
  <c r="U58" i="20"/>
  <c r="Q58" i="20"/>
  <c r="U57" i="20"/>
  <c r="Q57" i="20"/>
  <c r="U56" i="20"/>
  <c r="Q56" i="20"/>
  <c r="U55" i="20"/>
  <c r="Q55" i="20"/>
  <c r="U54" i="20"/>
  <c r="Q54" i="20"/>
  <c r="U53" i="20"/>
  <c r="Q53" i="20"/>
  <c r="U52" i="20"/>
  <c r="Q52" i="20"/>
  <c r="U51" i="20"/>
  <c r="Q51" i="20"/>
  <c r="U50" i="20"/>
  <c r="Q50" i="20"/>
  <c r="U49" i="20"/>
  <c r="Q49" i="20"/>
  <c r="U48" i="20"/>
  <c r="Q48" i="20"/>
  <c r="I48" i="20"/>
  <c r="H48" i="20"/>
  <c r="G48" i="20"/>
  <c r="F48" i="20"/>
  <c r="E48" i="20"/>
  <c r="D48" i="20"/>
  <c r="C48" i="20"/>
  <c r="B48" i="20"/>
  <c r="U47" i="20"/>
  <c r="Q47" i="20"/>
  <c r="U46" i="20"/>
  <c r="Q46" i="20"/>
  <c r="U45" i="20"/>
  <c r="Q45" i="20"/>
  <c r="U44" i="20"/>
  <c r="Q44" i="20"/>
  <c r="U43" i="20"/>
  <c r="Q43" i="20"/>
  <c r="U42" i="20"/>
  <c r="Q42" i="20"/>
  <c r="U41" i="20"/>
  <c r="Q41" i="20"/>
  <c r="U40" i="20"/>
  <c r="Q40" i="20"/>
  <c r="U39" i="20"/>
  <c r="Q39" i="20"/>
  <c r="U38" i="20"/>
  <c r="Q38" i="20"/>
  <c r="U37" i="20"/>
  <c r="Q37" i="20"/>
  <c r="U36" i="20"/>
  <c r="Q36" i="20"/>
  <c r="U35" i="20"/>
  <c r="Q35" i="20"/>
  <c r="U34" i="20"/>
  <c r="Q34" i="20"/>
  <c r="U33" i="20"/>
  <c r="Q33" i="20"/>
  <c r="U32" i="20"/>
  <c r="Q32" i="20"/>
  <c r="U31" i="20"/>
  <c r="Q31" i="20"/>
  <c r="U30" i="20"/>
  <c r="Q30" i="20"/>
  <c r="U29" i="20"/>
  <c r="Q29" i="20"/>
  <c r="U28" i="20"/>
  <c r="Q28" i="20"/>
  <c r="U27" i="20"/>
  <c r="Q27" i="20"/>
  <c r="U26" i="20"/>
  <c r="Q26" i="20"/>
  <c r="U25" i="20"/>
  <c r="Q25" i="20"/>
  <c r="U24" i="20"/>
  <c r="Q24" i="20"/>
  <c r="U23" i="20"/>
  <c r="Q23" i="20"/>
  <c r="U22" i="20"/>
  <c r="Q22" i="20"/>
  <c r="U21" i="20"/>
  <c r="Q21" i="20"/>
  <c r="U20" i="20"/>
  <c r="Q20" i="20"/>
  <c r="U19" i="20"/>
  <c r="Q19" i="20"/>
  <c r="U18" i="20"/>
  <c r="Q18" i="20"/>
  <c r="U17" i="20"/>
  <c r="Q17" i="20"/>
  <c r="U15" i="20"/>
  <c r="Q15" i="20"/>
  <c r="U14" i="20"/>
  <c r="Q14" i="20"/>
  <c r="U13" i="20"/>
  <c r="Q13" i="20"/>
  <c r="U12" i="20"/>
  <c r="Q12" i="20"/>
  <c r="U11" i="20"/>
  <c r="Q11" i="20"/>
  <c r="U10" i="20"/>
  <c r="U8" i="20"/>
  <c r="Q8" i="20"/>
  <c r="U7" i="20"/>
  <c r="Q7" i="20"/>
  <c r="U6" i="20"/>
  <c r="Q6" i="20"/>
  <c r="U5" i="20"/>
  <c r="Q5" i="20"/>
  <c r="U4" i="20"/>
  <c r="Q4" i="20"/>
  <c r="I3" i="20"/>
  <c r="H3" i="20"/>
  <c r="G3" i="20"/>
  <c r="F3" i="20"/>
  <c r="E3" i="20"/>
  <c r="D3" i="20"/>
  <c r="C3" i="20"/>
  <c r="B3" i="20"/>
  <c r="AG1" i="20"/>
  <c r="AP1" i="20" s="1"/>
  <c r="AY1" i="20" s="1"/>
  <c r="BH1" i="20" s="1"/>
  <c r="BQ1" i="20" s="1"/>
  <c r="BZ1" i="20" s="1"/>
  <c r="CI1" i="20" s="1"/>
  <c r="CR1" i="20" s="1"/>
  <c r="DA1" i="20" s="1"/>
  <c r="DJ1" i="20" s="1"/>
  <c r="DS1" i="20" s="1"/>
  <c r="EB1" i="20" s="1"/>
  <c r="EK1" i="20" s="1"/>
  <c r="ET1" i="20" s="1"/>
  <c r="FC1" i="20" s="1"/>
  <c r="FL1" i="20" s="1"/>
  <c r="FU1" i="20" s="1"/>
  <c r="GD1" i="20" s="1"/>
  <c r="GM1" i="20" s="1"/>
  <c r="AE1" i="20"/>
  <c r="AN1" i="20" s="1"/>
  <c r="AW1" i="20" s="1"/>
  <c r="BF1" i="20" s="1"/>
  <c r="BO1" i="20" s="1"/>
  <c r="BX1" i="20" s="1"/>
  <c r="CG1" i="20" s="1"/>
  <c r="CP1" i="20" s="1"/>
  <c r="CY1" i="20" s="1"/>
  <c r="DH1" i="20" s="1"/>
  <c r="DQ1" i="20" s="1"/>
  <c r="DZ1" i="20" s="1"/>
  <c r="EI1" i="20" s="1"/>
  <c r="ER1" i="20" s="1"/>
  <c r="FA1" i="20" s="1"/>
  <c r="FJ1" i="20" s="1"/>
  <c r="FS1" i="20" s="1"/>
  <c r="GB1" i="20" s="1"/>
  <c r="GK1" i="20" s="1"/>
  <c r="GT1" i="20" s="1"/>
  <c r="U105" i="20" l="1"/>
  <c r="U108" i="20" s="1"/>
  <c r="GY39" i="15"/>
  <c r="Q32" i="18" l="1"/>
  <c r="U11" i="18" l="1"/>
  <c r="P39" i="3" l="1"/>
  <c r="P22" i="15" l="1"/>
  <c r="G222" i="19" l="1"/>
  <c r="G221" i="19"/>
  <c r="G220" i="19"/>
  <c r="G219" i="19"/>
  <c r="G218" i="19"/>
  <c r="G217" i="19"/>
  <c r="G216" i="19"/>
  <c r="G215" i="19"/>
  <c r="G214" i="19"/>
  <c r="G213" i="19"/>
  <c r="G212" i="19"/>
  <c r="G211" i="19"/>
  <c r="G210" i="19"/>
  <c r="G209" i="19"/>
  <c r="G208" i="19"/>
  <c r="G207" i="19"/>
  <c r="G206" i="19"/>
  <c r="G205" i="19"/>
  <c r="G204" i="19"/>
  <c r="G203" i="19"/>
  <c r="G202" i="19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23" i="19" s="1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I113" i="18"/>
  <c r="H113" i="18"/>
  <c r="G113" i="18"/>
  <c r="F113" i="18"/>
  <c r="E113" i="18"/>
  <c r="D113" i="18"/>
  <c r="C113" i="18"/>
  <c r="B113" i="18"/>
  <c r="I112" i="18"/>
  <c r="H112" i="18"/>
  <c r="G112" i="18"/>
  <c r="F112" i="18"/>
  <c r="E112" i="18"/>
  <c r="D112" i="18"/>
  <c r="C112" i="18"/>
  <c r="B112" i="18"/>
  <c r="I111" i="18"/>
  <c r="H111" i="18"/>
  <c r="G111" i="18"/>
  <c r="F111" i="18"/>
  <c r="E111" i="18"/>
  <c r="D111" i="18"/>
  <c r="C111" i="18"/>
  <c r="B111" i="18"/>
  <c r="HA104" i="18"/>
  <c r="GV104" i="18"/>
  <c r="GT104" i="18"/>
  <c r="GS104" i="18"/>
  <c r="GR104" i="18"/>
  <c r="GQ104" i="18"/>
  <c r="GP104" i="18"/>
  <c r="GO104" i="18"/>
  <c r="GN104" i="18"/>
  <c r="GM104" i="18"/>
  <c r="GL104" i="18"/>
  <c r="GK104" i="18"/>
  <c r="GJ104" i="18"/>
  <c r="GI104" i="18"/>
  <c r="GH104" i="18"/>
  <c r="GG104" i="18"/>
  <c r="GF104" i="18"/>
  <c r="GE104" i="18"/>
  <c r="GD104" i="18"/>
  <c r="GC104" i="18"/>
  <c r="GB104" i="18"/>
  <c r="GA104" i="18"/>
  <c r="FZ104" i="18"/>
  <c r="FY104" i="18"/>
  <c r="FX104" i="18"/>
  <c r="FW104" i="18"/>
  <c r="FV104" i="18"/>
  <c r="FU104" i="18"/>
  <c r="FT104" i="18"/>
  <c r="FS104" i="18"/>
  <c r="FR104" i="18"/>
  <c r="FQ104" i="18"/>
  <c r="FP104" i="18"/>
  <c r="FO104" i="18"/>
  <c r="FN104" i="18"/>
  <c r="FM104" i="18"/>
  <c r="FL104" i="18"/>
  <c r="FK104" i="18"/>
  <c r="FJ104" i="18"/>
  <c r="FI104" i="18"/>
  <c r="FH104" i="18"/>
  <c r="FG104" i="18"/>
  <c r="FF104" i="18"/>
  <c r="FE104" i="18"/>
  <c r="FD104" i="18"/>
  <c r="FC104" i="18"/>
  <c r="FB104" i="18"/>
  <c r="FA104" i="18"/>
  <c r="EZ104" i="18"/>
  <c r="EY104" i="18"/>
  <c r="EX104" i="18"/>
  <c r="EW104" i="18"/>
  <c r="EV104" i="18"/>
  <c r="EU104" i="18"/>
  <c r="ET104" i="18"/>
  <c r="ES104" i="18"/>
  <c r="ER104" i="18"/>
  <c r="EQ104" i="18"/>
  <c r="EP104" i="18"/>
  <c r="EO104" i="18"/>
  <c r="EN104" i="18"/>
  <c r="EM104" i="18"/>
  <c r="EL104" i="18"/>
  <c r="EK104" i="18"/>
  <c r="EJ104" i="18"/>
  <c r="EI104" i="18"/>
  <c r="EH104" i="18"/>
  <c r="EG104" i="18"/>
  <c r="EF104" i="18"/>
  <c r="EE104" i="18"/>
  <c r="ED104" i="18"/>
  <c r="EC104" i="18"/>
  <c r="EB104" i="18"/>
  <c r="EA104" i="18"/>
  <c r="DZ104" i="18"/>
  <c r="DY104" i="18"/>
  <c r="DX104" i="18"/>
  <c r="DW104" i="18"/>
  <c r="DV104" i="18"/>
  <c r="DU104" i="18"/>
  <c r="DT104" i="18"/>
  <c r="DS104" i="18"/>
  <c r="DR104" i="18"/>
  <c r="DQ104" i="18"/>
  <c r="DP104" i="18"/>
  <c r="DO104" i="18"/>
  <c r="DN104" i="18"/>
  <c r="DM104" i="18"/>
  <c r="DL104" i="18"/>
  <c r="DK104" i="18"/>
  <c r="DJ104" i="18"/>
  <c r="DI104" i="18"/>
  <c r="DH104" i="18"/>
  <c r="DG104" i="18"/>
  <c r="DF104" i="18"/>
  <c r="DE104" i="18"/>
  <c r="DD104" i="18"/>
  <c r="DC104" i="18"/>
  <c r="DB104" i="18"/>
  <c r="DA104" i="18"/>
  <c r="CZ104" i="18"/>
  <c r="CY104" i="18"/>
  <c r="CX104" i="18"/>
  <c r="CW104" i="18"/>
  <c r="CV104" i="18"/>
  <c r="CU104" i="18"/>
  <c r="CT104" i="18"/>
  <c r="CS104" i="18"/>
  <c r="CR104" i="18"/>
  <c r="CQ104" i="18"/>
  <c r="CP104" i="18"/>
  <c r="CO104" i="18"/>
  <c r="CN104" i="18"/>
  <c r="CM104" i="18"/>
  <c r="CL104" i="18"/>
  <c r="CK104" i="18"/>
  <c r="CJ104" i="18"/>
  <c r="CI104" i="18"/>
  <c r="CH104" i="18"/>
  <c r="CG104" i="18"/>
  <c r="CF104" i="18"/>
  <c r="CE104" i="18"/>
  <c r="CD104" i="18"/>
  <c r="CC104" i="18"/>
  <c r="CB104" i="18"/>
  <c r="CA104" i="18"/>
  <c r="BZ104" i="18"/>
  <c r="BY104" i="18"/>
  <c r="BX104" i="18"/>
  <c r="BW104" i="18"/>
  <c r="BV104" i="18"/>
  <c r="BU104" i="18"/>
  <c r="BT104" i="18"/>
  <c r="BS104" i="18"/>
  <c r="BR104" i="18"/>
  <c r="BQ104" i="18"/>
  <c r="BP104" i="18"/>
  <c r="BO104" i="18"/>
  <c r="BN104" i="18"/>
  <c r="BM104" i="18"/>
  <c r="BL104" i="18"/>
  <c r="BK104" i="18"/>
  <c r="BJ104" i="18"/>
  <c r="BI104" i="18"/>
  <c r="BH104" i="18"/>
  <c r="BG104" i="18"/>
  <c r="BF104" i="18"/>
  <c r="BE104" i="18"/>
  <c r="BD104" i="18"/>
  <c r="BC104" i="18"/>
  <c r="BB104" i="18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AK104" i="18"/>
  <c r="AJ104" i="18"/>
  <c r="AI104" i="18"/>
  <c r="AH104" i="18"/>
  <c r="AG104" i="18"/>
  <c r="AF104" i="18"/>
  <c r="AE104" i="18"/>
  <c r="AD104" i="18"/>
  <c r="AC104" i="18"/>
  <c r="AB104" i="18"/>
  <c r="AA104" i="18"/>
  <c r="Z104" i="18"/>
  <c r="Y104" i="18"/>
  <c r="X104" i="18"/>
  <c r="S104" i="18"/>
  <c r="U103" i="18"/>
  <c r="U102" i="18"/>
  <c r="U101" i="18"/>
  <c r="P100" i="18"/>
  <c r="U100" i="18" s="1"/>
  <c r="U99" i="18"/>
  <c r="U98" i="18"/>
  <c r="U97" i="18"/>
  <c r="U96" i="18"/>
  <c r="Q96" i="18"/>
  <c r="U95" i="18"/>
  <c r="Q95" i="18"/>
  <c r="U94" i="18"/>
  <c r="Q94" i="18"/>
  <c r="U93" i="18"/>
  <c r="Q93" i="18"/>
  <c r="U92" i="18"/>
  <c r="Q92" i="18"/>
  <c r="U91" i="18"/>
  <c r="Q91" i="18"/>
  <c r="U90" i="18"/>
  <c r="Q90" i="18"/>
  <c r="U89" i="18"/>
  <c r="Q89" i="18"/>
  <c r="U88" i="18"/>
  <c r="Q88" i="18"/>
  <c r="U87" i="18"/>
  <c r="Q87" i="18"/>
  <c r="U86" i="18"/>
  <c r="Q86" i="18"/>
  <c r="U85" i="18"/>
  <c r="Q85" i="18"/>
  <c r="U84" i="18"/>
  <c r="Q84" i="18"/>
  <c r="U83" i="18"/>
  <c r="Q83" i="18"/>
  <c r="U82" i="18"/>
  <c r="Q82" i="18"/>
  <c r="U81" i="18"/>
  <c r="Q81" i="18"/>
  <c r="U80" i="18"/>
  <c r="Q80" i="18"/>
  <c r="U79" i="18"/>
  <c r="Q79" i="18"/>
  <c r="U78" i="18"/>
  <c r="Q78" i="18"/>
  <c r="U77" i="18"/>
  <c r="Q77" i="18"/>
  <c r="U76" i="18"/>
  <c r="Q76" i="18"/>
  <c r="U75" i="18"/>
  <c r="Q75" i="18"/>
  <c r="U74" i="18"/>
  <c r="Q74" i="18"/>
  <c r="U73" i="18"/>
  <c r="Q73" i="18"/>
  <c r="U72" i="18"/>
  <c r="Q72" i="18"/>
  <c r="U71" i="18"/>
  <c r="Q71" i="18"/>
  <c r="U70" i="18"/>
  <c r="Q70" i="18"/>
  <c r="U69" i="18"/>
  <c r="Q69" i="18"/>
  <c r="U68" i="18"/>
  <c r="Q68" i="18"/>
  <c r="U67" i="18"/>
  <c r="Q67" i="18"/>
  <c r="U66" i="18"/>
  <c r="Q66" i="18"/>
  <c r="U65" i="18"/>
  <c r="Q65" i="18"/>
  <c r="U64" i="18"/>
  <c r="Q64" i="18"/>
  <c r="U63" i="18"/>
  <c r="Q63" i="18"/>
  <c r="U62" i="18"/>
  <c r="Q62" i="18"/>
  <c r="U61" i="18"/>
  <c r="Q61" i="18"/>
  <c r="U60" i="18"/>
  <c r="Q60" i="18"/>
  <c r="U59" i="18"/>
  <c r="Q59" i="18"/>
  <c r="U58" i="18"/>
  <c r="Q58" i="18"/>
  <c r="U57" i="18"/>
  <c r="Q57" i="18"/>
  <c r="U56" i="18"/>
  <c r="Q56" i="18"/>
  <c r="U55" i="18"/>
  <c r="Q55" i="18"/>
  <c r="U54" i="18"/>
  <c r="Q54" i="18"/>
  <c r="U53" i="18"/>
  <c r="Q53" i="18"/>
  <c r="U52" i="18"/>
  <c r="Q52" i="18"/>
  <c r="U51" i="18"/>
  <c r="Q51" i="18"/>
  <c r="U50" i="18"/>
  <c r="U49" i="18"/>
  <c r="U48" i="18"/>
  <c r="U47" i="18"/>
  <c r="I47" i="18"/>
  <c r="H47" i="18"/>
  <c r="G47" i="18"/>
  <c r="F47" i="18"/>
  <c r="E47" i="18"/>
  <c r="D47" i="18"/>
  <c r="C47" i="18"/>
  <c r="B47" i="18"/>
  <c r="U46" i="18"/>
  <c r="U45" i="18"/>
  <c r="U44" i="18"/>
  <c r="U43" i="18"/>
  <c r="U42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0" i="18"/>
  <c r="U9" i="18"/>
  <c r="Q9" i="18"/>
  <c r="U8" i="18"/>
  <c r="Q8" i="18"/>
  <c r="U7" i="18"/>
  <c r="Q7" i="18"/>
  <c r="U6" i="18"/>
  <c r="Q6" i="18"/>
  <c r="U5" i="18"/>
  <c r="Q5" i="18"/>
  <c r="U4" i="18"/>
  <c r="I3" i="18"/>
  <c r="H3" i="18"/>
  <c r="G3" i="18"/>
  <c r="F3" i="18"/>
  <c r="E3" i="18"/>
  <c r="D3" i="18"/>
  <c r="C3" i="18"/>
  <c r="B3" i="18"/>
  <c r="AP1" i="18"/>
  <c r="AY1" i="18" s="1"/>
  <c r="BH1" i="18" s="1"/>
  <c r="BQ1" i="18" s="1"/>
  <c r="BZ1" i="18" s="1"/>
  <c r="CI1" i="18" s="1"/>
  <c r="CR1" i="18" s="1"/>
  <c r="DA1" i="18" s="1"/>
  <c r="DJ1" i="18" s="1"/>
  <c r="DS1" i="18" s="1"/>
  <c r="EB1" i="18" s="1"/>
  <c r="EK1" i="18" s="1"/>
  <c r="ET1" i="18" s="1"/>
  <c r="FC1" i="18" s="1"/>
  <c r="FL1" i="18" s="1"/>
  <c r="FU1" i="18" s="1"/>
  <c r="GD1" i="18" s="1"/>
  <c r="GM1" i="18" s="1"/>
  <c r="AG1" i="18"/>
  <c r="AE1" i="18"/>
  <c r="AN1" i="18" s="1"/>
  <c r="AW1" i="18" s="1"/>
  <c r="BF1" i="18" s="1"/>
  <c r="BO1" i="18" s="1"/>
  <c r="BX1" i="18" s="1"/>
  <c r="CG1" i="18" s="1"/>
  <c r="CP1" i="18" s="1"/>
  <c r="CY1" i="18" s="1"/>
  <c r="DH1" i="18" s="1"/>
  <c r="DQ1" i="18" s="1"/>
  <c r="DZ1" i="18" s="1"/>
  <c r="EI1" i="18" s="1"/>
  <c r="ER1" i="18" s="1"/>
  <c r="FA1" i="18" s="1"/>
  <c r="FJ1" i="18" s="1"/>
  <c r="FS1" i="18" s="1"/>
  <c r="GB1" i="18" s="1"/>
  <c r="GK1" i="18" s="1"/>
  <c r="GT1" i="18" s="1"/>
  <c r="U104" i="18" l="1"/>
  <c r="U107" i="18" s="1"/>
  <c r="Q4" i="18"/>
  <c r="P4" i="15"/>
  <c r="M16" i="13" l="1"/>
  <c r="Q16" i="13" s="1"/>
  <c r="M15" i="13"/>
  <c r="Q15" i="13" s="1"/>
  <c r="Q14" i="13"/>
  <c r="Q17" i="13"/>
  <c r="M14" i="13"/>
  <c r="U14" i="13"/>
  <c r="U15" i="13"/>
  <c r="U16" i="13"/>
  <c r="U17" i="13"/>
  <c r="U58" i="13" l="1"/>
  <c r="G222" i="16" l="1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I113" i="15"/>
  <c r="H113" i="15"/>
  <c r="G113" i="15"/>
  <c r="F113" i="15"/>
  <c r="E113" i="15"/>
  <c r="D113" i="15"/>
  <c r="C113" i="15"/>
  <c r="B113" i="15"/>
  <c r="I112" i="15"/>
  <c r="H112" i="15"/>
  <c r="G112" i="15"/>
  <c r="F112" i="15"/>
  <c r="E112" i="15"/>
  <c r="D112" i="15"/>
  <c r="C112" i="15"/>
  <c r="B112" i="15"/>
  <c r="I111" i="15"/>
  <c r="H111" i="15"/>
  <c r="G111" i="15"/>
  <c r="F111" i="15"/>
  <c r="E111" i="15"/>
  <c r="D111" i="15"/>
  <c r="C111" i="15"/>
  <c r="B111" i="15"/>
  <c r="GY104" i="15"/>
  <c r="GV104" i="15"/>
  <c r="GT104" i="15"/>
  <c r="GS104" i="15"/>
  <c r="GR104" i="15"/>
  <c r="GQ104" i="15"/>
  <c r="GP104" i="15"/>
  <c r="GO104" i="15"/>
  <c r="GN104" i="15"/>
  <c r="GM104" i="15"/>
  <c r="GL104" i="15"/>
  <c r="GK104" i="15"/>
  <c r="GJ104" i="15"/>
  <c r="GI104" i="15"/>
  <c r="GH104" i="15"/>
  <c r="GG104" i="15"/>
  <c r="GF104" i="15"/>
  <c r="GE104" i="15"/>
  <c r="GD104" i="15"/>
  <c r="GC104" i="15"/>
  <c r="GB104" i="15"/>
  <c r="GA104" i="15"/>
  <c r="FZ104" i="15"/>
  <c r="FY104" i="15"/>
  <c r="FX104" i="15"/>
  <c r="FW104" i="15"/>
  <c r="FV104" i="15"/>
  <c r="FU104" i="15"/>
  <c r="FT104" i="15"/>
  <c r="FS104" i="15"/>
  <c r="FR104" i="15"/>
  <c r="FQ104" i="15"/>
  <c r="FP104" i="15"/>
  <c r="FO104" i="15"/>
  <c r="FN104" i="15"/>
  <c r="FM104" i="15"/>
  <c r="FL104" i="15"/>
  <c r="FK104" i="15"/>
  <c r="FJ104" i="15"/>
  <c r="FI104" i="15"/>
  <c r="FH104" i="15"/>
  <c r="FG104" i="15"/>
  <c r="FF104" i="15"/>
  <c r="FE104" i="15"/>
  <c r="FD104" i="15"/>
  <c r="FC104" i="15"/>
  <c r="FB104" i="15"/>
  <c r="FA104" i="15"/>
  <c r="EZ104" i="15"/>
  <c r="EY104" i="15"/>
  <c r="EX104" i="15"/>
  <c r="EW104" i="15"/>
  <c r="EV104" i="15"/>
  <c r="EU104" i="15"/>
  <c r="ET104" i="15"/>
  <c r="ES104" i="15"/>
  <c r="ER104" i="15"/>
  <c r="EQ104" i="15"/>
  <c r="EP104" i="15"/>
  <c r="EO104" i="15"/>
  <c r="EN104" i="15"/>
  <c r="EM104" i="15"/>
  <c r="EL104" i="15"/>
  <c r="EK104" i="15"/>
  <c r="EJ104" i="15"/>
  <c r="EI104" i="15"/>
  <c r="EH104" i="15"/>
  <c r="EG104" i="15"/>
  <c r="EF104" i="15"/>
  <c r="EE104" i="15"/>
  <c r="ED104" i="15"/>
  <c r="EC104" i="15"/>
  <c r="EB104" i="15"/>
  <c r="EA104" i="15"/>
  <c r="DZ104" i="15"/>
  <c r="DY104" i="15"/>
  <c r="DX104" i="15"/>
  <c r="DW104" i="15"/>
  <c r="DV104" i="15"/>
  <c r="DU104" i="15"/>
  <c r="DT104" i="15"/>
  <c r="DS104" i="15"/>
  <c r="DR104" i="15"/>
  <c r="DQ104" i="15"/>
  <c r="DP104" i="15"/>
  <c r="DO104" i="15"/>
  <c r="DN104" i="15"/>
  <c r="DM104" i="15"/>
  <c r="DL104" i="15"/>
  <c r="DK104" i="15"/>
  <c r="DJ104" i="15"/>
  <c r="DI104" i="15"/>
  <c r="DH104" i="15"/>
  <c r="DG104" i="15"/>
  <c r="DF104" i="15"/>
  <c r="DE104" i="15"/>
  <c r="DD104" i="15"/>
  <c r="DC104" i="15"/>
  <c r="DB104" i="15"/>
  <c r="DA104" i="15"/>
  <c r="CZ104" i="15"/>
  <c r="CY104" i="15"/>
  <c r="CX104" i="15"/>
  <c r="CW104" i="15"/>
  <c r="CV104" i="15"/>
  <c r="CU104" i="15"/>
  <c r="CT104" i="15"/>
  <c r="CS104" i="15"/>
  <c r="CR104" i="15"/>
  <c r="CQ104" i="15"/>
  <c r="CP104" i="15"/>
  <c r="CO104" i="15"/>
  <c r="CN104" i="15"/>
  <c r="CM104" i="15"/>
  <c r="CL104" i="15"/>
  <c r="CK104" i="15"/>
  <c r="CJ104" i="15"/>
  <c r="CI104" i="15"/>
  <c r="CH104" i="15"/>
  <c r="CG104" i="15"/>
  <c r="CF104" i="15"/>
  <c r="CE104" i="15"/>
  <c r="CD104" i="15"/>
  <c r="CC104" i="15"/>
  <c r="CB104" i="15"/>
  <c r="CA104" i="15"/>
  <c r="BZ104" i="15"/>
  <c r="BY104" i="15"/>
  <c r="BX104" i="15"/>
  <c r="BW104" i="15"/>
  <c r="BV104" i="15"/>
  <c r="BU104" i="15"/>
  <c r="BT104" i="15"/>
  <c r="BS104" i="15"/>
  <c r="BR104" i="15"/>
  <c r="BQ104" i="15"/>
  <c r="BP104" i="15"/>
  <c r="BO104" i="15"/>
  <c r="BN104" i="15"/>
  <c r="BM104" i="15"/>
  <c r="BL104" i="15"/>
  <c r="BK104" i="15"/>
  <c r="BJ104" i="15"/>
  <c r="BI104" i="15"/>
  <c r="BH104" i="15"/>
  <c r="BG104" i="15"/>
  <c r="BF104" i="15"/>
  <c r="BE104" i="15"/>
  <c r="BD104" i="15"/>
  <c r="BC104" i="15"/>
  <c r="BB104" i="15"/>
  <c r="BA104" i="15"/>
  <c r="AZ104" i="15"/>
  <c r="AY104" i="15"/>
  <c r="AX104" i="15"/>
  <c r="AW104" i="15"/>
  <c r="AV104" i="15"/>
  <c r="AU104" i="15"/>
  <c r="AT104" i="15"/>
  <c r="AS104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A104" i="15"/>
  <c r="Z104" i="15"/>
  <c r="Y104" i="15"/>
  <c r="X104" i="15"/>
  <c r="S104" i="15"/>
  <c r="U103" i="15"/>
  <c r="U102" i="15"/>
  <c r="U101" i="15"/>
  <c r="P100" i="15"/>
  <c r="U100" i="15" s="1"/>
  <c r="U99" i="15"/>
  <c r="U98" i="15"/>
  <c r="U97" i="15"/>
  <c r="U96" i="15"/>
  <c r="Q96" i="15"/>
  <c r="U95" i="15"/>
  <c r="Q95" i="15"/>
  <c r="U94" i="15"/>
  <c r="Q94" i="15"/>
  <c r="U93" i="15"/>
  <c r="Q93" i="15"/>
  <c r="U92" i="15"/>
  <c r="Q92" i="15"/>
  <c r="U91" i="15"/>
  <c r="Q91" i="15"/>
  <c r="U90" i="15"/>
  <c r="Q90" i="15"/>
  <c r="U89" i="15"/>
  <c r="Q89" i="15"/>
  <c r="U88" i="15"/>
  <c r="Q88" i="15"/>
  <c r="U87" i="15"/>
  <c r="Q87" i="15"/>
  <c r="U86" i="15"/>
  <c r="Q86" i="15"/>
  <c r="U85" i="15"/>
  <c r="Q85" i="15"/>
  <c r="U84" i="15"/>
  <c r="Q84" i="15"/>
  <c r="U83" i="15"/>
  <c r="Q83" i="15"/>
  <c r="U82" i="15"/>
  <c r="Q82" i="15"/>
  <c r="U81" i="15"/>
  <c r="Q81" i="15"/>
  <c r="U80" i="15"/>
  <c r="Q80" i="15"/>
  <c r="U79" i="15"/>
  <c r="Q79" i="15"/>
  <c r="U78" i="15"/>
  <c r="Q78" i="15"/>
  <c r="U77" i="15"/>
  <c r="Q77" i="15"/>
  <c r="U76" i="15"/>
  <c r="Q76" i="15"/>
  <c r="U75" i="15"/>
  <c r="Q75" i="15"/>
  <c r="U74" i="15"/>
  <c r="Q74" i="15"/>
  <c r="U73" i="15"/>
  <c r="Q73" i="15"/>
  <c r="U72" i="15"/>
  <c r="Q72" i="15"/>
  <c r="U71" i="15"/>
  <c r="Q71" i="15"/>
  <c r="U70" i="15"/>
  <c r="Q70" i="15"/>
  <c r="U69" i="15"/>
  <c r="Q69" i="15"/>
  <c r="U68" i="15"/>
  <c r="Q68" i="15"/>
  <c r="U67" i="15"/>
  <c r="Q67" i="15"/>
  <c r="U66" i="15"/>
  <c r="Q66" i="15"/>
  <c r="U65" i="15"/>
  <c r="Q65" i="15"/>
  <c r="U64" i="15"/>
  <c r="Q64" i="15"/>
  <c r="U63" i="15"/>
  <c r="Q63" i="15"/>
  <c r="U62" i="15"/>
  <c r="Q62" i="15"/>
  <c r="U61" i="15"/>
  <c r="Q61" i="15"/>
  <c r="U60" i="15"/>
  <c r="Q60" i="15"/>
  <c r="U59" i="15"/>
  <c r="Q59" i="15"/>
  <c r="U58" i="15"/>
  <c r="Q58" i="15"/>
  <c r="U57" i="15"/>
  <c r="Q57" i="15"/>
  <c r="U56" i="15"/>
  <c r="Q56" i="15"/>
  <c r="U55" i="15"/>
  <c r="Q55" i="15"/>
  <c r="U54" i="15"/>
  <c r="Q54" i="15"/>
  <c r="U53" i="15"/>
  <c r="Q53" i="15"/>
  <c r="U52" i="15"/>
  <c r="Q52" i="15"/>
  <c r="U51" i="15"/>
  <c r="Q51" i="15"/>
  <c r="U50" i="15"/>
  <c r="Q50" i="15"/>
  <c r="U49" i="15"/>
  <c r="Q49" i="15"/>
  <c r="U48" i="15"/>
  <c r="Q48" i="15"/>
  <c r="U47" i="15"/>
  <c r="Q47" i="15"/>
  <c r="I47" i="15"/>
  <c r="H47" i="15"/>
  <c r="G47" i="15"/>
  <c r="F47" i="15"/>
  <c r="E47" i="15"/>
  <c r="D47" i="15"/>
  <c r="C47" i="15"/>
  <c r="B47" i="15"/>
  <c r="U46" i="15"/>
  <c r="Q46" i="15"/>
  <c r="U45" i="15"/>
  <c r="Q45" i="15"/>
  <c r="U44" i="15"/>
  <c r="Q44" i="15"/>
  <c r="U43" i="15"/>
  <c r="Q43" i="15"/>
  <c r="U42" i="15"/>
  <c r="Q42" i="15"/>
  <c r="U41" i="15"/>
  <c r="Q41" i="15"/>
  <c r="U40" i="15"/>
  <c r="Q40" i="15"/>
  <c r="U39" i="15"/>
  <c r="Q39" i="15"/>
  <c r="U38" i="15"/>
  <c r="Q38" i="15"/>
  <c r="U37" i="15"/>
  <c r="Q37" i="15"/>
  <c r="U36" i="15"/>
  <c r="Q36" i="15"/>
  <c r="U35" i="15"/>
  <c r="Q35" i="15"/>
  <c r="U34" i="15"/>
  <c r="Q34" i="15"/>
  <c r="U33" i="15"/>
  <c r="Q33" i="15"/>
  <c r="U32" i="15"/>
  <c r="Q32" i="15"/>
  <c r="U31" i="15"/>
  <c r="Q31" i="15"/>
  <c r="U30" i="15"/>
  <c r="Q30" i="15"/>
  <c r="U29" i="15"/>
  <c r="Q29" i="15"/>
  <c r="U28" i="15"/>
  <c r="Q28" i="15"/>
  <c r="U27" i="15"/>
  <c r="Q27" i="15"/>
  <c r="U26" i="15"/>
  <c r="Q26" i="15"/>
  <c r="U25" i="15"/>
  <c r="Q25" i="15"/>
  <c r="U24" i="15"/>
  <c r="Q24" i="15"/>
  <c r="U23" i="15"/>
  <c r="Q23" i="15"/>
  <c r="U22" i="15"/>
  <c r="Q22" i="15"/>
  <c r="U21" i="15"/>
  <c r="Q21" i="15"/>
  <c r="U20" i="15"/>
  <c r="Q20" i="15"/>
  <c r="U19" i="15"/>
  <c r="Q19" i="15"/>
  <c r="U18" i="15"/>
  <c r="Q18" i="15"/>
  <c r="U17" i="15"/>
  <c r="Q17" i="15"/>
  <c r="U16" i="15"/>
  <c r="Q16" i="15"/>
  <c r="U15" i="15"/>
  <c r="Q15" i="15"/>
  <c r="U14" i="15"/>
  <c r="Q14" i="15"/>
  <c r="U13" i="15"/>
  <c r="Q13" i="15"/>
  <c r="U12" i="15"/>
  <c r="Q12" i="15"/>
  <c r="U11" i="15"/>
  <c r="Q11" i="15"/>
  <c r="U10" i="15"/>
  <c r="Q10" i="15"/>
  <c r="U9" i="15"/>
  <c r="U8" i="15"/>
  <c r="Q8" i="15"/>
  <c r="U7" i="15"/>
  <c r="Q7" i="15"/>
  <c r="U6" i="15"/>
  <c r="Q6" i="15"/>
  <c r="U5" i="15"/>
  <c r="Q5" i="15"/>
  <c r="U4" i="15"/>
  <c r="Q4" i="15"/>
  <c r="I3" i="15"/>
  <c r="H3" i="15"/>
  <c r="G3" i="15"/>
  <c r="F3" i="15"/>
  <c r="E3" i="15"/>
  <c r="D3" i="15"/>
  <c r="C3" i="15"/>
  <c r="B3" i="15"/>
  <c r="AG1" i="15"/>
  <c r="AP1" i="15" s="1"/>
  <c r="AY1" i="15" s="1"/>
  <c r="BH1" i="15" s="1"/>
  <c r="BQ1" i="15" s="1"/>
  <c r="BZ1" i="15" s="1"/>
  <c r="CI1" i="15" s="1"/>
  <c r="CR1" i="15" s="1"/>
  <c r="DA1" i="15" s="1"/>
  <c r="DJ1" i="15" s="1"/>
  <c r="DS1" i="15" s="1"/>
  <c r="EB1" i="15" s="1"/>
  <c r="EK1" i="15" s="1"/>
  <c r="ET1" i="15" s="1"/>
  <c r="FC1" i="15" s="1"/>
  <c r="FL1" i="15" s="1"/>
  <c r="FU1" i="15" s="1"/>
  <c r="GD1" i="15" s="1"/>
  <c r="GM1" i="15" s="1"/>
  <c r="AE1" i="15"/>
  <c r="AN1" i="15" s="1"/>
  <c r="AW1" i="15" s="1"/>
  <c r="BF1" i="15" s="1"/>
  <c r="BO1" i="15" s="1"/>
  <c r="BX1" i="15" s="1"/>
  <c r="CG1" i="15" s="1"/>
  <c r="CP1" i="15" s="1"/>
  <c r="CY1" i="15" s="1"/>
  <c r="DH1" i="15" s="1"/>
  <c r="DQ1" i="15" s="1"/>
  <c r="DZ1" i="15" s="1"/>
  <c r="EI1" i="15" s="1"/>
  <c r="ER1" i="15" s="1"/>
  <c r="FA1" i="15" s="1"/>
  <c r="FJ1" i="15" s="1"/>
  <c r="FS1" i="15" s="1"/>
  <c r="GB1" i="15" s="1"/>
  <c r="GK1" i="15" s="1"/>
  <c r="GT1" i="15" s="1"/>
  <c r="U104" i="15" l="1"/>
  <c r="U107" i="15" s="1"/>
  <c r="G223" i="16"/>
  <c r="Q9" i="15"/>
  <c r="Q55" i="13"/>
  <c r="U55" i="13"/>
  <c r="D37" i="14" l="1"/>
  <c r="D38" i="14"/>
  <c r="D39" i="14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Q50" i="13"/>
  <c r="Q49" i="13"/>
  <c r="U49" i="13"/>
  <c r="U50" i="13"/>
  <c r="U34" i="13" l="1"/>
  <c r="Q34" i="13"/>
  <c r="U36" i="13" l="1"/>
  <c r="U37" i="13"/>
  <c r="G13" i="14"/>
  <c r="G14" i="14"/>
  <c r="G15" i="14"/>
  <c r="D10" i="14" l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9" i="14"/>
  <c r="U33" i="13"/>
  <c r="Q33" i="13"/>
  <c r="P9" i="13" l="1"/>
  <c r="Q28" i="13" l="1"/>
  <c r="U28" i="13"/>
  <c r="U7" i="13" l="1"/>
  <c r="G222" i="14" l="1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2" i="14"/>
  <c r="G11" i="14"/>
  <c r="G10" i="14"/>
  <c r="G9" i="14"/>
  <c r="G8" i="14"/>
  <c r="G7" i="14"/>
  <c r="G6" i="14"/>
  <c r="G5" i="14"/>
  <c r="G4" i="14"/>
  <c r="Q20" i="13"/>
  <c r="Q21" i="13"/>
  <c r="Q22" i="13"/>
  <c r="Q23" i="13"/>
  <c r="Q24" i="13"/>
  <c r="Q25" i="13"/>
  <c r="Q26" i="13"/>
  <c r="I117" i="13"/>
  <c r="H117" i="13"/>
  <c r="G117" i="13"/>
  <c r="F117" i="13"/>
  <c r="E117" i="13"/>
  <c r="D117" i="13"/>
  <c r="C117" i="13"/>
  <c r="B117" i="13"/>
  <c r="I116" i="13"/>
  <c r="H116" i="13"/>
  <c r="G116" i="13"/>
  <c r="F116" i="13"/>
  <c r="E116" i="13"/>
  <c r="D116" i="13"/>
  <c r="C116" i="13"/>
  <c r="B116" i="13"/>
  <c r="I115" i="13"/>
  <c r="H115" i="13"/>
  <c r="G115" i="13"/>
  <c r="F115" i="13"/>
  <c r="E115" i="13"/>
  <c r="D115" i="13"/>
  <c r="C115" i="13"/>
  <c r="B115" i="13"/>
  <c r="HA108" i="13"/>
  <c r="GV108" i="13"/>
  <c r="GT108" i="13"/>
  <c r="GS108" i="13"/>
  <c r="GR108" i="13"/>
  <c r="GQ108" i="13"/>
  <c r="GP108" i="13"/>
  <c r="GO108" i="13"/>
  <c r="GN108" i="13"/>
  <c r="GM108" i="13"/>
  <c r="GL108" i="13"/>
  <c r="GK108" i="13"/>
  <c r="GJ108" i="13"/>
  <c r="GI108" i="13"/>
  <c r="GH108" i="13"/>
  <c r="GG108" i="13"/>
  <c r="GF108" i="13"/>
  <c r="GE108" i="13"/>
  <c r="GD108" i="13"/>
  <c r="GC108" i="13"/>
  <c r="GB108" i="13"/>
  <c r="GA108" i="13"/>
  <c r="FZ108" i="13"/>
  <c r="FY108" i="13"/>
  <c r="FX108" i="13"/>
  <c r="FW108" i="13"/>
  <c r="FV108" i="13"/>
  <c r="FU108" i="13"/>
  <c r="FT108" i="13"/>
  <c r="FS108" i="13"/>
  <c r="FR108" i="13"/>
  <c r="FQ108" i="13"/>
  <c r="FP108" i="13"/>
  <c r="FO108" i="13"/>
  <c r="FN108" i="13"/>
  <c r="FM108" i="13"/>
  <c r="FL108" i="13"/>
  <c r="FK108" i="13"/>
  <c r="FJ108" i="13"/>
  <c r="FI108" i="13"/>
  <c r="FH108" i="13"/>
  <c r="FG108" i="13"/>
  <c r="FF108" i="13"/>
  <c r="FE108" i="13"/>
  <c r="FD108" i="13"/>
  <c r="FC108" i="13"/>
  <c r="FB108" i="13"/>
  <c r="FA108" i="13"/>
  <c r="EZ108" i="13"/>
  <c r="EY108" i="13"/>
  <c r="EX108" i="13"/>
  <c r="EW108" i="13"/>
  <c r="EV108" i="13"/>
  <c r="EU108" i="13"/>
  <c r="ET108" i="13"/>
  <c r="ES108" i="13"/>
  <c r="ER108" i="13"/>
  <c r="EQ108" i="13"/>
  <c r="EP108" i="13"/>
  <c r="EO108" i="13"/>
  <c r="EN108" i="13"/>
  <c r="EM108" i="13"/>
  <c r="EL108" i="13"/>
  <c r="EK108" i="13"/>
  <c r="EJ108" i="13"/>
  <c r="EI108" i="13"/>
  <c r="EH108" i="13"/>
  <c r="EG108" i="13"/>
  <c r="EF108" i="13"/>
  <c r="EE108" i="13"/>
  <c r="ED108" i="13"/>
  <c r="EC108" i="13"/>
  <c r="EB108" i="13"/>
  <c r="EA108" i="13"/>
  <c r="DZ108" i="13"/>
  <c r="DY108" i="13"/>
  <c r="DX108" i="13"/>
  <c r="DW108" i="13"/>
  <c r="DV108" i="13"/>
  <c r="DU108" i="13"/>
  <c r="DT108" i="13"/>
  <c r="DS108" i="13"/>
  <c r="DR108" i="13"/>
  <c r="DQ108" i="13"/>
  <c r="DP108" i="13"/>
  <c r="DO108" i="13"/>
  <c r="DN108" i="13"/>
  <c r="DM108" i="13"/>
  <c r="DL108" i="13"/>
  <c r="DK108" i="13"/>
  <c r="DJ108" i="13"/>
  <c r="DI108" i="13"/>
  <c r="DH108" i="13"/>
  <c r="DG108" i="13"/>
  <c r="DF108" i="13"/>
  <c r="DE108" i="13"/>
  <c r="DD108" i="13"/>
  <c r="DC108" i="13"/>
  <c r="DB108" i="13"/>
  <c r="DA108" i="13"/>
  <c r="CZ108" i="13"/>
  <c r="CY108" i="13"/>
  <c r="CX108" i="13"/>
  <c r="CW108" i="13"/>
  <c r="CV108" i="13"/>
  <c r="CU108" i="13"/>
  <c r="CT108" i="13"/>
  <c r="CS108" i="13"/>
  <c r="CR108" i="13"/>
  <c r="CQ108" i="13"/>
  <c r="CP108" i="13"/>
  <c r="CO108" i="13"/>
  <c r="CN108" i="13"/>
  <c r="CM108" i="13"/>
  <c r="CL108" i="13"/>
  <c r="CK108" i="13"/>
  <c r="CJ108" i="13"/>
  <c r="CI108" i="13"/>
  <c r="CH108" i="13"/>
  <c r="CG108" i="13"/>
  <c r="CF108" i="13"/>
  <c r="CE108" i="13"/>
  <c r="CD108" i="13"/>
  <c r="CC108" i="13"/>
  <c r="CB108" i="13"/>
  <c r="CA108" i="13"/>
  <c r="BZ108" i="13"/>
  <c r="BY108" i="13"/>
  <c r="BX108" i="13"/>
  <c r="BW108" i="13"/>
  <c r="BV108" i="13"/>
  <c r="BU108" i="13"/>
  <c r="BT108" i="13"/>
  <c r="BS108" i="13"/>
  <c r="BR108" i="13"/>
  <c r="BQ108" i="13"/>
  <c r="BP108" i="13"/>
  <c r="BO108" i="13"/>
  <c r="BN108" i="13"/>
  <c r="BM108" i="13"/>
  <c r="BL108" i="13"/>
  <c r="BK108" i="13"/>
  <c r="BJ108" i="13"/>
  <c r="BI108" i="13"/>
  <c r="BH108" i="13"/>
  <c r="BG108" i="13"/>
  <c r="BF108" i="13"/>
  <c r="BE108" i="13"/>
  <c r="BD108" i="13"/>
  <c r="BC108" i="13"/>
  <c r="BB108" i="13"/>
  <c r="BA108" i="13"/>
  <c r="AZ108" i="13"/>
  <c r="AY108" i="13"/>
  <c r="AX108" i="13"/>
  <c r="AW108" i="13"/>
  <c r="AV108" i="13"/>
  <c r="AU108" i="13"/>
  <c r="AT108" i="13"/>
  <c r="AS108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S108" i="13"/>
  <c r="U107" i="13"/>
  <c r="U106" i="13"/>
  <c r="U105" i="13"/>
  <c r="P104" i="13"/>
  <c r="U104" i="13" s="1"/>
  <c r="U103" i="13"/>
  <c r="U102" i="13"/>
  <c r="U101" i="13"/>
  <c r="U100" i="13"/>
  <c r="Q100" i="13"/>
  <c r="U99" i="13"/>
  <c r="Q99" i="13"/>
  <c r="U98" i="13"/>
  <c r="Q98" i="13"/>
  <c r="U97" i="13"/>
  <c r="Q97" i="13"/>
  <c r="U96" i="13"/>
  <c r="Q96" i="13"/>
  <c r="U95" i="13"/>
  <c r="Q95" i="13"/>
  <c r="U94" i="13"/>
  <c r="Q94" i="13"/>
  <c r="U93" i="13"/>
  <c r="Q93" i="13"/>
  <c r="U92" i="13"/>
  <c r="Q92" i="13"/>
  <c r="U91" i="13"/>
  <c r="Q91" i="13"/>
  <c r="U90" i="13"/>
  <c r="Q90" i="13"/>
  <c r="U89" i="13"/>
  <c r="Q89" i="13"/>
  <c r="U88" i="13"/>
  <c r="Q88" i="13"/>
  <c r="U87" i="13"/>
  <c r="Q87" i="13"/>
  <c r="U86" i="13"/>
  <c r="Q86" i="13"/>
  <c r="U85" i="13"/>
  <c r="Q85" i="13"/>
  <c r="U84" i="13"/>
  <c r="Q84" i="13"/>
  <c r="U83" i="13"/>
  <c r="Q83" i="13"/>
  <c r="U82" i="13"/>
  <c r="Q82" i="13"/>
  <c r="U81" i="13"/>
  <c r="Q81" i="13"/>
  <c r="U80" i="13"/>
  <c r="Q80" i="13"/>
  <c r="U79" i="13"/>
  <c r="Q79" i="13"/>
  <c r="U78" i="13"/>
  <c r="Q78" i="13"/>
  <c r="U77" i="13"/>
  <c r="Q77" i="13"/>
  <c r="U76" i="13"/>
  <c r="Q76" i="13"/>
  <c r="U75" i="13"/>
  <c r="Q75" i="13"/>
  <c r="U74" i="13"/>
  <c r="Q74" i="13"/>
  <c r="U73" i="13"/>
  <c r="Q73" i="13"/>
  <c r="U72" i="13"/>
  <c r="Q72" i="13"/>
  <c r="U71" i="13"/>
  <c r="Q71" i="13"/>
  <c r="U70" i="13"/>
  <c r="Q70" i="13"/>
  <c r="U69" i="13"/>
  <c r="Q69" i="13"/>
  <c r="U68" i="13"/>
  <c r="Q68" i="13"/>
  <c r="U67" i="13"/>
  <c r="Q67" i="13"/>
  <c r="U66" i="13"/>
  <c r="Q66" i="13"/>
  <c r="U65" i="13"/>
  <c r="Q65" i="13"/>
  <c r="U64" i="13"/>
  <c r="Q64" i="13"/>
  <c r="U63" i="13"/>
  <c r="Q63" i="13"/>
  <c r="U62" i="13"/>
  <c r="Q62" i="13"/>
  <c r="U61" i="13"/>
  <c r="Q61" i="13"/>
  <c r="U60" i="13"/>
  <c r="Q60" i="13"/>
  <c r="U59" i="13"/>
  <c r="Q59" i="13"/>
  <c r="Q58" i="13"/>
  <c r="U57" i="13"/>
  <c r="Q57" i="13"/>
  <c r="Q56" i="13"/>
  <c r="U54" i="13"/>
  <c r="Q54" i="13"/>
  <c r="U53" i="13"/>
  <c r="Q53" i="13"/>
  <c r="U52" i="13"/>
  <c r="Q52" i="13"/>
  <c r="U51" i="13"/>
  <c r="Q51" i="13"/>
  <c r="I51" i="13"/>
  <c r="H51" i="13"/>
  <c r="G51" i="13"/>
  <c r="F51" i="13"/>
  <c r="E51" i="13"/>
  <c r="D51" i="13"/>
  <c r="C51" i="13"/>
  <c r="B51" i="13"/>
  <c r="U48" i="13"/>
  <c r="Q48" i="13"/>
  <c r="U47" i="13"/>
  <c r="Q47" i="13"/>
  <c r="U46" i="13"/>
  <c r="Q46" i="13"/>
  <c r="U45" i="13"/>
  <c r="Q45" i="13"/>
  <c r="U44" i="13"/>
  <c r="Q44" i="13"/>
  <c r="U43" i="13"/>
  <c r="Q43" i="13"/>
  <c r="U42" i="13"/>
  <c r="Q42" i="13"/>
  <c r="U41" i="13"/>
  <c r="Q41" i="13"/>
  <c r="U40" i="13"/>
  <c r="Q40" i="13"/>
  <c r="U39" i="13"/>
  <c r="Q39" i="13"/>
  <c r="U38" i="13"/>
  <c r="Q38" i="13"/>
  <c r="Q37" i="13"/>
  <c r="Q36" i="13"/>
  <c r="U35" i="13"/>
  <c r="Q35" i="13"/>
  <c r="U32" i="13"/>
  <c r="Q32" i="13"/>
  <c r="U31" i="13"/>
  <c r="Q31" i="13"/>
  <c r="U30" i="13"/>
  <c r="Q30" i="13"/>
  <c r="U29" i="13"/>
  <c r="Q29" i="13"/>
  <c r="U27" i="13"/>
  <c r="Q27" i="13"/>
  <c r="U26" i="13"/>
  <c r="U25" i="13"/>
  <c r="U24" i="13"/>
  <c r="U23" i="13"/>
  <c r="U22" i="13"/>
  <c r="U21" i="13"/>
  <c r="U20" i="13"/>
  <c r="U19" i="13"/>
  <c r="Q19" i="13"/>
  <c r="U18" i="13"/>
  <c r="Q18" i="13"/>
  <c r="U13" i="13"/>
  <c r="Q13" i="13"/>
  <c r="U12" i="13"/>
  <c r="Q12" i="13"/>
  <c r="U11" i="13"/>
  <c r="Q11" i="13"/>
  <c r="U10" i="13"/>
  <c r="Q10" i="13"/>
  <c r="U9" i="13"/>
  <c r="Q9" i="13"/>
  <c r="Q8" i="13"/>
  <c r="U8" i="13"/>
  <c r="Q7" i="13"/>
  <c r="U6" i="13"/>
  <c r="Q6" i="13"/>
  <c r="U5" i="13"/>
  <c r="Q5" i="13"/>
  <c r="U4" i="13"/>
  <c r="Q4" i="13"/>
  <c r="I3" i="13"/>
  <c r="H3" i="13"/>
  <c r="G3" i="13"/>
  <c r="F3" i="13"/>
  <c r="E3" i="13"/>
  <c r="D3" i="13"/>
  <c r="C3" i="13"/>
  <c r="B3" i="13"/>
  <c r="AG1" i="13"/>
  <c r="AP1" i="13" s="1"/>
  <c r="AY1" i="13" s="1"/>
  <c r="BH1" i="13" s="1"/>
  <c r="BQ1" i="13" s="1"/>
  <c r="BZ1" i="13" s="1"/>
  <c r="CI1" i="13" s="1"/>
  <c r="CR1" i="13" s="1"/>
  <c r="DA1" i="13" s="1"/>
  <c r="DJ1" i="13" s="1"/>
  <c r="DS1" i="13" s="1"/>
  <c r="EB1" i="13" s="1"/>
  <c r="EK1" i="13" s="1"/>
  <c r="ET1" i="13" s="1"/>
  <c r="FC1" i="13" s="1"/>
  <c r="FL1" i="13" s="1"/>
  <c r="FU1" i="13" s="1"/>
  <c r="GD1" i="13" s="1"/>
  <c r="GM1" i="13" s="1"/>
  <c r="AE1" i="13"/>
  <c r="AN1" i="13" s="1"/>
  <c r="AW1" i="13" s="1"/>
  <c r="BF1" i="13" s="1"/>
  <c r="BO1" i="13" s="1"/>
  <c r="BX1" i="13" s="1"/>
  <c r="CG1" i="13" s="1"/>
  <c r="CP1" i="13" s="1"/>
  <c r="CY1" i="13" s="1"/>
  <c r="DH1" i="13" s="1"/>
  <c r="DQ1" i="13" s="1"/>
  <c r="DZ1" i="13" s="1"/>
  <c r="EI1" i="13" s="1"/>
  <c r="ER1" i="13" s="1"/>
  <c r="FA1" i="13" s="1"/>
  <c r="FJ1" i="13" s="1"/>
  <c r="FS1" i="13" s="1"/>
  <c r="GB1" i="13" s="1"/>
  <c r="GK1" i="13" s="1"/>
  <c r="GT1" i="13" s="1"/>
  <c r="G223" i="14" l="1"/>
  <c r="U108" i="13"/>
  <c r="U111" i="13" s="1"/>
  <c r="O15" i="11"/>
  <c r="T21" i="11" l="1"/>
  <c r="P21" i="11"/>
  <c r="O8" i="11" l="1"/>
  <c r="O34" i="9" l="1"/>
  <c r="G222" i="12" l="1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23" i="12" s="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I108" i="11"/>
  <c r="H108" i="11"/>
  <c r="G108" i="11"/>
  <c r="F108" i="11"/>
  <c r="E108" i="11"/>
  <c r="D108" i="11"/>
  <c r="C108" i="11"/>
  <c r="B108" i="11"/>
  <c r="I107" i="11"/>
  <c r="H107" i="11"/>
  <c r="G107" i="11"/>
  <c r="F107" i="11"/>
  <c r="E107" i="11"/>
  <c r="D107" i="11"/>
  <c r="C107" i="11"/>
  <c r="B107" i="11"/>
  <c r="I106" i="11"/>
  <c r="H106" i="11"/>
  <c r="G106" i="11"/>
  <c r="F106" i="11"/>
  <c r="E106" i="11"/>
  <c r="D106" i="11"/>
  <c r="C106" i="11"/>
  <c r="B106" i="11"/>
  <c r="GZ99" i="11"/>
  <c r="GU99" i="11"/>
  <c r="GS99" i="11"/>
  <c r="GR99" i="11"/>
  <c r="GQ99" i="11"/>
  <c r="GP99" i="11"/>
  <c r="GO99" i="11"/>
  <c r="GN99" i="11"/>
  <c r="GM99" i="11"/>
  <c r="GL99" i="11"/>
  <c r="GK99" i="11"/>
  <c r="GJ99" i="11"/>
  <c r="GI99" i="11"/>
  <c r="GH99" i="11"/>
  <c r="GG99" i="11"/>
  <c r="GF99" i="11"/>
  <c r="GE99" i="11"/>
  <c r="GD99" i="11"/>
  <c r="GC99" i="11"/>
  <c r="GB99" i="11"/>
  <c r="GA99" i="11"/>
  <c r="FZ99" i="11"/>
  <c r="FY99" i="11"/>
  <c r="FX99" i="11"/>
  <c r="FW99" i="11"/>
  <c r="FV99" i="11"/>
  <c r="FU99" i="11"/>
  <c r="FT99" i="11"/>
  <c r="FS99" i="11"/>
  <c r="FR99" i="11"/>
  <c r="FQ99" i="11"/>
  <c r="FP99" i="11"/>
  <c r="FO99" i="11"/>
  <c r="FN99" i="11"/>
  <c r="FM99" i="11"/>
  <c r="FL99" i="11"/>
  <c r="FK99" i="11"/>
  <c r="FJ99" i="11"/>
  <c r="FI99" i="11"/>
  <c r="FH99" i="11"/>
  <c r="FG99" i="11"/>
  <c r="FF99" i="11"/>
  <c r="FE99" i="11"/>
  <c r="FD99" i="11"/>
  <c r="FC99" i="11"/>
  <c r="FB99" i="11"/>
  <c r="FA99" i="11"/>
  <c r="EZ99" i="11"/>
  <c r="EY99" i="11"/>
  <c r="EX99" i="11"/>
  <c r="EW99" i="11"/>
  <c r="EV99" i="11"/>
  <c r="EU99" i="11"/>
  <c r="ET99" i="11"/>
  <c r="ES99" i="11"/>
  <c r="ER99" i="11"/>
  <c r="EQ99" i="11"/>
  <c r="EP99" i="11"/>
  <c r="EO99" i="11"/>
  <c r="EN99" i="11"/>
  <c r="EM99" i="11"/>
  <c r="EL99" i="11"/>
  <c r="EK99" i="11"/>
  <c r="EJ99" i="11"/>
  <c r="EI99" i="11"/>
  <c r="EH99" i="11"/>
  <c r="EG99" i="11"/>
  <c r="EF99" i="11"/>
  <c r="EE99" i="11"/>
  <c r="ED99" i="11"/>
  <c r="EC99" i="11"/>
  <c r="EB99" i="11"/>
  <c r="EA99" i="11"/>
  <c r="DZ99" i="11"/>
  <c r="DY99" i="11"/>
  <c r="DX99" i="11"/>
  <c r="DW99" i="11"/>
  <c r="DV99" i="11"/>
  <c r="DU99" i="11"/>
  <c r="DT99" i="11"/>
  <c r="DS99" i="11"/>
  <c r="DR99" i="11"/>
  <c r="DQ99" i="11"/>
  <c r="DP99" i="11"/>
  <c r="DO99" i="11"/>
  <c r="DN99" i="11"/>
  <c r="DM99" i="11"/>
  <c r="DL99" i="11"/>
  <c r="DK99" i="11"/>
  <c r="DJ99" i="11"/>
  <c r="DI99" i="11"/>
  <c r="DH99" i="11"/>
  <c r="DG99" i="11"/>
  <c r="DF99" i="11"/>
  <c r="DE99" i="11"/>
  <c r="DD99" i="11"/>
  <c r="DC99" i="11"/>
  <c r="DB99" i="11"/>
  <c r="DA99" i="11"/>
  <c r="CZ99" i="11"/>
  <c r="CY99" i="11"/>
  <c r="CX99" i="11"/>
  <c r="CW99" i="11"/>
  <c r="CV99" i="11"/>
  <c r="CU99" i="11"/>
  <c r="CT99" i="11"/>
  <c r="CS99" i="11"/>
  <c r="CR99" i="11"/>
  <c r="CQ99" i="11"/>
  <c r="CP99" i="11"/>
  <c r="CO99" i="11"/>
  <c r="CN99" i="11"/>
  <c r="CM99" i="11"/>
  <c r="CL99" i="11"/>
  <c r="CK99" i="11"/>
  <c r="CJ99" i="11"/>
  <c r="CI99" i="11"/>
  <c r="CH99" i="11"/>
  <c r="CG99" i="11"/>
  <c r="CF99" i="11"/>
  <c r="CE99" i="11"/>
  <c r="CD99" i="11"/>
  <c r="CC99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R99" i="11"/>
  <c r="T98" i="11"/>
  <c r="T97" i="11"/>
  <c r="T96" i="11"/>
  <c r="O95" i="11"/>
  <c r="T95" i="11" s="1"/>
  <c r="T94" i="11"/>
  <c r="T93" i="11"/>
  <c r="T92" i="11"/>
  <c r="T91" i="11"/>
  <c r="P91" i="11"/>
  <c r="T90" i="11"/>
  <c r="P90" i="11"/>
  <c r="T89" i="11"/>
  <c r="P89" i="11"/>
  <c r="T88" i="11"/>
  <c r="P88" i="11"/>
  <c r="T87" i="11"/>
  <c r="P87" i="11"/>
  <c r="T86" i="11"/>
  <c r="P86" i="11"/>
  <c r="T85" i="11"/>
  <c r="P85" i="11"/>
  <c r="T84" i="11"/>
  <c r="P84" i="11"/>
  <c r="T83" i="11"/>
  <c r="P83" i="11"/>
  <c r="T82" i="11"/>
  <c r="P82" i="11"/>
  <c r="T81" i="11"/>
  <c r="P81" i="11"/>
  <c r="T80" i="11"/>
  <c r="P80" i="11"/>
  <c r="T79" i="11"/>
  <c r="P79" i="11"/>
  <c r="T78" i="11"/>
  <c r="P78" i="11"/>
  <c r="T77" i="11"/>
  <c r="P77" i="11"/>
  <c r="T76" i="11"/>
  <c r="P76" i="11"/>
  <c r="T75" i="11"/>
  <c r="P75" i="11"/>
  <c r="T74" i="11"/>
  <c r="P74" i="11"/>
  <c r="T73" i="11"/>
  <c r="P73" i="11"/>
  <c r="T72" i="11"/>
  <c r="P72" i="11"/>
  <c r="T71" i="11"/>
  <c r="P71" i="11"/>
  <c r="T70" i="11"/>
  <c r="P70" i="11"/>
  <c r="T69" i="11"/>
  <c r="P69" i="11"/>
  <c r="T68" i="11"/>
  <c r="P68" i="11"/>
  <c r="T67" i="11"/>
  <c r="P67" i="11"/>
  <c r="T66" i="11"/>
  <c r="P66" i="11"/>
  <c r="T65" i="11"/>
  <c r="P65" i="11"/>
  <c r="T64" i="11"/>
  <c r="P64" i="11"/>
  <c r="T63" i="11"/>
  <c r="P63" i="11"/>
  <c r="T62" i="11"/>
  <c r="P62" i="11"/>
  <c r="T61" i="11"/>
  <c r="P61" i="11"/>
  <c r="T60" i="11"/>
  <c r="P60" i="11"/>
  <c r="T59" i="11"/>
  <c r="P59" i="11"/>
  <c r="T58" i="11"/>
  <c r="P58" i="11"/>
  <c r="T57" i="11"/>
  <c r="P57" i="11"/>
  <c r="T56" i="11"/>
  <c r="P56" i="11"/>
  <c r="T55" i="11"/>
  <c r="P55" i="11"/>
  <c r="T54" i="11"/>
  <c r="P54" i="11"/>
  <c r="T53" i="11"/>
  <c r="P53" i="11"/>
  <c r="T52" i="11"/>
  <c r="P52" i="11"/>
  <c r="T51" i="11"/>
  <c r="P51" i="11"/>
  <c r="T50" i="11"/>
  <c r="P50" i="11"/>
  <c r="T49" i="11"/>
  <c r="P49" i="11"/>
  <c r="T48" i="11"/>
  <c r="P48" i="11"/>
  <c r="T47" i="11"/>
  <c r="P47" i="11"/>
  <c r="T46" i="11"/>
  <c r="P46" i="11"/>
  <c r="T45" i="11"/>
  <c r="P45" i="11"/>
  <c r="T44" i="11"/>
  <c r="P44" i="11"/>
  <c r="T43" i="11"/>
  <c r="P43" i="11"/>
  <c r="T42" i="11"/>
  <c r="P42" i="11"/>
  <c r="I42" i="11"/>
  <c r="H42" i="11"/>
  <c r="G42" i="11"/>
  <c r="F42" i="11"/>
  <c r="E42" i="11"/>
  <c r="D42" i="11"/>
  <c r="C42" i="11"/>
  <c r="B42" i="11"/>
  <c r="T41" i="11"/>
  <c r="P41" i="11"/>
  <c r="T40" i="11"/>
  <c r="P40" i="11"/>
  <c r="T39" i="11"/>
  <c r="P39" i="11"/>
  <c r="T38" i="11"/>
  <c r="P38" i="11"/>
  <c r="T37" i="11"/>
  <c r="P37" i="11"/>
  <c r="T36" i="11"/>
  <c r="P36" i="11"/>
  <c r="T35" i="11"/>
  <c r="P35" i="11"/>
  <c r="T34" i="11"/>
  <c r="P34" i="11"/>
  <c r="T33" i="11"/>
  <c r="P33" i="11"/>
  <c r="T32" i="11"/>
  <c r="P32" i="11"/>
  <c r="T31" i="11"/>
  <c r="P31" i="11"/>
  <c r="T30" i="11"/>
  <c r="P30" i="11"/>
  <c r="T29" i="11"/>
  <c r="P29" i="11"/>
  <c r="T28" i="11"/>
  <c r="P28" i="11"/>
  <c r="T27" i="11"/>
  <c r="P27" i="11"/>
  <c r="T26" i="11"/>
  <c r="P26" i="11"/>
  <c r="T25" i="11"/>
  <c r="P25" i="11"/>
  <c r="T24" i="11"/>
  <c r="P24" i="11"/>
  <c r="T23" i="11"/>
  <c r="P23" i="11"/>
  <c r="T22" i="11"/>
  <c r="P22" i="11"/>
  <c r="T20" i="11"/>
  <c r="P20" i="11"/>
  <c r="T19" i="11"/>
  <c r="P19" i="11"/>
  <c r="T18" i="11"/>
  <c r="P18" i="11"/>
  <c r="T17" i="11"/>
  <c r="P17" i="11"/>
  <c r="T16" i="11"/>
  <c r="P16" i="11"/>
  <c r="T15" i="11"/>
  <c r="P15" i="11"/>
  <c r="T14" i="11"/>
  <c r="P14" i="11"/>
  <c r="T13" i="11"/>
  <c r="P13" i="11"/>
  <c r="T12" i="11"/>
  <c r="P12" i="11"/>
  <c r="T11" i="11"/>
  <c r="P11" i="11"/>
  <c r="T10" i="11"/>
  <c r="P10" i="11"/>
  <c r="T9" i="11"/>
  <c r="P9" i="11"/>
  <c r="T8" i="11"/>
  <c r="P8" i="11"/>
  <c r="P7" i="11"/>
  <c r="T6" i="11"/>
  <c r="P6" i="11"/>
  <c r="T5" i="11"/>
  <c r="P5" i="11"/>
  <c r="T4" i="11"/>
  <c r="P4" i="11"/>
  <c r="I3" i="11"/>
  <c r="H3" i="11"/>
  <c r="G3" i="11"/>
  <c r="F3" i="11"/>
  <c r="E3" i="11"/>
  <c r="D3" i="11"/>
  <c r="C3" i="11"/>
  <c r="B3" i="11"/>
  <c r="AM1" i="11"/>
  <c r="AV1" i="11" s="1"/>
  <c r="BE1" i="11" s="1"/>
  <c r="BN1" i="11" s="1"/>
  <c r="BW1" i="11" s="1"/>
  <c r="CF1" i="11" s="1"/>
  <c r="CO1" i="11" s="1"/>
  <c r="CX1" i="11" s="1"/>
  <c r="DG1" i="11" s="1"/>
  <c r="DP1" i="11" s="1"/>
  <c r="DY1" i="11" s="1"/>
  <c r="EH1" i="11" s="1"/>
  <c r="EQ1" i="11" s="1"/>
  <c r="EZ1" i="11" s="1"/>
  <c r="FI1" i="11" s="1"/>
  <c r="FR1" i="11" s="1"/>
  <c r="GA1" i="11" s="1"/>
  <c r="GJ1" i="11" s="1"/>
  <c r="GS1" i="11" s="1"/>
  <c r="AF1" i="11"/>
  <c r="AO1" i="11" s="1"/>
  <c r="AX1" i="11" s="1"/>
  <c r="BG1" i="11" s="1"/>
  <c r="BP1" i="11" s="1"/>
  <c r="BY1" i="11" s="1"/>
  <c r="CH1" i="11" s="1"/>
  <c r="CQ1" i="11" s="1"/>
  <c r="CZ1" i="11" s="1"/>
  <c r="DI1" i="11" s="1"/>
  <c r="DR1" i="11" s="1"/>
  <c r="EA1" i="11" s="1"/>
  <c r="EJ1" i="11" s="1"/>
  <c r="ES1" i="11" s="1"/>
  <c r="FB1" i="11" s="1"/>
  <c r="FK1" i="11" s="1"/>
  <c r="FT1" i="11" s="1"/>
  <c r="GC1" i="11" s="1"/>
  <c r="GL1" i="11" s="1"/>
  <c r="AD1" i="11"/>
  <c r="T99" i="11" l="1"/>
  <c r="T102" i="11" s="1"/>
  <c r="T9" i="9"/>
  <c r="T43" i="7" l="1"/>
  <c r="P43" i="7"/>
  <c r="O41" i="7" l="1"/>
  <c r="O39" i="7"/>
  <c r="T39" i="7" s="1"/>
  <c r="O37" i="7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I107" i="9"/>
  <c r="H107" i="9"/>
  <c r="G107" i="9"/>
  <c r="F107" i="9"/>
  <c r="E107" i="9"/>
  <c r="D107" i="9"/>
  <c r="C107" i="9"/>
  <c r="B107" i="9"/>
  <c r="I106" i="9"/>
  <c r="H106" i="9"/>
  <c r="G106" i="9"/>
  <c r="F106" i="9"/>
  <c r="E106" i="9"/>
  <c r="D106" i="9"/>
  <c r="C106" i="9"/>
  <c r="B106" i="9"/>
  <c r="I105" i="9"/>
  <c r="H105" i="9"/>
  <c r="G105" i="9"/>
  <c r="F105" i="9"/>
  <c r="E105" i="9"/>
  <c r="D105" i="9"/>
  <c r="C105" i="9"/>
  <c r="B105" i="9"/>
  <c r="GZ98" i="9"/>
  <c r="GU98" i="9"/>
  <c r="GS98" i="9"/>
  <c r="GR98" i="9"/>
  <c r="GQ98" i="9"/>
  <c r="GP98" i="9"/>
  <c r="GO98" i="9"/>
  <c r="GN98" i="9"/>
  <c r="GM98" i="9"/>
  <c r="GL98" i="9"/>
  <c r="GK98" i="9"/>
  <c r="GJ98" i="9"/>
  <c r="GI98" i="9"/>
  <c r="GH98" i="9"/>
  <c r="GG98" i="9"/>
  <c r="GF98" i="9"/>
  <c r="GE98" i="9"/>
  <c r="GD98" i="9"/>
  <c r="GC98" i="9"/>
  <c r="GB98" i="9"/>
  <c r="GA98" i="9"/>
  <c r="FZ98" i="9"/>
  <c r="FY98" i="9"/>
  <c r="FX98" i="9"/>
  <c r="FW98" i="9"/>
  <c r="FV98" i="9"/>
  <c r="FU98" i="9"/>
  <c r="FT98" i="9"/>
  <c r="FS98" i="9"/>
  <c r="FR98" i="9"/>
  <c r="FQ98" i="9"/>
  <c r="FP98" i="9"/>
  <c r="FO98" i="9"/>
  <c r="FN98" i="9"/>
  <c r="FM98" i="9"/>
  <c r="FL98" i="9"/>
  <c r="FK98" i="9"/>
  <c r="FJ98" i="9"/>
  <c r="FI98" i="9"/>
  <c r="FH98" i="9"/>
  <c r="FG98" i="9"/>
  <c r="FF98" i="9"/>
  <c r="FE98" i="9"/>
  <c r="FD98" i="9"/>
  <c r="FC98" i="9"/>
  <c r="FB98" i="9"/>
  <c r="FA98" i="9"/>
  <c r="EZ98" i="9"/>
  <c r="EY98" i="9"/>
  <c r="EX98" i="9"/>
  <c r="EW98" i="9"/>
  <c r="EV98" i="9"/>
  <c r="EU98" i="9"/>
  <c r="ET98" i="9"/>
  <c r="ES98" i="9"/>
  <c r="ER98" i="9"/>
  <c r="EQ98" i="9"/>
  <c r="EP98" i="9"/>
  <c r="EO98" i="9"/>
  <c r="EN98" i="9"/>
  <c r="EM98" i="9"/>
  <c r="EL98" i="9"/>
  <c r="EK98" i="9"/>
  <c r="EJ98" i="9"/>
  <c r="EI98" i="9"/>
  <c r="EH98" i="9"/>
  <c r="EG98" i="9"/>
  <c r="EF98" i="9"/>
  <c r="EE98" i="9"/>
  <c r="ED98" i="9"/>
  <c r="EC98" i="9"/>
  <c r="EB98" i="9"/>
  <c r="EA98" i="9"/>
  <c r="DZ98" i="9"/>
  <c r="DY98" i="9"/>
  <c r="DX98" i="9"/>
  <c r="DW98" i="9"/>
  <c r="DV98" i="9"/>
  <c r="DU98" i="9"/>
  <c r="DT98" i="9"/>
  <c r="DS98" i="9"/>
  <c r="DR98" i="9"/>
  <c r="DQ98" i="9"/>
  <c r="DP98" i="9"/>
  <c r="DO98" i="9"/>
  <c r="DN98" i="9"/>
  <c r="DM98" i="9"/>
  <c r="DL98" i="9"/>
  <c r="DK98" i="9"/>
  <c r="DJ98" i="9"/>
  <c r="DI98" i="9"/>
  <c r="DH98" i="9"/>
  <c r="DG98" i="9"/>
  <c r="DF98" i="9"/>
  <c r="DE98" i="9"/>
  <c r="DD98" i="9"/>
  <c r="DC98" i="9"/>
  <c r="DB98" i="9"/>
  <c r="DA98" i="9"/>
  <c r="CZ98" i="9"/>
  <c r="CY98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R98" i="9"/>
  <c r="T97" i="9"/>
  <c r="T96" i="9"/>
  <c r="T95" i="9"/>
  <c r="O94" i="9"/>
  <c r="T94" i="9" s="1"/>
  <c r="T93" i="9"/>
  <c r="T92" i="9"/>
  <c r="T91" i="9"/>
  <c r="T90" i="9"/>
  <c r="P90" i="9"/>
  <c r="T89" i="9"/>
  <c r="P89" i="9"/>
  <c r="T88" i="9"/>
  <c r="P88" i="9"/>
  <c r="T87" i="9"/>
  <c r="P87" i="9"/>
  <c r="T86" i="9"/>
  <c r="P86" i="9"/>
  <c r="T85" i="9"/>
  <c r="P85" i="9"/>
  <c r="T84" i="9"/>
  <c r="P84" i="9"/>
  <c r="T83" i="9"/>
  <c r="P83" i="9"/>
  <c r="T82" i="9"/>
  <c r="P82" i="9"/>
  <c r="T81" i="9"/>
  <c r="P81" i="9"/>
  <c r="T80" i="9"/>
  <c r="P80" i="9"/>
  <c r="T79" i="9"/>
  <c r="P79" i="9"/>
  <c r="T78" i="9"/>
  <c r="P78" i="9"/>
  <c r="T77" i="9"/>
  <c r="P77" i="9"/>
  <c r="T76" i="9"/>
  <c r="P76" i="9"/>
  <c r="T75" i="9"/>
  <c r="P75" i="9"/>
  <c r="T74" i="9"/>
  <c r="P74" i="9"/>
  <c r="T73" i="9"/>
  <c r="P73" i="9"/>
  <c r="T72" i="9"/>
  <c r="P72" i="9"/>
  <c r="T71" i="9"/>
  <c r="P71" i="9"/>
  <c r="T70" i="9"/>
  <c r="P70" i="9"/>
  <c r="T69" i="9"/>
  <c r="P69" i="9"/>
  <c r="T68" i="9"/>
  <c r="P68" i="9"/>
  <c r="T67" i="9"/>
  <c r="P67" i="9"/>
  <c r="T66" i="9"/>
  <c r="P66" i="9"/>
  <c r="T65" i="9"/>
  <c r="P65" i="9"/>
  <c r="T64" i="9"/>
  <c r="P64" i="9"/>
  <c r="T63" i="9"/>
  <c r="P63" i="9"/>
  <c r="T62" i="9"/>
  <c r="P62" i="9"/>
  <c r="T61" i="9"/>
  <c r="P61" i="9"/>
  <c r="T60" i="9"/>
  <c r="P60" i="9"/>
  <c r="T59" i="9"/>
  <c r="P59" i="9"/>
  <c r="T58" i="9"/>
  <c r="P58" i="9"/>
  <c r="T57" i="9"/>
  <c r="P57" i="9"/>
  <c r="T56" i="9"/>
  <c r="P56" i="9"/>
  <c r="T55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I41" i="9"/>
  <c r="H41" i="9"/>
  <c r="G41" i="9"/>
  <c r="F41" i="9"/>
  <c r="E41" i="9"/>
  <c r="D41" i="9"/>
  <c r="C41" i="9"/>
  <c r="B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P21" i="9"/>
  <c r="T20" i="9"/>
  <c r="P20" i="9"/>
  <c r="T19" i="9"/>
  <c r="P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P9" i="9"/>
  <c r="T8" i="9"/>
  <c r="P8" i="9"/>
  <c r="T7" i="9"/>
  <c r="P7" i="9"/>
  <c r="T6" i="9"/>
  <c r="P6" i="9"/>
  <c r="T5" i="9"/>
  <c r="P5" i="9"/>
  <c r="T4" i="9"/>
  <c r="P4" i="9"/>
  <c r="I3" i="9"/>
  <c r="H3" i="9"/>
  <c r="G3" i="9"/>
  <c r="F3" i="9"/>
  <c r="E3" i="9"/>
  <c r="D3" i="9"/>
  <c r="C3" i="9"/>
  <c r="B3" i="9"/>
  <c r="AO1" i="9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M1" i="9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AF1" i="9"/>
  <c r="AD1" i="9"/>
  <c r="T98" i="9" l="1"/>
  <c r="T101" i="9" s="1"/>
  <c r="O19" i="7"/>
  <c r="O20" i="7"/>
  <c r="O17" i="7"/>
  <c r="T24" i="7" l="1"/>
  <c r="P24" i="7"/>
  <c r="T18" i="7"/>
  <c r="P18" i="7"/>
  <c r="T5" i="7" l="1"/>
  <c r="T6" i="7"/>
  <c r="P5" i="7"/>
  <c r="T17" i="5" l="1"/>
  <c r="P17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23" i="8" s="1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108" i="7"/>
  <c r="H108" i="7"/>
  <c r="G108" i="7"/>
  <c r="F108" i="7"/>
  <c r="E108" i="7"/>
  <c r="D108" i="7"/>
  <c r="C108" i="7"/>
  <c r="B108" i="7"/>
  <c r="I107" i="7"/>
  <c r="H107" i="7"/>
  <c r="G107" i="7"/>
  <c r="F107" i="7"/>
  <c r="E107" i="7"/>
  <c r="D107" i="7"/>
  <c r="C107" i="7"/>
  <c r="B107" i="7"/>
  <c r="I106" i="7"/>
  <c r="H106" i="7"/>
  <c r="G106" i="7"/>
  <c r="F106" i="7"/>
  <c r="E106" i="7"/>
  <c r="D106" i="7"/>
  <c r="C106" i="7"/>
  <c r="B106" i="7"/>
  <c r="GZ99" i="7"/>
  <c r="GU99" i="7"/>
  <c r="GS99" i="7"/>
  <c r="GR99" i="7"/>
  <c r="GQ99" i="7"/>
  <c r="GP99" i="7"/>
  <c r="GO99" i="7"/>
  <c r="GN99" i="7"/>
  <c r="GM99" i="7"/>
  <c r="GL99" i="7"/>
  <c r="GK99" i="7"/>
  <c r="GJ99" i="7"/>
  <c r="GI99" i="7"/>
  <c r="GH99" i="7"/>
  <c r="GG99" i="7"/>
  <c r="GF99" i="7"/>
  <c r="GE99" i="7"/>
  <c r="GD99" i="7"/>
  <c r="GC99" i="7"/>
  <c r="GB99" i="7"/>
  <c r="GA99" i="7"/>
  <c r="FZ99" i="7"/>
  <c r="FY99" i="7"/>
  <c r="FX99" i="7"/>
  <c r="FW99" i="7"/>
  <c r="FV99" i="7"/>
  <c r="FU99" i="7"/>
  <c r="FT99" i="7"/>
  <c r="FS99" i="7"/>
  <c r="FR99" i="7"/>
  <c r="FQ99" i="7"/>
  <c r="FP99" i="7"/>
  <c r="FO99" i="7"/>
  <c r="FN99" i="7"/>
  <c r="FM99" i="7"/>
  <c r="FL99" i="7"/>
  <c r="FK99" i="7"/>
  <c r="FJ99" i="7"/>
  <c r="FI99" i="7"/>
  <c r="FH99" i="7"/>
  <c r="FG99" i="7"/>
  <c r="FF99" i="7"/>
  <c r="FE99" i="7"/>
  <c r="FD99" i="7"/>
  <c r="FC99" i="7"/>
  <c r="FB99" i="7"/>
  <c r="FA99" i="7"/>
  <c r="EZ99" i="7"/>
  <c r="EY99" i="7"/>
  <c r="EX99" i="7"/>
  <c r="EW99" i="7"/>
  <c r="EV99" i="7"/>
  <c r="EU99" i="7"/>
  <c r="ET99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R99" i="7"/>
  <c r="T98" i="7"/>
  <c r="T97" i="7"/>
  <c r="T96" i="7"/>
  <c r="T94" i="7"/>
  <c r="T93" i="7"/>
  <c r="T92" i="7"/>
  <c r="T91" i="7"/>
  <c r="P91" i="7"/>
  <c r="T90" i="7"/>
  <c r="P90" i="7"/>
  <c r="T89" i="7"/>
  <c r="P89" i="7"/>
  <c r="T88" i="7"/>
  <c r="P88" i="7"/>
  <c r="T87" i="7"/>
  <c r="P87" i="7"/>
  <c r="T86" i="7"/>
  <c r="P86" i="7"/>
  <c r="T85" i="7"/>
  <c r="P85" i="7"/>
  <c r="T84" i="7"/>
  <c r="P84" i="7"/>
  <c r="T83" i="7"/>
  <c r="P83" i="7"/>
  <c r="T82" i="7"/>
  <c r="P82" i="7"/>
  <c r="T81" i="7"/>
  <c r="P81" i="7"/>
  <c r="T80" i="7"/>
  <c r="P80" i="7"/>
  <c r="T79" i="7"/>
  <c r="P79" i="7"/>
  <c r="T78" i="7"/>
  <c r="P78" i="7"/>
  <c r="T77" i="7"/>
  <c r="P77" i="7"/>
  <c r="T76" i="7"/>
  <c r="P76" i="7"/>
  <c r="T75" i="7"/>
  <c r="P75" i="7"/>
  <c r="T74" i="7"/>
  <c r="P74" i="7"/>
  <c r="T73" i="7"/>
  <c r="P73" i="7"/>
  <c r="T72" i="7"/>
  <c r="P72" i="7"/>
  <c r="T71" i="7"/>
  <c r="P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2" i="7"/>
  <c r="P42" i="7"/>
  <c r="T41" i="7"/>
  <c r="P41" i="7"/>
  <c r="I41" i="7"/>
  <c r="H41" i="7"/>
  <c r="G41" i="7"/>
  <c r="F41" i="7"/>
  <c r="E41" i="7"/>
  <c r="D41" i="7"/>
  <c r="C41" i="7"/>
  <c r="B41" i="7"/>
  <c r="T40" i="7"/>
  <c r="P40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7" i="7"/>
  <c r="P17" i="7"/>
  <c r="T16" i="7"/>
  <c r="P16" i="7"/>
  <c r="T15" i="7"/>
  <c r="P15" i="7"/>
  <c r="T14" i="7"/>
  <c r="P14" i="7"/>
  <c r="T13" i="7"/>
  <c r="P13" i="7"/>
  <c r="O95" i="7"/>
  <c r="T95" i="7" s="1"/>
  <c r="T11" i="7"/>
  <c r="P11" i="7"/>
  <c r="T10" i="7"/>
  <c r="P10" i="7"/>
  <c r="P9" i="7"/>
  <c r="P8" i="7"/>
  <c r="T8" i="7"/>
  <c r="T7" i="7"/>
  <c r="P7" i="7"/>
  <c r="P6" i="7"/>
  <c r="T4" i="7"/>
  <c r="P4" i="7"/>
  <c r="I3" i="7"/>
  <c r="H3" i="7"/>
  <c r="G3" i="7"/>
  <c r="F3" i="7"/>
  <c r="E3" i="7"/>
  <c r="D3" i="7"/>
  <c r="C3" i="7"/>
  <c r="B3" i="7"/>
  <c r="AM1" i="7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P12" i="7" l="1"/>
  <c r="T12" i="7"/>
  <c r="T99" i="7" s="1"/>
  <c r="T102" i="7" s="1"/>
  <c r="O11" i="5"/>
  <c r="O7" i="5" l="1"/>
  <c r="O32" i="3" l="1"/>
  <c r="T12" i="3" l="1"/>
  <c r="T13" i="3"/>
  <c r="T14" i="3"/>
  <c r="O12" i="3"/>
  <c r="T22" i="3" l="1"/>
  <c r="P22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105" i="5"/>
  <c r="H105" i="5"/>
  <c r="G105" i="5"/>
  <c r="F105" i="5"/>
  <c r="E105" i="5"/>
  <c r="D105" i="5"/>
  <c r="C105" i="5"/>
  <c r="B105" i="5"/>
  <c r="I104" i="5"/>
  <c r="H104" i="5"/>
  <c r="G104" i="5"/>
  <c r="F104" i="5"/>
  <c r="E104" i="5"/>
  <c r="D104" i="5"/>
  <c r="C104" i="5"/>
  <c r="B104" i="5"/>
  <c r="I103" i="5"/>
  <c r="H103" i="5"/>
  <c r="G103" i="5"/>
  <c r="F103" i="5"/>
  <c r="E103" i="5"/>
  <c r="D103" i="5"/>
  <c r="C103" i="5"/>
  <c r="B103" i="5"/>
  <c r="GZ96" i="5"/>
  <c r="GU96" i="5"/>
  <c r="GS96" i="5"/>
  <c r="GR96" i="5"/>
  <c r="GQ96" i="5"/>
  <c r="GP96" i="5"/>
  <c r="GO96" i="5"/>
  <c r="GN96" i="5"/>
  <c r="GM96" i="5"/>
  <c r="GL96" i="5"/>
  <c r="GK96" i="5"/>
  <c r="GJ96" i="5"/>
  <c r="GI96" i="5"/>
  <c r="GH96" i="5"/>
  <c r="GG96" i="5"/>
  <c r="GF96" i="5"/>
  <c r="GE96" i="5"/>
  <c r="GD96" i="5"/>
  <c r="GC96" i="5"/>
  <c r="GB96" i="5"/>
  <c r="GA96" i="5"/>
  <c r="FZ96" i="5"/>
  <c r="FY96" i="5"/>
  <c r="FX96" i="5"/>
  <c r="FW96" i="5"/>
  <c r="FV96" i="5"/>
  <c r="FU96" i="5"/>
  <c r="FT96" i="5"/>
  <c r="FS96" i="5"/>
  <c r="FR96" i="5"/>
  <c r="FQ96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R96" i="5"/>
  <c r="T95" i="5"/>
  <c r="T94" i="5"/>
  <c r="T93" i="5"/>
  <c r="O92" i="5"/>
  <c r="T92" i="5" s="1"/>
  <c r="T91" i="5"/>
  <c r="T90" i="5"/>
  <c r="T89" i="5"/>
  <c r="T88" i="5"/>
  <c r="P88" i="5"/>
  <c r="T87" i="5"/>
  <c r="P87" i="5"/>
  <c r="T86" i="5"/>
  <c r="P86" i="5"/>
  <c r="T85" i="5"/>
  <c r="P85" i="5"/>
  <c r="T84" i="5"/>
  <c r="P84" i="5"/>
  <c r="T83" i="5"/>
  <c r="P83" i="5"/>
  <c r="T82" i="5"/>
  <c r="P82" i="5"/>
  <c r="T81" i="5"/>
  <c r="P81" i="5"/>
  <c r="T80" i="5"/>
  <c r="P80" i="5"/>
  <c r="T79" i="5"/>
  <c r="P79" i="5"/>
  <c r="T78" i="5"/>
  <c r="P78" i="5"/>
  <c r="T77" i="5"/>
  <c r="P77" i="5"/>
  <c r="T76" i="5"/>
  <c r="P76" i="5"/>
  <c r="T75" i="5"/>
  <c r="P75" i="5"/>
  <c r="T74" i="5"/>
  <c r="P74" i="5"/>
  <c r="T73" i="5"/>
  <c r="P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I39" i="5"/>
  <c r="H39" i="5"/>
  <c r="G39" i="5"/>
  <c r="F39" i="5"/>
  <c r="E39" i="5"/>
  <c r="D39" i="5"/>
  <c r="C39" i="5"/>
  <c r="B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1" i="5"/>
  <c r="P31" i="5"/>
  <c r="T30" i="5"/>
  <c r="P30" i="5"/>
  <c r="T29" i="5"/>
  <c r="P29" i="5"/>
  <c r="T28" i="5"/>
  <c r="P28" i="5"/>
  <c r="T27" i="5"/>
  <c r="P27" i="5"/>
  <c r="T26" i="5"/>
  <c r="P26" i="5"/>
  <c r="T25" i="5"/>
  <c r="P25" i="5"/>
  <c r="T24" i="5"/>
  <c r="P24" i="5"/>
  <c r="T23" i="5"/>
  <c r="P23" i="5"/>
  <c r="T22" i="5"/>
  <c r="P22" i="5"/>
  <c r="T21" i="5"/>
  <c r="P21" i="5"/>
  <c r="T20" i="5"/>
  <c r="P20" i="5"/>
  <c r="T19" i="5"/>
  <c r="P19" i="5"/>
  <c r="T18" i="5"/>
  <c r="P18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T9" i="5"/>
  <c r="P9" i="5"/>
  <c r="T8" i="5"/>
  <c r="P8" i="5"/>
  <c r="T7" i="5"/>
  <c r="P7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M1" i="5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T96" i="5" l="1"/>
  <c r="T99" i="5" s="1"/>
  <c r="O24" i="1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P4" i="3"/>
  <c r="P5" i="3"/>
  <c r="P6" i="3"/>
  <c r="P7" i="3"/>
  <c r="P8" i="3"/>
  <c r="P9" i="3"/>
  <c r="P10" i="3"/>
  <c r="P11" i="3"/>
  <c r="P13" i="3"/>
  <c r="P14" i="3"/>
  <c r="P15" i="3"/>
  <c r="P16" i="3"/>
  <c r="P17" i="3"/>
  <c r="P18" i="3"/>
  <c r="P19" i="3"/>
  <c r="P20" i="3"/>
  <c r="P21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40" i="3"/>
  <c r="P41" i="3"/>
  <c r="P42" i="3"/>
  <c r="P43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GZ97" i="3"/>
  <c r="GU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R97" i="3"/>
  <c r="T96" i="3"/>
  <c r="T95" i="3"/>
  <c r="T94" i="3"/>
  <c r="O93" i="3"/>
  <c r="T93" i="3" s="1"/>
  <c r="T92" i="3"/>
  <c r="T91" i="3"/>
  <c r="T90" i="3"/>
  <c r="T89" i="3"/>
  <c r="P89" i="3"/>
  <c r="T88" i="3"/>
  <c r="P88" i="3"/>
  <c r="T87" i="3"/>
  <c r="P87" i="3"/>
  <c r="T86" i="3"/>
  <c r="P86" i="3"/>
  <c r="T85" i="3"/>
  <c r="P85" i="3"/>
  <c r="T84" i="3"/>
  <c r="P84" i="3"/>
  <c r="T83" i="3"/>
  <c r="P83" i="3"/>
  <c r="T82" i="3"/>
  <c r="P82" i="3"/>
  <c r="T81" i="3"/>
  <c r="P81" i="3"/>
  <c r="T80" i="3"/>
  <c r="P80" i="3"/>
  <c r="T79" i="3"/>
  <c r="P79" i="3"/>
  <c r="T78" i="3"/>
  <c r="P78" i="3"/>
  <c r="T77" i="3"/>
  <c r="P77" i="3"/>
  <c r="T76" i="3"/>
  <c r="P76" i="3"/>
  <c r="T75" i="3"/>
  <c r="P75" i="3"/>
  <c r="T74" i="3"/>
  <c r="P74" i="3"/>
  <c r="T73" i="3"/>
  <c r="P73" i="3"/>
  <c r="T72" i="3"/>
  <c r="P72" i="3"/>
  <c r="T71" i="3"/>
  <c r="P71" i="3"/>
  <c r="T70" i="3"/>
  <c r="P70" i="3"/>
  <c r="T69" i="3"/>
  <c r="P69" i="3"/>
  <c r="T68" i="3"/>
  <c r="P68" i="3"/>
  <c r="T67" i="3"/>
  <c r="P67" i="3"/>
  <c r="T66" i="3"/>
  <c r="P66" i="3"/>
  <c r="T65" i="3"/>
  <c r="P65" i="3"/>
  <c r="T64" i="3"/>
  <c r="P64" i="3"/>
  <c r="T63" i="3"/>
  <c r="P63" i="3"/>
  <c r="T62" i="3"/>
  <c r="P62" i="3"/>
  <c r="T61" i="3"/>
  <c r="P61" i="3"/>
  <c r="T60" i="3"/>
  <c r="P60" i="3"/>
  <c r="T59" i="3"/>
  <c r="P59" i="3"/>
  <c r="T58" i="3"/>
  <c r="P58" i="3"/>
  <c r="T57" i="3"/>
  <c r="P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T42" i="3"/>
  <c r="T41" i="3"/>
  <c r="T40" i="3"/>
  <c r="I40" i="3"/>
  <c r="H40" i="3"/>
  <c r="G40" i="3"/>
  <c r="F40" i="3"/>
  <c r="E40" i="3"/>
  <c r="D40" i="3"/>
  <c r="C40" i="3"/>
  <c r="B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1" i="3"/>
  <c r="T20" i="3"/>
  <c r="T19" i="3"/>
  <c r="T18" i="3"/>
  <c r="T17" i="3"/>
  <c r="T16" i="3"/>
  <c r="T15" i="3"/>
  <c r="T11" i="3"/>
  <c r="T10" i="3"/>
  <c r="T9" i="3"/>
  <c r="T8" i="3"/>
  <c r="T7" i="3"/>
  <c r="T6" i="3"/>
  <c r="T5" i="3"/>
  <c r="T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T97" i="3" l="1"/>
  <c r="T100" i="3" s="1"/>
  <c r="T44" i="1"/>
  <c r="T23" i="1" l="1"/>
  <c r="P23" i="1"/>
  <c r="T36" i="1" l="1"/>
  <c r="P36" i="1"/>
  <c r="T35" i="1"/>
  <c r="P35" i="1"/>
  <c r="T33" i="1"/>
  <c r="P33" i="1"/>
  <c r="T25" i="1"/>
  <c r="T26" i="1"/>
  <c r="T27" i="1"/>
  <c r="T28" i="1"/>
  <c r="T29" i="1"/>
  <c r="T30" i="1"/>
  <c r="T31" i="1"/>
  <c r="T32" i="1"/>
  <c r="P27" i="1"/>
  <c r="P28" i="1"/>
  <c r="P29" i="1"/>
  <c r="P30" i="1"/>
  <c r="P31" i="1"/>
  <c r="P32" i="1"/>
  <c r="P4" i="1" l="1"/>
  <c r="P5" i="1"/>
  <c r="T4" i="1"/>
  <c r="T5" i="1"/>
  <c r="G219" i="2" l="1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0" i="2"/>
  <c r="G118" i="2"/>
  <c r="G117" i="2"/>
  <c r="G116" i="2"/>
  <c r="G115" i="2"/>
  <c r="G114" i="2"/>
  <c r="G113" i="2"/>
  <c r="G111" i="2"/>
  <c r="G110" i="2"/>
  <c r="G108" i="2"/>
  <c r="G107" i="2"/>
  <c r="G106" i="2"/>
  <c r="G105" i="2"/>
  <c r="G103" i="2"/>
  <c r="G102" i="2"/>
  <c r="G101" i="2"/>
  <c r="G100" i="2"/>
  <c r="G99" i="2"/>
  <c r="G98" i="2"/>
  <c r="G95" i="2"/>
  <c r="G93" i="2"/>
  <c r="G92" i="2"/>
  <c r="G91" i="2"/>
  <c r="G90" i="2"/>
  <c r="G86" i="2"/>
  <c r="G84" i="2"/>
  <c r="G83" i="2"/>
  <c r="G82" i="2"/>
  <c r="G81" i="2"/>
  <c r="G79" i="2"/>
  <c r="G78" i="2"/>
  <c r="G77" i="2"/>
  <c r="G74" i="2"/>
  <c r="G73" i="2"/>
  <c r="G72" i="2"/>
  <c r="G71" i="2"/>
  <c r="G70" i="2"/>
  <c r="G69" i="2"/>
  <c r="G68" i="2"/>
  <c r="G66" i="2"/>
  <c r="G65" i="2"/>
  <c r="G64" i="2"/>
  <c r="G63" i="2"/>
  <c r="G62" i="2"/>
  <c r="G61" i="2"/>
  <c r="G60" i="2"/>
  <c r="G59" i="2"/>
  <c r="G58" i="2"/>
  <c r="G57" i="2"/>
  <c r="G56" i="2"/>
  <c r="G55" i="2"/>
  <c r="G53" i="2"/>
  <c r="G52" i="2"/>
  <c r="G50" i="2"/>
  <c r="G49" i="2"/>
  <c r="G48" i="2"/>
  <c r="G47" i="2"/>
  <c r="G46" i="2"/>
  <c r="G45" i="2"/>
  <c r="G43" i="2"/>
  <c r="G39" i="2"/>
  <c r="G38" i="2"/>
  <c r="G37" i="2"/>
  <c r="G36" i="2"/>
  <c r="G35" i="2"/>
  <c r="G34" i="2"/>
  <c r="G33" i="2"/>
  <c r="G31" i="2"/>
  <c r="G30" i="2"/>
  <c r="G29" i="2"/>
  <c r="G28" i="2"/>
  <c r="G27" i="2"/>
  <c r="G26" i="2"/>
  <c r="G25" i="2"/>
  <c r="G22" i="2"/>
  <c r="G20" i="2"/>
  <c r="G18" i="2"/>
  <c r="G17" i="2"/>
  <c r="G16" i="2"/>
  <c r="G15" i="2"/>
  <c r="G14" i="2"/>
  <c r="G13" i="2"/>
  <c r="G12" i="2"/>
  <c r="G10" i="2"/>
  <c r="G9" i="2"/>
  <c r="G7" i="2"/>
  <c r="G6" i="2"/>
  <c r="G5" i="2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GZ95" i="1"/>
  <c r="GU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R95" i="1"/>
  <c r="T94" i="1"/>
  <c r="T93" i="1"/>
  <c r="T92" i="1"/>
  <c r="O91" i="1"/>
  <c r="T91" i="1" s="1"/>
  <c r="T90" i="1"/>
  <c r="T89" i="1"/>
  <c r="T88" i="1"/>
  <c r="T87" i="1"/>
  <c r="P87" i="1"/>
  <c r="T86" i="1"/>
  <c r="P86" i="1"/>
  <c r="T85" i="1"/>
  <c r="P85" i="1"/>
  <c r="T84" i="1"/>
  <c r="P84" i="1"/>
  <c r="T83" i="1"/>
  <c r="P83" i="1"/>
  <c r="T82" i="1"/>
  <c r="P82" i="1"/>
  <c r="T81" i="1"/>
  <c r="P81" i="1"/>
  <c r="T80" i="1"/>
  <c r="P80" i="1"/>
  <c r="T79" i="1"/>
  <c r="P79" i="1"/>
  <c r="T78" i="1"/>
  <c r="P78" i="1"/>
  <c r="T77" i="1"/>
  <c r="P77" i="1"/>
  <c r="T76" i="1"/>
  <c r="P76" i="1"/>
  <c r="T75" i="1"/>
  <c r="P75" i="1"/>
  <c r="T74" i="1"/>
  <c r="P74" i="1"/>
  <c r="T73" i="1"/>
  <c r="P73" i="1"/>
  <c r="T72" i="1"/>
  <c r="P72" i="1"/>
  <c r="T71" i="1"/>
  <c r="P71" i="1"/>
  <c r="T70" i="1"/>
  <c r="P70" i="1"/>
  <c r="T69" i="1"/>
  <c r="P69" i="1"/>
  <c r="T68" i="1"/>
  <c r="P68" i="1"/>
  <c r="T67" i="1"/>
  <c r="P67" i="1"/>
  <c r="T66" i="1"/>
  <c r="P66" i="1"/>
  <c r="T65" i="1"/>
  <c r="P65" i="1"/>
  <c r="T64" i="1"/>
  <c r="P64" i="1"/>
  <c r="T63" i="1"/>
  <c r="P63" i="1"/>
  <c r="T62" i="1"/>
  <c r="P62" i="1"/>
  <c r="T61" i="1"/>
  <c r="P61" i="1"/>
  <c r="T60" i="1"/>
  <c r="P60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I38" i="1"/>
  <c r="H38" i="1"/>
  <c r="G38" i="1"/>
  <c r="F38" i="1"/>
  <c r="E38" i="1"/>
  <c r="D38" i="1"/>
  <c r="C38" i="1"/>
  <c r="B38" i="1"/>
  <c r="T37" i="1"/>
  <c r="P37" i="1"/>
  <c r="P34" i="1"/>
  <c r="P26" i="1"/>
  <c r="P25" i="1"/>
  <c r="T24" i="1"/>
  <c r="P24" i="1"/>
  <c r="T22" i="1"/>
  <c r="P22" i="1"/>
  <c r="T21" i="1"/>
  <c r="P21" i="1"/>
  <c r="T20" i="1"/>
  <c r="P20" i="1"/>
  <c r="T19" i="1"/>
  <c r="P19" i="1"/>
  <c r="T18" i="1"/>
  <c r="P18" i="1"/>
  <c r="T17" i="1"/>
  <c r="P17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G220" i="2" l="1"/>
  <c r="T95" i="1"/>
  <c r="T98" i="1" s="1"/>
</calcChain>
</file>

<file path=xl/sharedStrings.xml><?xml version="1.0" encoding="utf-8"?>
<sst xmlns="http://schemas.openxmlformats.org/spreadsheetml/2006/main" count="4722" uniqueCount="1098">
  <si>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</si>
  <si>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</si>
  <si>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</si>
  <si>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</si>
  <si>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</si>
  <si>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</si>
  <si>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</si>
  <si>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</si>
  <si>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</si>
  <si>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</si>
  <si>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</si>
  <si>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</si>
  <si>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</si>
  <si>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</si>
  <si>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</si>
  <si>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</si>
  <si>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</si>
  <si>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</si>
  <si>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</si>
  <si>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</si>
  <si>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</si>
  <si>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</si>
  <si>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</si>
  <si>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</si>
  <si>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</si>
  <si>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</si>
  <si>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PORCICOLA SOTO </t>
  </si>
  <si>
    <t>CANALES  130</t>
  </si>
  <si>
    <t>AGROPECUARIA LA GABY</t>
  </si>
  <si>
    <t>CANALES 200</t>
  </si>
  <si>
    <t>CANALES 130</t>
  </si>
  <si>
    <t>CANALES 250</t>
  </si>
  <si>
    <t>AGROPECUARIA EL DORADO</t>
  </si>
  <si>
    <t xml:space="preserve">AGROPECUARIA EL TOPETE </t>
  </si>
  <si>
    <t>TOTAL EN Kg</t>
  </si>
  <si>
    <t>SUB TOTAL 2</t>
  </si>
  <si>
    <t>GRAN TOTAL</t>
  </si>
  <si>
    <t>ENTRADAS DEL MES DE     E N E R O                         2 0 1 8</t>
  </si>
  <si>
    <t>ENTRADAS   DEL  MES   DE    E N E R O            2 0 1 8</t>
  </si>
  <si>
    <t>CANALES 129</t>
  </si>
  <si>
    <t>CANALES 220</t>
  </si>
  <si>
    <t>CANALES 218</t>
  </si>
  <si>
    <t>CANALES 130-1</t>
  </si>
  <si>
    <t>CANALES 250-1</t>
  </si>
  <si>
    <t xml:space="preserve">CANALES 250  </t>
  </si>
  <si>
    <t>CANALES 10</t>
  </si>
  <si>
    <t>CANALES 160</t>
  </si>
  <si>
    <r>
      <t xml:space="preserve">AGROPECUARIA LA CHEMITA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</si>
  <si>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</si>
  <si>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</si>
  <si>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219</t>
  </si>
  <si>
    <t>Transportista IMPORTE</t>
  </si>
  <si>
    <t>Rivera A-8468</t>
  </si>
  <si>
    <t>Rivera A-8469</t>
  </si>
  <si>
    <t>Rivera A-8470</t>
  </si>
  <si>
    <t>Rivera A-8471</t>
  </si>
  <si>
    <t>Rivera A-8472</t>
  </si>
  <si>
    <t>Rivera A-8508</t>
  </si>
  <si>
    <t>Rivera A-8509</t>
  </si>
  <si>
    <t>Rivera A-8510</t>
  </si>
  <si>
    <t>Rivera A-8511</t>
  </si>
  <si>
    <t>PORCICOLA PASO BLANCO</t>
  </si>
  <si>
    <t>CANALES  198</t>
  </si>
  <si>
    <t>PORCICOLA PASO BLANCO  219</t>
  </si>
  <si>
    <t>INDUSTRIALIZADORA DE PORCIONOS DELTA</t>
  </si>
  <si>
    <t xml:space="preserve">AGROPECUARIA EL DORADO  </t>
  </si>
  <si>
    <t>1422--1423</t>
  </si>
  <si>
    <t>Transferencia S</t>
  </si>
  <si>
    <t>1283--1284</t>
  </si>
  <si>
    <t>5892--5893</t>
  </si>
  <si>
    <t>1287--1288</t>
  </si>
  <si>
    <t>1289--1290</t>
  </si>
  <si>
    <t>5715--5718</t>
  </si>
  <si>
    <t>1429--1430</t>
  </si>
  <si>
    <t>1292--1293</t>
  </si>
  <si>
    <t>CANALES 230</t>
  </si>
  <si>
    <t>Rivera A-8551</t>
  </si>
  <si>
    <t>Rivera A-8552</t>
  </si>
  <si>
    <t>Rivera A-8553</t>
  </si>
  <si>
    <t>5895--5896</t>
  </si>
  <si>
    <t>5720--5721</t>
  </si>
  <si>
    <t>3864--3865  NC-141</t>
  </si>
  <si>
    <t>5725--5726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</si>
  <si>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128</t>
    </r>
  </si>
  <si>
    <t>1294--1295</t>
  </si>
  <si>
    <t>CANALES 220-1</t>
  </si>
  <si>
    <t xml:space="preserve">PORCICOLA PASO BLANCO </t>
  </si>
  <si>
    <t>CANALES 249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</si>
  <si>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259</t>
    </r>
  </si>
  <si>
    <t>AGROPECUARIA LA CHEMITA</t>
  </si>
  <si>
    <t>CANALES 217</t>
  </si>
  <si>
    <t>CANALES 231</t>
  </si>
  <si>
    <t>Rivera A-8554</t>
  </si>
  <si>
    <t>Rivera A-8555</t>
  </si>
  <si>
    <t>5897--5898</t>
  </si>
  <si>
    <t>AGROPECUARIA LAS RESES</t>
  </si>
  <si>
    <t>CANALES  10</t>
  </si>
  <si>
    <t>CARNES SELECTAS EL CIEN</t>
  </si>
  <si>
    <t>RES</t>
  </si>
  <si>
    <t>CARNES SELECTAS AL CIEN</t>
  </si>
  <si>
    <t>Transferncia S NLP 5 Y 8  ENERO 2018</t>
  </si>
  <si>
    <t xml:space="preserve">Transferencia B </t>
  </si>
  <si>
    <t xml:space="preserve">5 Ene y 8 Ene </t>
  </si>
  <si>
    <t>NORMA LEDO PARRA</t>
  </si>
  <si>
    <t>3869--3867</t>
  </si>
  <si>
    <t>1440--1441</t>
  </si>
  <si>
    <t>Transferecnia S</t>
  </si>
  <si>
    <t>1296--1297</t>
  </si>
  <si>
    <t>Transferencia  S</t>
  </si>
  <si>
    <t>5732--5733</t>
  </si>
  <si>
    <t>1442--1443</t>
  </si>
  <si>
    <t>B-458</t>
  </si>
  <si>
    <t>1303-*-1304</t>
  </si>
  <si>
    <t xml:space="preserve">Transferencia S </t>
  </si>
  <si>
    <t>CON VALE</t>
  </si>
  <si>
    <t>22 Y 24 Enero</t>
  </si>
  <si>
    <t>ENTRADAS DEL MES DE     F E B R E R O                        2 0 1 8</t>
  </si>
  <si>
    <t>ENTRADAS   DEL  MES   DE    F E B R E R O             2 0 1 8</t>
  </si>
  <si>
    <t>AGROPECUARIA EL TOPETE    128</t>
  </si>
  <si>
    <t>CANALES 198</t>
  </si>
  <si>
    <t>PORCICOLA PASO BLANCO   200</t>
  </si>
  <si>
    <t xml:space="preserve">INDS DE PORCINOS DELTA SA DE CV </t>
  </si>
  <si>
    <t xml:space="preserve">AGROPECUARIA LAS RESES </t>
  </si>
  <si>
    <t>2725--2726--NC-116</t>
  </si>
  <si>
    <t>A-103131</t>
  </si>
  <si>
    <t xml:space="preserve">Tranferencia S </t>
  </si>
  <si>
    <t>Rivera A-8594</t>
  </si>
  <si>
    <t>Rivera A-8595</t>
  </si>
  <si>
    <t>Rivera A-8596</t>
  </si>
  <si>
    <t>Rivera A-8597</t>
  </si>
  <si>
    <t>Rivera A-8598</t>
  </si>
  <si>
    <t>5734--5735</t>
  </si>
  <si>
    <t>5739--5740</t>
  </si>
  <si>
    <t>1307--1308</t>
  </si>
  <si>
    <t>Rivera A-8635</t>
  </si>
  <si>
    <t>Rivera A-8636</t>
  </si>
  <si>
    <t>Rivera A-8637</t>
  </si>
  <si>
    <t>Rivera A-8638</t>
  </si>
  <si>
    <t>Rivera A-8639</t>
  </si>
  <si>
    <t>2738--2739</t>
  </si>
  <si>
    <t>1450--1451</t>
  </si>
  <si>
    <t>2740--2741</t>
  </si>
  <si>
    <t>A-103436</t>
  </si>
  <si>
    <t>5742--5743</t>
  </si>
  <si>
    <t>3880--3879</t>
  </si>
  <si>
    <t>5748--5749</t>
  </si>
  <si>
    <t>2748-2749</t>
  </si>
  <si>
    <t xml:space="preserve">                                                                                                                </t>
  </si>
  <si>
    <t>5918--5919</t>
  </si>
  <si>
    <t>5751--5752</t>
  </si>
  <si>
    <t>6530-6531</t>
  </si>
  <si>
    <t>5922--5923</t>
  </si>
  <si>
    <t xml:space="preserve">PORCICOLA PASO BLANCO   </t>
  </si>
  <si>
    <t xml:space="preserve">AGROPECUARIA EL TOPETE      </t>
  </si>
  <si>
    <t>AGROPECUARIA EL TOPETE</t>
  </si>
  <si>
    <t>AGROPECUARIA EL DORADO  219</t>
  </si>
  <si>
    <t>PORCICOLA PAGO BLANCO</t>
  </si>
  <si>
    <t>GANADERIA RANCHO SAN FELIPE</t>
  </si>
  <si>
    <t>PORCICOLA SAN BERNARDO</t>
  </si>
  <si>
    <r>
      <t xml:space="preserve">AGROPECUARIA LAS RESES   </t>
    </r>
    <r>
      <rPr>
        <b/>
        <sz val="14"/>
        <color rgb="FF0000FF"/>
        <rFont val="Calibri"/>
        <family val="2"/>
        <scheme val="minor"/>
      </rPr>
      <t>128</t>
    </r>
  </si>
  <si>
    <t>CANALES 248</t>
  </si>
  <si>
    <r>
      <t xml:space="preserve">PORCICOLA SAN BERNARDO </t>
    </r>
    <r>
      <rPr>
        <b/>
        <sz val="14"/>
        <color rgb="FF0000FF"/>
        <rFont val="Calibri"/>
        <family val="2"/>
        <scheme val="minor"/>
      </rPr>
      <t xml:space="preserve"> 249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</si>
  <si>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260</t>
    </r>
  </si>
  <si>
    <t>PORCICOLA SAN BERNARDO  249</t>
  </si>
  <si>
    <t>CANALES 199</t>
  </si>
  <si>
    <t>D-136</t>
  </si>
  <si>
    <t>Rivera A-8652</t>
  </si>
  <si>
    <t>Rivera A-8653</t>
  </si>
  <si>
    <t>Rivera A-8654</t>
  </si>
  <si>
    <t>Rivera A-8728</t>
  </si>
  <si>
    <t>Rivera A-8729</t>
  </si>
  <si>
    <t>Rivera A-8657</t>
  </si>
  <si>
    <t>Rivera A-8658</t>
  </si>
  <si>
    <t>Rivera A-8659</t>
  </si>
  <si>
    <t>Rivera A-8716</t>
  </si>
  <si>
    <t>Rivera A-8717</t>
  </si>
  <si>
    <t>Rivera A-8718</t>
  </si>
  <si>
    <t>2766--2767</t>
  </si>
  <si>
    <t>2770--2771</t>
  </si>
  <si>
    <t>2777--2778</t>
  </si>
  <si>
    <t>6528--6529</t>
  </si>
  <si>
    <t>19-20 Feb -18</t>
  </si>
  <si>
    <t>5932--5933</t>
  </si>
  <si>
    <t>6539--6540</t>
  </si>
  <si>
    <t>6542--6543</t>
  </si>
  <si>
    <t>2792--2793</t>
  </si>
  <si>
    <t xml:space="preserve">PORCICOLA PASO BLANCO  </t>
  </si>
  <si>
    <t>2796--2797</t>
  </si>
  <si>
    <t>2809--2810</t>
  </si>
  <si>
    <t>2800--2801</t>
  </si>
  <si>
    <t>5943--5944</t>
  </si>
  <si>
    <t>5948--5949</t>
  </si>
  <si>
    <t>AGROPECUARIA EL TOPETE  230</t>
  </si>
  <si>
    <t>Rivera A-8740</t>
  </si>
  <si>
    <t>Rivera A-8741</t>
  </si>
  <si>
    <t>Rivera A-8742</t>
  </si>
  <si>
    <t>Rivera A-8743</t>
  </si>
  <si>
    <t>1470--1471</t>
  </si>
  <si>
    <t>2824--2825</t>
  </si>
  <si>
    <t>D-153</t>
  </si>
  <si>
    <t>X</t>
  </si>
  <si>
    <t>D-1583</t>
  </si>
  <si>
    <t>ENTRADAS DEL MES DE     MARZO                        2 0 1 8</t>
  </si>
  <si>
    <t>ENTRADAS   DEL  MES   DE    M A R Z O              2 0 1 8</t>
  </si>
  <si>
    <t>AGROPECUARIA EL DORADO  130</t>
  </si>
  <si>
    <t>PORCICOLA SAN BERNANDO</t>
  </si>
  <si>
    <t>CANALES  131</t>
  </si>
  <si>
    <t>PORCICOLA SAN BERNARDO  130</t>
  </si>
  <si>
    <t>AGROPECUARIA EL TOPETE  129</t>
  </si>
  <si>
    <t>2829--2830</t>
  </si>
  <si>
    <t>559-560</t>
  </si>
  <si>
    <r>
      <t>AGROPECUARIA LAS RESES</t>
    </r>
    <r>
      <rPr>
        <b/>
        <sz val="12"/>
        <color rgb="FF0000FF"/>
        <rFont val="Calibri"/>
        <family val="2"/>
        <scheme val="minor"/>
      </rPr>
      <t xml:space="preserve">  260</t>
    </r>
  </si>
  <si>
    <t>2841--2842</t>
  </si>
  <si>
    <t>5959--5960</t>
  </si>
  <si>
    <t>2794--2795</t>
  </si>
  <si>
    <t>Rivera A 8792</t>
  </si>
  <si>
    <t>Rivera 8793-A</t>
  </si>
  <si>
    <t>Rivera A-8794</t>
  </si>
  <si>
    <t>Rivera A8795</t>
  </si>
  <si>
    <t>561--562</t>
  </si>
  <si>
    <t>6561--6562</t>
  </si>
  <si>
    <t>566--567</t>
  </si>
  <si>
    <t>568--569</t>
  </si>
  <si>
    <t>572--573</t>
  </si>
  <si>
    <t>2802--2803</t>
  </si>
  <si>
    <t>575--576</t>
  </si>
  <si>
    <t>CUERO PANCETA</t>
  </si>
  <si>
    <t>PU-58053</t>
  </si>
  <si>
    <t>ADAMS INT MORELIA    4</t>
  </si>
  <si>
    <t>6567--6568</t>
  </si>
  <si>
    <t>6563--6564</t>
  </si>
  <si>
    <t>2804--2805</t>
  </si>
  <si>
    <t>Rivera  8855</t>
  </si>
  <si>
    <t>Rivera 8856</t>
  </si>
  <si>
    <t>Rivera 8858</t>
  </si>
  <si>
    <t>Rivera 8859</t>
  </si>
  <si>
    <t>6575--6576</t>
  </si>
  <si>
    <t>5984--5985</t>
  </si>
  <si>
    <t>2812--2813</t>
  </si>
  <si>
    <t>2814--2815</t>
  </si>
  <si>
    <t>2820--2821</t>
  </si>
  <si>
    <t>6582--6583</t>
  </si>
  <si>
    <t>6588--6589</t>
  </si>
  <si>
    <t>CANALES  100</t>
  </si>
  <si>
    <r>
      <t>AGROPECRUARIA LAS RESES</t>
    </r>
    <r>
      <rPr>
        <b/>
        <sz val="12"/>
        <color rgb="FF0000FF"/>
        <rFont val="Calibri"/>
        <family val="2"/>
        <scheme val="minor"/>
      </rPr>
      <t xml:space="preserve"> 129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</si>
  <si>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</si>
  <si>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AGROPECUARIA EL DORADO   </t>
  </si>
  <si>
    <t>CANALES  250</t>
  </si>
  <si>
    <t>PORCICOLA SAN BERNANDO  200</t>
  </si>
  <si>
    <t>PORCICOLA PASO BLANCO   128</t>
  </si>
  <si>
    <t>AGROPECUARIA EL DORADO   200</t>
  </si>
  <si>
    <t>CANALES  199</t>
  </si>
  <si>
    <t>2824--2825--NC 120</t>
  </si>
  <si>
    <t>Rivera 8890</t>
  </si>
  <si>
    <t>Rivera 8891</t>
  </si>
  <si>
    <t>Rivera 8899</t>
  </si>
  <si>
    <t>Rivera 8900</t>
  </si>
  <si>
    <t>1498--1499</t>
  </si>
  <si>
    <r>
      <t xml:space="preserve">AGROPECUARIA EL DORADO   </t>
    </r>
    <r>
      <rPr>
        <b/>
        <sz val="14"/>
        <color rgb="FF0000FF"/>
        <rFont val="Calibri"/>
        <family val="2"/>
        <scheme val="minor"/>
      </rPr>
      <t>260</t>
    </r>
  </si>
  <si>
    <t>CANALES 210</t>
  </si>
  <si>
    <r>
      <t xml:space="preserve">PORCICOLA PASO BLANCO </t>
    </r>
    <r>
      <rPr>
        <b/>
        <sz val="14"/>
        <color rgb="FF0000FF"/>
        <rFont val="Calibri"/>
        <family val="2"/>
        <scheme val="minor"/>
      </rPr>
      <t xml:space="preserve"> 200</t>
    </r>
  </si>
  <si>
    <t>CANALES  119</t>
  </si>
  <si>
    <r>
      <t>AGROPECUARIA EL DORADO</t>
    </r>
    <r>
      <rPr>
        <b/>
        <sz val="14"/>
        <color rgb="FF0000FF"/>
        <rFont val="Calibri"/>
        <family val="2"/>
        <scheme val="minor"/>
      </rPr>
      <t xml:space="preserve"> 129</t>
    </r>
  </si>
  <si>
    <t xml:space="preserve">PORCICOLA SAN BERNANDO     </t>
  </si>
  <si>
    <t>CANALES 252</t>
  </si>
  <si>
    <t>CANALES 238</t>
  </si>
  <si>
    <t>CANALES  245</t>
  </si>
  <si>
    <t>2835--2836-nc 121</t>
  </si>
  <si>
    <t>2831--2832</t>
  </si>
  <si>
    <t>1500--1501</t>
  </si>
  <si>
    <t>SAID JUAN PABLO TORRES NEGRETE</t>
  </si>
  <si>
    <t>1507--1508</t>
  </si>
  <si>
    <t>Esta matanza ya fue a $ 71.00</t>
  </si>
  <si>
    <t>Rivera A 8918</t>
  </si>
  <si>
    <t>Rivera A 8919</t>
  </si>
  <si>
    <t>Rivera A-8920</t>
  </si>
  <si>
    <t xml:space="preserve">                                                                                                                                                                                                           </t>
  </si>
  <si>
    <t>2840--2841</t>
  </si>
  <si>
    <t>5830--5831</t>
  </si>
  <si>
    <t>CANALES 200-1</t>
  </si>
  <si>
    <t>ENTRADAS DEL MES DE     A B R I L                         2 0 1 8</t>
  </si>
  <si>
    <t>ENTRADAS   DEL  MES   DE    A B R I L               2 0 1 8</t>
  </si>
  <si>
    <t xml:space="preserve">PORCICOLA SAN BERNARDO </t>
  </si>
  <si>
    <t xml:space="preserve">CANALES 250 </t>
  </si>
  <si>
    <t xml:space="preserve">CANALES 200 </t>
  </si>
  <si>
    <t>CANALES 201</t>
  </si>
  <si>
    <t>AGROPÉCUARIA EL TOPETE</t>
  </si>
  <si>
    <t xml:space="preserve">AGROPECUARIA EL DORADO </t>
  </si>
  <si>
    <t>CANALES  249</t>
  </si>
  <si>
    <t>CANALES  200</t>
  </si>
  <si>
    <t>AGROPECUARIA TOPETE</t>
  </si>
  <si>
    <t>CANALES  245-1</t>
  </si>
  <si>
    <r>
      <t xml:space="preserve">AGROPECUARIA TOPETE </t>
    </r>
    <r>
      <rPr>
        <b/>
        <sz val="12"/>
        <color rgb="FF0000FF"/>
        <rFont val="Calibri"/>
        <family val="2"/>
        <scheme val="minor"/>
      </rPr>
      <t xml:space="preserve"> 249</t>
    </r>
  </si>
  <si>
    <t>PORCICOLA LAS RESES</t>
  </si>
  <si>
    <t>6015--6016</t>
  </si>
  <si>
    <t>1520-1521</t>
  </si>
  <si>
    <t>2844-2845</t>
  </si>
  <si>
    <t>2903--2904</t>
  </si>
  <si>
    <t>1528--1529</t>
  </si>
  <si>
    <t>2850--2851</t>
  </si>
  <si>
    <t>2912--2913</t>
  </si>
  <si>
    <t>1537--1538</t>
  </si>
  <si>
    <t>Rivera A9005</t>
  </si>
  <si>
    <t>Rivers A9006</t>
  </si>
  <si>
    <t>5645--5646</t>
  </si>
  <si>
    <t>2915--2916</t>
  </si>
  <si>
    <t>1546--1547</t>
  </si>
  <si>
    <t>2859--2860</t>
  </si>
  <si>
    <t>2862--2863</t>
  </si>
  <si>
    <t>A FAVOR</t>
  </si>
  <si>
    <t>6035--6036</t>
  </si>
  <si>
    <t>2866--2867</t>
  </si>
  <si>
    <t>APLICADO</t>
  </si>
  <si>
    <t>.</t>
  </si>
  <si>
    <t>1557--1558</t>
  </si>
  <si>
    <t>Rivera A9027</t>
  </si>
  <si>
    <t>Rivera A9030</t>
  </si>
  <si>
    <t>Rivera A9034</t>
  </si>
  <si>
    <t>2923--2924</t>
  </si>
  <si>
    <t>5864--5865</t>
  </si>
  <si>
    <t>2893--2894</t>
  </si>
  <si>
    <t>2873--2874</t>
  </si>
  <si>
    <t>CARNES SELECTAS AL 100 SA DE CV</t>
  </si>
  <si>
    <t>B-7918--------B-7919</t>
  </si>
  <si>
    <t>CANALES 245-1</t>
  </si>
  <si>
    <t>CANALES 80</t>
  </si>
  <si>
    <t>MIRASOL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</si>
  <si>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</si>
  <si>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</si>
  <si>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124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</si>
  <si>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</si>
  <si>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260</t>
    </r>
  </si>
  <si>
    <t>5061--5062</t>
  </si>
  <si>
    <t>2947--2967</t>
  </si>
  <si>
    <t>2897--2903</t>
  </si>
  <si>
    <t>2953--2958</t>
  </si>
  <si>
    <t>2899--2904</t>
  </si>
  <si>
    <t>Rivera A-9045</t>
  </si>
  <si>
    <t>Rivera A-9046</t>
  </si>
  <si>
    <t>1356--1357--1358</t>
  </si>
  <si>
    <t>1576--1577</t>
  </si>
  <si>
    <t>6074--6075</t>
  </si>
  <si>
    <t>6080--6081--6082</t>
  </si>
  <si>
    <t>6081--6082</t>
  </si>
  <si>
    <t>PUE--3436</t>
  </si>
  <si>
    <t>CANALES  247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</si>
  <si>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 257</t>
    </r>
  </si>
  <si>
    <t>CANALES 79</t>
  </si>
  <si>
    <t>AGROPECUARIA LAS RESES  128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</si>
  <si>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>128</t>
    </r>
  </si>
  <si>
    <r>
      <t xml:space="preserve">AGROPECUARIA LA GABY   </t>
    </r>
    <r>
      <rPr>
        <b/>
        <sz val="12"/>
        <color rgb="FF0000FF"/>
        <rFont val="Calibri"/>
        <family val="2"/>
        <scheme val="minor"/>
      </rPr>
      <t xml:space="preserve">200    </t>
    </r>
    <r>
      <rPr>
        <b/>
        <sz val="14"/>
        <color rgb="FFFF0000"/>
        <rFont val="Calibri"/>
        <family val="2"/>
        <scheme val="minor"/>
      </rPr>
      <t xml:space="preserve"> (  1   )</t>
    </r>
  </si>
  <si>
    <r>
      <t xml:space="preserve">AGROPECUARIA LA GABY </t>
    </r>
    <r>
      <rPr>
        <b/>
        <sz val="14"/>
        <color rgb="FF0000FF"/>
        <rFont val="Calibri"/>
        <family val="2"/>
        <scheme val="minor"/>
      </rPr>
      <t xml:space="preserve"> 200 </t>
    </r>
    <r>
      <rPr>
        <b/>
        <sz val="14"/>
        <color rgb="FFC00000"/>
        <rFont val="Calibri"/>
        <family val="2"/>
        <scheme val="minor"/>
      </rPr>
      <t xml:space="preserve">  (  1  )</t>
    </r>
  </si>
  <si>
    <r>
      <rPr>
        <b/>
        <sz val="12"/>
        <color theme="1"/>
        <rFont val="Calibri"/>
        <family val="2"/>
        <scheme val="minor"/>
      </rPr>
      <t>AGROPECUARIA LA GABY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259 </t>
    </r>
    <r>
      <rPr>
        <b/>
        <sz val="14"/>
        <color rgb="FFFF0000"/>
        <rFont val="Calibri"/>
        <family val="2"/>
        <scheme val="minor"/>
      </rPr>
      <t xml:space="preserve"> (  1  )</t>
    </r>
  </si>
  <si>
    <t>2966--2967</t>
  </si>
  <si>
    <t>2987--2988</t>
  </si>
  <si>
    <r>
      <t xml:space="preserve">SAID JUAN PABLO TORRES NEGRETE   </t>
    </r>
    <r>
      <rPr>
        <b/>
        <sz val="12"/>
        <color rgb="FF0000FF"/>
        <rFont val="Calibri"/>
        <family val="1"/>
        <scheme val="minor"/>
      </rPr>
      <t>249</t>
    </r>
  </si>
  <si>
    <t>2974--2975--2976--NC-123</t>
  </si>
  <si>
    <t>CANALES 270-1</t>
  </si>
  <si>
    <t>1568--1569--NC-50</t>
  </si>
  <si>
    <t>6087--6088--NC-336</t>
  </si>
  <si>
    <t>6614--6615</t>
  </si>
  <si>
    <t>2994--2995</t>
  </si>
  <si>
    <t>Rivera A-9104</t>
  </si>
  <si>
    <t>Rivera A-9105</t>
  </si>
  <si>
    <t>Rivera A-9106</t>
  </si>
  <si>
    <t>9-ABR--10-ABR</t>
  </si>
  <si>
    <t>SE PAGA EN NLP</t>
  </si>
  <si>
    <t>ENTRADAS   DEL  MES   DE    M A Y O              2 0 1 8</t>
  </si>
  <si>
    <t>ENTRADAS DEL MES DE     M A Y O                 2 0 1 8</t>
  </si>
  <si>
    <t>CANALES 197</t>
  </si>
  <si>
    <t>PORCICOLA SOTO  200</t>
  </si>
  <si>
    <t>CANALES 100</t>
  </si>
  <si>
    <t>AGROPECUARIA EL TOPETE    130</t>
  </si>
  <si>
    <t>AGROPECUARIA EL TOPETE  130</t>
  </si>
  <si>
    <t>AGROPECUARIA EL TOPETE  200</t>
  </si>
  <si>
    <r>
      <t xml:space="preserve">AGROPECUARIA EL TOPETE </t>
    </r>
    <r>
      <rPr>
        <b/>
        <sz val="12"/>
        <color theme="1"/>
        <rFont val="Calibri"/>
        <family val="2"/>
        <scheme val="minor"/>
      </rPr>
      <t xml:space="preserve">  129</t>
    </r>
  </si>
  <si>
    <t>CANALES 228</t>
  </si>
  <si>
    <t>AGROPECUARIA EL TOPETE  128</t>
  </si>
  <si>
    <t>1600--1601</t>
  </si>
  <si>
    <t>5902--5903</t>
  </si>
  <si>
    <t>6112--6113</t>
  </si>
  <si>
    <t>3000--3001</t>
  </si>
  <si>
    <t xml:space="preserve">Transportista </t>
  </si>
  <si>
    <t>Rivera A-9157</t>
  </si>
  <si>
    <t>Rivera A-9158</t>
  </si>
  <si>
    <t>5920--5921</t>
  </si>
  <si>
    <t>3013--3014</t>
  </si>
  <si>
    <t>5916--5917</t>
  </si>
  <si>
    <t>5926--5927</t>
  </si>
  <si>
    <t>3023--3024</t>
  </si>
  <si>
    <t>6628--6629</t>
  </si>
  <si>
    <t>6645--6641</t>
  </si>
  <si>
    <t>5935--5936 NC-345</t>
  </si>
  <si>
    <t>6636--6637</t>
  </si>
  <si>
    <t>5940--5941</t>
  </si>
  <si>
    <t>Rivera A-9181</t>
  </si>
  <si>
    <t>Rivera A-9182</t>
  </si>
  <si>
    <t>Rivera A-9183</t>
  </si>
  <si>
    <t>Rivera A-9184</t>
  </si>
  <si>
    <t>Rivera A-9485</t>
  </si>
  <si>
    <t xml:space="preserve">AGROPECUARIA LA GABY </t>
  </si>
  <si>
    <t>5945---5946</t>
  </si>
  <si>
    <t>6649--6650</t>
  </si>
  <si>
    <t>5953--5954</t>
  </si>
  <si>
    <t>D-488</t>
  </si>
  <si>
    <t>NLP</t>
  </si>
  <si>
    <t>6163--6164</t>
  </si>
  <si>
    <t>1387--1388</t>
  </si>
  <si>
    <t>5960-5961</t>
  </si>
  <si>
    <t>SALDO  A FAVOR   $  33,132.37</t>
  </si>
  <si>
    <t>6167--6168</t>
  </si>
  <si>
    <t>6184--6185</t>
  </si>
  <si>
    <t>1394--1395</t>
  </si>
  <si>
    <t>6189--6190</t>
  </si>
  <si>
    <t>6192--6193</t>
  </si>
  <si>
    <t>5977--5978</t>
  </si>
  <si>
    <t>SE APLICO EL SALDO A FAVOR DE     $ 33,132.37</t>
  </si>
  <si>
    <t>CANALES  80</t>
  </si>
  <si>
    <r>
      <t xml:space="preserve">AGROPECUARIA EL DORADO  </t>
    </r>
    <r>
      <rPr>
        <b/>
        <sz val="14"/>
        <color theme="1"/>
        <rFont val="Calibri"/>
        <family val="2"/>
        <scheme val="minor"/>
      </rPr>
      <t>130</t>
    </r>
  </si>
  <si>
    <r>
      <t>AGROPECUARIA EL TOPETE</t>
    </r>
    <r>
      <rPr>
        <b/>
        <sz val="12"/>
        <color theme="1"/>
        <rFont val="Calibri"/>
        <family val="2"/>
        <scheme val="minor"/>
      </rPr>
      <t xml:space="preserve"> 200</t>
    </r>
  </si>
  <si>
    <t xml:space="preserve">AGROPECUARIA EL TOPETE  </t>
  </si>
  <si>
    <r>
      <t xml:space="preserve">AGROPECUARIA LA GABY </t>
    </r>
    <r>
      <rPr>
        <b/>
        <sz val="12"/>
        <color theme="1"/>
        <rFont val="Calibri"/>
        <family val="2"/>
        <scheme val="minor"/>
      </rPr>
      <t xml:space="preserve"> 130</t>
    </r>
  </si>
  <si>
    <r>
      <t xml:space="preserve">AGROPECUARIA EL TOPETE   </t>
    </r>
    <r>
      <rPr>
        <b/>
        <sz val="12"/>
        <color theme="1"/>
        <rFont val="Calibri"/>
        <family val="2"/>
        <scheme val="minor"/>
      </rPr>
      <t xml:space="preserve"> 200</t>
    </r>
  </si>
  <si>
    <t>AGROPECUARIA EL TOPETE    250</t>
  </si>
  <si>
    <t>CANALES  127</t>
  </si>
  <si>
    <t>PORCICOLA SOTO     125</t>
  </si>
  <si>
    <t>AGROPECUARIA LA GABY   130</t>
  </si>
  <si>
    <t>CANALES 34</t>
  </si>
  <si>
    <t>PORCICOLA SOTO  213</t>
  </si>
  <si>
    <t>CANALES 213</t>
  </si>
  <si>
    <t>CANALES  234</t>
  </si>
  <si>
    <t>AGROPECUARIA EL DORADO   251</t>
  </si>
  <si>
    <t>PORCICOLA SOTO  199</t>
  </si>
  <si>
    <t>CANALES 216</t>
  </si>
  <si>
    <t>CANALES 251</t>
  </si>
  <si>
    <t>AGROPECUARIA EL TOPETE   250</t>
  </si>
  <si>
    <t>PORCICOLA SOTO     131</t>
  </si>
  <si>
    <t>CANALES  129</t>
  </si>
  <si>
    <t>PORCICOLA SOTO</t>
  </si>
  <si>
    <t>Rivera A-9224</t>
  </si>
  <si>
    <t>Rivera A-9225</t>
  </si>
  <si>
    <t>Rivera A-9226</t>
  </si>
  <si>
    <t>Rivera A-9227</t>
  </si>
  <si>
    <t>6200--6201</t>
  </si>
  <si>
    <t>6198--6199</t>
  </si>
  <si>
    <t>6211--6212</t>
  </si>
  <si>
    <t>6212---6210</t>
  </si>
  <si>
    <t>6222--6223</t>
  </si>
  <si>
    <t>1650--1651</t>
  </si>
  <si>
    <t>6227--6228</t>
  </si>
  <si>
    <t>6232--6233</t>
  </si>
  <si>
    <t>6237--6238</t>
  </si>
  <si>
    <t>5997-5998</t>
  </si>
  <si>
    <t>Rivera A-9261</t>
  </si>
  <si>
    <t>Rivera A-9263</t>
  </si>
  <si>
    <t>3100-3101</t>
  </si>
  <si>
    <t>5999--6000</t>
  </si>
  <si>
    <t>1405--1406</t>
  </si>
  <si>
    <t>D-535</t>
  </si>
  <si>
    <t>ENTRADAS   DEL  MES   DE    J U N I O             2 0 1 8</t>
  </si>
  <si>
    <t>ENTRADAS DEL MES DE     J U N I O                 2 0 1 8</t>
  </si>
  <si>
    <t>AGROPECUARIA EL YTOPETE</t>
  </si>
  <si>
    <t>GRAN RANCHO SAN FELIPE</t>
  </si>
  <si>
    <t>CANALES 199-1</t>
  </si>
  <si>
    <r>
      <t xml:space="preserve">AGROPECUARIA EL DORADO    </t>
    </r>
    <r>
      <rPr>
        <b/>
        <sz val="12"/>
        <color rgb="FF0000FF"/>
        <rFont val="Calibri"/>
        <family val="2"/>
        <scheme val="minor"/>
      </rPr>
      <t xml:space="preserve"> 260</t>
    </r>
  </si>
  <si>
    <r>
      <t xml:space="preserve">AGROPECUARIA EL TOPETE    </t>
    </r>
    <r>
      <rPr>
        <b/>
        <sz val="12"/>
        <color rgb="FF0000FF"/>
        <rFont val="Calibri"/>
        <family val="2"/>
        <scheme val="minor"/>
      </rPr>
      <t>260</t>
    </r>
  </si>
  <si>
    <r>
      <t xml:space="preserve">GRAN RANCHO SAN FELIPE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</si>
  <si>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131</t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</si>
  <si>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 xml:space="preserve">     130</t>
    </r>
  </si>
  <si>
    <r>
      <t xml:space="preserve">AGROPECUARIA EL TOPETE     </t>
    </r>
    <r>
      <rPr>
        <b/>
        <sz val="12"/>
        <color rgb="FF0000FF"/>
        <rFont val="Calibri"/>
        <family val="2"/>
        <scheme val="minor"/>
      </rPr>
      <t xml:space="preserve">  128</t>
    </r>
  </si>
  <si>
    <t>JUAN PABLO TORRES</t>
  </si>
  <si>
    <r>
      <t xml:space="preserve">AGROPECUARIA LA GABY        </t>
    </r>
    <r>
      <rPr>
        <b/>
        <sz val="12"/>
        <color rgb="FF0000FF"/>
        <rFont val="Calibri"/>
        <family val="2"/>
        <scheme val="minor"/>
      </rPr>
      <t>251</t>
    </r>
  </si>
  <si>
    <t xml:space="preserve">GRAN RANCHO SAN FELIPE     </t>
  </si>
  <si>
    <r>
      <t xml:space="preserve">AGROPECURIA EL TOPETE </t>
    </r>
    <r>
      <rPr>
        <b/>
        <sz val="12"/>
        <color rgb="FF0000FF"/>
        <rFont val="Calibri"/>
        <family val="2"/>
        <scheme val="minor"/>
      </rPr>
      <t xml:space="preserve">  129</t>
    </r>
  </si>
  <si>
    <r>
      <t xml:space="preserve">PORCICOLA SOTIO    </t>
    </r>
    <r>
      <rPr>
        <b/>
        <sz val="12"/>
        <color rgb="FF0000FF"/>
        <rFont val="Calibri"/>
        <family val="2"/>
        <scheme val="minor"/>
      </rPr>
      <t xml:space="preserve">  250</t>
    </r>
  </si>
  <si>
    <t>CANALES 247</t>
  </si>
  <si>
    <t>6244--6245</t>
  </si>
  <si>
    <t>1414--1415</t>
  </si>
  <si>
    <t>6007--6008</t>
  </si>
  <si>
    <t>1676--1677</t>
  </si>
  <si>
    <t>1417--1418</t>
  </si>
  <si>
    <t>1679--1680</t>
  </si>
  <si>
    <t>Rivera A-9310</t>
  </si>
  <si>
    <t>Rivera A-9311</t>
  </si>
  <si>
    <t>Rivera A-9312</t>
  </si>
  <si>
    <t>1689--1688</t>
  </si>
  <si>
    <t>1424--1425</t>
  </si>
  <si>
    <t>1683--1684- nc-55</t>
  </si>
  <si>
    <t>6257--6258</t>
  </si>
  <si>
    <t>1430--1431</t>
  </si>
  <si>
    <t>6672--6673</t>
  </si>
  <si>
    <t>3124--3125</t>
  </si>
  <si>
    <t>6674--6675</t>
  </si>
  <si>
    <t>6024--6025</t>
  </si>
  <si>
    <t>6027--6028</t>
  </si>
  <si>
    <t>6272--6273</t>
  </si>
  <si>
    <t>3144--3145</t>
  </si>
  <si>
    <t>1441--1442</t>
  </si>
  <si>
    <t>Rivera A-9376</t>
  </si>
  <si>
    <t>Rivera A-9377</t>
  </si>
  <si>
    <t>6285--6286</t>
  </si>
  <si>
    <t>1714--1715</t>
  </si>
  <si>
    <t>6042--6043</t>
  </si>
  <si>
    <t>Rivera A-9382</t>
  </si>
  <si>
    <t>Rivera A-9383</t>
  </si>
  <si>
    <t>619--620--nc-10</t>
  </si>
  <si>
    <t>1716--1717</t>
  </si>
  <si>
    <t xml:space="preserve">CARNES SELECTAS EL CIEN </t>
  </si>
  <si>
    <t>B-13142</t>
  </si>
  <si>
    <r>
      <t>GANADERIA RANCHO SAN FELIPE</t>
    </r>
    <r>
      <rPr>
        <b/>
        <sz val="12"/>
        <color rgb="FF0000FF"/>
        <rFont val="Calibri"/>
        <family val="2"/>
        <scheme val="minor"/>
      </rPr>
      <t xml:space="preserve">  129</t>
    </r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</si>
  <si>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</si>
  <si>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GANADERIA RANCHO SAN FELIPE </t>
  </si>
  <si>
    <t>CANALES 246</t>
  </si>
  <si>
    <t>1719--1720</t>
  </si>
  <si>
    <t>6294--6295</t>
  </si>
  <si>
    <t>6047--6048</t>
  </si>
  <si>
    <t>Rivera A-9422</t>
  </si>
  <si>
    <t>Rivera A-9423</t>
  </si>
  <si>
    <t>Rivera A-9424</t>
  </si>
  <si>
    <t>622--623</t>
  </si>
  <si>
    <t>6051--6052</t>
  </si>
  <si>
    <t>6296--6297--nc-338</t>
  </si>
  <si>
    <t>D-588</t>
  </si>
  <si>
    <t xml:space="preserve"> 6057--6058</t>
  </si>
  <si>
    <t>627--628</t>
  </si>
  <si>
    <t>D-620</t>
  </si>
  <si>
    <t>6299--6300</t>
  </si>
  <si>
    <t>CANALES 234</t>
  </si>
  <si>
    <t>AGROPECURIA EL TOPETE      127</t>
  </si>
  <si>
    <t>PAGADO POR   NLP</t>
  </si>
  <si>
    <t>6307---6308</t>
  </si>
  <si>
    <t xml:space="preserve">GANAERIA RANCHO SAN FELIPE </t>
  </si>
  <si>
    <t xml:space="preserve">AGROPECURIA EL TOPETE </t>
  </si>
  <si>
    <t>ENTRADAS DEL MES DE     J U L I O                 2 0 1 8</t>
  </si>
  <si>
    <t>ENTRADAS   DEL  MES   DE    J U L I O             2 0 1 8</t>
  </si>
  <si>
    <t>CANALES  201</t>
  </si>
  <si>
    <t>PORCICOLA SAN BERNARDO  200</t>
  </si>
  <si>
    <t>AGROPECUARIA LA GABY  131</t>
  </si>
  <si>
    <t>PORCICOLA PASO BLANCO  247</t>
  </si>
  <si>
    <t xml:space="preserve">PORCICOLA PASO BANCO </t>
  </si>
  <si>
    <t xml:space="preserve">PORCICOLA SAN BERNARDO   </t>
  </si>
  <si>
    <t>1461--1462</t>
  </si>
  <si>
    <t>6302--6303</t>
  </si>
  <si>
    <t>Rivera A3494</t>
  </si>
  <si>
    <t>Rivera A-3495</t>
  </si>
  <si>
    <t>Rivera A-3496</t>
  </si>
  <si>
    <t>Rivera A-3497</t>
  </si>
  <si>
    <t>6684--6685</t>
  </si>
  <si>
    <t>635-636</t>
  </si>
  <si>
    <t>6310--6311</t>
  </si>
  <si>
    <t>6690--6691</t>
  </si>
  <si>
    <t>6695--6696</t>
  </si>
  <si>
    <t>Rivera A-9498</t>
  </si>
  <si>
    <t>Rivera A-9499</t>
  </si>
  <si>
    <t>Rivera A-9524</t>
  </si>
  <si>
    <t>Rivera A-9525</t>
  </si>
  <si>
    <t>640--641</t>
  </si>
  <si>
    <t>PORSICOLA SAN BERNARDO  260</t>
  </si>
  <si>
    <r>
      <t xml:space="preserve">AGROPECUARIA LAS RESES  </t>
    </r>
    <r>
      <rPr>
        <sz val="11"/>
        <color theme="1"/>
        <rFont val="Calibri"/>
        <family val="2"/>
        <scheme val="minor"/>
      </rPr>
      <t/>
    </r>
  </si>
  <si>
    <t>6076--6077</t>
  </si>
  <si>
    <t>646--647</t>
  </si>
  <si>
    <t>6699--6700</t>
  </si>
  <si>
    <t>6320--6321</t>
  </si>
  <si>
    <t>650--651</t>
  </si>
  <si>
    <t>6702--6703</t>
  </si>
  <si>
    <t>6712--6713-- 6715--6716</t>
  </si>
  <si>
    <t>6707--6708--6710--6711</t>
  </si>
  <si>
    <r>
      <t xml:space="preserve">AGROPECUARIA LA GABY  </t>
    </r>
    <r>
      <rPr>
        <b/>
        <sz val="14"/>
        <color rgb="FF0000FF"/>
        <rFont val="Calibri"/>
        <family val="2"/>
        <scheme val="minor"/>
      </rPr>
      <t xml:space="preserve"> 128</t>
    </r>
  </si>
  <si>
    <t>6328--6329</t>
  </si>
  <si>
    <t>6323--6324</t>
  </si>
  <si>
    <r>
      <t xml:space="preserve">PORCICOLA PASO BLANCO  </t>
    </r>
    <r>
      <rPr>
        <b/>
        <sz val="12"/>
        <color rgb="FF0000FF"/>
        <rFont val="Calibri"/>
        <family val="2"/>
        <scheme val="minor"/>
      </rPr>
      <t xml:space="preserve"> 129</t>
    </r>
  </si>
  <si>
    <t>DISTRIBUIDORA DE CARNES SELECTAS</t>
  </si>
  <si>
    <t>COMBO Pernil 4</t>
  </si>
  <si>
    <t>DEPOSITO HSB</t>
  </si>
  <si>
    <t>Pedro Ramiro</t>
  </si>
  <si>
    <t>662--663</t>
  </si>
  <si>
    <t>Rivrera A-9585</t>
  </si>
  <si>
    <t>Rivera A-9586</t>
  </si>
  <si>
    <t>Rivera A-9587</t>
  </si>
  <si>
    <t>2942-2943</t>
  </si>
  <si>
    <t>6095--6096</t>
  </si>
  <si>
    <t>3186--3189</t>
  </si>
  <si>
    <t>6335--6334</t>
  </si>
  <si>
    <t>3196--3197</t>
  </si>
  <si>
    <t>3192--3193--nc-131</t>
  </si>
  <si>
    <t>D-677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</si>
  <si>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</si>
  <si>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PORCICOLA SAN BERNARDO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</si>
  <si>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PORCICOLA EL DORADO    </t>
    </r>
    <r>
      <rPr>
        <b/>
        <sz val="12"/>
        <color rgb="FF0000FF"/>
        <rFont val="Calibri"/>
        <family val="2"/>
        <scheme val="minor"/>
      </rPr>
      <t xml:space="preserve"> 129</t>
    </r>
  </si>
  <si>
    <t>Nota  74626</t>
  </si>
  <si>
    <t>Nota 74607</t>
  </si>
  <si>
    <t>CARNES SELECTAS RAMPE</t>
  </si>
  <si>
    <t>PERNIL</t>
  </si>
  <si>
    <t>DEPOSITO HSBC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</si>
  <si>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128</t>
    </r>
  </si>
  <si>
    <t>359-R  199</t>
  </si>
  <si>
    <t xml:space="preserve">359-R </t>
  </si>
  <si>
    <t>359-R  200</t>
  </si>
  <si>
    <t>359-R  131</t>
  </si>
  <si>
    <t>365-R</t>
  </si>
  <si>
    <t>375-R</t>
  </si>
  <si>
    <t>379 R</t>
  </si>
  <si>
    <t>TRASPASO DE ALMACEN</t>
  </si>
  <si>
    <t>382 R</t>
  </si>
  <si>
    <t>400 R</t>
  </si>
  <si>
    <t>405 R</t>
  </si>
  <si>
    <t>409 R</t>
  </si>
  <si>
    <t>415 R</t>
  </si>
  <si>
    <t>430 R</t>
  </si>
  <si>
    <t>440 R</t>
  </si>
  <si>
    <t>6741--6742</t>
  </si>
  <si>
    <t>6744--6745</t>
  </si>
  <si>
    <t>2946--2947</t>
  </si>
  <si>
    <t>Nota 74650</t>
  </si>
  <si>
    <t>Rivera A-9618</t>
  </si>
  <si>
    <t>Rivera A-9619</t>
  </si>
  <si>
    <t>XXXX</t>
  </si>
  <si>
    <t>Rivera A-9620</t>
  </si>
  <si>
    <t>Rivera A-9621</t>
  </si>
  <si>
    <t>Rivera A-9622</t>
  </si>
  <si>
    <t>3207--3208</t>
  </si>
  <si>
    <t>6751--6752</t>
  </si>
  <si>
    <t>2951--2952</t>
  </si>
  <si>
    <t>6346--6350</t>
  </si>
  <si>
    <t>3211--3212</t>
  </si>
  <si>
    <t>6109--6110</t>
  </si>
  <si>
    <t>2957--2958</t>
  </si>
  <si>
    <t>2960--2961</t>
  </si>
  <si>
    <t>AGROPECUARIA EL DORADO   201</t>
  </si>
  <si>
    <t>AGROPECUARIA EL TOPETE  127</t>
  </si>
  <si>
    <t>1752--1753</t>
  </si>
  <si>
    <t>464 R</t>
  </si>
  <si>
    <t>454 R</t>
  </si>
  <si>
    <t>469 R</t>
  </si>
  <si>
    <t>470 R</t>
  </si>
  <si>
    <t>471 R</t>
  </si>
  <si>
    <t>PORCICOLA SAN BERNARDO 249</t>
  </si>
  <si>
    <t>AGROPECUARIA EL DORADO   131</t>
  </si>
  <si>
    <t xml:space="preserve">PORCICOLA SAN BERNARDO  249  </t>
  </si>
  <si>
    <t>D-709</t>
  </si>
  <si>
    <t xml:space="preserve">ADAMS INT MORELIA </t>
  </si>
  <si>
    <t>PERNIL    6</t>
  </si>
  <si>
    <t>PU-62794</t>
  </si>
  <si>
    <t>PERNIL    4</t>
  </si>
  <si>
    <t>PU-62793</t>
  </si>
  <si>
    <t>PERNIL   10</t>
  </si>
  <si>
    <t>FOLIO  6271</t>
  </si>
  <si>
    <t>FOLIO  6270</t>
  </si>
  <si>
    <t>FOLIO 6305</t>
  </si>
  <si>
    <t>PU-62902</t>
  </si>
  <si>
    <t>ADAMS INT MORELIA</t>
  </si>
  <si>
    <t>PERNIL  4 Combos</t>
  </si>
  <si>
    <t>PERNIL 6 Combos</t>
  </si>
  <si>
    <t>PERNIL 10 Combos</t>
  </si>
  <si>
    <t>3220--3221</t>
  </si>
  <si>
    <t>6358--6359</t>
  </si>
  <si>
    <t>2975--2976</t>
  </si>
  <si>
    <t>1757--1758</t>
  </si>
  <si>
    <t>6364--6365</t>
  </si>
  <si>
    <r>
      <t xml:space="preserve">SAID JUAN PABLO TORRES NEGRETE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233</t>
    </r>
  </si>
  <si>
    <t>490 R</t>
  </si>
  <si>
    <t>501 R</t>
  </si>
  <si>
    <t>506 R</t>
  </si>
  <si>
    <t>ENTRADAS DEL MES DE     AGOSTO                 2 0 1 8</t>
  </si>
  <si>
    <t>ENTRADAS   DEL  MES   DE    A G O S T O              2 0 1 8</t>
  </si>
  <si>
    <t>2977--2678</t>
  </si>
  <si>
    <t>1766--1767</t>
  </si>
  <si>
    <t>6375--6376</t>
  </si>
  <si>
    <t>2982--2983</t>
  </si>
  <si>
    <t>6372--6369</t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</si>
  <si>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129</t>
    </r>
  </si>
  <si>
    <t>CANALES 159</t>
  </si>
  <si>
    <t>CANALES  140</t>
  </si>
  <si>
    <t>CANALES  170</t>
  </si>
  <si>
    <t>Rivera A-9729</t>
  </si>
  <si>
    <t>Rivera A-9730</t>
  </si>
  <si>
    <t>2986--2991</t>
  </si>
  <si>
    <t>6377--6381</t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</si>
  <si>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</si>
  <si>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119</t>
    </r>
  </si>
  <si>
    <t>CANALES  70</t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</si>
  <si>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>200</t>
    </r>
  </si>
  <si>
    <t>CANALES 240</t>
  </si>
  <si>
    <t xml:space="preserve">PORCICOLA SAN BERNARDO     </t>
  </si>
  <si>
    <t>6379--6382</t>
  </si>
  <si>
    <t>1774--1776</t>
  </si>
  <si>
    <t>2992--2995</t>
  </si>
  <si>
    <t>Rivera A-9760</t>
  </si>
  <si>
    <t>Rivera A-9761</t>
  </si>
  <si>
    <t xml:space="preserve">ARCADIO LEDO BERISTAIN  ( Albicia ) </t>
  </si>
  <si>
    <t>F-A-24112</t>
  </si>
  <si>
    <t>Cuero Papel   3</t>
  </si>
  <si>
    <t>Cuero Papel   4</t>
  </si>
  <si>
    <t>Cuero Papel   1</t>
  </si>
  <si>
    <t xml:space="preserve">PAGADOS POR   N L P </t>
  </si>
  <si>
    <t>1777--1778</t>
  </si>
  <si>
    <t>1781--1782</t>
  </si>
  <si>
    <t xml:space="preserve">APLICADO </t>
  </si>
  <si>
    <t>CANALES  233</t>
  </si>
  <si>
    <t>CANALES  222</t>
  </si>
  <si>
    <t>2697--2998</t>
  </si>
  <si>
    <t>3003--3004</t>
  </si>
  <si>
    <r>
      <t xml:space="preserve">AGROPECUARIA LA GABY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199</t>
    </r>
  </si>
  <si>
    <t>CANALES  130-1</t>
  </si>
  <si>
    <t>D-781</t>
  </si>
  <si>
    <t>518 R</t>
  </si>
  <si>
    <t>523 R</t>
  </si>
  <si>
    <t>535 R</t>
  </si>
  <si>
    <t>552 R</t>
  </si>
  <si>
    <t>553 R</t>
  </si>
  <si>
    <t>563 R</t>
  </si>
  <si>
    <t>567 R</t>
  </si>
  <si>
    <t>SAID JUAN PABLO TORRES</t>
  </si>
  <si>
    <r>
      <t xml:space="preserve">PORCICOLA SAN BERNARDO </t>
    </r>
    <r>
      <rPr>
        <b/>
        <sz val="12"/>
        <color rgb="FF0000FF"/>
        <rFont val="Calibri"/>
        <family val="1"/>
        <scheme val="minor"/>
      </rPr>
      <t xml:space="preserve"> 249+1+1</t>
    </r>
  </si>
  <si>
    <r>
      <t>PORCICOLA SAN BERNARDO</t>
    </r>
    <r>
      <rPr>
        <b/>
        <sz val="12"/>
        <color rgb="FF0000FF"/>
        <rFont val="Calibri"/>
        <family val="1"/>
        <scheme val="minor"/>
      </rPr>
      <t xml:space="preserve">   251</t>
    </r>
  </si>
  <si>
    <t>1790--1791--nc--58</t>
  </si>
  <si>
    <r>
      <t xml:space="preserve">AGROPECUARIA EL DORADO </t>
    </r>
    <r>
      <rPr>
        <b/>
        <sz val="12"/>
        <color rgb="FF0000FF"/>
        <rFont val="Calibri"/>
        <family val="2"/>
        <scheme val="minor"/>
      </rPr>
      <t xml:space="preserve"> 200-2</t>
    </r>
  </si>
  <si>
    <t>3006--3007</t>
  </si>
  <si>
    <t>Rivera A-9795</t>
  </si>
  <si>
    <t>Rivera A-9796</t>
  </si>
  <si>
    <t>3017--3018</t>
  </si>
  <si>
    <t>6398--6399</t>
  </si>
  <si>
    <t>1797--1798</t>
  </si>
  <si>
    <t>CANALES 215</t>
  </si>
  <si>
    <r>
      <t xml:space="preserve">PORCICOLA SOTO 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</si>
  <si>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AGROPECUARIA LA GABY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130</t>
    </r>
  </si>
  <si>
    <t>3022--3023</t>
  </si>
  <si>
    <t>CANALES 205</t>
  </si>
  <si>
    <t>3026--3027</t>
  </si>
  <si>
    <t>Rivera A-9849</t>
  </si>
  <si>
    <t>Rivera A-9850</t>
  </si>
  <si>
    <t>3033--3034</t>
  </si>
  <si>
    <t>6404--6405</t>
  </si>
  <si>
    <t>CANALES  205</t>
  </si>
  <si>
    <t>1815--1816</t>
  </si>
  <si>
    <t>585 R</t>
  </si>
  <si>
    <t>598 R</t>
  </si>
  <si>
    <t>599 R</t>
  </si>
  <si>
    <t>614 R</t>
  </si>
  <si>
    <r>
      <t xml:space="preserve">AGROPECUARIA LA GABY    </t>
    </r>
    <r>
      <rPr>
        <b/>
        <sz val="14"/>
        <color rgb="FF0000FF"/>
        <rFont val="Calibri"/>
        <family val="2"/>
        <scheme val="minor"/>
      </rPr>
      <t xml:space="preserve"> 130</t>
    </r>
  </si>
  <si>
    <r>
      <t xml:space="preserve">PORCICOLA SOTO   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 xml:space="preserve">   130</t>
    </r>
  </si>
  <si>
    <r>
      <t xml:space="preserve">PORCICOLA SOTO   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</si>
  <si>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PORCICOLA SOTO            </t>
    </r>
    <r>
      <rPr>
        <b/>
        <sz val="12"/>
        <color rgb="FF0000FF"/>
        <rFont val="Calibri"/>
        <family val="2"/>
        <scheme val="minor"/>
      </rPr>
      <t xml:space="preserve">  199</t>
    </r>
  </si>
  <si>
    <t>CANALES   249</t>
  </si>
  <si>
    <t>3038--3039</t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</si>
  <si>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>120</t>
    </r>
  </si>
  <si>
    <t>622 R</t>
  </si>
  <si>
    <t>635 R</t>
  </si>
  <si>
    <t>637 R</t>
  </si>
  <si>
    <t>645 R</t>
  </si>
  <si>
    <t>650 R</t>
  </si>
  <si>
    <t>652 R</t>
  </si>
  <si>
    <t>ENTRADAS DEL MES DE     S E P T I E M B R E                  2 0 1 8</t>
  </si>
  <si>
    <t>ENTRADAS   DEL  MES   DE    S E P T I E M B R E               2 0 1 8</t>
  </si>
  <si>
    <t>CANALES 202</t>
  </si>
  <si>
    <t>CANALES 206</t>
  </si>
  <si>
    <r>
      <t xml:space="preserve">AGROPECUARIA LA GABY   </t>
    </r>
    <r>
      <rPr>
        <b/>
        <sz val="14"/>
        <color rgb="FF0000FF"/>
        <rFont val="Calibri"/>
        <family val="2"/>
        <scheme val="minor"/>
      </rPr>
      <t>199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</si>
  <si>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130</t>
    </r>
  </si>
  <si>
    <t>Rivera A-9879</t>
  </si>
  <si>
    <t>Rivera A-9880</t>
  </si>
  <si>
    <t>Rivera A-9881</t>
  </si>
  <si>
    <t>6407--6408</t>
  </si>
  <si>
    <t>3051--3052</t>
  </si>
  <si>
    <t>3044--3045</t>
  </si>
  <si>
    <t>6173--6174</t>
  </si>
  <si>
    <t>6413--6414</t>
  </si>
  <si>
    <t>3056--3057--nc-127</t>
  </si>
  <si>
    <t>1503--1504</t>
  </si>
  <si>
    <t>Rivera A-9910</t>
  </si>
  <si>
    <t>Rivera A-9911</t>
  </si>
  <si>
    <t>CANALES  230</t>
  </si>
  <si>
    <t>CANALES 232</t>
  </si>
  <si>
    <t>3069--3070</t>
  </si>
  <si>
    <t>1844--1845</t>
  </si>
  <si>
    <t>6187--6188</t>
  </si>
  <si>
    <t xml:space="preserve">CANALES 130  </t>
  </si>
  <si>
    <t>1509--1510</t>
  </si>
  <si>
    <t>1517--1518</t>
  </si>
  <si>
    <t>6205--6206</t>
  </si>
  <si>
    <t>1521--1522</t>
  </si>
  <si>
    <t>1525--1526</t>
  </si>
  <si>
    <t>664 R</t>
  </si>
  <si>
    <t>667 R</t>
  </si>
  <si>
    <t>675 R</t>
  </si>
  <si>
    <t>680 R</t>
  </si>
  <si>
    <t>688 R</t>
  </si>
  <si>
    <t>693 R</t>
  </si>
  <si>
    <t>700 R</t>
  </si>
  <si>
    <t>704 R</t>
  </si>
  <si>
    <t>707 R</t>
  </si>
  <si>
    <t>716 R</t>
  </si>
  <si>
    <t>725 R</t>
  </si>
  <si>
    <t>726 R</t>
  </si>
  <si>
    <t>730 R</t>
  </si>
  <si>
    <t>737 R</t>
  </si>
  <si>
    <t>744 R</t>
  </si>
  <si>
    <t>6440--6441</t>
  </si>
  <si>
    <t>6456--6457</t>
  </si>
  <si>
    <t>1871--1872</t>
  </si>
  <si>
    <t>Rivera A-9981</t>
  </si>
  <si>
    <t>CANALES 50</t>
  </si>
  <si>
    <t>D-914</t>
  </si>
  <si>
    <t>Rivera A-10007</t>
  </si>
  <si>
    <t>Rivera A-10008</t>
  </si>
  <si>
    <t>COMERCIALIZADORA DE PORCINOS MIRASOL</t>
  </si>
  <si>
    <t>PUE-4490</t>
  </si>
  <si>
    <t>6231--6232</t>
  </si>
  <si>
    <t>6887--6888</t>
  </si>
  <si>
    <t>1541--1543</t>
  </si>
  <si>
    <t>750 R</t>
  </si>
  <si>
    <t>CANALES  40</t>
  </si>
  <si>
    <t>CANALES 235</t>
  </si>
  <si>
    <t>1555--1556</t>
  </si>
  <si>
    <t>D-944</t>
  </si>
  <si>
    <t>D-8944</t>
  </si>
  <si>
    <t>755 R</t>
  </si>
  <si>
    <t>765 R</t>
  </si>
  <si>
    <t>774 R</t>
  </si>
  <si>
    <t>775 R</t>
  </si>
  <si>
    <t>776 R</t>
  </si>
  <si>
    <t>783 R</t>
  </si>
  <si>
    <t>788 R</t>
  </si>
  <si>
    <t>793 R</t>
  </si>
  <si>
    <t>ENTRADAS DEL MES DE     O C T U B R E                 2 0 1 8</t>
  </si>
  <si>
    <t>CANALES 229</t>
  </si>
  <si>
    <t>1558--1559</t>
  </si>
  <si>
    <t>1551--1552</t>
  </si>
  <si>
    <t>Rivera A-10040</t>
  </si>
  <si>
    <t>Rivera A-10041</t>
  </si>
  <si>
    <t>1562-1563</t>
  </si>
  <si>
    <t>1565-1566</t>
  </si>
  <si>
    <t>1575-1576</t>
  </si>
  <si>
    <t>3117-3118</t>
  </si>
  <si>
    <t>Rivera A-10072</t>
  </si>
  <si>
    <t>Rivera A-10073</t>
  </si>
  <si>
    <t>1892-1893</t>
  </si>
  <si>
    <r>
      <t xml:space="preserve">AGROPECUARIA EL DORADO 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4"/>
        <color rgb="FF0000FF"/>
        <rFont val="Calibri"/>
        <family val="2"/>
        <scheme val="minor"/>
      </rPr>
      <t>249</t>
    </r>
  </si>
  <si>
    <r>
      <t xml:space="preserve">CANALES </t>
    </r>
    <r>
      <rPr>
        <b/>
        <sz val="12"/>
        <color rgb="FF0000FF"/>
        <rFont val="Calibri"/>
        <family val="2"/>
        <scheme val="minor"/>
      </rPr>
      <t>199</t>
    </r>
  </si>
  <si>
    <t>1580-1581</t>
  </si>
  <si>
    <t>PUE-4603</t>
  </si>
  <si>
    <t>VALENTIN ARCE</t>
  </si>
  <si>
    <t>CAÑAS</t>
  </si>
  <si>
    <t>EFECTIVO</t>
  </si>
  <si>
    <t>MIGUEL HERRERA</t>
  </si>
  <si>
    <t>SR MARIO</t>
  </si>
  <si>
    <t>Cabeza de Lomo</t>
  </si>
  <si>
    <r>
      <t xml:space="preserve">PORCICOLA SOTO     </t>
    </r>
    <r>
      <rPr>
        <b/>
        <sz val="14"/>
        <color rgb="FF0000FF"/>
        <rFont val="Calibri"/>
        <family val="2"/>
        <scheme val="minor"/>
      </rPr>
      <t xml:space="preserve"> 250</t>
    </r>
  </si>
  <si>
    <t>CANALES 40</t>
  </si>
  <si>
    <t>1585--1586</t>
  </si>
  <si>
    <t>Tramsferencia S</t>
  </si>
  <si>
    <t>6494-6495</t>
  </si>
  <si>
    <t>PUE-4899</t>
  </si>
  <si>
    <t>Rivera A-10103</t>
  </si>
  <si>
    <t>Rivera A-10104</t>
  </si>
  <si>
    <t>1527--1528</t>
  </si>
  <si>
    <t>xxxxx</t>
  </si>
  <si>
    <t>PROLEDO</t>
  </si>
  <si>
    <t>Buche, cabeza</t>
  </si>
  <si>
    <t>JOSE LUIS OLVERA</t>
  </si>
  <si>
    <t>Buche , tripa</t>
  </si>
  <si>
    <t xml:space="preserve">CABEZA  </t>
  </si>
  <si>
    <t>Xxxxxx</t>
  </si>
  <si>
    <t>Capote</t>
  </si>
  <si>
    <t>canal, capote</t>
  </si>
  <si>
    <t>chuleta, lomo</t>
  </si>
  <si>
    <t>CABEZA</t>
  </si>
  <si>
    <t>ARCADIO LEDO</t>
  </si>
  <si>
    <t>Carnero</t>
  </si>
  <si>
    <t>JAVIER MARQUES</t>
  </si>
  <si>
    <t xml:space="preserve">CANAL </t>
  </si>
  <si>
    <t>Rem E-16960</t>
  </si>
  <si>
    <t>PEDRO LEDO</t>
  </si>
  <si>
    <t>Carne Roja</t>
  </si>
  <si>
    <t>6-,7 Ene-2018</t>
  </si>
  <si>
    <t>7-y 8-Ene-2018</t>
  </si>
  <si>
    <t>CANALES 230-2</t>
  </si>
  <si>
    <t>CANALES 188</t>
  </si>
  <si>
    <t>CANALES 190</t>
  </si>
  <si>
    <t>1599-1600--nc--47</t>
  </si>
  <si>
    <t>1594-1595</t>
  </si>
  <si>
    <t>3148--3149</t>
  </si>
  <si>
    <t>D-979</t>
  </si>
  <si>
    <t>PERLA RIOS</t>
  </si>
  <si>
    <t>Tocino salado</t>
  </si>
  <si>
    <t>SAGRADO ZAVALETA</t>
  </si>
  <si>
    <t>Manita y patita</t>
  </si>
  <si>
    <t>Dist de carnes mario</t>
  </si>
  <si>
    <t>carrillera de chuleta</t>
  </si>
  <si>
    <t>JULIO CESAR</t>
  </si>
  <si>
    <t>Maggi, arrachera</t>
  </si>
  <si>
    <t>ISRAEL LEDO</t>
  </si>
  <si>
    <t>Carne enchilada</t>
  </si>
  <si>
    <t xml:space="preserve">Cesina </t>
  </si>
  <si>
    <t>Longaniza casera</t>
  </si>
  <si>
    <t>Buche, tripa</t>
  </si>
  <si>
    <t>CARNERO</t>
  </si>
  <si>
    <t>MAQUILA</t>
  </si>
  <si>
    <t xml:space="preserve">Chuleta  </t>
  </si>
  <si>
    <t>FELIX CERESO</t>
  </si>
  <si>
    <t>FRANCISCO</t>
  </si>
  <si>
    <t>Manteca</t>
  </si>
  <si>
    <t>Carne roja</t>
  </si>
  <si>
    <t>MOSTRADOR</t>
  </si>
  <si>
    <t>Pierca c/c</t>
  </si>
  <si>
    <t>SAN PEDRO</t>
  </si>
  <si>
    <t>Sancocho, prensado, manteca</t>
  </si>
  <si>
    <t>OMAR REYES</t>
  </si>
  <si>
    <t>Piñata</t>
  </si>
  <si>
    <t xml:space="preserve">CARNICERIA M G </t>
  </si>
  <si>
    <t>Delantero</t>
  </si>
  <si>
    <t>RICARDO DELEITA</t>
  </si>
  <si>
    <t>ESP Largo</t>
  </si>
  <si>
    <t>TLAMANI</t>
  </si>
  <si>
    <t>Tocino Winis</t>
  </si>
  <si>
    <t>803 R</t>
  </si>
  <si>
    <t>807 R</t>
  </si>
  <si>
    <t>811 R</t>
  </si>
  <si>
    <t>817 R</t>
  </si>
  <si>
    <t>825 R</t>
  </si>
  <si>
    <t>831 R</t>
  </si>
  <si>
    <t>840 R</t>
  </si>
  <si>
    <t>841 R</t>
  </si>
  <si>
    <t>846 R</t>
  </si>
  <si>
    <t>850 R</t>
  </si>
  <si>
    <t>858 R</t>
  </si>
  <si>
    <t>861 R</t>
  </si>
  <si>
    <t>CANALES 204</t>
  </si>
  <si>
    <t>SAID JUAN PABLO TORRES NEGRETE  206</t>
  </si>
  <si>
    <t>Rivera A-10128</t>
  </si>
  <si>
    <t>Rivera A-10131</t>
  </si>
  <si>
    <t>3150-3151</t>
  </si>
  <si>
    <t>1909-1910</t>
  </si>
  <si>
    <t>1918-1919</t>
  </si>
  <si>
    <t>3166-3167</t>
  </si>
  <si>
    <t>6512-6513</t>
  </si>
  <si>
    <t>3172--3173</t>
  </si>
  <si>
    <t>CARNICERIA ABRAHAM</t>
  </si>
  <si>
    <t>Canal c/c  c/p</t>
  </si>
  <si>
    <t>LOMA VERDE</t>
  </si>
  <si>
    <t>ECONOMICA</t>
  </si>
  <si>
    <t>JAMON</t>
  </si>
  <si>
    <t>COSTA DE ORO</t>
  </si>
  <si>
    <t>COMBOS</t>
  </si>
  <si>
    <t>?????</t>
  </si>
  <si>
    <t>TOCINO</t>
  </si>
  <si>
    <t>TRIPA,/ BUCHE</t>
  </si>
  <si>
    <t xml:space="preserve">BENJAMIN </t>
  </si>
  <si>
    <t>Delantero/ patas</t>
  </si>
  <si>
    <t>RAUL LEDO</t>
  </si>
  <si>
    <t>Chamorro</t>
  </si>
  <si>
    <t>JORGE LUIS</t>
  </si>
  <si>
    <t>??????</t>
  </si>
  <si>
    <t>1925-1926-nc--63</t>
  </si>
  <si>
    <t>4339-4340</t>
  </si>
  <si>
    <t>4343-4344</t>
  </si>
  <si>
    <t>CAMPRA</t>
  </si>
  <si>
    <t>Chuleta Nat</t>
  </si>
  <si>
    <r>
      <t xml:space="preserve">GANADERIA RANCHO SAN FELIPE   </t>
    </r>
    <r>
      <rPr>
        <b/>
        <sz val="14"/>
        <color rgb="FF0000FF"/>
        <rFont val="Calibri"/>
        <family val="2"/>
        <scheme val="minor"/>
      </rPr>
      <t>130</t>
    </r>
  </si>
  <si>
    <r>
      <t xml:space="preserve">AGROPECUARIA LA GABY     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4"/>
        <color rgb="FF0000FF"/>
        <rFont val="Calibri"/>
        <family val="2"/>
        <scheme val="minor"/>
      </rPr>
      <t xml:space="preserve"> 200</t>
    </r>
  </si>
  <si>
    <t xml:space="preserve">GANADERIA RANCHO SAN FELIPE   </t>
  </si>
  <si>
    <t>D-1023</t>
  </si>
  <si>
    <t>6901--6902</t>
  </si>
  <si>
    <t>Rivera A-10149</t>
  </si>
  <si>
    <t>Rivera A-10150</t>
  </si>
  <si>
    <t>866 R</t>
  </si>
  <si>
    <t>871 R</t>
  </si>
  <si>
    <t>878 R</t>
  </si>
  <si>
    <t>882 R</t>
  </si>
  <si>
    <t>6304--6305 nc-358</t>
  </si>
  <si>
    <t>891 R</t>
  </si>
  <si>
    <t>892 R</t>
  </si>
  <si>
    <t>898 R</t>
  </si>
  <si>
    <t>CANALES 190-1</t>
  </si>
  <si>
    <t>899-R</t>
  </si>
  <si>
    <t>905 R</t>
  </si>
  <si>
    <t>917 R</t>
  </si>
  <si>
    <t>929 R</t>
  </si>
  <si>
    <t>930 R</t>
  </si>
  <si>
    <t>937 R</t>
  </si>
  <si>
    <t>ALBICIA</t>
  </si>
  <si>
    <t>CHULETA</t>
  </si>
  <si>
    <t>Chuleta</t>
  </si>
  <si>
    <t>Pulpa</t>
  </si>
  <si>
    <t>Pulpa/ cabeza L</t>
  </si>
  <si>
    <t>Cab de Lomo</t>
  </si>
  <si>
    <t>CECINA</t>
  </si>
  <si>
    <t>Enchilada</t>
  </si>
  <si>
    <t>ORTIZ DE CHALCO</t>
  </si>
  <si>
    <t>MANTECA</t>
  </si>
  <si>
    <t>ENTRADAS DEL MES DE     N O V I E M B R E                2 0 1 8</t>
  </si>
  <si>
    <t>ENTRADAS   DEL  MES   DE    NOVIEMBRE              2 0 1 8</t>
  </si>
  <si>
    <t>ENTRADAS   DEL  MES   DE    O C T U B R E              2 0 1 8</t>
  </si>
  <si>
    <r>
      <t xml:space="preserve">AGROPECUARIA PASO BLANCO  </t>
    </r>
    <r>
      <rPr>
        <b/>
        <sz val="12"/>
        <color rgb="FF0000FF"/>
        <rFont val="Calibri"/>
        <family val="2"/>
        <scheme val="minor"/>
      </rPr>
      <t xml:space="preserve"> 199</t>
    </r>
  </si>
  <si>
    <t>CANALES 233</t>
  </si>
  <si>
    <t>Rivera A-10191</t>
  </si>
  <si>
    <t>Rivera A-10192</t>
  </si>
  <si>
    <t>6895--6896</t>
  </si>
  <si>
    <t>6309--6310</t>
  </si>
  <si>
    <t>4347--4348</t>
  </si>
  <si>
    <t>6317--6318</t>
  </si>
  <si>
    <t>3331-3332-nc-135</t>
  </si>
  <si>
    <t>PORFIRRIO CRUZ</t>
  </si>
  <si>
    <t>ESPINOZO</t>
  </si>
  <si>
    <t>CARBONCITO</t>
  </si>
  <si>
    <t>ERICK REYESW</t>
  </si>
  <si>
    <t>SESOSW</t>
  </si>
  <si>
    <t>FERNANDO CRUZ</t>
  </si>
  <si>
    <t>JESUS TUXPAN</t>
  </si>
  <si>
    <t>RES, pata</t>
  </si>
  <si>
    <t>Chorizo</t>
  </si>
  <si>
    <t>manitas</t>
  </si>
  <si>
    <t>CARNE ROJA</t>
  </si>
  <si>
    <t>Res</t>
  </si>
  <si>
    <t xml:space="preserve">GANADERIA RANCHO SAN FELIPE  </t>
  </si>
  <si>
    <t>6320-6321</t>
  </si>
  <si>
    <t>717-718</t>
  </si>
  <si>
    <t>6323-6324</t>
  </si>
  <si>
    <t>CANALES 120</t>
  </si>
  <si>
    <r>
      <t xml:space="preserve">GANADERIA RANCHO SAN FELIPE  </t>
    </r>
    <r>
      <rPr>
        <b/>
        <sz val="14"/>
        <color rgb="FF0000FF"/>
        <rFont val="Calibri"/>
        <family val="2"/>
        <scheme val="minor"/>
      </rPr>
      <t>261</t>
    </r>
  </si>
  <si>
    <t>CANALES 61</t>
  </si>
  <si>
    <t>CANALES 221</t>
  </si>
  <si>
    <r>
      <t xml:space="preserve">AGROPECUARIA LAS RESES    </t>
    </r>
    <r>
      <rPr>
        <b/>
        <sz val="14"/>
        <color rgb="FF0000FF"/>
        <rFont val="Calibri"/>
        <family val="2"/>
        <scheme val="minor"/>
      </rPr>
      <t>250</t>
    </r>
  </si>
  <si>
    <t>CANALES 208</t>
  </si>
  <si>
    <t>CANALES  42</t>
  </si>
  <si>
    <t xml:space="preserve">AGROPECUARIA LA GABY        </t>
  </si>
  <si>
    <t>6326--6327</t>
  </si>
  <si>
    <t>6330-6331</t>
  </si>
  <si>
    <t>6337-6338</t>
  </si>
  <si>
    <t>Rivera A-10207</t>
  </si>
  <si>
    <t>Rivera A-10208</t>
  </si>
  <si>
    <t>Rivera A-10209</t>
  </si>
  <si>
    <t>Rivera A-10228</t>
  </si>
  <si>
    <t>Rivera A-10227</t>
  </si>
  <si>
    <t>Rivera A-10244</t>
  </si>
  <si>
    <t>720-721</t>
  </si>
  <si>
    <r>
      <t xml:space="preserve">AGROPECUARIA LA CHEMITA   </t>
    </r>
    <r>
      <rPr>
        <b/>
        <sz val="14"/>
        <color rgb="FF0000FF"/>
        <rFont val="Calibri"/>
        <family val="2"/>
        <scheme val="minor"/>
      </rPr>
      <t xml:space="preserve">  260</t>
    </r>
  </si>
  <si>
    <t>CANALES 60</t>
  </si>
  <si>
    <r>
      <t xml:space="preserve">AGROPECUARIA LA GABY   </t>
    </r>
    <r>
      <rPr>
        <b/>
        <sz val="14"/>
        <color rgb="FF0000FF"/>
        <rFont val="Calibri"/>
        <family val="2"/>
        <scheme val="minor"/>
      </rPr>
      <t>260</t>
    </r>
  </si>
  <si>
    <t>3341--3342</t>
  </si>
  <si>
    <t>3346--3347</t>
  </si>
  <si>
    <t>759--760</t>
  </si>
  <si>
    <t>3351--3352</t>
  </si>
  <si>
    <t>D-1063</t>
  </si>
  <si>
    <t>????</t>
  </si>
  <si>
    <t>Rivera A-10289</t>
  </si>
  <si>
    <t>Rivera A-10290</t>
  </si>
  <si>
    <t>4390-4391</t>
  </si>
  <si>
    <t>4395-4396</t>
  </si>
  <si>
    <t>3359-3360</t>
  </si>
  <si>
    <t>3357-3358</t>
  </si>
  <si>
    <r>
      <t xml:space="preserve">GANADERIA RANCHO SAN FELIPE  </t>
    </r>
    <r>
      <rPr>
        <b/>
        <sz val="12"/>
        <color rgb="FF0000FF"/>
        <rFont val="Calibri"/>
        <family val="2"/>
        <scheme val="minor"/>
      </rPr>
      <t xml:space="preserve"> 199 </t>
    </r>
  </si>
  <si>
    <t xml:space="preserve">AGROPECUARIA LA GABY    </t>
  </si>
  <si>
    <t>4399--4400</t>
  </si>
  <si>
    <r>
      <t xml:space="preserve">AGROPECUAIRA LA CHEMITA  </t>
    </r>
    <r>
      <rPr>
        <b/>
        <sz val="14"/>
        <color theme="1"/>
        <rFont val="Calibri"/>
        <family val="2"/>
        <scheme val="minor"/>
      </rPr>
      <t xml:space="preserve"> </t>
    </r>
  </si>
  <si>
    <t>CANALES 239</t>
  </si>
  <si>
    <t xml:space="preserve">AGROPECUARIA LA CHEMITA     </t>
  </si>
  <si>
    <r>
      <t xml:space="preserve">AGROPECUARIUA EL TOPETE  </t>
    </r>
    <r>
      <rPr>
        <b/>
        <sz val="14"/>
        <color rgb="FF0000FF"/>
        <rFont val="Calibri"/>
        <family val="2"/>
        <scheme val="minor"/>
      </rPr>
      <t>249-1</t>
    </r>
  </si>
  <si>
    <t>6355--6356</t>
  </si>
  <si>
    <t>771--772</t>
  </si>
  <si>
    <t>6959--6960</t>
  </si>
  <si>
    <t>774--775</t>
  </si>
  <si>
    <t>6968--6969</t>
  </si>
  <si>
    <t>6965--6966</t>
  </si>
  <si>
    <t>Rivera A-10307</t>
  </si>
  <si>
    <t>Rivera A-10347</t>
  </si>
  <si>
    <t xml:space="preserve">AGROPECUARIA LA CHEMITA </t>
  </si>
  <si>
    <t>AGROPECUARIA EL TOPETE  250</t>
  </si>
  <si>
    <t>CANALES  240</t>
  </si>
  <si>
    <t>6975--6976</t>
  </si>
  <si>
    <t>1968--1969</t>
  </si>
  <si>
    <t>4401-4402</t>
  </si>
  <si>
    <t>4403--4404</t>
  </si>
  <si>
    <t xml:space="preserve">AGROPECUARIA EL TOPETE    </t>
  </si>
  <si>
    <t>6587--6588</t>
  </si>
  <si>
    <t>1970-1971-1977-1978</t>
  </si>
  <si>
    <t>6581-6582</t>
  </si>
  <si>
    <t>6591-6592</t>
  </si>
  <si>
    <t>Rivera A-10328</t>
  </si>
  <si>
    <t>6363--6364</t>
  </si>
  <si>
    <t>D-1068</t>
  </si>
  <si>
    <t>949 R</t>
  </si>
  <si>
    <t>954 R</t>
  </si>
  <si>
    <t>6352--6353</t>
  </si>
  <si>
    <t>0005 S</t>
  </si>
  <si>
    <t>0010 S</t>
  </si>
  <si>
    <t>0016 S</t>
  </si>
  <si>
    <t>0034 S</t>
  </si>
  <si>
    <t>0035 S</t>
  </si>
  <si>
    <t>0037 S</t>
  </si>
  <si>
    <t>0038 S</t>
  </si>
  <si>
    <t>0047 S</t>
  </si>
  <si>
    <t>0057 S</t>
  </si>
  <si>
    <t>0065 S</t>
  </si>
  <si>
    <t>0075 S</t>
  </si>
  <si>
    <t>0076 S</t>
  </si>
  <si>
    <t>0084 S</t>
  </si>
  <si>
    <t>0089 S</t>
  </si>
  <si>
    <t>0091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</si>
</sst>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4"/>
      <color rgb="FF660033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0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i/>
      <sz val="12"/>
      <color rgb="FF0000FF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0070C0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2"/>
      <color rgb="FFFF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800080"/>
      <name val="Calibri"/>
      <family val="1"/>
      <scheme val="minor"/>
    </font>
    <font>
      <b/>
      <sz val="12"/>
      <color rgb="FF80008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2"/>
      <color rgb="FF990000"/>
      <name val="Calibri"/>
      <family val="1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rgb="FF990000"/>
      <name val="Calibri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2" fillId="7" borderId="0" xfId="1" applyFont="1" applyFill="1" applyAlignment="1">
      <alignment horizontal="center" vertical="center" wrapText="1"/>
    </xf>
    <xf numFmtId="165" fontId="12" fillId="7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1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44" fontId="17" fillId="0" borderId="8" xfId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6" fillId="0" borderId="0" xfId="0" applyNumberFormat="1" applyFont="1"/>
    <xf numFmtId="0" fontId="0" fillId="11" borderId="0" xfId="0" applyFill="1"/>
    <xf numFmtId="167" fontId="19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20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15" fillId="0" borderId="9" xfId="0" applyFont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1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8" fillId="0" borderId="13" xfId="0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4" fontId="17" fillId="0" borderId="16" xfId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6" fillId="0" borderId="1" xfId="0" applyNumberFormat="1" applyFont="1" applyBorder="1"/>
    <xf numFmtId="0" fontId="2" fillId="0" borderId="0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4" fontId="8" fillId="0" borderId="18" xfId="0" applyNumberFormat="1" applyFont="1" applyFill="1" applyBorder="1" applyAlignment="1">
      <alignment horizontal="center"/>
    </xf>
    <xf numFmtId="166" fontId="8" fillId="0" borderId="18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4" fontId="8" fillId="11" borderId="18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wrapText="1"/>
    </xf>
    <xf numFmtId="0" fontId="0" fillId="0" borderId="0" xfId="0" applyFill="1" applyBorder="1"/>
    <xf numFmtId="164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16" fillId="0" borderId="0" xfId="0" applyNumberFormat="1" applyFont="1" applyBorder="1"/>
    <xf numFmtId="0" fontId="2" fillId="0" borderId="4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left"/>
    </xf>
    <xf numFmtId="165" fontId="8" fillId="0" borderId="4" xfId="0" applyNumberFormat="1" applyFont="1" applyFill="1" applyBorder="1"/>
    <xf numFmtId="164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0" fillId="0" borderId="4" xfId="0" applyFill="1" applyBorder="1"/>
    <xf numFmtId="165" fontId="9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4" fontId="16" fillId="0" borderId="4" xfId="0" applyNumberFormat="1" applyFont="1" applyBorder="1"/>
    <xf numFmtId="44" fontId="9" fillId="0" borderId="4" xfId="1" applyFont="1" applyFill="1" applyBorder="1" applyAlignment="1">
      <alignment horizontal="center"/>
    </xf>
    <xf numFmtId="0" fontId="8" fillId="0" borderId="4" xfId="0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0" fontId="23" fillId="0" borderId="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wrapText="1"/>
    </xf>
    <xf numFmtId="164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165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5" fontId="13" fillId="0" borderId="4" xfId="0" applyNumberFormat="1" applyFont="1" applyFill="1" applyBorder="1" applyAlignment="1">
      <alignment horizontal="center"/>
    </xf>
    <xf numFmtId="164" fontId="12" fillId="0" borderId="4" xfId="0" applyNumberFormat="1" applyFont="1" applyFill="1" applyBorder="1"/>
    <xf numFmtId="0" fontId="0" fillId="0" borderId="0" xfId="0" applyFill="1"/>
    <xf numFmtId="4" fontId="8" fillId="0" borderId="22" xfId="0" applyNumberFormat="1" applyFont="1" applyFill="1" applyBorder="1" applyAlignment="1">
      <alignment horizontal="right"/>
    </xf>
    <xf numFmtId="164" fontId="8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/>
    <xf numFmtId="164" fontId="8" fillId="0" borderId="23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center" wrapText="1"/>
    </xf>
    <xf numFmtId="44" fontId="8" fillId="0" borderId="4" xfId="1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center"/>
    </xf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24" fillId="0" borderId="4" xfId="0" applyNumberFormat="1" applyFont="1" applyFill="1" applyBorder="1" applyAlignment="1">
      <alignment horizontal="center"/>
    </xf>
    <xf numFmtId="164" fontId="23" fillId="0" borderId="4" xfId="0" applyNumberFormat="1" applyFont="1" applyFill="1" applyBorder="1" applyAlignment="1">
      <alignment horizontal="left"/>
    </xf>
    <xf numFmtId="165" fontId="2" fillId="0" borderId="22" xfId="0" applyNumberFormat="1" applyFont="1" applyFill="1" applyBorder="1" applyAlignment="1">
      <alignment wrapText="1"/>
    </xf>
    <xf numFmtId="167" fontId="2" fillId="0" borderId="24" xfId="0" applyNumberFormat="1" applyFont="1" applyFill="1" applyBorder="1"/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4" fontId="8" fillId="0" borderId="18" xfId="0" applyNumberFormat="1" applyFont="1" applyFill="1" applyBorder="1"/>
    <xf numFmtId="4" fontId="8" fillId="0" borderId="18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8" xfId="0" applyNumberFormat="1" applyFont="1" applyFill="1" applyBorder="1" applyAlignment="1">
      <alignment horizontal="center"/>
    </xf>
    <xf numFmtId="164" fontId="24" fillId="0" borderId="18" xfId="0" applyNumberFormat="1" applyFont="1" applyFill="1" applyBorder="1" applyAlignment="1">
      <alignment horizontal="center"/>
    </xf>
    <xf numFmtId="164" fontId="23" fillId="0" borderId="18" xfId="0" applyNumberFormat="1" applyFont="1" applyFill="1" applyBorder="1" applyAlignment="1">
      <alignment horizontal="left"/>
    </xf>
    <xf numFmtId="165" fontId="2" fillId="0" borderId="19" xfId="0" applyNumberFormat="1" applyFont="1" applyFill="1" applyBorder="1"/>
    <xf numFmtId="168" fontId="2" fillId="0" borderId="2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64" fontId="13" fillId="0" borderId="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/>
    <xf numFmtId="44" fontId="2" fillId="0" borderId="23" xfId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0" fontId="8" fillId="0" borderId="4" xfId="0" applyFont="1" applyFill="1" applyBorder="1" applyAlignment="1">
      <alignment wrapText="1"/>
    </xf>
    <xf numFmtId="164" fontId="8" fillId="0" borderId="22" xfId="0" applyNumberFormat="1" applyFont="1" applyFill="1" applyBorder="1" applyAlignment="1">
      <alignment horizontal="center"/>
    </xf>
    <xf numFmtId="2" fontId="23" fillId="0" borderId="4" xfId="0" applyNumberFormat="1" applyFont="1" applyFill="1" applyBorder="1" applyAlignment="1">
      <alignment horizontal="left"/>
    </xf>
    <xf numFmtId="164" fontId="2" fillId="0" borderId="24" xfId="0" applyNumberFormat="1" applyFont="1" applyFill="1" applyBorder="1"/>
    <xf numFmtId="0" fontId="9" fillId="0" borderId="4" xfId="0" applyFont="1" applyFill="1" applyBorder="1"/>
    <xf numFmtId="0" fontId="15" fillId="0" borderId="4" xfId="0" applyFont="1" applyFill="1" applyBorder="1" applyAlignment="1">
      <alignment horizontal="left" wrapText="1"/>
    </xf>
    <xf numFmtId="2" fontId="26" fillId="0" borderId="4" xfId="0" applyNumberFormat="1" applyFont="1" applyFill="1" applyBorder="1" applyAlignment="1">
      <alignment horizontal="left"/>
    </xf>
    <xf numFmtId="165" fontId="27" fillId="0" borderId="22" xfId="0" applyNumberFormat="1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>
      <alignment horizontal="center"/>
    </xf>
    <xf numFmtId="2" fontId="28" fillId="0" borderId="4" xfId="0" applyNumberFormat="1" applyFont="1" applyFill="1" applyBorder="1" applyAlignment="1">
      <alignment horizontal="right"/>
    </xf>
    <xf numFmtId="16" fontId="28" fillId="0" borderId="4" xfId="0" applyNumberFormat="1" applyFont="1" applyFill="1" applyBorder="1"/>
    <xf numFmtId="0" fontId="28" fillId="0" borderId="4" xfId="0" applyFont="1" applyFill="1" applyBorder="1" applyAlignment="1">
      <alignment horizontal="right"/>
    </xf>
    <xf numFmtId="167" fontId="28" fillId="0" borderId="4" xfId="0" applyNumberFormat="1" applyFont="1" applyFill="1" applyBorder="1"/>
    <xf numFmtId="165" fontId="27" fillId="0" borderId="25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8" fontId="27" fillId="0" borderId="24" xfId="0" applyNumberFormat="1" applyFont="1" applyFill="1" applyBorder="1" applyAlignment="1">
      <alignment horizontal="right"/>
    </xf>
    <xf numFmtId="2" fontId="29" fillId="0" borderId="4" xfId="0" applyNumberFormat="1" applyFont="1" applyFill="1" applyBorder="1" applyAlignment="1">
      <alignment horizontal="left"/>
    </xf>
    <xf numFmtId="165" fontId="3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5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64" fontId="24" fillId="0" borderId="4" xfId="0" applyNumberFormat="1" applyFont="1" applyFill="1" applyBorder="1" applyAlignment="1">
      <alignment horizontal="left"/>
    </xf>
    <xf numFmtId="164" fontId="27" fillId="0" borderId="24" xfId="0" applyNumberFormat="1" applyFont="1" applyFill="1" applyBorder="1" applyAlignment="1">
      <alignment horizontal="right"/>
    </xf>
    <xf numFmtId="165" fontId="27" fillId="0" borderId="25" xfId="0" applyNumberFormat="1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left"/>
    </xf>
    <xf numFmtId="168" fontId="2" fillId="0" borderId="24" xfId="0" applyNumberFormat="1" applyFont="1" applyFill="1" applyBorder="1" applyAlignment="1">
      <alignment horizontal="right"/>
    </xf>
    <xf numFmtId="164" fontId="32" fillId="0" borderId="4" xfId="0" applyNumberFormat="1" applyFont="1" applyFill="1" applyBorder="1" applyAlignment="1">
      <alignment horizontal="center"/>
    </xf>
    <xf numFmtId="167" fontId="27" fillId="0" borderId="24" xfId="0" applyNumberFormat="1" applyFont="1" applyFill="1" applyBorder="1" applyAlignment="1">
      <alignment horizontal="right"/>
    </xf>
    <xf numFmtId="164" fontId="13" fillId="0" borderId="4" xfId="0" applyNumberFormat="1" applyFont="1" applyFill="1" applyBorder="1" applyAlignment="1">
      <alignment horizontal="center" wrapText="1"/>
    </xf>
    <xf numFmtId="169" fontId="9" fillId="0" borderId="4" xfId="1" applyNumberFormat="1" applyFont="1" applyFill="1" applyBorder="1" applyAlignment="1">
      <alignment horizontal="center"/>
    </xf>
    <xf numFmtId="164" fontId="33" fillId="0" borderId="4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 wrapText="1"/>
    </xf>
    <xf numFmtId="165" fontId="23" fillId="0" borderId="25" xfId="0" applyNumberFormat="1" applyFont="1" applyFill="1" applyBorder="1" applyAlignment="1">
      <alignment horizontal="center" wrapText="1"/>
    </xf>
    <xf numFmtId="164" fontId="27" fillId="0" borderId="23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44" fontId="8" fillId="0" borderId="22" xfId="1" applyFont="1" applyFill="1" applyBorder="1" applyAlignment="1">
      <alignment horizontal="center"/>
    </xf>
    <xf numFmtId="165" fontId="13" fillId="0" borderId="23" xfId="0" applyNumberFormat="1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 wrapText="1"/>
    </xf>
    <xf numFmtId="44" fontId="8" fillId="0" borderId="22" xfId="1" applyFont="1" applyFill="1" applyBorder="1" applyAlignment="1"/>
    <xf numFmtId="165" fontId="13" fillId="0" borderId="23" xfId="0" applyNumberFormat="1" applyFont="1" applyFill="1" applyBorder="1" applyAlignment="1"/>
    <xf numFmtId="165" fontId="35" fillId="0" borderId="25" xfId="0" applyNumberFormat="1" applyFont="1" applyFill="1" applyBorder="1" applyAlignment="1">
      <alignment horizontal="center" wrapText="1"/>
    </xf>
    <xf numFmtId="44" fontId="21" fillId="0" borderId="4" xfId="1" applyFont="1" applyFill="1" applyBorder="1" applyAlignment="1">
      <alignment horizontal="center"/>
    </xf>
    <xf numFmtId="2" fontId="35" fillId="0" borderId="4" xfId="0" applyNumberFormat="1" applyFont="1" applyFill="1" applyBorder="1" applyAlignment="1">
      <alignment horizontal="left"/>
    </xf>
    <xf numFmtId="165" fontId="35" fillId="0" borderId="22" xfId="0" applyNumberFormat="1" applyFont="1" applyFill="1" applyBorder="1"/>
    <xf numFmtId="164" fontId="2" fillId="0" borderId="24" xfId="0" applyNumberFormat="1" applyFont="1" applyFill="1" applyBorder="1" applyAlignment="1">
      <alignment horizontal="right"/>
    </xf>
    <xf numFmtId="164" fontId="36" fillId="0" borderId="4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1" fontId="16" fillId="0" borderId="4" xfId="0" applyNumberFormat="1" applyFont="1" applyFill="1" applyBorder="1" applyAlignment="1">
      <alignment horizontal="center" wrapText="1"/>
    </xf>
    <xf numFmtId="2" fontId="34" fillId="0" borderId="4" xfId="0" applyNumberFormat="1" applyFont="1" applyFill="1" applyBorder="1" applyAlignment="1">
      <alignment horizontal="left"/>
    </xf>
    <xf numFmtId="44" fontId="37" fillId="0" borderId="4" xfId="1" applyFont="1" applyFill="1" applyBorder="1" applyAlignment="1">
      <alignment horizontal="center"/>
    </xf>
    <xf numFmtId="165" fontId="27" fillId="0" borderId="4" xfId="0" applyNumberFormat="1" applyFont="1" applyFill="1" applyBorder="1"/>
    <xf numFmtId="164" fontId="27" fillId="0" borderId="4" xfId="0" applyNumberFormat="1" applyFont="1" applyFill="1" applyBorder="1" applyAlignment="1">
      <alignment horizontal="right"/>
    </xf>
    <xf numFmtId="165" fontId="27" fillId="0" borderId="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/>
    </xf>
    <xf numFmtId="168" fontId="27" fillId="0" borderId="4" xfId="0" applyNumberFormat="1" applyFont="1" applyFill="1" applyBorder="1" applyAlignment="1">
      <alignment horizontal="right"/>
    </xf>
    <xf numFmtId="0" fontId="27" fillId="0" borderId="4" xfId="0" applyFont="1" applyFill="1" applyBorder="1"/>
    <xf numFmtId="0" fontId="27" fillId="0" borderId="4" xfId="0" applyFont="1" applyFill="1" applyBorder="1" applyAlignment="1">
      <alignment horizontal="center"/>
    </xf>
    <xf numFmtId="2" fontId="27" fillId="0" borderId="4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27" fillId="0" borderId="4" xfId="0" applyFont="1" applyFill="1" applyBorder="1" applyAlignment="1">
      <alignment horizontal="right"/>
    </xf>
    <xf numFmtId="167" fontId="27" fillId="0" borderId="4" xfId="0" applyNumberFormat="1" applyFont="1" applyFill="1" applyBorder="1"/>
    <xf numFmtId="1" fontId="17" fillId="0" borderId="4" xfId="0" applyNumberFormat="1" applyFont="1" applyFill="1" applyBorder="1" applyAlignment="1">
      <alignment horizontal="center" wrapText="1"/>
    </xf>
    <xf numFmtId="164" fontId="27" fillId="0" borderId="4" xfId="0" applyNumberFormat="1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/>
    <xf numFmtId="1" fontId="13" fillId="0" borderId="4" xfId="0" applyNumberFormat="1" applyFont="1" applyFill="1" applyBorder="1" applyAlignment="1">
      <alignment horizontal="center" wrapText="1"/>
    </xf>
    <xf numFmtId="0" fontId="12" fillId="0" borderId="4" xfId="0" applyFont="1" applyFill="1" applyBorder="1"/>
    <xf numFmtId="1" fontId="38" fillId="0" borderId="4" xfId="0" applyNumberFormat="1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164" fontId="16" fillId="0" borderId="4" xfId="0" applyNumberFormat="1" applyFont="1" applyFill="1" applyBorder="1"/>
    <xf numFmtId="0" fontId="12" fillId="0" borderId="0" xfId="0" applyFont="1" applyFill="1" applyBorder="1"/>
    <xf numFmtId="0" fontId="15" fillId="0" borderId="26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2" fontId="35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7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6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6" xfId="0" applyNumberFormat="1" applyFont="1" applyFill="1" applyBorder="1"/>
    <xf numFmtId="0" fontId="8" fillId="0" borderId="14" xfId="0" applyFont="1" applyFill="1" applyBorder="1" applyAlignment="1">
      <alignment horizontal="right"/>
    </xf>
    <xf numFmtId="167" fontId="8" fillId="0" borderId="0" xfId="0" applyNumberFormat="1" applyFont="1" applyFill="1" applyAlignment="1">
      <alignment horizontal="center"/>
    </xf>
    <xf numFmtId="44" fontId="12" fillId="0" borderId="28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6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2" fillId="0" borderId="28" xfId="1" applyFont="1" applyBorder="1" applyAlignment="1">
      <alignment horizontal="center"/>
    </xf>
    <xf numFmtId="4" fontId="39" fillId="0" borderId="0" xfId="0" applyNumberFormat="1" applyFont="1" applyFill="1" applyBorder="1" applyAlignment="1">
      <alignment horizontal="center" vertical="center"/>
    </xf>
    <xf numFmtId="4" fontId="39" fillId="0" borderId="0" xfId="0" applyNumberFormat="1" applyFont="1" applyFill="1" applyBorder="1" applyAlignment="1">
      <alignment vertic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right"/>
    </xf>
    <xf numFmtId="16" fontId="40" fillId="0" borderId="0" xfId="0" applyNumberFormat="1" applyFont="1" applyFill="1"/>
    <xf numFmtId="0" fontId="40" fillId="0" borderId="0" xfId="0" applyFont="1" applyFill="1" applyAlignment="1">
      <alignment horizontal="right"/>
    </xf>
    <xf numFmtId="167" fontId="40" fillId="0" borderId="0" xfId="0" applyNumberFormat="1" applyFont="1" applyFill="1"/>
    <xf numFmtId="0" fontId="40" fillId="0" borderId="0" xfId="0" applyFont="1" applyFill="1"/>
    <xf numFmtId="0" fontId="40" fillId="0" borderId="26" xfId="0" applyFont="1" applyFill="1" applyBorder="1"/>
    <xf numFmtId="2" fontId="40" fillId="0" borderId="0" xfId="0" applyNumberFormat="1" applyFont="1" applyFill="1" applyBorder="1" applyAlignment="1">
      <alignment horizontal="right"/>
    </xf>
    <xf numFmtId="16" fontId="40" fillId="0" borderId="26" xfId="0" applyNumberFormat="1" applyFont="1" applyFill="1" applyBorder="1"/>
    <xf numFmtId="0" fontId="40" fillId="0" borderId="14" xfId="0" applyFont="1" applyFill="1" applyBorder="1" applyAlignment="1">
      <alignment horizontal="right"/>
    </xf>
    <xf numFmtId="44" fontId="41" fillId="0" borderId="28" xfId="1" applyFont="1" applyBorder="1" applyAlignment="1">
      <alignment horizontal="center"/>
    </xf>
    <xf numFmtId="165" fontId="40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3" fillId="0" borderId="0" xfId="0" applyFont="1" applyFill="1" applyBorder="1"/>
    <xf numFmtId="4" fontId="20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40" fillId="0" borderId="26" xfId="0" applyFont="1" applyBorder="1"/>
    <xf numFmtId="0" fontId="40" fillId="0" borderId="0" xfId="0" applyFont="1"/>
    <xf numFmtId="0" fontId="40" fillId="0" borderId="0" xfId="0" applyFont="1" applyBorder="1"/>
    <xf numFmtId="44" fontId="41" fillId="0" borderId="33" xfId="1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66" fontId="43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 wrapText="1"/>
    </xf>
    <xf numFmtId="4" fontId="20" fillId="12" borderId="35" xfId="0" applyNumberFormat="1" applyFont="1" applyFill="1" applyBorder="1"/>
    <xf numFmtId="2" fontId="16" fillId="0" borderId="34" xfId="0" applyNumberFormat="1" applyFont="1" applyFill="1" applyBorder="1" applyAlignment="1">
      <alignment horizontal="center"/>
    </xf>
    <xf numFmtId="4" fontId="20" fillId="0" borderId="35" xfId="0" applyNumberFormat="1" applyFont="1" applyFill="1" applyBorder="1"/>
    <xf numFmtId="2" fontId="27" fillId="0" borderId="0" xfId="0" applyNumberFormat="1" applyFont="1" applyFill="1" applyAlignment="1">
      <alignment horizontal="left"/>
    </xf>
    <xf numFmtId="164" fontId="8" fillId="0" borderId="36" xfId="0" applyNumberFormat="1" applyFont="1" applyFill="1" applyBorder="1"/>
    <xf numFmtId="164" fontId="8" fillId="0" borderId="0" xfId="0" applyNumberFormat="1" applyFont="1" applyFill="1"/>
    <xf numFmtId="164" fontId="8" fillId="0" borderId="37" xfId="0" applyNumberFormat="1" applyFont="1" applyFill="1" applyBorder="1"/>
    <xf numFmtId="44" fontId="12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4" fillId="0" borderId="0" xfId="0" applyNumberFormat="1" applyFont="1" applyFill="1"/>
    <xf numFmtId="164" fontId="8" fillId="0" borderId="38" xfId="0" applyNumberFormat="1" applyFont="1" applyFill="1" applyBorder="1"/>
    <xf numFmtId="4" fontId="16" fillId="0" borderId="0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center"/>
    </xf>
    <xf numFmtId="0" fontId="0" fillId="0" borderId="26" xfId="0" applyFill="1" applyBorder="1"/>
    <xf numFmtId="0" fontId="43" fillId="0" borderId="0" xfId="0" applyFont="1" applyFill="1" applyBorder="1" applyAlignment="1">
      <alignment horizontal="center"/>
    </xf>
    <xf numFmtId="2" fontId="0" fillId="0" borderId="2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6" xfId="0" applyBorder="1"/>
    <xf numFmtId="2" fontId="0" fillId="0" borderId="0" xfId="0" applyNumberFormat="1" applyFill="1" applyBorder="1" applyAlignment="1">
      <alignment horizontal="right"/>
    </xf>
    <xf numFmtId="16" fontId="0" fillId="0" borderId="26" xfId="0" applyNumberFormat="1" applyFill="1" applyBorder="1"/>
    <xf numFmtId="0" fontId="0" fillId="0" borderId="14" xfId="0" applyFill="1" applyBorder="1" applyAlignment="1">
      <alignment horizontal="right"/>
    </xf>
    <xf numFmtId="44" fontId="41" fillId="0" borderId="0" xfId="1" applyFont="1" applyAlignment="1">
      <alignment horizontal="center"/>
    </xf>
    <xf numFmtId="165" fontId="40" fillId="0" borderId="0" xfId="0" applyNumberFormat="1" applyFont="1"/>
    <xf numFmtId="0" fontId="42" fillId="0" borderId="0" xfId="0" applyFont="1"/>
    <xf numFmtId="2" fontId="44" fillId="7" borderId="10" xfId="0" applyNumberFormat="1" applyFont="1" applyFill="1" applyBorder="1" applyAlignment="1">
      <alignment horizontal="right" vertical="center"/>
    </xf>
    <xf numFmtId="0" fontId="17" fillId="0" borderId="0" xfId="0" applyFont="1" applyFill="1" applyBorder="1"/>
    <xf numFmtId="2" fontId="44" fillId="7" borderId="1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7" fontId="27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42" xfId="0" applyBorder="1"/>
    <xf numFmtId="0" fontId="43" fillId="0" borderId="7" xfId="0" applyFont="1" applyFill="1" applyBorder="1" applyAlignment="1">
      <alignment horizontal="center"/>
    </xf>
    <xf numFmtId="2" fontId="0" fillId="0" borderId="43" xfId="0" applyNumberFormat="1" applyBorder="1" applyAlignment="1">
      <alignment horizontal="right"/>
    </xf>
    <xf numFmtId="0" fontId="0" fillId="0" borderId="44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6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43" fillId="0" borderId="1" xfId="0" applyFont="1" applyFill="1" applyBorder="1" applyAlignment="1">
      <alignment horizontal="center"/>
    </xf>
    <xf numFmtId="16" fontId="0" fillId="0" borderId="44" xfId="0" applyNumberFormat="1" applyBorder="1"/>
    <xf numFmtId="0" fontId="0" fillId="0" borderId="1" xfId="0" applyBorder="1" applyAlignment="1">
      <alignment horizontal="right"/>
    </xf>
    <xf numFmtId="0" fontId="0" fillId="10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6" fillId="0" borderId="0" xfId="0" applyFont="1" applyFill="1" applyBorder="1"/>
    <xf numFmtId="0" fontId="12" fillId="0" borderId="0" xfId="0" applyFont="1"/>
    <xf numFmtId="165" fontId="0" fillId="0" borderId="0" xfId="0" applyNumberFormat="1" applyAlignment="1">
      <alignment horizontal="center"/>
    </xf>
    <xf numFmtId="165" fontId="40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6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7" fillId="0" borderId="27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165" fontId="16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 wrapText="1"/>
    </xf>
    <xf numFmtId="165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0" fontId="27" fillId="0" borderId="0" xfId="0" applyFont="1" applyFill="1" applyAlignment="1">
      <alignment horizontal="center"/>
    </xf>
    <xf numFmtId="165" fontId="8" fillId="0" borderId="21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21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165" fontId="49" fillId="0" borderId="21" xfId="0" applyNumberFormat="1" applyFont="1" applyFill="1" applyBorder="1" applyAlignment="1">
      <alignment horizontal="left"/>
    </xf>
    <xf numFmtId="0" fontId="12" fillId="0" borderId="21" xfId="0" applyFont="1" applyFill="1" applyBorder="1" applyAlignment="1">
      <alignment horizontal="left"/>
    </xf>
    <xf numFmtId="165" fontId="12" fillId="0" borderId="2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4" fontId="40" fillId="0" borderId="0" xfId="0" applyNumberFormat="1" applyFont="1" applyFill="1"/>
    <xf numFmtId="0" fontId="8" fillId="0" borderId="21" xfId="0" applyFont="1" applyFill="1" applyBorder="1"/>
    <xf numFmtId="16" fontId="12" fillId="0" borderId="0" xfId="0" applyNumberFormat="1" applyFont="1" applyFill="1" applyBorder="1" applyAlignment="1">
      <alignment horizontal="left"/>
    </xf>
    <xf numFmtId="165" fontId="8" fillId="0" borderId="21" xfId="0" applyNumberFormat="1" applyFont="1" applyFill="1" applyBorder="1"/>
    <xf numFmtId="14" fontId="49" fillId="0" borderId="21" xfId="0" applyNumberFormat="1" applyFont="1" applyFill="1" applyBorder="1" applyAlignment="1">
      <alignment horizontal="left"/>
    </xf>
    <xf numFmtId="4" fontId="40" fillId="0" borderId="0" xfId="0" applyNumberFormat="1" applyFont="1" applyFill="1"/>
    <xf numFmtId="165" fontId="20" fillId="0" borderId="0" xfId="0" applyNumberFormat="1" applyFont="1" applyFill="1" applyAlignment="1">
      <alignment horizontal="left"/>
    </xf>
    <xf numFmtId="14" fontId="49" fillId="0" borderId="0" xfId="0" applyNumberFormat="1" applyFont="1" applyFill="1" applyBorder="1" applyAlignment="1">
      <alignment horizontal="left"/>
    </xf>
    <xf numFmtId="165" fontId="49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2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wrapText="1"/>
    </xf>
    <xf numFmtId="0" fontId="50" fillId="0" borderId="0" xfId="0" applyFont="1" applyFill="1" applyAlignment="1"/>
    <xf numFmtId="16" fontId="8" fillId="0" borderId="26" xfId="0" quotePrefix="1" applyNumberFormat="1" applyFont="1" applyFill="1" applyBorder="1"/>
    <xf numFmtId="14" fontId="51" fillId="0" borderId="0" xfId="0" applyNumberFormat="1" applyFont="1" applyFill="1" applyBorder="1" applyAlignment="1">
      <alignment horizontal="left"/>
    </xf>
    <xf numFmtId="165" fontId="51" fillId="0" borderId="0" xfId="0" applyNumberFormat="1" applyFont="1" applyFill="1" applyBorder="1" applyAlignment="1">
      <alignment horizontal="left"/>
    </xf>
    <xf numFmtId="14" fontId="52" fillId="0" borderId="0" xfId="0" applyNumberFormat="1" applyFont="1" applyFill="1" applyBorder="1" applyAlignment="1">
      <alignment horizontal="left"/>
    </xf>
    <xf numFmtId="165" fontId="52" fillId="0" borderId="0" xfId="0" applyNumberFormat="1" applyFont="1" applyFill="1" applyBorder="1" applyAlignment="1">
      <alignment horizontal="left"/>
    </xf>
    <xf numFmtId="0" fontId="49" fillId="0" borderId="26" xfId="0" applyFont="1" applyFill="1" applyBorder="1"/>
    <xf numFmtId="165" fontId="49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/>
    </xf>
    <xf numFmtId="170" fontId="16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9" fillId="0" borderId="27" xfId="0" applyNumberFormat="1" applyFont="1" applyFill="1" applyBorder="1" applyAlignment="1">
      <alignment horizontal="center"/>
    </xf>
    <xf numFmtId="164" fontId="16" fillId="0" borderId="27" xfId="0" applyNumberFormat="1" applyFont="1" applyFill="1" applyBorder="1" applyAlignment="1">
      <alignment horizontal="center"/>
    </xf>
    <xf numFmtId="1" fontId="49" fillId="0" borderId="0" xfId="0" applyNumberFormat="1" applyFont="1" applyFill="1" applyBorder="1" applyAlignment="1">
      <alignment horizontal="center"/>
    </xf>
    <xf numFmtId="170" fontId="53" fillId="0" borderId="0" xfId="0" applyNumberFormat="1" applyFont="1" applyFill="1" applyBorder="1" applyAlignment="1">
      <alignment vertical="center"/>
    </xf>
    <xf numFmtId="164" fontId="53" fillId="0" borderId="0" xfId="0" applyNumberFormat="1" applyFont="1" applyFill="1" applyBorder="1" applyAlignment="1">
      <alignment vertical="center"/>
    </xf>
    <xf numFmtId="4" fontId="45" fillId="0" borderId="0" xfId="0" applyNumberFormat="1" applyFont="1" applyFill="1" applyBorder="1" applyAlignment="1">
      <alignment vertical="center"/>
    </xf>
    <xf numFmtId="170" fontId="16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0" fontId="8" fillId="0" borderId="45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5" xfId="0" applyNumberFormat="1" applyFont="1" applyFill="1" applyBorder="1" applyAlignment="1">
      <alignment horizontal="right"/>
    </xf>
    <xf numFmtId="164" fontId="8" fillId="0" borderId="46" xfId="0" applyNumberFormat="1" applyFont="1" applyFill="1" applyBorder="1" applyAlignment="1">
      <alignment horizontal="center"/>
    </xf>
    <xf numFmtId="170" fontId="16" fillId="0" borderId="45" xfId="0" applyNumberFormat="1" applyFont="1" applyFill="1" applyBorder="1" applyAlignment="1">
      <alignment horizontal="right"/>
    </xf>
    <xf numFmtId="164" fontId="16" fillId="0" borderId="46" xfId="0" applyNumberFormat="1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right"/>
    </xf>
    <xf numFmtId="1" fontId="0" fillId="0" borderId="27" xfId="0" applyNumberFormat="1" applyFill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7" fillId="0" borderId="0" xfId="1" applyFont="1" applyBorder="1" applyAlignment="1">
      <alignment horizontal="center"/>
    </xf>
    <xf numFmtId="164" fontId="8" fillId="0" borderId="18" xfId="0" applyNumberFormat="1" applyFont="1" applyFill="1" applyBorder="1" applyAlignment="1">
      <alignment horizontal="center" wrapText="1"/>
    </xf>
    <xf numFmtId="164" fontId="8" fillId="12" borderId="47" xfId="0" applyNumberFormat="1" applyFont="1" applyFill="1" applyBorder="1" applyAlignment="1">
      <alignment horizontal="center" wrapText="1"/>
    </xf>
    <xf numFmtId="0" fontId="21" fillId="0" borderId="5" xfId="0" applyFont="1" applyBorder="1" applyAlignment="1">
      <alignment horizontal="left"/>
    </xf>
    <xf numFmtId="0" fontId="8" fillId="0" borderId="48" xfId="0" applyFont="1" applyBorder="1"/>
    <xf numFmtId="0" fontId="21" fillId="0" borderId="4" xfId="0" applyFont="1" applyBorder="1" applyAlignment="1">
      <alignment horizontal="left"/>
    </xf>
    <xf numFmtId="165" fontId="8" fillId="0" borderId="0" xfId="0" applyNumberFormat="1" applyFont="1" applyBorder="1"/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70" fontId="9" fillId="13" borderId="0" xfId="0" applyNumberFormat="1" applyFont="1" applyFill="1" applyBorder="1" applyAlignment="1">
      <alignment horizontal="right"/>
    </xf>
    <xf numFmtId="164" fontId="9" fillId="13" borderId="0" xfId="0" applyNumberFormat="1" applyFont="1" applyFill="1" applyBorder="1" applyAlignment="1">
      <alignment horizontal="center"/>
    </xf>
    <xf numFmtId="4" fontId="54" fillId="13" borderId="0" xfId="0" applyNumberFormat="1" applyFont="1" applyFill="1" applyBorder="1"/>
    <xf numFmtId="4" fontId="55" fillId="0" borderId="4" xfId="0" applyNumberFormat="1" applyFont="1" applyFill="1" applyBorder="1"/>
    <xf numFmtId="166" fontId="55" fillId="0" borderId="4" xfId="0" applyNumberFormat="1" applyFont="1" applyFill="1" applyBorder="1" applyAlignment="1">
      <alignment horizontal="center"/>
    </xf>
    <xf numFmtId="1" fontId="55" fillId="0" borderId="4" xfId="0" applyNumberFormat="1" applyFont="1" applyFill="1" applyBorder="1" applyAlignment="1">
      <alignment horizontal="center" wrapText="1"/>
    </xf>
    <xf numFmtId="4" fontId="55" fillId="0" borderId="4" xfId="0" applyNumberFormat="1" applyFont="1" applyFill="1" applyBorder="1" applyAlignment="1">
      <alignment horizontal="right"/>
    </xf>
    <xf numFmtId="4" fontId="55" fillId="11" borderId="0" xfId="0" applyNumberFormat="1" applyFont="1" applyFill="1" applyAlignment="1">
      <alignment horizontal="right"/>
    </xf>
    <xf numFmtId="164" fontId="55" fillId="0" borderId="4" xfId="0" applyNumberFormat="1" applyFont="1" applyFill="1" applyBorder="1" applyAlignment="1">
      <alignment horizontal="center"/>
    </xf>
    <xf numFmtId="4" fontId="56" fillId="0" borderId="0" xfId="0" applyNumberFormat="1" applyFont="1" applyFill="1"/>
    <xf numFmtId="0" fontId="57" fillId="0" borderId="4" xfId="0" applyFont="1" applyFill="1" applyBorder="1"/>
    <xf numFmtId="0" fontId="57" fillId="0" borderId="4" xfId="0" applyFont="1" applyFill="1" applyBorder="1" applyAlignment="1">
      <alignment horizontal="left"/>
    </xf>
    <xf numFmtId="165" fontId="58" fillId="0" borderId="0" xfId="0" applyNumberFormat="1" applyFont="1" applyFill="1" applyAlignment="1">
      <alignment horizontal="left"/>
    </xf>
    <xf numFmtId="165" fontId="58" fillId="0" borderId="0" xfId="0" applyNumberFormat="1" applyFont="1" applyFill="1"/>
    <xf numFmtId="0" fontId="58" fillId="0" borderId="0" xfId="0" applyFont="1" applyFill="1" applyAlignment="1">
      <alignment horizontal="center"/>
    </xf>
    <xf numFmtId="2" fontId="59" fillId="0" borderId="4" xfId="0" applyNumberFormat="1" applyFont="1" applyFill="1" applyBorder="1" applyAlignment="1">
      <alignment horizontal="left"/>
    </xf>
    <xf numFmtId="165" fontId="59" fillId="0" borderId="22" xfId="0" applyNumberFormat="1" applyFont="1" applyFill="1" applyBorder="1"/>
    <xf numFmtId="1" fontId="16" fillId="6" borderId="4" xfId="0" applyNumberFormat="1" applyFont="1" applyFill="1" applyBorder="1" applyAlignment="1">
      <alignment horizontal="center" wrapText="1"/>
    </xf>
    <xf numFmtId="2" fontId="26" fillId="6" borderId="4" xfId="0" applyNumberFormat="1" applyFont="1" applyFill="1" applyBorder="1" applyAlignment="1">
      <alignment horizontal="left"/>
    </xf>
    <xf numFmtId="165" fontId="27" fillId="6" borderId="22" xfId="0" applyNumberFormat="1" applyFont="1" applyFill="1" applyBorder="1"/>
    <xf numFmtId="164" fontId="27" fillId="6" borderId="24" xfId="0" applyNumberFormat="1" applyFont="1" applyFill="1" applyBorder="1"/>
    <xf numFmtId="0" fontId="28" fillId="6" borderId="4" xfId="0" applyFont="1" applyFill="1" applyBorder="1"/>
    <xf numFmtId="0" fontId="28" fillId="6" borderId="4" xfId="0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right"/>
    </xf>
    <xf numFmtId="16" fontId="28" fillId="6" borderId="4" xfId="0" applyNumberFormat="1" applyFont="1" applyFill="1" applyBorder="1"/>
    <xf numFmtId="0" fontId="28" fillId="6" borderId="4" xfId="0" applyFont="1" applyFill="1" applyBorder="1" applyAlignment="1">
      <alignment horizontal="right"/>
    </xf>
    <xf numFmtId="167" fontId="28" fillId="6" borderId="4" xfId="0" applyNumberFormat="1" applyFont="1" applyFill="1" applyBorder="1"/>
    <xf numFmtId="2" fontId="28" fillId="6" borderId="4" xfId="0" applyNumberFormat="1" applyFont="1" applyFill="1" applyBorder="1"/>
    <xf numFmtId="165" fontId="27" fillId="6" borderId="25" xfId="0" applyNumberFormat="1" applyFont="1" applyFill="1" applyBorder="1" applyAlignment="1">
      <alignment horizontal="center"/>
    </xf>
    <xf numFmtId="165" fontId="27" fillId="6" borderId="25" xfId="1" applyNumberFormat="1" applyFont="1" applyFill="1" applyBorder="1" applyAlignment="1">
      <alignment horizontal="center"/>
    </xf>
    <xf numFmtId="165" fontId="27" fillId="6" borderId="22" xfId="0" applyNumberFormat="1" applyFont="1" applyFill="1" applyBorder="1" applyAlignment="1">
      <alignment horizontal="right"/>
    </xf>
    <xf numFmtId="167" fontId="27" fillId="6" borderId="24" xfId="0" applyNumberFormat="1" applyFont="1" applyFill="1" applyBorder="1"/>
    <xf numFmtId="168" fontId="27" fillId="6" borderId="24" xfId="0" applyNumberFormat="1" applyFont="1" applyFill="1" applyBorder="1" applyAlignment="1">
      <alignment horizontal="right"/>
    </xf>
    <xf numFmtId="0" fontId="15" fillId="0" borderId="4" xfId="0" applyFont="1" applyFill="1" applyBorder="1"/>
    <xf numFmtId="1" fontId="33" fillId="0" borderId="18" xfId="0" applyNumberFormat="1" applyFont="1" applyFill="1" applyBorder="1" applyAlignment="1">
      <alignment horizontal="center" wrapText="1"/>
    </xf>
    <xf numFmtId="0" fontId="61" fillId="0" borderId="4" xfId="0" applyFont="1" applyFill="1" applyBorder="1" applyAlignment="1">
      <alignment horizontal="left"/>
    </xf>
    <xf numFmtId="164" fontId="57" fillId="0" borderId="4" xfId="0" applyNumberFormat="1" applyFont="1" applyFill="1" applyBorder="1" applyAlignment="1">
      <alignment horizontal="center"/>
    </xf>
    <xf numFmtId="164" fontId="55" fillId="0" borderId="4" xfId="0" applyNumberFormat="1" applyFont="1" applyFill="1" applyBorder="1" applyAlignment="1">
      <alignment horizontal="left"/>
    </xf>
    <xf numFmtId="165" fontId="6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left"/>
    </xf>
    <xf numFmtId="0" fontId="9" fillId="0" borderId="18" xfId="0" applyFont="1" applyFill="1" applyBorder="1" applyAlignment="1">
      <alignment horizontal="left"/>
    </xf>
    <xf numFmtId="1" fontId="9" fillId="0" borderId="18" xfId="0" applyNumberFormat="1" applyFont="1" applyFill="1" applyBorder="1" applyAlignment="1">
      <alignment horizontal="center" wrapText="1"/>
    </xf>
    <xf numFmtId="0" fontId="39" fillId="0" borderId="4" xfId="0" applyFont="1" applyFill="1" applyBorder="1"/>
    <xf numFmtId="0" fontId="39" fillId="0" borderId="4" xfId="0" applyFont="1" applyFill="1" applyBorder="1" applyAlignment="1">
      <alignment horizontal="left"/>
    </xf>
    <xf numFmtId="4" fontId="9" fillId="0" borderId="4" xfId="0" applyNumberFormat="1" applyFont="1" applyFill="1" applyBorder="1"/>
    <xf numFmtId="0" fontId="9" fillId="0" borderId="4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8" fillId="0" borderId="21" xfId="0" applyNumberFormat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164" fontId="27" fillId="0" borderId="24" xfId="0" applyNumberFormat="1" applyFont="1" applyFill="1" applyBorder="1"/>
    <xf numFmtId="2" fontId="28" fillId="0" borderId="4" xfId="0" applyNumberFormat="1" applyFont="1" applyFill="1" applyBorder="1"/>
    <xf numFmtId="165" fontId="27" fillId="0" borderId="25" xfId="1" applyNumberFormat="1" applyFont="1" applyFill="1" applyBorder="1" applyAlignment="1">
      <alignment horizontal="center"/>
    </xf>
    <xf numFmtId="165" fontId="27" fillId="0" borderId="22" xfId="0" applyNumberFormat="1" applyFont="1" applyFill="1" applyBorder="1" applyAlignment="1">
      <alignment horizontal="right"/>
    </xf>
    <xf numFmtId="167" fontId="27" fillId="0" borderId="24" xfId="0" applyNumberFormat="1" applyFont="1" applyFill="1" applyBorder="1"/>
    <xf numFmtId="0" fontId="9" fillId="0" borderId="21" xfId="0" applyFont="1" applyFill="1" applyBorder="1" applyAlignment="1">
      <alignment horizontal="left"/>
    </xf>
    <xf numFmtId="165" fontId="9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/>
    </xf>
    <xf numFmtId="170" fontId="9" fillId="0" borderId="0" xfId="0" applyNumberFormat="1" applyFont="1" applyFill="1" applyBorder="1" applyAlignment="1">
      <alignment horizontal="right"/>
    </xf>
    <xf numFmtId="4" fontId="54" fillId="0" borderId="0" xfId="0" applyNumberFormat="1" applyFont="1" applyFill="1" applyBorder="1"/>
    <xf numFmtId="44" fontId="17" fillId="0" borderId="4" xfId="1" applyFont="1" applyFill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16" fillId="0" borderId="4" xfId="0" applyFont="1" applyFill="1" applyBorder="1"/>
    <xf numFmtId="16" fontId="8" fillId="0" borderId="4" xfId="0" applyNumberFormat="1" applyFont="1" applyFill="1" applyBorder="1" applyAlignment="1">
      <alignment horizontal="center"/>
    </xf>
    <xf numFmtId="16" fontId="9" fillId="0" borderId="4" xfId="0" applyNumberFormat="1" applyFont="1" applyFill="1" applyBorder="1" applyAlignment="1">
      <alignment horizontal="center"/>
    </xf>
    <xf numFmtId="0" fontId="33" fillId="6" borderId="0" xfId="0" applyFont="1" applyFill="1" applyBorder="1" applyAlignment="1">
      <alignment horizontal="center"/>
    </xf>
    <xf numFmtId="164" fontId="16" fillId="6" borderId="0" xfId="0" applyNumberFormat="1" applyFont="1" applyFill="1" applyBorder="1"/>
    <xf numFmtId="16" fontId="33" fillId="6" borderId="4" xfId="0" applyNumberFormat="1" applyFont="1" applyFill="1" applyBorder="1" applyAlignment="1">
      <alignment horizontal="center"/>
    </xf>
    <xf numFmtId="164" fontId="16" fillId="6" borderId="4" xfId="0" applyNumberFormat="1" applyFont="1" applyFill="1" applyBorder="1"/>
    <xf numFmtId="0" fontId="33" fillId="6" borderId="4" xfId="0" applyFont="1" applyFill="1" applyBorder="1" applyAlignment="1">
      <alignment horizontal="center"/>
    </xf>
    <xf numFmtId="165" fontId="37" fillId="6" borderId="22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26" fillId="6" borderId="4" xfId="0" applyNumberFormat="1" applyFont="1" applyFill="1" applyBorder="1" applyAlignment="1">
      <alignment horizontal="left"/>
    </xf>
    <xf numFmtId="168" fontId="27" fillId="6" borderId="24" xfId="0" applyNumberFormat="1" applyFont="1" applyFill="1" applyBorder="1"/>
    <xf numFmtId="2" fontId="37" fillId="6" borderId="4" xfId="0" applyNumberFormat="1" applyFont="1" applyFill="1" applyBorder="1" applyAlignment="1">
      <alignment horizontal="left"/>
    </xf>
    <xf numFmtId="44" fontId="16" fillId="6" borderId="4" xfId="1" applyFont="1" applyFill="1" applyBorder="1" applyAlignment="1">
      <alignment horizontal="center"/>
    </xf>
    <xf numFmtId="165" fontId="63" fillId="6" borderId="4" xfId="0" applyNumberFormat="1" applyFont="1" applyFill="1" applyBorder="1" applyAlignment="1">
      <alignment horizontal="center"/>
    </xf>
    <xf numFmtId="0" fontId="55" fillId="0" borderId="4" xfId="0" applyFont="1" applyFill="1" applyBorder="1" applyAlignment="1">
      <alignment horizontal="left"/>
    </xf>
    <xf numFmtId="4" fontId="55" fillId="0" borderId="4" xfId="0" applyNumberFormat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5" fontId="16" fillId="0" borderId="4" xfId="0" applyNumberFormat="1" applyFont="1" applyBorder="1" applyAlignment="1">
      <alignment horizontal="center"/>
    </xf>
    <xf numFmtId="164" fontId="12" fillId="14" borderId="4" xfId="0" applyNumberFormat="1" applyFont="1" applyFill="1" applyBorder="1" applyAlignment="1">
      <alignment horizontal="left"/>
    </xf>
    <xf numFmtId="164" fontId="25" fillId="14" borderId="4" xfId="0" applyNumberFormat="1" applyFont="1" applyFill="1" applyBorder="1" applyAlignment="1">
      <alignment horizontal="center"/>
    </xf>
    <xf numFmtId="165" fontId="16" fillId="14" borderId="4" xfId="0" applyNumberFormat="1" applyFont="1" applyFill="1" applyBorder="1" applyAlignment="1">
      <alignment horizontal="center"/>
    </xf>
    <xf numFmtId="164" fontId="16" fillId="14" borderId="4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2" fillId="0" borderId="4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1" fontId="16" fillId="6" borderId="18" xfId="0" applyNumberFormat="1" applyFont="1" applyFill="1" applyBorder="1" applyAlignment="1">
      <alignment horizontal="center" wrapText="1"/>
    </xf>
    <xf numFmtId="1" fontId="33" fillId="6" borderId="18" xfId="0" applyNumberFormat="1" applyFont="1" applyFill="1" applyBorder="1" applyAlignment="1">
      <alignment horizontal="center" wrapText="1"/>
    </xf>
    <xf numFmtId="164" fontId="26" fillId="6" borderId="18" xfId="0" applyNumberFormat="1" applyFont="1" applyFill="1" applyBorder="1" applyAlignment="1">
      <alignment horizontal="left"/>
    </xf>
    <xf numFmtId="165" fontId="27" fillId="6" borderId="19" xfId="0" applyNumberFormat="1" applyFont="1" applyFill="1" applyBorder="1"/>
    <xf numFmtId="164" fontId="33" fillId="15" borderId="4" xfId="0" applyNumberFormat="1" applyFont="1" applyFill="1" applyBorder="1" applyAlignment="1">
      <alignment horizontal="center"/>
    </xf>
    <xf numFmtId="0" fontId="33" fillId="0" borderId="18" xfId="0" applyFont="1" applyFill="1" applyBorder="1" applyAlignment="1">
      <alignment horizontal="left"/>
    </xf>
    <xf numFmtId="4" fontId="33" fillId="0" borderId="18" xfId="0" applyNumberFormat="1" applyFont="1" applyFill="1" applyBorder="1"/>
    <xf numFmtId="166" fontId="33" fillId="0" borderId="18" xfId="0" applyNumberFormat="1" applyFont="1" applyFill="1" applyBorder="1" applyAlignment="1">
      <alignment horizontal="center"/>
    </xf>
    <xf numFmtId="4" fontId="33" fillId="0" borderId="18" xfId="0" applyNumberFormat="1" applyFont="1" applyFill="1" applyBorder="1" applyAlignment="1">
      <alignment horizontal="right"/>
    </xf>
    <xf numFmtId="4" fontId="44" fillId="0" borderId="0" xfId="0" applyNumberFormat="1" applyFont="1" applyFill="1"/>
    <xf numFmtId="4" fontId="64" fillId="0" borderId="0" xfId="0" applyNumberFormat="1" applyFont="1" applyFill="1"/>
    <xf numFmtId="0" fontId="33" fillId="0" borderId="4" xfId="0" applyFont="1" applyFill="1" applyBorder="1"/>
    <xf numFmtId="0" fontId="33" fillId="0" borderId="4" xfId="0" applyFont="1" applyFill="1" applyBorder="1" applyAlignment="1">
      <alignment horizontal="left" wrapText="1"/>
    </xf>
    <xf numFmtId="4" fontId="16" fillId="0" borderId="4" xfId="0" applyNumberFormat="1" applyFont="1" applyFill="1" applyBorder="1"/>
    <xf numFmtId="166" fontId="16" fillId="0" borderId="4" xfId="0" applyNumberFormat="1" applyFont="1" applyFill="1" applyBorder="1" applyAlignment="1">
      <alignment horizontal="center"/>
    </xf>
    <xf numFmtId="4" fontId="16" fillId="0" borderId="4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wrapText="1"/>
    </xf>
    <xf numFmtId="1" fontId="33" fillId="6" borderId="4" xfId="0" applyNumberFormat="1" applyFont="1" applyFill="1" applyBorder="1" applyAlignment="1">
      <alignment horizontal="center" wrapText="1"/>
    </xf>
    <xf numFmtId="1" fontId="33" fillId="0" borderId="4" xfId="0" applyNumberFormat="1" applyFont="1" applyFill="1" applyBorder="1" applyAlignment="1">
      <alignment horizontal="center" wrapText="1"/>
    </xf>
    <xf numFmtId="0" fontId="22" fillId="0" borderId="4" xfId="0" applyFont="1" applyFill="1" applyBorder="1"/>
    <xf numFmtId="1" fontId="53" fillId="0" borderId="4" xfId="0" applyNumberFormat="1" applyFont="1" applyFill="1" applyBorder="1" applyAlignment="1">
      <alignment horizontal="center" wrapText="1"/>
    </xf>
    <xf numFmtId="0" fontId="8" fillId="8" borderId="0" xfId="0" applyFont="1" applyFill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" fontId="16" fillId="0" borderId="4" xfId="0" applyNumberFormat="1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0" xfId="0" applyFont="1" applyAlignment="1">
      <alignment horizontal="center"/>
    </xf>
    <xf numFmtId="16" fontId="16" fillId="0" borderId="0" xfId="0" applyNumberFormat="1" applyFont="1" applyBorder="1" applyAlignment="1">
      <alignment horizontal="center"/>
    </xf>
    <xf numFmtId="16" fontId="16" fillId="0" borderId="4" xfId="0" applyNumberFormat="1" applyFont="1" applyFill="1" applyBorder="1" applyAlignment="1">
      <alignment horizontal="center"/>
    </xf>
    <xf numFmtId="164" fontId="17" fillId="0" borderId="4" xfId="0" applyNumberFormat="1" applyFont="1" applyFill="1" applyBorder="1"/>
    <xf numFmtId="16" fontId="67" fillId="0" borderId="4" xfId="0" applyNumberFormat="1" applyFont="1" applyFill="1" applyBorder="1" applyAlignment="1">
      <alignment horizontal="center"/>
    </xf>
    <xf numFmtId="0" fontId="67" fillId="0" borderId="4" xfId="0" applyFont="1" applyFill="1" applyBorder="1" applyAlignment="1">
      <alignment horizontal="center"/>
    </xf>
    <xf numFmtId="164" fontId="67" fillId="0" borderId="4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39" fillId="6" borderId="18" xfId="0" applyNumberFormat="1" applyFont="1" applyFill="1" applyBorder="1" applyAlignment="1">
      <alignment horizontal="center"/>
    </xf>
    <xf numFmtId="164" fontId="39" fillId="0" borderId="18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wrapText="1"/>
    </xf>
    <xf numFmtId="4" fontId="9" fillId="0" borderId="18" xfId="0" applyNumberFormat="1" applyFont="1" applyFill="1" applyBorder="1"/>
    <xf numFmtId="166" fontId="9" fillId="0" borderId="18" xfId="0" applyNumberFormat="1" applyFont="1" applyFill="1" applyBorder="1" applyAlignment="1">
      <alignment horizontal="center"/>
    </xf>
    <xf numFmtId="4" fontId="9" fillId="0" borderId="18" xfId="0" applyNumberFormat="1" applyFont="1" applyFill="1" applyBorder="1" applyAlignment="1">
      <alignment horizontal="right"/>
    </xf>
    <xf numFmtId="165" fontId="68" fillId="2" borderId="0" xfId="0" applyNumberFormat="1" applyFont="1" applyFill="1" applyAlignment="1">
      <alignment horizontal="center"/>
    </xf>
    <xf numFmtId="44" fontId="69" fillId="2" borderId="0" xfId="1" applyFont="1" applyFill="1" applyAlignment="1">
      <alignment horizontal="center"/>
    </xf>
    <xf numFmtId="165" fontId="12" fillId="2" borderId="0" xfId="0" applyNumberFormat="1" applyFont="1" applyFill="1" applyAlignment="1">
      <alignment horizontal="center" vertical="center" wrapText="1"/>
    </xf>
    <xf numFmtId="165" fontId="12" fillId="0" borderId="12" xfId="0" applyNumberFormat="1" applyFont="1" applyBorder="1" applyAlignment="1">
      <alignment horizontal="center"/>
    </xf>
    <xf numFmtId="165" fontId="8" fillId="7" borderId="48" xfId="0" applyNumberFormat="1" applyFont="1" applyFill="1" applyBorder="1" applyAlignment="1">
      <alignment horizontal="center" vertical="center" wrapText="1"/>
    </xf>
    <xf numFmtId="4" fontId="8" fillId="16" borderId="4" xfId="0" applyNumberFormat="1" applyFont="1" applyFill="1" applyBorder="1" applyAlignment="1">
      <alignment horizontal="right"/>
    </xf>
    <xf numFmtId="164" fontId="9" fillId="0" borderId="22" xfId="0" applyNumberFormat="1" applyFont="1" applyFill="1" applyBorder="1" applyAlignment="1">
      <alignment horizontal="center"/>
    </xf>
    <xf numFmtId="164" fontId="9" fillId="0" borderId="23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" fontId="8" fillId="0" borderId="4" xfId="0" applyNumberFormat="1" applyFont="1" applyBorder="1" applyAlignment="1">
      <alignment horizontal="center"/>
    </xf>
    <xf numFmtId="2" fontId="21" fillId="0" borderId="4" xfId="0" applyNumberFormat="1" applyFont="1" applyFill="1" applyBorder="1" applyAlignment="1">
      <alignment horizontal="left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4" fontId="8" fillId="16" borderId="18" xfId="0" applyNumberFormat="1" applyFont="1" applyFill="1" applyBorder="1" applyAlignment="1">
      <alignment horizontal="right"/>
    </xf>
    <xf numFmtId="0" fontId="9" fillId="6" borderId="0" xfId="0" applyFont="1" applyFill="1" applyBorder="1"/>
    <xf numFmtId="0" fontId="16" fillId="0" borderId="4" xfId="0" applyFont="1" applyBorder="1" applyAlignment="1">
      <alignment horizontal="center"/>
    </xf>
    <xf numFmtId="1" fontId="9" fillId="0" borderId="4" xfId="0" applyNumberFormat="1" applyFont="1" applyFill="1" applyBorder="1" applyAlignment="1">
      <alignment horizontal="center" wrapText="1"/>
    </xf>
    <xf numFmtId="0" fontId="16" fillId="18" borderId="4" xfId="0" applyFont="1" applyFill="1" applyBorder="1" applyAlignment="1">
      <alignment horizontal="center"/>
    </xf>
    <xf numFmtId="164" fontId="16" fillId="18" borderId="4" xfId="0" applyNumberFormat="1" applyFont="1" applyFill="1" applyBorder="1"/>
    <xf numFmtId="16" fontId="16" fillId="18" borderId="4" xfId="0" applyNumberFormat="1" applyFont="1" applyFill="1" applyBorder="1" applyAlignment="1">
      <alignment horizontal="center"/>
    </xf>
    <xf numFmtId="44" fontId="16" fillId="18" borderId="4" xfId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44" fontId="12" fillId="0" borderId="0" xfId="1" applyFont="1" applyFill="1" applyBorder="1" applyAlignment="1">
      <alignment horizontal="center"/>
    </xf>
    <xf numFmtId="164" fontId="8" fillId="0" borderId="23" xfId="0" applyNumberFormat="1" applyFont="1" applyFill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" fontId="53" fillId="0" borderId="18" xfId="0" applyNumberFormat="1" applyFont="1" applyFill="1" applyBorder="1" applyAlignment="1">
      <alignment horizontal="center" wrapText="1"/>
    </xf>
    <xf numFmtId="0" fontId="9" fillId="19" borderId="4" xfId="0" applyFont="1" applyFill="1" applyBorder="1" applyAlignment="1">
      <alignment horizontal="left"/>
    </xf>
    <xf numFmtId="1" fontId="48" fillId="19" borderId="27" xfId="0" applyNumberFormat="1" applyFont="1" applyFill="1" applyBorder="1" applyAlignment="1">
      <alignment horizontal="center"/>
    </xf>
    <xf numFmtId="4" fontId="8" fillId="16" borderId="0" xfId="0" applyNumberFormat="1" applyFont="1" applyFill="1" applyAlignment="1">
      <alignment horizontal="right"/>
    </xf>
    <xf numFmtId="0" fontId="33" fillId="14" borderId="4" xfId="0" applyFont="1" applyFill="1" applyBorder="1" applyAlignment="1">
      <alignment horizontal="center"/>
    </xf>
    <xf numFmtId="0" fontId="33" fillId="14" borderId="18" xfId="0" applyFont="1" applyFill="1" applyBorder="1" applyAlignment="1">
      <alignment horizontal="center"/>
    </xf>
    <xf numFmtId="0" fontId="33" fillId="14" borderId="4" xfId="0" applyFont="1" applyFill="1" applyBorder="1" applyAlignment="1">
      <alignment horizontal="center" wrapText="1"/>
    </xf>
    <xf numFmtId="0" fontId="72" fillId="0" borderId="9" xfId="0" applyFont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" fontId="47" fillId="19" borderId="27" xfId="0" applyNumberFormat="1" applyFont="1" applyFill="1" applyBorder="1" applyAlignment="1">
      <alignment horizontal="center"/>
    </xf>
    <xf numFmtId="165" fontId="73" fillId="0" borderId="0" xfId="0" applyNumberFormat="1" applyFont="1" applyFill="1" applyAlignment="1">
      <alignment horizontal="left"/>
    </xf>
    <xf numFmtId="165" fontId="73" fillId="0" borderId="0" xfId="0" applyNumberFormat="1" applyFont="1" applyFill="1" applyBorder="1" applyAlignment="1">
      <alignment horizontal="center"/>
    </xf>
    <xf numFmtId="165" fontId="73" fillId="0" borderId="0" xfId="0" applyNumberFormat="1" applyFont="1" applyFill="1"/>
    <xf numFmtId="2" fontId="74" fillId="0" borderId="4" xfId="0" applyNumberFormat="1" applyFont="1" applyFill="1" applyBorder="1" applyAlignment="1">
      <alignment horizontal="left"/>
    </xf>
    <xf numFmtId="165" fontId="74" fillId="0" borderId="22" xfId="0" applyNumberFormat="1" applyFont="1" applyFill="1" applyBorder="1"/>
    <xf numFmtId="164" fontId="74" fillId="0" borderId="4" xfId="0" applyNumberFormat="1" applyFont="1" applyFill="1" applyBorder="1" applyAlignment="1">
      <alignment horizontal="left"/>
    </xf>
    <xf numFmtId="164" fontId="73" fillId="0" borderId="22" xfId="0" applyNumberFormat="1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/>
    </xf>
    <xf numFmtId="16" fontId="75" fillId="14" borderId="4" xfId="0" applyNumberFormat="1" applyFont="1" applyFill="1" applyBorder="1" applyAlignment="1">
      <alignment horizontal="center"/>
    </xf>
    <xf numFmtId="164" fontId="75" fillId="14" borderId="4" xfId="0" applyNumberFormat="1" applyFont="1" applyFill="1" applyBorder="1"/>
    <xf numFmtId="0" fontId="75" fillId="14" borderId="4" xfId="0" applyFont="1" applyFill="1" applyBorder="1" applyAlignment="1">
      <alignment horizontal="center"/>
    </xf>
    <xf numFmtId="0" fontId="33" fillId="20" borderId="4" xfId="0" applyFont="1" applyFill="1" applyBorder="1" applyAlignment="1">
      <alignment horizontal="center"/>
    </xf>
    <xf numFmtId="1" fontId="33" fillId="20" borderId="4" xfId="0" applyNumberFormat="1" applyFont="1" applyFill="1" applyBorder="1" applyAlignment="1">
      <alignment horizontal="center" wrapText="1"/>
    </xf>
    <xf numFmtId="0" fontId="33" fillId="20" borderId="4" xfId="0" applyFont="1" applyFill="1" applyBorder="1" applyAlignment="1">
      <alignment horizontal="center" wrapText="1"/>
    </xf>
    <xf numFmtId="1" fontId="48" fillId="20" borderId="27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53" fillId="20" borderId="4" xfId="0" applyNumberFormat="1" applyFont="1" applyFill="1" applyBorder="1" applyAlignment="1">
      <alignment horizontal="center"/>
    </xf>
    <xf numFmtId="164" fontId="53" fillId="20" borderId="22" xfId="0" applyNumberFormat="1" applyFont="1" applyFill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53" fillId="0" borderId="22" xfId="0" applyNumberFormat="1" applyFont="1" applyFill="1" applyBorder="1" applyAlignment="1">
      <alignment horizontal="center" wrapText="1"/>
    </xf>
    <xf numFmtId="164" fontId="27" fillId="6" borderId="24" xfId="0" applyNumberFormat="1" applyFont="1" applyFill="1" applyBorder="1" applyAlignment="1">
      <alignment horizontal="right"/>
    </xf>
    <xf numFmtId="165" fontId="27" fillId="6" borderId="25" xfId="0" applyNumberFormat="1" applyFont="1" applyFill="1" applyBorder="1" applyAlignment="1">
      <alignment horizontal="center" wrapText="1"/>
    </xf>
    <xf numFmtId="165" fontId="22" fillId="6" borderId="22" xfId="0" applyNumberFormat="1" applyFont="1" applyFill="1" applyBorder="1"/>
    <xf numFmtId="164" fontId="53" fillId="0" borderId="4" xfId="0" applyNumberFormat="1" applyFont="1" applyFill="1" applyBorder="1" applyAlignment="1">
      <alignment horizontal="center"/>
    </xf>
    <xf numFmtId="2" fontId="37" fillId="0" borderId="4" xfId="0" applyNumberFormat="1" applyFont="1" applyFill="1" applyBorder="1" applyAlignment="1">
      <alignment horizontal="left"/>
    </xf>
    <xf numFmtId="165" fontId="22" fillId="0" borderId="22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164" fontId="23" fillId="6" borderId="4" xfId="0" applyNumberFormat="1" applyFont="1" applyFill="1" applyBorder="1" applyAlignment="1">
      <alignment horizontal="left"/>
    </xf>
    <xf numFmtId="165" fontId="2" fillId="6" borderId="22" xfId="0" applyNumberFormat="1" applyFont="1" applyFill="1" applyBorder="1" applyAlignment="1">
      <alignment wrapText="1"/>
    </xf>
    <xf numFmtId="164" fontId="33" fillId="6" borderId="22" xfId="0" applyNumberFormat="1" applyFont="1" applyFill="1" applyBorder="1" applyAlignment="1">
      <alignment horizontal="left"/>
    </xf>
    <xf numFmtId="164" fontId="33" fillId="6" borderId="23" xfId="0" applyNumberFormat="1" applyFont="1" applyFill="1" applyBorder="1" applyAlignment="1">
      <alignment horizontal="center"/>
    </xf>
    <xf numFmtId="164" fontId="8" fillId="21" borderId="22" xfId="0" applyNumberFormat="1" applyFont="1" applyFill="1" applyBorder="1" applyAlignment="1">
      <alignment horizontal="center" wrapText="1"/>
    </xf>
    <xf numFmtId="164" fontId="8" fillId="21" borderId="23" xfId="0" applyNumberFormat="1" applyFont="1" applyFill="1" applyBorder="1" applyAlignment="1">
      <alignment horizontal="center" wrapText="1"/>
    </xf>
    <xf numFmtId="164" fontId="9" fillId="21" borderId="4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33" fillId="0" borderId="0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76" fillId="0" borderId="0" xfId="0" applyFont="1" applyBorder="1" applyAlignment="1">
      <alignment horizontal="center"/>
    </xf>
    <xf numFmtId="164" fontId="9" fillId="0" borderId="0" xfId="0" applyNumberFormat="1" applyFont="1" applyFill="1"/>
    <xf numFmtId="0" fontId="76" fillId="0" borderId="0" xfId="0" applyFont="1"/>
    <xf numFmtId="0" fontId="76" fillId="0" borderId="0" xfId="0" applyFont="1" applyAlignment="1">
      <alignment horizontal="center"/>
    </xf>
    <xf numFmtId="44" fontId="16" fillId="0" borderId="4" xfId="1" applyFont="1" applyFill="1" applyBorder="1"/>
    <xf numFmtId="0" fontId="2" fillId="0" borderId="4" xfId="0" applyFont="1" applyFill="1" applyBorder="1"/>
    <xf numFmtId="0" fontId="33" fillId="0" borderId="4" xfId="0" applyFont="1" applyFill="1" applyBorder="1" applyAlignment="1">
      <alignment horizontal="left"/>
    </xf>
    <xf numFmtId="164" fontId="2" fillId="14" borderId="4" xfId="0" applyNumberFormat="1" applyFont="1" applyFill="1" applyBorder="1"/>
    <xf numFmtId="0" fontId="0" fillId="14" borderId="4" xfId="0" applyFont="1" applyFill="1" applyBorder="1" applyAlignment="1">
      <alignment horizontal="center"/>
    </xf>
    <xf numFmtId="0" fontId="19" fillId="14" borderId="4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0" fillId="14" borderId="4" xfId="0" applyFont="1" applyFill="1" applyBorder="1"/>
    <xf numFmtId="165" fontId="2" fillId="14" borderId="4" xfId="0" applyNumberFormat="1" applyFont="1" applyFill="1" applyBorder="1" applyAlignment="1">
      <alignment horizontal="center"/>
    </xf>
    <xf numFmtId="0" fontId="77" fillId="0" borderId="4" xfId="0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77" fillId="0" borderId="4" xfId="0" applyFont="1" applyFill="1" applyBorder="1" applyAlignment="1">
      <alignment horizontal="center" wrapText="1"/>
    </xf>
    <xf numFmtId="0" fontId="77" fillId="0" borderId="4" xfId="0" applyFont="1" applyFill="1" applyBorder="1" applyAlignment="1">
      <alignment horizontal="left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53" fillId="0" borderId="22" xfId="0" applyNumberFormat="1" applyFont="1" applyFill="1" applyBorder="1" applyAlignment="1">
      <alignment horizontal="center" wrapText="1"/>
    </xf>
    <xf numFmtId="2" fontId="22" fillId="6" borderId="4" xfId="0" applyNumberFormat="1" applyFont="1" applyFill="1" applyBorder="1" applyAlignment="1">
      <alignment horizontal="left"/>
    </xf>
    <xf numFmtId="1" fontId="53" fillId="6" borderId="4" xfId="0" applyNumberFormat="1" applyFont="1" applyFill="1" applyBorder="1" applyAlignment="1">
      <alignment horizontal="center" wrapText="1"/>
    </xf>
    <xf numFmtId="164" fontId="27" fillId="6" borderId="4" xfId="0" applyNumberFormat="1" applyFont="1" applyFill="1" applyBorder="1" applyAlignment="1">
      <alignment horizontal="left"/>
    </xf>
    <xf numFmtId="2" fontId="27" fillId="6" borderId="4" xfId="0" applyNumberFormat="1" applyFont="1" applyFill="1" applyBorder="1" applyAlignment="1">
      <alignment horizontal="left"/>
    </xf>
    <xf numFmtId="1" fontId="71" fillId="0" borderId="4" xfId="0" applyNumberFormat="1" applyFont="1" applyFill="1" applyBorder="1" applyAlignment="1">
      <alignment horizontal="center" wrapText="1"/>
    </xf>
    <xf numFmtId="0" fontId="16" fillId="6" borderId="4" xfId="0" applyFont="1" applyFill="1" applyBorder="1" applyAlignment="1">
      <alignment horizontal="center"/>
    </xf>
    <xf numFmtId="16" fontId="16" fillId="6" borderId="4" xfId="0" applyNumberFormat="1" applyFont="1" applyFill="1" applyBorder="1" applyAlignment="1">
      <alignment horizontal="center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53" fillId="0" borderId="22" xfId="0" applyNumberFormat="1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9" fillId="0" borderId="11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55" fillId="0" borderId="0" xfId="0" applyNumberFormat="1" applyFont="1" applyFill="1" applyAlignment="1">
      <alignment horizontal="left"/>
    </xf>
    <xf numFmtId="165" fontId="9" fillId="0" borderId="0" xfId="0" applyNumberFormat="1" applyFont="1" applyFill="1" applyAlignment="1">
      <alignment horizontal="center"/>
    </xf>
    <xf numFmtId="171" fontId="9" fillId="0" borderId="0" xfId="0" applyNumberFormat="1" applyFont="1" applyFill="1" applyAlignment="1">
      <alignment horizontal="center"/>
    </xf>
    <xf numFmtId="167" fontId="9" fillId="0" borderId="0" xfId="0" applyNumberFormat="1" applyFont="1" applyFill="1" applyAlignment="1">
      <alignment horizontal="center"/>
    </xf>
    <xf numFmtId="170" fontId="8" fillId="0" borderId="0" xfId="0" applyNumberFormat="1" applyFont="1" applyBorder="1" applyAlignment="1">
      <alignment horizontal="right"/>
    </xf>
    <xf numFmtId="1" fontId="39" fillId="0" borderId="4" xfId="0" applyNumberFormat="1" applyFont="1" applyFill="1" applyBorder="1" applyAlignment="1">
      <alignment horizontal="center" wrapText="1"/>
    </xf>
    <xf numFmtId="1" fontId="39" fillId="0" borderId="18" xfId="0" applyNumberFormat="1" applyFont="1" applyFill="1" applyBorder="1" applyAlignment="1">
      <alignment horizontal="center" wrapText="1"/>
    </xf>
    <xf numFmtId="0" fontId="2" fillId="0" borderId="0" xfId="0" applyFont="1" applyFill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6" fontId="2" fillId="0" borderId="0" xfId="0" applyNumberFormat="1" applyFont="1" applyFill="1" applyBorder="1" applyAlignment="1">
      <alignment horizontal="left"/>
    </xf>
    <xf numFmtId="0" fontId="2" fillId="0" borderId="26" xfId="0" applyFont="1" applyFill="1" applyBorder="1"/>
    <xf numFmtId="16" fontId="2" fillId="0" borderId="26" xfId="0" applyNumberFormat="1" applyFont="1" applyFill="1" applyBorder="1"/>
    <xf numFmtId="0" fontId="2" fillId="13" borderId="0" xfId="0" applyFont="1" applyFill="1" applyBorder="1" applyAlignment="1">
      <alignment horizontal="left"/>
    </xf>
    <xf numFmtId="16" fontId="2" fillId="0" borderId="26" xfId="0" quotePrefix="1" applyNumberFormat="1" applyFont="1" applyFill="1" applyBorder="1"/>
    <xf numFmtId="0" fontId="78" fillId="0" borderId="26" xfId="0" applyFont="1" applyFill="1" applyBorder="1"/>
    <xf numFmtId="0" fontId="2" fillId="0" borderId="45" xfId="0" applyFont="1" applyFill="1" applyBorder="1"/>
    <xf numFmtId="4" fontId="20" fillId="22" borderId="0" xfId="0" applyNumberFormat="1" applyFont="1" applyFill="1" applyBorder="1"/>
    <xf numFmtId="165" fontId="2" fillId="0" borderId="0" xfId="0" applyNumberFormat="1" applyFont="1"/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left"/>
    </xf>
    <xf numFmtId="165" fontId="2" fillId="0" borderId="21" xfId="0" applyNumberFormat="1" applyFont="1" applyFill="1" applyBorder="1" applyAlignment="1">
      <alignment horizontal="left"/>
    </xf>
    <xf numFmtId="165" fontId="2" fillId="0" borderId="21" xfId="0" applyNumberFormat="1" applyFont="1" applyFill="1" applyBorder="1"/>
    <xf numFmtId="165" fontId="78" fillId="0" borderId="0" xfId="0" applyNumberFormat="1" applyFont="1" applyFill="1" applyBorder="1" applyAlignment="1">
      <alignment horizontal="left"/>
    </xf>
    <xf numFmtId="165" fontId="2" fillId="13" borderId="21" xfId="0" applyNumberFormat="1" applyFont="1" applyFill="1" applyBorder="1" applyAlignment="1">
      <alignment horizontal="left"/>
    </xf>
    <xf numFmtId="165" fontId="30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165" fontId="78" fillId="0" borderId="0" xfId="0" applyNumberFormat="1" applyFont="1" applyFill="1" applyBorder="1" applyAlignment="1">
      <alignment horizontal="center"/>
    </xf>
    <xf numFmtId="165" fontId="79" fillId="0" borderId="0" xfId="0" applyNumberFormat="1" applyFont="1" applyFill="1" applyBorder="1" applyAlignment="1">
      <alignment horizontal="center"/>
    </xf>
    <xf numFmtId="44" fontId="27" fillId="22" borderId="0" xfId="1" applyFont="1" applyFill="1"/>
    <xf numFmtId="165" fontId="9" fillId="22" borderId="0" xfId="0" applyNumberFormat="1" applyFont="1" applyFill="1" applyBorder="1" applyAlignment="1">
      <alignment horizontal="center"/>
    </xf>
    <xf numFmtId="0" fontId="77" fillId="8" borderId="4" xfId="0" applyFont="1" applyFill="1" applyBorder="1" applyAlignment="1">
      <alignment horizontal="center" wrapText="1"/>
    </xf>
    <xf numFmtId="167" fontId="2" fillId="2" borderId="24" xfId="0" applyNumberFormat="1" applyFont="1" applyFill="1" applyBorder="1"/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2" fontId="0" fillId="2" borderId="4" xfId="0" applyNumberFormat="1" applyFont="1" applyFill="1" applyBorder="1" applyAlignment="1">
      <alignment horizontal="right"/>
    </xf>
    <xf numFmtId="16" fontId="0" fillId="2" borderId="4" xfId="0" applyNumberFormat="1" applyFont="1" applyFill="1" applyBorder="1"/>
    <xf numFmtId="0" fontId="0" fillId="2" borderId="4" xfId="0" applyFont="1" applyFill="1" applyBorder="1" applyAlignment="1">
      <alignment horizontal="right"/>
    </xf>
    <xf numFmtId="167" fontId="0" fillId="2" borderId="4" xfId="0" applyNumberFormat="1" applyFont="1" applyFill="1" applyBorder="1"/>
    <xf numFmtId="2" fontId="0" fillId="2" borderId="4" xfId="0" applyNumberFormat="1" applyFont="1" applyFill="1" applyBorder="1"/>
    <xf numFmtId="165" fontId="2" fillId="2" borderId="25" xfId="0" applyNumberFormat="1" applyFont="1" applyFill="1" applyBorder="1" applyAlignment="1">
      <alignment horizontal="center"/>
    </xf>
    <xf numFmtId="16" fontId="75" fillId="6" borderId="4" xfId="0" applyNumberFormat="1" applyFont="1" applyFill="1" applyBorder="1" applyAlignment="1">
      <alignment horizontal="center"/>
    </xf>
    <xf numFmtId="164" fontId="75" fillId="6" borderId="4" xfId="0" applyNumberFormat="1" applyFont="1" applyFill="1" applyBorder="1"/>
    <xf numFmtId="0" fontId="75" fillId="6" borderId="4" xfId="0" applyFont="1" applyFill="1" applyBorder="1" applyAlignment="1">
      <alignment horizontal="center"/>
    </xf>
    <xf numFmtId="44" fontId="75" fillId="6" borderId="4" xfId="1" applyFont="1" applyFill="1" applyBorder="1"/>
    <xf numFmtId="164" fontId="21" fillId="0" borderId="4" xfId="0" applyNumberFormat="1" applyFont="1" applyFill="1" applyBorder="1" applyAlignment="1">
      <alignment horizontal="left"/>
    </xf>
    <xf numFmtId="0" fontId="80" fillId="0" borderId="0" xfId="0" applyFont="1" applyBorder="1" applyAlignment="1">
      <alignment horizontal="center"/>
    </xf>
    <xf numFmtId="164" fontId="80" fillId="0" borderId="0" xfId="0" applyNumberFormat="1" applyFont="1" applyBorder="1"/>
    <xf numFmtId="0" fontId="2" fillId="0" borderId="21" xfId="0" applyFont="1" applyFill="1" applyBorder="1" applyAlignment="1">
      <alignment horizontal="left"/>
    </xf>
    <xf numFmtId="14" fontId="2" fillId="0" borderId="21" xfId="0" applyNumberFormat="1" applyFont="1" applyFill="1" applyBorder="1" applyAlignment="1">
      <alignment horizontal="left"/>
    </xf>
    <xf numFmtId="0" fontId="2" fillId="0" borderId="21" xfId="0" applyFont="1" applyFill="1" applyBorder="1"/>
    <xf numFmtId="14" fontId="78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13" borderId="21" xfId="0" applyFont="1" applyFill="1" applyBorder="1" applyAlignment="1">
      <alignment horizontal="left"/>
    </xf>
    <xf numFmtId="14" fontId="30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Alignment="1">
      <alignment horizontal="left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53" fillId="0" borderId="22" xfId="0" applyNumberFormat="1" applyFont="1" applyFill="1" applyBorder="1" applyAlignment="1">
      <alignment horizontal="center" wrapText="1"/>
    </xf>
    <xf numFmtId="164" fontId="2" fillId="0" borderId="23" xfId="0" applyNumberFormat="1" applyFont="1" applyFill="1" applyBorder="1"/>
    <xf numFmtId="165" fontId="2" fillId="0" borderId="22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" fontId="15" fillId="0" borderId="4" xfId="0" applyNumberFormat="1" applyFont="1" applyFill="1" applyBorder="1" applyAlignment="1">
      <alignment horizontal="center" wrapText="1"/>
    </xf>
    <xf numFmtId="44" fontId="0" fillId="0" borderId="0" xfId="1" applyFont="1" applyFill="1"/>
    <xf numFmtId="164" fontId="8" fillId="13" borderId="4" xfId="0" applyNumberFormat="1" applyFont="1" applyFill="1" applyBorder="1"/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" fontId="45" fillId="7" borderId="10" xfId="0" applyNumberFormat="1" applyFont="1" applyFill="1" applyBorder="1" applyAlignment="1">
      <alignment horizontal="center" vertical="center"/>
    </xf>
    <xf numFmtId="4" fontId="45" fillId="7" borderId="40" xfId="0" applyNumberFormat="1" applyFont="1" applyFill="1" applyBorder="1" applyAlignment="1">
      <alignment horizontal="center" vertical="center"/>
    </xf>
    <xf numFmtId="4" fontId="45" fillId="7" borderId="1" xfId="0" applyNumberFormat="1" applyFont="1" applyFill="1" applyBorder="1" applyAlignment="1">
      <alignment horizontal="center" vertical="center"/>
    </xf>
    <xf numFmtId="4" fontId="45" fillId="7" borderId="41" xfId="0" applyNumberFormat="1" applyFont="1" applyFill="1" applyBorder="1" applyAlignment="1">
      <alignment horizontal="center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64" fontId="12" fillId="0" borderId="22" xfId="0" applyNumberFormat="1" applyFont="1" applyFill="1" applyBorder="1" applyAlignment="1">
      <alignment horizontal="center"/>
    </xf>
    <xf numFmtId="164" fontId="12" fillId="0" borderId="23" xfId="0" applyNumberFormat="1" applyFont="1" applyFill="1" applyBorder="1" applyAlignment="1">
      <alignment horizontal="center"/>
    </xf>
    <xf numFmtId="166" fontId="39" fillId="0" borderId="29" xfId="0" applyNumberFormat="1" applyFont="1" applyFill="1" applyBorder="1" applyAlignment="1">
      <alignment horizontal="right"/>
    </xf>
    <xf numFmtId="166" fontId="39" fillId="0" borderId="30" xfId="0" applyNumberFormat="1" applyFont="1" applyFill="1" applyBorder="1" applyAlignment="1">
      <alignment horizontal="right"/>
    </xf>
    <xf numFmtId="4" fontId="39" fillId="0" borderId="31" xfId="0" applyNumberFormat="1" applyFont="1" applyFill="1" applyBorder="1" applyAlignment="1">
      <alignment horizontal="right" vertical="center"/>
    </xf>
    <xf numFmtId="4" fontId="39" fillId="0" borderId="32" xfId="0" applyNumberFormat="1" applyFont="1" applyFill="1" applyBorder="1" applyAlignment="1">
      <alignment horizontal="right" vertical="center"/>
    </xf>
    <xf numFmtId="2" fontId="16" fillId="0" borderId="29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39" xfId="0" applyNumberFormat="1" applyFont="1" applyFill="1" applyBorder="1" applyAlignment="1">
      <alignment horizontal="right" vertic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2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53" fillId="12" borderId="29" xfId="0" applyNumberFormat="1" applyFont="1" applyFill="1" applyBorder="1" applyAlignment="1">
      <alignment horizontal="center"/>
    </xf>
    <xf numFmtId="164" fontId="53" fillId="12" borderId="35" xfId="0" applyNumberFormat="1" applyFont="1" applyFill="1" applyBorder="1" applyAlignment="1">
      <alignment horizontal="center"/>
    </xf>
    <xf numFmtId="164" fontId="70" fillId="17" borderId="22" xfId="0" applyNumberFormat="1" applyFont="1" applyFill="1" applyBorder="1" applyAlignment="1">
      <alignment horizontal="center" wrapText="1"/>
    </xf>
    <xf numFmtId="164" fontId="70" fillId="17" borderId="23" xfId="0" applyNumberFormat="1" applyFont="1" applyFill="1" applyBorder="1" applyAlignment="1">
      <alignment horizontal="center" wrapText="1"/>
    </xf>
    <xf numFmtId="164" fontId="33" fillId="17" borderId="22" xfId="0" applyNumberFormat="1" applyFont="1" applyFill="1" applyBorder="1" applyAlignment="1">
      <alignment horizontal="center" wrapText="1"/>
    </xf>
    <xf numFmtId="164" fontId="33" fillId="17" borderId="23" xfId="0" applyNumberFormat="1" applyFont="1" applyFill="1" applyBorder="1" applyAlignment="1">
      <alignment horizontal="center" wrapText="1"/>
    </xf>
    <xf numFmtId="164" fontId="53" fillId="0" borderId="22" xfId="0" applyNumberFormat="1" applyFont="1" applyFill="1" applyBorder="1" applyAlignment="1">
      <alignment horizontal="center" wrapText="1"/>
    </xf>
    <xf numFmtId="164" fontId="53" fillId="0" borderId="23" xfId="0" applyNumberFormat="1" applyFont="1" applyFill="1" applyBorder="1" applyAlignment="1">
      <alignment horizontal="center" wrapText="1"/>
    </xf>
    <xf numFmtId="164" fontId="70" fillId="0" borderId="22" xfId="0" applyNumberFormat="1" applyFont="1" applyFill="1" applyBorder="1" applyAlignment="1">
      <alignment horizontal="center" wrapText="1"/>
    </xf>
    <xf numFmtId="164" fontId="70" fillId="0" borderId="23" xfId="0" applyNumberFormat="1" applyFont="1" applyFill="1" applyBorder="1" applyAlignment="1">
      <alignment horizontal="center" wrapText="1"/>
    </xf>
    <xf numFmtId="164" fontId="33" fillId="0" borderId="22" xfId="0" applyNumberFormat="1" applyFont="1" applyFill="1" applyBorder="1" applyAlignment="1">
      <alignment horizontal="center" wrapText="1"/>
    </xf>
    <xf numFmtId="164" fontId="33" fillId="0" borderId="23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33"/>
      <color rgb="FF990000"/>
      <color rgb="FFFF00FF"/>
      <color rgb="FF800080"/>
      <color rgb="FFCCECFF"/>
      <color rgb="FF33CCFF"/>
      <color rgb="FF00CCFF"/>
      <color rgb="FFFF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2371725</xdr:colOff>
      <xdr:row>37</xdr:row>
      <xdr:rowOff>123825</xdr:rowOff>
    </xdr:from>
    <xdr:to>
      <xdr:col>10</xdr:col>
      <xdr:colOff>104775</xdr:colOff>
      <xdr:row>38</xdr:row>
      <xdr:rowOff>219075</xdr:rowOff>
    </xdr:to>
    <xdr:sp macro="" textlink="">
      <xdr:nvSpPr>
        <xdr:cNvPr id="2" name="Cerrar llave 1"/>
        <xdr:cNvSpPr/>
      </xdr:nvSpPr>
      <xdr:spPr>
        <a:xfrm>
          <a:off x="2371725" y="9191625"/>
          <a:ext cx="438150" cy="3333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2428876</xdr:colOff>
      <xdr:row>39</xdr:row>
      <xdr:rowOff>66675</xdr:rowOff>
    </xdr:from>
    <xdr:to>
      <xdr:col>10</xdr:col>
      <xdr:colOff>9526</xdr:colOff>
      <xdr:row>40</xdr:row>
      <xdr:rowOff>323850</xdr:rowOff>
    </xdr:to>
    <xdr:sp macro="" textlink="">
      <xdr:nvSpPr>
        <xdr:cNvPr id="3" name="Abrir llave 2"/>
        <xdr:cNvSpPr/>
      </xdr:nvSpPr>
      <xdr:spPr>
        <a:xfrm>
          <a:off x="2428876" y="9620250"/>
          <a:ext cx="285750" cy="495300"/>
        </a:xfrm>
        <a:prstGeom prst="lef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2390775</xdr:colOff>
      <xdr:row>28</xdr:row>
      <xdr:rowOff>95250</xdr:rowOff>
    </xdr:from>
    <xdr:to>
      <xdr:col>9</xdr:col>
      <xdr:colOff>2695575</xdr:colOff>
      <xdr:row>29</xdr:row>
      <xdr:rowOff>180975</xdr:rowOff>
    </xdr:to>
    <xdr:sp macro="" textlink="">
      <xdr:nvSpPr>
        <xdr:cNvPr id="2" name="Abrir llave 1"/>
        <xdr:cNvSpPr/>
      </xdr:nvSpPr>
      <xdr:spPr>
        <a:xfrm>
          <a:off x="2390775" y="6934200"/>
          <a:ext cx="304800" cy="285750"/>
        </a:xfrm>
        <a:prstGeom prst="lef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2381250</xdr:colOff>
      <xdr:row>22</xdr:row>
      <xdr:rowOff>47625</xdr:rowOff>
    </xdr:from>
    <xdr:to>
      <xdr:col>9</xdr:col>
      <xdr:colOff>2676525</xdr:colOff>
      <xdr:row>23</xdr:row>
      <xdr:rowOff>190500</xdr:rowOff>
    </xdr:to>
    <xdr:sp macro="" textlink="">
      <xdr:nvSpPr>
        <xdr:cNvPr id="3" name="Abrir llave 2"/>
        <xdr:cNvSpPr/>
      </xdr:nvSpPr>
      <xdr:spPr>
        <a:xfrm>
          <a:off x="2381250" y="5648325"/>
          <a:ext cx="295275" cy="342900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2352676</xdr:colOff>
      <xdr:row>18</xdr:row>
      <xdr:rowOff>28575</xdr:rowOff>
    </xdr:from>
    <xdr:to>
      <xdr:col>10</xdr:col>
      <xdr:colOff>28576</xdr:colOff>
      <xdr:row>20</xdr:row>
      <xdr:rowOff>9525</xdr:rowOff>
    </xdr:to>
    <xdr:sp macro="" textlink="">
      <xdr:nvSpPr>
        <xdr:cNvPr id="4" name="Abrir llave 3"/>
        <xdr:cNvSpPr/>
      </xdr:nvSpPr>
      <xdr:spPr>
        <a:xfrm>
          <a:off x="2352676" y="4791075"/>
          <a:ext cx="381000" cy="4191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2171700</xdr:colOff>
      <xdr:row>36</xdr:row>
      <xdr:rowOff>38100</xdr:rowOff>
    </xdr:from>
    <xdr:to>
      <xdr:col>9</xdr:col>
      <xdr:colOff>2695575</xdr:colOff>
      <xdr:row>37</xdr:row>
      <xdr:rowOff>180975</xdr:rowOff>
    </xdr:to>
    <xdr:sp macro="" textlink="">
      <xdr:nvSpPr>
        <xdr:cNvPr id="2" name="Abrir llave 1"/>
        <xdr:cNvSpPr/>
      </xdr:nvSpPr>
      <xdr:spPr>
        <a:xfrm>
          <a:off x="2171700" y="8134350"/>
          <a:ext cx="523875" cy="3429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2124075</xdr:colOff>
      <xdr:row>34</xdr:row>
      <xdr:rowOff>85725</xdr:rowOff>
    </xdr:from>
    <xdr:to>
      <xdr:col>9</xdr:col>
      <xdr:colOff>2628900</xdr:colOff>
      <xdr:row>35</xdr:row>
      <xdr:rowOff>190500</xdr:rowOff>
    </xdr:to>
    <xdr:sp macro="" textlink="">
      <xdr:nvSpPr>
        <xdr:cNvPr id="3" name="Abrir llave 2"/>
        <xdr:cNvSpPr/>
      </xdr:nvSpPr>
      <xdr:spPr>
        <a:xfrm>
          <a:off x="2124075" y="7743825"/>
          <a:ext cx="504825" cy="304800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914400</xdr:colOff>
      <xdr:row>32</xdr:row>
      <xdr:rowOff>38101</xdr:rowOff>
    </xdr:from>
    <xdr:to>
      <xdr:col>11</xdr:col>
      <xdr:colOff>47625</xdr:colOff>
      <xdr:row>33</xdr:row>
      <xdr:rowOff>200026</xdr:rowOff>
    </xdr:to>
    <xdr:sp macro="" textlink="">
      <xdr:nvSpPr>
        <xdr:cNvPr id="2" name="Cerrar llave 1"/>
        <xdr:cNvSpPr/>
      </xdr:nvSpPr>
      <xdr:spPr>
        <a:xfrm>
          <a:off x="3619500" y="7962901"/>
          <a:ext cx="314325" cy="4000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124"/>
  <sheetViews>
    <sheetView topLeftCell="J1" workbookViewId="0">
      <pane xSplit="4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A5" sqref="HA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347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4" t="s">
        <v>37</v>
      </c>
      <c r="K1" s="824"/>
      <c r="L1" s="824"/>
      <c r="M1" s="824"/>
      <c r="N1" s="824"/>
      <c r="O1" s="824"/>
      <c r="P1" s="824"/>
      <c r="Q1" s="824"/>
      <c r="R1" s="6"/>
      <c r="S1" s="6"/>
      <c r="T1" s="6"/>
      <c r="U1" s="7">
        <v>1</v>
      </c>
      <c r="W1" s="9" t="s">
        <v>1</v>
      </c>
      <c r="X1" s="825"/>
      <c r="Y1" s="825"/>
      <c r="Z1" s="825"/>
      <c r="AA1" s="825"/>
      <c r="AB1" s="825"/>
      <c r="AC1" s="825"/>
      <c r="AD1" s="10" t="e">
        <f>#REF!+1</f>
        <v>#REF!</v>
      </c>
      <c r="AF1" s="823" t="e">
        <f>#REF!</f>
        <v>#REF!</v>
      </c>
      <c r="AG1" s="823"/>
      <c r="AH1" s="823"/>
      <c r="AI1" s="823"/>
      <c r="AJ1" s="823"/>
      <c r="AK1" s="823"/>
      <c r="AL1" s="823"/>
      <c r="AM1" s="10" t="e">
        <f>AD1+1</f>
        <v>#REF!</v>
      </c>
      <c r="AO1" s="823" t="e">
        <f>AF1</f>
        <v>#REF!</v>
      </c>
      <c r="AP1" s="823"/>
      <c r="AQ1" s="823"/>
      <c r="AR1" s="823"/>
      <c r="AS1" s="823"/>
      <c r="AT1" s="823"/>
      <c r="AU1" s="823"/>
      <c r="AV1" s="10" t="e">
        <f>AM1+1</f>
        <v>#REF!</v>
      </c>
      <c r="AX1" s="823" t="e">
        <f>AO1</f>
        <v>#REF!</v>
      </c>
      <c r="AY1" s="823"/>
      <c r="AZ1" s="823"/>
      <c r="BA1" s="823"/>
      <c r="BB1" s="823"/>
      <c r="BC1" s="823"/>
      <c r="BD1" s="823"/>
      <c r="BE1" s="10" t="e">
        <f>AV1+1</f>
        <v>#REF!</v>
      </c>
      <c r="BG1" s="823" t="e">
        <f>AX1</f>
        <v>#REF!</v>
      </c>
      <c r="BH1" s="823"/>
      <c r="BI1" s="823"/>
      <c r="BJ1" s="823"/>
      <c r="BK1" s="823"/>
      <c r="BL1" s="823"/>
      <c r="BM1" s="823"/>
      <c r="BN1" s="10" t="e">
        <f>BE1+1</f>
        <v>#REF!</v>
      </c>
      <c r="BP1" s="823" t="e">
        <f>BG1</f>
        <v>#REF!</v>
      </c>
      <c r="BQ1" s="823"/>
      <c r="BR1" s="823"/>
      <c r="BS1" s="823"/>
      <c r="BT1" s="823"/>
      <c r="BU1" s="823"/>
      <c r="BV1" s="823"/>
      <c r="BW1" s="10" t="e">
        <f>BN1+1</f>
        <v>#REF!</v>
      </c>
      <c r="BY1" s="823" t="e">
        <f>BP1</f>
        <v>#REF!</v>
      </c>
      <c r="BZ1" s="823"/>
      <c r="CA1" s="823"/>
      <c r="CB1" s="823"/>
      <c r="CC1" s="823"/>
      <c r="CD1" s="823"/>
      <c r="CE1" s="823"/>
      <c r="CF1" s="10" t="e">
        <f>BW1+1</f>
        <v>#REF!</v>
      </c>
      <c r="CH1" s="823" t="e">
        <f>BY1</f>
        <v>#REF!</v>
      </c>
      <c r="CI1" s="823"/>
      <c r="CJ1" s="823"/>
      <c r="CK1" s="823"/>
      <c r="CL1" s="823"/>
      <c r="CM1" s="823"/>
      <c r="CN1" s="823"/>
      <c r="CO1" s="10" t="e">
        <f>CF1+1</f>
        <v>#REF!</v>
      </c>
      <c r="CQ1" s="823" t="e">
        <f>CH1</f>
        <v>#REF!</v>
      </c>
      <c r="CR1" s="823"/>
      <c r="CS1" s="823"/>
      <c r="CT1" s="823"/>
      <c r="CU1" s="823"/>
      <c r="CV1" s="823"/>
      <c r="CW1" s="823"/>
      <c r="CX1" s="10" t="e">
        <f>CO1+1</f>
        <v>#REF!</v>
      </c>
      <c r="CZ1" s="823" t="e">
        <f>CQ1</f>
        <v>#REF!</v>
      </c>
      <c r="DA1" s="823"/>
      <c r="DB1" s="823"/>
      <c r="DC1" s="823"/>
      <c r="DD1" s="823"/>
      <c r="DE1" s="823"/>
      <c r="DF1" s="823"/>
      <c r="DG1" s="10" t="e">
        <f>CX1+1</f>
        <v>#REF!</v>
      </c>
      <c r="DI1" s="823" t="e">
        <f>CZ1</f>
        <v>#REF!</v>
      </c>
      <c r="DJ1" s="823"/>
      <c r="DK1" s="823"/>
      <c r="DL1" s="823"/>
      <c r="DM1" s="823"/>
      <c r="DN1" s="823"/>
      <c r="DO1" s="823"/>
      <c r="DP1" s="10" t="e">
        <f>DG1+1</f>
        <v>#REF!</v>
      </c>
      <c r="DR1" s="823" t="e">
        <f>DI1</f>
        <v>#REF!</v>
      </c>
      <c r="DS1" s="823"/>
      <c r="DT1" s="823"/>
      <c r="DU1" s="823"/>
      <c r="DV1" s="823"/>
      <c r="DW1" s="823"/>
      <c r="DX1" s="823"/>
      <c r="DY1" s="10" t="e">
        <f>DP1+1</f>
        <v>#REF!</v>
      </c>
      <c r="EA1" s="823" t="e">
        <f>DR1</f>
        <v>#REF!</v>
      </c>
      <c r="EB1" s="823"/>
      <c r="EC1" s="823"/>
      <c r="ED1" s="823"/>
      <c r="EE1" s="823"/>
      <c r="EF1" s="823"/>
      <c r="EG1" s="823"/>
      <c r="EH1" s="10" t="e">
        <f>DY1+1</f>
        <v>#REF!</v>
      </c>
      <c r="EJ1" s="823" t="e">
        <f>EA1</f>
        <v>#REF!</v>
      </c>
      <c r="EK1" s="823"/>
      <c r="EL1" s="823"/>
      <c r="EM1" s="823"/>
      <c r="EN1" s="823"/>
      <c r="EO1" s="823"/>
      <c r="EP1" s="823"/>
      <c r="EQ1" s="10" t="e">
        <f>EH1+1</f>
        <v>#REF!</v>
      </c>
      <c r="ES1" s="823" t="e">
        <f>EJ1</f>
        <v>#REF!</v>
      </c>
      <c r="ET1" s="823"/>
      <c r="EU1" s="823"/>
      <c r="EV1" s="823"/>
      <c r="EW1" s="823"/>
      <c r="EX1" s="823"/>
      <c r="EY1" s="823"/>
      <c r="EZ1" s="10" t="e">
        <f>EQ1+1</f>
        <v>#REF!</v>
      </c>
      <c r="FB1" s="823" t="e">
        <f>ES1</f>
        <v>#REF!</v>
      </c>
      <c r="FC1" s="823"/>
      <c r="FD1" s="823"/>
      <c r="FE1" s="823"/>
      <c r="FF1" s="823"/>
      <c r="FG1" s="823"/>
      <c r="FH1" s="823"/>
      <c r="FI1" s="10" t="e">
        <f>EZ1+1</f>
        <v>#REF!</v>
      </c>
      <c r="FK1" s="823" t="e">
        <f>FB1</f>
        <v>#REF!</v>
      </c>
      <c r="FL1" s="823"/>
      <c r="FM1" s="823"/>
      <c r="FN1" s="823"/>
      <c r="FO1" s="823"/>
      <c r="FP1" s="823"/>
      <c r="FQ1" s="823"/>
      <c r="FR1" s="10" t="e">
        <f>FI1+1</f>
        <v>#REF!</v>
      </c>
      <c r="FT1" s="823" t="e">
        <f>FK1</f>
        <v>#REF!</v>
      </c>
      <c r="FU1" s="823"/>
      <c r="FV1" s="823"/>
      <c r="FW1" s="823"/>
      <c r="FX1" s="823"/>
      <c r="FY1" s="823"/>
      <c r="FZ1" s="823"/>
      <c r="GA1" s="10" t="e">
        <f>FR1+1</f>
        <v>#REF!</v>
      </c>
      <c r="GC1" s="823" t="e">
        <f>FT1</f>
        <v>#REF!</v>
      </c>
      <c r="GD1" s="823"/>
      <c r="GE1" s="823"/>
      <c r="GF1" s="823"/>
      <c r="GG1" s="823"/>
      <c r="GH1" s="823"/>
      <c r="GI1" s="823"/>
      <c r="GJ1" s="10" t="e">
        <f>GA1+1</f>
        <v>#REF!</v>
      </c>
      <c r="GL1" s="823" t="e">
        <f>GC1</f>
        <v>#REF!</v>
      </c>
      <c r="GM1" s="823"/>
      <c r="GN1" s="823"/>
      <c r="GO1" s="823"/>
      <c r="GP1" s="823"/>
      <c r="GQ1" s="823"/>
      <c r="GR1" s="823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65</v>
      </c>
      <c r="K4" s="85" t="s">
        <v>44</v>
      </c>
      <c r="L4" s="146">
        <v>20780</v>
      </c>
      <c r="M4" s="87">
        <v>43103</v>
      </c>
      <c r="N4" s="88" t="s">
        <v>66</v>
      </c>
      <c r="O4" s="106">
        <v>25470</v>
      </c>
      <c r="P4" s="76">
        <f t="shared" ref="P4:P84" si="0">O4-L4</f>
        <v>4690</v>
      </c>
      <c r="Q4" s="319">
        <v>30</v>
      </c>
      <c r="R4" s="438"/>
      <c r="S4" s="438"/>
      <c r="T4" s="45">
        <f t="shared" ref="T4:T5" si="1">Q4*O4</f>
        <v>764100</v>
      </c>
      <c r="U4" s="434" t="s">
        <v>67</v>
      </c>
      <c r="V4" s="443">
        <v>43117</v>
      </c>
      <c r="W4" s="435">
        <v>18850</v>
      </c>
      <c r="X4" s="57"/>
      <c r="Y4" s="57"/>
      <c r="Z4" s="57"/>
      <c r="AA4" s="57"/>
      <c r="AB4" s="57"/>
      <c r="AC4" s="58"/>
      <c r="AD4" s="62"/>
      <c r="AE4" s="60"/>
      <c r="AF4" s="57"/>
      <c r="AG4" s="57"/>
      <c r="AH4" s="57"/>
      <c r="AI4" s="57"/>
      <c r="AJ4" s="57"/>
      <c r="AK4" s="57"/>
      <c r="AL4" s="61"/>
      <c r="AM4" s="62"/>
      <c r="AN4" s="60"/>
      <c r="AO4" s="57"/>
      <c r="AP4" s="57"/>
      <c r="AQ4" s="57"/>
      <c r="AR4" s="57"/>
      <c r="AS4" s="57"/>
      <c r="AT4" s="57"/>
      <c r="AU4" s="61"/>
      <c r="AV4" s="62"/>
      <c r="AW4" s="60"/>
      <c r="AX4" s="57"/>
      <c r="AY4" s="57"/>
      <c r="AZ4" s="57"/>
      <c r="BA4" s="57"/>
      <c r="BB4" s="57"/>
      <c r="BC4" s="57"/>
      <c r="BD4" s="61"/>
      <c r="BE4" s="62"/>
      <c r="BF4" s="60"/>
      <c r="BG4" s="57"/>
      <c r="BH4" s="57"/>
      <c r="BI4" s="57"/>
      <c r="BJ4" s="57"/>
      <c r="BK4" s="57"/>
      <c r="BL4" s="57"/>
      <c r="BM4" s="62"/>
      <c r="BN4" s="62"/>
      <c r="BO4" s="60"/>
      <c r="BP4" s="57"/>
      <c r="BQ4" s="57"/>
      <c r="BR4" s="57"/>
      <c r="BS4" s="57"/>
      <c r="BT4" s="57"/>
      <c r="BU4" s="57"/>
      <c r="BV4" s="62"/>
      <c r="BW4" s="62"/>
      <c r="BX4" s="60"/>
      <c r="BY4" s="57"/>
      <c r="BZ4" s="57"/>
      <c r="CA4" s="57"/>
      <c r="CB4" s="57"/>
      <c r="CC4" s="57"/>
      <c r="CD4" s="57"/>
      <c r="CE4" s="62"/>
      <c r="CF4" s="62"/>
      <c r="CG4" s="60"/>
      <c r="CH4" s="57"/>
      <c r="CI4" s="57"/>
      <c r="CJ4" s="57"/>
      <c r="CK4" s="57"/>
      <c r="CL4" s="57"/>
      <c r="CM4" s="57"/>
      <c r="CN4" s="61"/>
      <c r="CO4" s="62"/>
      <c r="CP4" s="60"/>
      <c r="CQ4" s="57"/>
      <c r="CR4" s="57"/>
      <c r="CS4" s="57"/>
      <c r="CT4" s="57"/>
      <c r="CU4" s="57"/>
      <c r="CV4" s="57"/>
      <c r="CW4" s="62"/>
      <c r="CX4" s="62"/>
      <c r="CY4" s="60"/>
      <c r="CZ4" s="57"/>
      <c r="DA4" s="57"/>
      <c r="DB4" s="57"/>
      <c r="DC4" s="57"/>
      <c r="DD4" s="57"/>
      <c r="DE4" s="57"/>
      <c r="DF4" s="62"/>
      <c r="DG4" s="62"/>
      <c r="DH4" s="60"/>
      <c r="DI4" s="57"/>
      <c r="DJ4" s="57"/>
      <c r="DK4" s="57"/>
      <c r="DL4" s="57"/>
      <c r="DM4" s="57"/>
      <c r="DN4" s="57"/>
      <c r="DO4" s="62"/>
      <c r="DP4" s="62"/>
      <c r="DQ4" s="60"/>
      <c r="DR4" s="57"/>
      <c r="DS4" s="57"/>
      <c r="DT4" s="57"/>
      <c r="DU4" s="57"/>
      <c r="DV4" s="57"/>
      <c r="DW4" s="57"/>
      <c r="DX4" s="62"/>
      <c r="DY4" s="62"/>
      <c r="DZ4" s="60"/>
      <c r="EA4" s="57"/>
      <c r="EB4" s="57"/>
      <c r="EC4" s="57"/>
      <c r="ED4" s="57"/>
      <c r="EE4" s="57"/>
      <c r="EF4" s="57"/>
      <c r="EG4" s="62"/>
      <c r="EH4" s="62"/>
      <c r="EI4" s="60"/>
      <c r="EJ4" s="57"/>
      <c r="EK4" s="57"/>
      <c r="EL4" s="57"/>
      <c r="EM4" s="57"/>
      <c r="EN4" s="57"/>
      <c r="EO4" s="57"/>
      <c r="EP4" s="62"/>
      <c r="EQ4" s="62"/>
      <c r="ER4" s="60"/>
      <c r="ES4" s="57"/>
      <c r="ET4" s="57"/>
      <c r="EU4" s="57"/>
      <c r="EV4" s="57"/>
      <c r="EW4" s="57"/>
      <c r="EX4" s="57"/>
      <c r="EY4" s="62"/>
      <c r="EZ4" s="62"/>
      <c r="FA4" s="60"/>
      <c r="FB4" s="57"/>
      <c r="FC4" s="57"/>
      <c r="FD4" s="57"/>
      <c r="FE4" s="57"/>
      <c r="FF4" s="57"/>
      <c r="FG4" s="57"/>
      <c r="FH4" s="62"/>
      <c r="FI4" s="62"/>
      <c r="FJ4" s="60"/>
      <c r="FK4" s="57"/>
      <c r="FL4" s="57"/>
      <c r="FM4" s="57"/>
      <c r="FN4" s="57"/>
      <c r="FO4" s="57"/>
      <c r="FP4" s="57"/>
      <c r="FQ4" s="62"/>
      <c r="FR4" s="62"/>
      <c r="FS4" s="60"/>
      <c r="FT4" s="57"/>
      <c r="FU4" s="57"/>
      <c r="FV4" s="57"/>
      <c r="FW4" s="57"/>
      <c r="FX4" s="57"/>
      <c r="FY4" s="57"/>
      <c r="FZ4" s="62"/>
      <c r="GA4" s="62"/>
      <c r="GB4" s="60"/>
      <c r="GC4" s="57"/>
      <c r="GD4" s="57"/>
      <c r="GE4" s="57"/>
      <c r="GF4" s="57"/>
      <c r="GG4" s="57"/>
      <c r="GH4" s="57"/>
      <c r="GI4" s="62"/>
      <c r="GJ4" s="62"/>
      <c r="GK4" s="60"/>
      <c r="GL4" s="57"/>
      <c r="GM4" s="57"/>
      <c r="GN4" s="57"/>
      <c r="GO4" s="57"/>
      <c r="GP4" s="57"/>
      <c r="GQ4" s="57"/>
      <c r="GR4" s="62"/>
      <c r="GS4" s="62"/>
      <c r="GT4" s="447">
        <v>43117</v>
      </c>
      <c r="GU4" s="436"/>
      <c r="GV4" s="437"/>
      <c r="GW4" s="37"/>
      <c r="GX4" s="37"/>
      <c r="GY4" s="523" t="s">
        <v>165</v>
      </c>
      <c r="GZ4" s="524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1" t="s">
        <v>26</v>
      </c>
      <c r="K5" s="85" t="s">
        <v>45</v>
      </c>
      <c r="L5" s="146"/>
      <c r="M5" s="87">
        <v>43103</v>
      </c>
      <c r="N5" s="88" t="s">
        <v>68</v>
      </c>
      <c r="O5" s="106">
        <v>1025</v>
      </c>
      <c r="P5" s="76">
        <f t="shared" si="0"/>
        <v>1025</v>
      </c>
      <c r="Q5" s="319">
        <v>30</v>
      </c>
      <c r="R5" s="90"/>
      <c r="S5" s="90"/>
      <c r="T5" s="45">
        <f t="shared" si="1"/>
        <v>30750</v>
      </c>
      <c r="U5" s="442" t="s">
        <v>67</v>
      </c>
      <c r="V5" s="444">
        <v>43117</v>
      </c>
      <c r="W5" s="445">
        <v>754</v>
      </c>
      <c r="X5" s="21"/>
      <c r="Y5" s="21"/>
      <c r="Z5" s="21"/>
      <c r="AA5" s="21"/>
      <c r="AB5" s="21"/>
      <c r="AC5" s="95"/>
      <c r="AD5" s="23"/>
      <c r="AE5" s="18"/>
      <c r="AF5" s="21"/>
      <c r="AG5" s="21"/>
      <c r="AH5" s="21"/>
      <c r="AI5" s="21"/>
      <c r="AJ5" s="21"/>
      <c r="AK5" s="21"/>
      <c r="AL5" s="446"/>
      <c r="AM5" s="23"/>
      <c r="AN5" s="18"/>
      <c r="AO5" s="21"/>
      <c r="AP5" s="21"/>
      <c r="AQ5" s="21"/>
      <c r="AR5" s="21"/>
      <c r="AS5" s="21"/>
      <c r="AT5" s="21"/>
      <c r="AU5" s="446"/>
      <c r="AV5" s="23"/>
      <c r="AW5" s="18"/>
      <c r="AX5" s="21"/>
      <c r="AY5" s="21"/>
      <c r="AZ5" s="21"/>
      <c r="BA5" s="21"/>
      <c r="BB5" s="21"/>
      <c r="BC5" s="21"/>
      <c r="BD5" s="446"/>
      <c r="BE5" s="23"/>
      <c r="BF5" s="18"/>
      <c r="BG5" s="21"/>
      <c r="BH5" s="21"/>
      <c r="BI5" s="21"/>
      <c r="BJ5" s="21"/>
      <c r="BK5" s="21"/>
      <c r="BL5" s="21"/>
      <c r="BM5" s="23"/>
      <c r="BN5" s="23"/>
      <c r="BO5" s="18"/>
      <c r="BP5" s="21"/>
      <c r="BQ5" s="21"/>
      <c r="BR5" s="21"/>
      <c r="BS5" s="21"/>
      <c r="BT5" s="21"/>
      <c r="BU5" s="21"/>
      <c r="BV5" s="23"/>
      <c r="BW5" s="23"/>
      <c r="BX5" s="18"/>
      <c r="BY5" s="21"/>
      <c r="BZ5" s="21"/>
      <c r="CA5" s="21"/>
      <c r="CB5" s="21"/>
      <c r="CC5" s="21"/>
      <c r="CD5" s="21"/>
      <c r="CE5" s="23"/>
      <c r="CF5" s="23"/>
      <c r="CG5" s="18"/>
      <c r="CH5" s="21"/>
      <c r="CI5" s="21"/>
      <c r="CJ5" s="21"/>
      <c r="CK5" s="21"/>
      <c r="CL5" s="21"/>
      <c r="CM5" s="21"/>
      <c r="CN5" s="446"/>
      <c r="CO5" s="23"/>
      <c r="CP5" s="18"/>
      <c r="CQ5" s="21"/>
      <c r="CR5" s="21"/>
      <c r="CS5" s="21"/>
      <c r="CT5" s="21"/>
      <c r="CU5" s="21"/>
      <c r="CV5" s="21"/>
      <c r="CW5" s="23"/>
      <c r="CX5" s="23"/>
      <c r="CY5" s="18"/>
      <c r="CZ5" s="21"/>
      <c r="DA5" s="21"/>
      <c r="DB5" s="21"/>
      <c r="DC5" s="21"/>
      <c r="DD5" s="21"/>
      <c r="DE5" s="21"/>
      <c r="DF5" s="23"/>
      <c r="DG5" s="23"/>
      <c r="DH5" s="18"/>
      <c r="DI5" s="21"/>
      <c r="DJ5" s="21"/>
      <c r="DK5" s="21"/>
      <c r="DL5" s="21"/>
      <c r="DM5" s="21"/>
      <c r="DN5" s="21"/>
      <c r="DO5" s="23"/>
      <c r="DP5" s="23"/>
      <c r="DQ5" s="18"/>
      <c r="DR5" s="21"/>
      <c r="DS5" s="21"/>
      <c r="DT5" s="21"/>
      <c r="DU5" s="21"/>
      <c r="DV5" s="21"/>
      <c r="DW5" s="21"/>
      <c r="DX5" s="23"/>
      <c r="DY5" s="23"/>
      <c r="DZ5" s="18"/>
      <c r="EA5" s="21"/>
      <c r="EB5" s="21"/>
      <c r="EC5" s="21"/>
      <c r="ED5" s="21"/>
      <c r="EE5" s="21"/>
      <c r="EF5" s="21"/>
      <c r="EG5" s="23"/>
      <c r="EH5" s="23"/>
      <c r="EI5" s="18"/>
      <c r="EJ5" s="21"/>
      <c r="EK5" s="21"/>
      <c r="EL5" s="21"/>
      <c r="EM5" s="21"/>
      <c r="EN5" s="21"/>
      <c r="EO5" s="21"/>
      <c r="EP5" s="23"/>
      <c r="EQ5" s="23"/>
      <c r="ER5" s="18"/>
      <c r="ES5" s="21"/>
      <c r="ET5" s="21"/>
      <c r="EU5" s="21"/>
      <c r="EV5" s="21"/>
      <c r="EW5" s="21"/>
      <c r="EX5" s="21"/>
      <c r="EY5" s="23"/>
      <c r="EZ5" s="23"/>
      <c r="FA5" s="18"/>
      <c r="FB5" s="21"/>
      <c r="FC5" s="21"/>
      <c r="FD5" s="21"/>
      <c r="FE5" s="21"/>
      <c r="FF5" s="21"/>
      <c r="FG5" s="21"/>
      <c r="FH5" s="23"/>
      <c r="FI5" s="23"/>
      <c r="FJ5" s="18"/>
      <c r="FK5" s="21"/>
      <c r="FL5" s="21"/>
      <c r="FM5" s="21"/>
      <c r="FN5" s="21"/>
      <c r="FO5" s="21"/>
      <c r="FP5" s="21"/>
      <c r="FQ5" s="23"/>
      <c r="FR5" s="23"/>
      <c r="FS5" s="18"/>
      <c r="FT5" s="21"/>
      <c r="FU5" s="21"/>
      <c r="FV5" s="21"/>
      <c r="FW5" s="21"/>
      <c r="FX5" s="21"/>
      <c r="FY5" s="21"/>
      <c r="FZ5" s="23"/>
      <c r="GA5" s="23"/>
      <c r="GB5" s="18"/>
      <c r="GC5" s="21"/>
      <c r="GD5" s="21"/>
      <c r="GE5" s="21"/>
      <c r="GF5" s="21"/>
      <c r="GG5" s="21"/>
      <c r="GH5" s="21"/>
      <c r="GI5" s="23"/>
      <c r="GJ5" s="23"/>
      <c r="GK5" s="18"/>
      <c r="GL5" s="21"/>
      <c r="GM5" s="21"/>
      <c r="GN5" s="21"/>
      <c r="GO5" s="21"/>
      <c r="GP5" s="21"/>
      <c r="GQ5" s="21"/>
      <c r="GR5" s="23"/>
      <c r="GS5" s="23"/>
      <c r="GT5" s="448">
        <v>43117</v>
      </c>
      <c r="GU5" s="436"/>
      <c r="GV5" s="437"/>
      <c r="GW5" s="37"/>
      <c r="GX5" s="37"/>
      <c r="GY5" s="523"/>
      <c r="GZ5" s="524">
        <v>0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70" t="s">
        <v>26</v>
      </c>
      <c r="K6" s="71" t="s">
        <v>27</v>
      </c>
      <c r="L6" s="72">
        <v>11120</v>
      </c>
      <c r="M6" s="73">
        <v>43104</v>
      </c>
      <c r="N6" s="74" t="s">
        <v>70</v>
      </c>
      <c r="O6" s="75">
        <v>14180</v>
      </c>
      <c r="P6" s="76">
        <f t="shared" si="0"/>
        <v>3060</v>
      </c>
      <c r="Q6" s="77">
        <v>30</v>
      </c>
      <c r="R6" s="78"/>
      <c r="S6" s="78"/>
      <c r="T6" s="45">
        <f>Q6*O6</f>
        <v>425400</v>
      </c>
      <c r="U6" s="91" t="s">
        <v>67</v>
      </c>
      <c r="V6" s="92">
        <v>43118</v>
      </c>
      <c r="W6" s="93">
        <v>9802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43118</v>
      </c>
      <c r="GU6" s="80"/>
      <c r="GV6" s="81">
        <v>17584</v>
      </c>
      <c r="GW6" s="82" t="s">
        <v>52</v>
      </c>
      <c r="GX6" s="37"/>
      <c r="GY6" s="523" t="s">
        <v>165</v>
      </c>
      <c r="GZ6" s="524">
        <v>2320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84" t="s">
        <v>33</v>
      </c>
      <c r="K7" s="85" t="s">
        <v>29</v>
      </c>
      <c r="L7" s="86">
        <v>17230</v>
      </c>
      <c r="M7" s="87">
        <v>43104</v>
      </c>
      <c r="N7" s="88" t="s">
        <v>69</v>
      </c>
      <c r="O7" s="89">
        <v>21535</v>
      </c>
      <c r="P7" s="76">
        <f t="shared" si="0"/>
        <v>4305</v>
      </c>
      <c r="Q7" s="80">
        <v>30</v>
      </c>
      <c r="R7" s="90"/>
      <c r="S7" s="90"/>
      <c r="T7" s="45">
        <f>Q7*O7</f>
        <v>646050</v>
      </c>
      <c r="U7" s="91" t="s">
        <v>67</v>
      </c>
      <c r="V7" s="92">
        <v>43118</v>
      </c>
      <c r="W7" s="93">
        <v>15080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43117</v>
      </c>
      <c r="GU7" s="99"/>
      <c r="GV7" s="100"/>
      <c r="GW7" s="101"/>
      <c r="GX7" s="101"/>
      <c r="GY7" s="525" t="s">
        <v>165</v>
      </c>
      <c r="GZ7" s="526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84" t="s">
        <v>28</v>
      </c>
      <c r="K8" s="85" t="s">
        <v>29</v>
      </c>
      <c r="L8" s="86">
        <v>16180</v>
      </c>
      <c r="M8" s="87">
        <v>43105</v>
      </c>
      <c r="N8" s="88" t="s">
        <v>72</v>
      </c>
      <c r="O8" s="89">
        <v>19730</v>
      </c>
      <c r="P8" s="76">
        <f t="shared" si="0"/>
        <v>3550</v>
      </c>
      <c r="Q8" s="80">
        <v>30</v>
      </c>
      <c r="R8" s="90"/>
      <c r="S8" s="90"/>
      <c r="T8" s="45">
        <f t="shared" ref="T8:T86" si="2">Q8*O8</f>
        <v>591900</v>
      </c>
      <c r="U8" s="91" t="s">
        <v>67</v>
      </c>
      <c r="V8" s="92">
        <v>43119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43119</v>
      </c>
      <c r="GU8" s="99"/>
      <c r="GV8" s="103">
        <v>22176</v>
      </c>
      <c r="GW8" s="101" t="s">
        <v>54</v>
      </c>
      <c r="GX8" s="101"/>
      <c r="GY8" s="525" t="s">
        <v>165</v>
      </c>
      <c r="GZ8" s="526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4" t="s">
        <v>26</v>
      </c>
      <c r="K9" s="85" t="s">
        <v>30</v>
      </c>
      <c r="L9" s="105">
        <v>10520</v>
      </c>
      <c r="M9" s="87">
        <v>43105</v>
      </c>
      <c r="N9" s="88" t="s">
        <v>71</v>
      </c>
      <c r="O9" s="106">
        <v>13795</v>
      </c>
      <c r="P9" s="76">
        <f t="shared" si="0"/>
        <v>3275</v>
      </c>
      <c r="Q9" s="99">
        <v>30</v>
      </c>
      <c r="R9" s="90"/>
      <c r="S9" s="90"/>
      <c r="T9" s="45">
        <f t="shared" si="2"/>
        <v>413850</v>
      </c>
      <c r="U9" s="107" t="s">
        <v>67</v>
      </c>
      <c r="V9" s="108">
        <v>43119</v>
      </c>
      <c r="W9" s="109">
        <v>9802</v>
      </c>
      <c r="X9" s="110"/>
      <c r="Y9" s="110"/>
      <c r="Z9" s="110"/>
      <c r="AA9" s="110"/>
      <c r="AB9" s="110"/>
      <c r="AC9" s="95"/>
      <c r="AD9" s="96"/>
      <c r="AE9" s="111"/>
      <c r="AF9" s="110"/>
      <c r="AG9" s="110"/>
      <c r="AH9" s="110"/>
      <c r="AI9" s="110"/>
      <c r="AJ9" s="110"/>
      <c r="AK9" s="110"/>
      <c r="AL9" s="95"/>
      <c r="AM9" s="96"/>
      <c r="AN9" s="111"/>
      <c r="AO9" s="110"/>
      <c r="AP9" s="110"/>
      <c r="AQ9" s="110"/>
      <c r="AR9" s="110"/>
      <c r="AS9" s="110"/>
      <c r="AT9" s="110"/>
      <c r="AU9" s="95"/>
      <c r="AV9" s="96"/>
      <c r="AW9" s="111"/>
      <c r="AX9" s="110"/>
      <c r="AY9" s="110"/>
      <c r="AZ9" s="110"/>
      <c r="BA9" s="110"/>
      <c r="BB9" s="110"/>
      <c r="BC9" s="110"/>
      <c r="BD9" s="95"/>
      <c r="BE9" s="96"/>
      <c r="BF9" s="111"/>
      <c r="BG9" s="110"/>
      <c r="BH9" s="110"/>
      <c r="BI9" s="110"/>
      <c r="BJ9" s="110"/>
      <c r="BK9" s="110"/>
      <c r="BL9" s="110"/>
      <c r="BM9" s="96"/>
      <c r="BN9" s="96"/>
      <c r="BO9" s="111"/>
      <c r="BP9" s="110"/>
      <c r="BQ9" s="110"/>
      <c r="BR9" s="110"/>
      <c r="BS9" s="110"/>
      <c r="BT9" s="110"/>
      <c r="BU9" s="110"/>
      <c r="BV9" s="96"/>
      <c r="BW9" s="96"/>
      <c r="BX9" s="111"/>
      <c r="BY9" s="110"/>
      <c r="BZ9" s="110"/>
      <c r="CA9" s="110"/>
      <c r="CB9" s="110"/>
      <c r="CC9" s="110"/>
      <c r="CD9" s="110"/>
      <c r="CE9" s="96"/>
      <c r="CF9" s="96"/>
      <c r="CG9" s="111"/>
      <c r="CH9" s="110"/>
      <c r="CI9" s="110"/>
      <c r="CJ9" s="110"/>
      <c r="CK9" s="110"/>
      <c r="CL9" s="110"/>
      <c r="CM9" s="110"/>
      <c r="CN9" s="95"/>
      <c r="CO9" s="96"/>
      <c r="CP9" s="111"/>
      <c r="CQ9" s="110"/>
      <c r="CR9" s="110"/>
      <c r="CS9" s="110"/>
      <c r="CT9" s="110"/>
      <c r="CU9" s="110"/>
      <c r="CV9" s="110"/>
      <c r="CW9" s="96"/>
      <c r="CX9" s="96"/>
      <c r="CY9" s="111"/>
      <c r="CZ9" s="110"/>
      <c r="DA9" s="110"/>
      <c r="DB9" s="110"/>
      <c r="DC9" s="110"/>
      <c r="DD9" s="110"/>
      <c r="DE9" s="110"/>
      <c r="DF9" s="96"/>
      <c r="DG9" s="96"/>
      <c r="DH9" s="111"/>
      <c r="DI9" s="110"/>
      <c r="DJ9" s="110"/>
      <c r="DK9" s="110"/>
      <c r="DL9" s="110"/>
      <c r="DM9" s="110"/>
      <c r="DN9" s="110"/>
      <c r="DO9" s="96"/>
      <c r="DP9" s="96"/>
      <c r="DQ9" s="111"/>
      <c r="DR9" s="110"/>
      <c r="DS9" s="110"/>
      <c r="DT9" s="110"/>
      <c r="DU9" s="110"/>
      <c r="DV9" s="110"/>
      <c r="DW9" s="110"/>
      <c r="DX9" s="96"/>
      <c r="DY9" s="96"/>
      <c r="DZ9" s="111"/>
      <c r="EA9" s="110"/>
      <c r="EB9" s="110"/>
      <c r="EC9" s="110"/>
      <c r="ED9" s="110"/>
      <c r="EE9" s="110"/>
      <c r="EF9" s="110"/>
      <c r="EG9" s="96"/>
      <c r="EH9" s="96"/>
      <c r="EI9" s="111"/>
      <c r="EJ9" s="110"/>
      <c r="EK9" s="110"/>
      <c r="EL9" s="110"/>
      <c r="EM9" s="110"/>
      <c r="EN9" s="110"/>
      <c r="EO9" s="110"/>
      <c r="EP9" s="96"/>
      <c r="EQ9" s="96"/>
      <c r="ER9" s="111"/>
      <c r="ES9" s="110"/>
      <c r="ET9" s="110"/>
      <c r="EU9" s="110"/>
      <c r="EV9" s="110"/>
      <c r="EW9" s="110"/>
      <c r="EX9" s="110"/>
      <c r="EY9" s="96"/>
      <c r="EZ9" s="96"/>
      <c r="FA9" s="111"/>
      <c r="FB9" s="110"/>
      <c r="FC9" s="110"/>
      <c r="FD9" s="110"/>
      <c r="FE9" s="110"/>
      <c r="FF9" s="110"/>
      <c r="FG9" s="110"/>
      <c r="FH9" s="96"/>
      <c r="FI9" s="96"/>
      <c r="FJ9" s="111"/>
      <c r="FK9" s="110"/>
      <c r="FL9" s="110"/>
      <c r="FM9" s="110"/>
      <c r="FN9" s="110"/>
      <c r="FO9" s="110"/>
      <c r="FP9" s="110"/>
      <c r="FQ9" s="96"/>
      <c r="FR9" s="96"/>
      <c r="FS9" s="111"/>
      <c r="FT9" s="110"/>
      <c r="FU9" s="110"/>
      <c r="FV9" s="110"/>
      <c r="FW9" s="110"/>
      <c r="FX9" s="110"/>
      <c r="FY9" s="110"/>
      <c r="FZ9" s="96"/>
      <c r="GA9" s="96"/>
      <c r="GB9" s="111"/>
      <c r="GC9" s="110"/>
      <c r="GD9" s="110"/>
      <c r="GE9" s="110"/>
      <c r="GF9" s="110"/>
      <c r="GG9" s="110"/>
      <c r="GH9" s="110"/>
      <c r="GI9" s="96"/>
      <c r="GJ9" s="96"/>
      <c r="GK9" s="111"/>
      <c r="GL9" s="110"/>
      <c r="GM9" s="110"/>
      <c r="GN9" s="110"/>
      <c r="GO9" s="110"/>
      <c r="GP9" s="110"/>
      <c r="GQ9" s="110"/>
      <c r="GR9" s="96"/>
      <c r="GS9" s="96"/>
      <c r="GT9" s="112">
        <v>43119</v>
      </c>
      <c r="GU9" s="113"/>
      <c r="GV9" s="100">
        <v>17584</v>
      </c>
      <c r="GW9" s="101" t="s">
        <v>53</v>
      </c>
      <c r="GX9" s="114"/>
      <c r="GY9" s="527" t="s">
        <v>165</v>
      </c>
      <c r="GZ9" s="526">
        <v>2320</v>
      </c>
      <c r="HA9" s="116"/>
      <c r="HB9" s="116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33</v>
      </c>
      <c r="K10" s="85" t="s">
        <v>29</v>
      </c>
      <c r="L10" s="86">
        <v>17430</v>
      </c>
      <c r="M10" s="87">
        <v>43107</v>
      </c>
      <c r="N10" s="88" t="s">
        <v>79</v>
      </c>
      <c r="O10" s="117">
        <v>24150</v>
      </c>
      <c r="P10" s="76">
        <f t="shared" si="0"/>
        <v>6720</v>
      </c>
      <c r="Q10" s="118">
        <v>30</v>
      </c>
      <c r="R10" s="119"/>
      <c r="S10" s="120"/>
      <c r="T10" s="45">
        <f t="shared" si="2"/>
        <v>724500</v>
      </c>
      <c r="U10" s="107" t="s">
        <v>67</v>
      </c>
      <c r="V10" s="108">
        <v>43122</v>
      </c>
      <c r="W10" s="109">
        <v>15080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21">
        <v>43122</v>
      </c>
      <c r="GU10" s="113"/>
      <c r="GV10" s="122"/>
      <c r="GW10" s="114"/>
      <c r="GX10" s="114"/>
      <c r="GY10" s="527" t="s">
        <v>165</v>
      </c>
      <c r="GZ10" s="526">
        <v>4176</v>
      </c>
      <c r="HA10" s="116"/>
      <c r="HB10" s="116"/>
    </row>
    <row r="11" spans="1:210" x14ac:dyDescent="0.25">
      <c r="B11" s="116"/>
      <c r="C11" s="124"/>
      <c r="D11" s="41"/>
      <c r="E11" s="42"/>
      <c r="F11" s="43"/>
      <c r="G11" s="44"/>
      <c r="H11" s="45"/>
      <c r="I11" s="46"/>
      <c r="J11" s="125" t="s">
        <v>32</v>
      </c>
      <c r="K11" s="85" t="s">
        <v>39</v>
      </c>
      <c r="L11" s="86">
        <v>12380</v>
      </c>
      <c r="M11" s="87">
        <v>43107</v>
      </c>
      <c r="N11" s="88" t="s">
        <v>73</v>
      </c>
      <c r="O11" s="117">
        <v>13370</v>
      </c>
      <c r="P11" s="76">
        <f t="shared" si="0"/>
        <v>990</v>
      </c>
      <c r="Q11" s="118">
        <v>30</v>
      </c>
      <c r="R11" s="99"/>
      <c r="S11" s="126"/>
      <c r="T11" s="45">
        <f t="shared" si="2"/>
        <v>401100</v>
      </c>
      <c r="U11" s="127" t="s">
        <v>67</v>
      </c>
      <c r="V11" s="128">
        <v>43122</v>
      </c>
      <c r="W11" s="129">
        <v>9726.6</v>
      </c>
      <c r="X11" s="111"/>
      <c r="Y11" s="110"/>
      <c r="Z11" s="130"/>
      <c r="AA11" s="131"/>
      <c r="AB11" s="130"/>
      <c r="AC11" s="132"/>
      <c r="AD11" s="133"/>
      <c r="AE11" s="111"/>
      <c r="AF11" s="111"/>
      <c r="AG11" s="111"/>
      <c r="AH11" s="110"/>
      <c r="AI11" s="130"/>
      <c r="AJ11" s="131"/>
      <c r="AK11" s="130"/>
      <c r="AL11" s="132"/>
      <c r="AM11" s="133"/>
      <c r="AN11" s="111"/>
      <c r="AO11" s="111"/>
      <c r="AP11" s="111"/>
      <c r="AQ11" s="110"/>
      <c r="AR11" s="130"/>
      <c r="AS11" s="131"/>
      <c r="AT11" s="130"/>
      <c r="AU11" s="132"/>
      <c r="AV11" s="133"/>
      <c r="AW11" s="111"/>
      <c r="AX11" s="111"/>
      <c r="AY11" s="111"/>
      <c r="AZ11" s="110"/>
      <c r="BA11" s="130"/>
      <c r="BB11" s="131"/>
      <c r="BC11" s="130"/>
      <c r="BD11" s="132"/>
      <c r="BE11" s="133"/>
      <c r="BF11" s="111"/>
      <c r="BG11" s="111"/>
      <c r="BH11" s="111"/>
      <c r="BI11" s="110"/>
      <c r="BJ11" s="130"/>
      <c r="BK11" s="131"/>
      <c r="BL11" s="130"/>
      <c r="BM11" s="132"/>
      <c r="BN11" s="133"/>
      <c r="BO11" s="111"/>
      <c r="BP11" s="111"/>
      <c r="BQ11" s="111"/>
      <c r="BR11" s="110"/>
      <c r="BS11" s="130"/>
      <c r="BT11" s="131"/>
      <c r="BU11" s="130"/>
      <c r="BV11" s="132"/>
      <c r="BW11" s="133"/>
      <c r="BX11" s="111"/>
      <c r="BY11" s="111"/>
      <c r="BZ11" s="111"/>
      <c r="CA11" s="110"/>
      <c r="CB11" s="130"/>
      <c r="CC11" s="131"/>
      <c r="CD11" s="130"/>
      <c r="CE11" s="132"/>
      <c r="CF11" s="133"/>
      <c r="CG11" s="111"/>
      <c r="CH11" s="111"/>
      <c r="CI11" s="111"/>
      <c r="CJ11" s="110"/>
      <c r="CK11" s="130"/>
      <c r="CL11" s="131"/>
      <c r="CM11" s="130"/>
      <c r="CN11" s="132"/>
      <c r="CO11" s="133"/>
      <c r="CP11" s="111"/>
      <c r="CQ11" s="111"/>
      <c r="CR11" s="111"/>
      <c r="CS11" s="110"/>
      <c r="CT11" s="130"/>
      <c r="CU11" s="131"/>
      <c r="CV11" s="134"/>
      <c r="CW11" s="132"/>
      <c r="CX11" s="133"/>
      <c r="CY11" s="111"/>
      <c r="CZ11" s="111"/>
      <c r="DA11" s="111"/>
      <c r="DB11" s="110"/>
      <c r="DC11" s="130"/>
      <c r="DD11" s="131"/>
      <c r="DE11" s="130"/>
      <c r="DF11" s="132"/>
      <c r="DG11" s="133"/>
      <c r="DH11" s="111"/>
      <c r="DI11" s="111"/>
      <c r="DJ11" s="111"/>
      <c r="DK11" s="110"/>
      <c r="DL11" s="130"/>
      <c r="DM11" s="131"/>
      <c r="DN11" s="130"/>
      <c r="DO11" s="132"/>
      <c r="DP11" s="133"/>
      <c r="DQ11" s="111"/>
      <c r="DR11" s="111"/>
      <c r="DS11" s="111"/>
      <c r="DT11" s="110"/>
      <c r="DU11" s="130"/>
      <c r="DV11" s="131"/>
      <c r="DW11" s="130"/>
      <c r="DX11" s="132"/>
      <c r="DY11" s="133"/>
      <c r="DZ11" s="111"/>
      <c r="EA11" s="111"/>
      <c r="EB11" s="111"/>
      <c r="EC11" s="110"/>
      <c r="ED11" s="130"/>
      <c r="EE11" s="131"/>
      <c r="EF11" s="130"/>
      <c r="EG11" s="132"/>
      <c r="EH11" s="133"/>
      <c r="EI11" s="111"/>
      <c r="EJ11" s="111"/>
      <c r="EK11" s="111"/>
      <c r="EL11" s="110"/>
      <c r="EM11" s="130"/>
      <c r="EN11" s="131"/>
      <c r="EO11" s="130"/>
      <c r="EP11" s="132"/>
      <c r="EQ11" s="133"/>
      <c r="ER11" s="111"/>
      <c r="ES11" s="111"/>
      <c r="ET11" s="111"/>
      <c r="EU11" s="110"/>
      <c r="EV11" s="130"/>
      <c r="EW11" s="131"/>
      <c r="EX11" s="130"/>
      <c r="EY11" s="132"/>
      <c r="EZ11" s="133"/>
      <c r="FA11" s="111"/>
      <c r="FB11" s="111"/>
      <c r="FC11" s="111"/>
      <c r="FD11" s="110"/>
      <c r="FE11" s="130"/>
      <c r="FF11" s="131"/>
      <c r="FG11" s="130"/>
      <c r="FH11" s="132"/>
      <c r="FI11" s="133"/>
      <c r="FJ11" s="111"/>
      <c r="FK11" s="111"/>
      <c r="FL11" s="111"/>
      <c r="FM11" s="110"/>
      <c r="FN11" s="130"/>
      <c r="FO11" s="131"/>
      <c r="FP11" s="130"/>
      <c r="FQ11" s="132"/>
      <c r="FR11" s="133"/>
      <c r="FS11" s="111"/>
      <c r="FT11" s="111"/>
      <c r="FU11" s="111"/>
      <c r="FV11" s="110"/>
      <c r="FW11" s="130"/>
      <c r="FX11" s="131"/>
      <c r="FY11" s="130"/>
      <c r="FZ11" s="132"/>
      <c r="GA11" s="133"/>
      <c r="GB11" s="111"/>
      <c r="GC11" s="111"/>
      <c r="GD11" s="111"/>
      <c r="GE11" s="110"/>
      <c r="GF11" s="130"/>
      <c r="GG11" s="131"/>
      <c r="GH11" s="130"/>
      <c r="GI11" s="132"/>
      <c r="GJ11" s="133"/>
      <c r="GK11" s="111"/>
      <c r="GL11" s="111"/>
      <c r="GM11" s="111"/>
      <c r="GN11" s="110"/>
      <c r="GO11" s="130"/>
      <c r="GP11" s="131"/>
      <c r="GQ11" s="130"/>
      <c r="GR11" s="132"/>
      <c r="GS11" s="133"/>
      <c r="GT11" s="135">
        <v>43122</v>
      </c>
      <c r="GU11" s="136"/>
      <c r="GV11" s="100">
        <v>17584</v>
      </c>
      <c r="GW11" s="114" t="s">
        <v>55</v>
      </c>
      <c r="GX11" s="114"/>
      <c r="GY11" s="527" t="s">
        <v>165</v>
      </c>
      <c r="GZ11" s="526">
        <v>2320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125" t="s">
        <v>26</v>
      </c>
      <c r="K12" s="85" t="s">
        <v>75</v>
      </c>
      <c r="L12" s="86">
        <v>17270</v>
      </c>
      <c r="M12" s="87">
        <v>43108</v>
      </c>
      <c r="N12" s="88" t="s">
        <v>74</v>
      </c>
      <c r="O12" s="117">
        <v>22185</v>
      </c>
      <c r="P12" s="76">
        <f t="shared" si="0"/>
        <v>4915</v>
      </c>
      <c r="Q12" s="118">
        <v>30</v>
      </c>
      <c r="R12" s="99"/>
      <c r="S12" s="126"/>
      <c r="T12" s="45">
        <f t="shared" si="2"/>
        <v>665550</v>
      </c>
      <c r="U12" s="127" t="s">
        <v>67</v>
      </c>
      <c r="V12" s="128">
        <v>43122</v>
      </c>
      <c r="W12" s="129">
        <v>17342</v>
      </c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>
        <v>43122</v>
      </c>
      <c r="GU12" s="136"/>
      <c r="GV12" s="100"/>
      <c r="GW12" s="114"/>
      <c r="GX12" s="114"/>
      <c r="GY12" s="527" t="s">
        <v>165</v>
      </c>
      <c r="GZ12" s="526">
        <v>4176</v>
      </c>
      <c r="HA12" s="116"/>
      <c r="HB12" s="116"/>
    </row>
    <row r="13" spans="1:210" x14ac:dyDescent="0.25">
      <c r="B13" s="116"/>
      <c r="C13" s="124"/>
      <c r="D13" s="41"/>
      <c r="E13" s="42"/>
      <c r="F13" s="43"/>
      <c r="G13" s="44"/>
      <c r="H13" s="45"/>
      <c r="I13" s="46"/>
      <c r="J13" s="104" t="s">
        <v>28</v>
      </c>
      <c r="K13" s="85" t="s">
        <v>40</v>
      </c>
      <c r="L13" s="105">
        <v>21580</v>
      </c>
      <c r="M13" s="87">
        <v>43109</v>
      </c>
      <c r="N13" s="88" t="s">
        <v>80</v>
      </c>
      <c r="O13" s="106">
        <v>26760</v>
      </c>
      <c r="P13" s="76">
        <f t="shared" si="0"/>
        <v>5180</v>
      </c>
      <c r="Q13" s="99">
        <v>30</v>
      </c>
      <c r="R13" s="99"/>
      <c r="S13" s="137"/>
      <c r="T13" s="45">
        <f t="shared" si="2"/>
        <v>802800</v>
      </c>
      <c r="U13" s="127" t="s">
        <v>67</v>
      </c>
      <c r="V13" s="128">
        <v>43123</v>
      </c>
      <c r="W13" s="129">
        <v>16588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43123</v>
      </c>
      <c r="GU13" s="136"/>
      <c r="GV13" s="100">
        <v>22176</v>
      </c>
      <c r="GW13" s="114" t="s">
        <v>56</v>
      </c>
      <c r="GX13" s="114"/>
      <c r="GY13" s="527" t="s">
        <v>165</v>
      </c>
      <c r="GZ13" s="526">
        <v>4176</v>
      </c>
      <c r="HA13" s="116"/>
      <c r="HB13" s="116"/>
    </row>
    <row r="14" spans="1:210" x14ac:dyDescent="0.25">
      <c r="B14" s="116"/>
      <c r="C14" s="124"/>
      <c r="D14" s="41"/>
      <c r="E14" s="42"/>
      <c r="F14" s="43"/>
      <c r="G14" s="44"/>
      <c r="H14" s="45"/>
      <c r="I14" s="46"/>
      <c r="J14" s="104" t="s">
        <v>33</v>
      </c>
      <c r="K14" s="71" t="s">
        <v>40</v>
      </c>
      <c r="L14" s="138">
        <v>19610</v>
      </c>
      <c r="M14" s="73">
        <v>43110</v>
      </c>
      <c r="N14" s="74" t="s">
        <v>94</v>
      </c>
      <c r="O14" s="139">
        <v>24330</v>
      </c>
      <c r="P14" s="76">
        <f t="shared" si="0"/>
        <v>4720</v>
      </c>
      <c r="Q14" s="140">
        <v>30</v>
      </c>
      <c r="R14" s="141"/>
      <c r="S14" s="142"/>
      <c r="T14" s="45">
        <f t="shared" si="2"/>
        <v>729900</v>
      </c>
      <c r="U14" s="143" t="s">
        <v>67</v>
      </c>
      <c r="V14" s="144">
        <v>43124</v>
      </c>
      <c r="W14" s="145">
        <v>16588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135">
        <v>43124</v>
      </c>
      <c r="GU14" s="136"/>
      <c r="GV14" s="100">
        <v>22176</v>
      </c>
      <c r="GW14" s="114" t="s">
        <v>57</v>
      </c>
      <c r="GX14" s="114"/>
      <c r="GY14" s="527" t="s">
        <v>165</v>
      </c>
      <c r="GZ14" s="526">
        <v>4176</v>
      </c>
      <c r="HA14" s="116"/>
      <c r="HB14" s="116"/>
    </row>
    <row r="15" spans="1:210" x14ac:dyDescent="0.25">
      <c r="B15" s="116"/>
      <c r="C15" s="124"/>
      <c r="D15" s="41"/>
      <c r="E15" s="42"/>
      <c r="F15" s="43"/>
      <c r="G15" s="44"/>
      <c r="H15" s="45"/>
      <c r="I15" s="46"/>
      <c r="J15" s="104" t="s">
        <v>83</v>
      </c>
      <c r="K15" s="71" t="s">
        <v>46</v>
      </c>
      <c r="L15" s="138">
        <v>15150</v>
      </c>
      <c r="M15" s="73">
        <v>43111</v>
      </c>
      <c r="N15" s="74" t="s">
        <v>82</v>
      </c>
      <c r="O15" s="139">
        <v>18480</v>
      </c>
      <c r="P15" s="76">
        <f t="shared" si="0"/>
        <v>3330</v>
      </c>
      <c r="Q15" s="140">
        <v>30</v>
      </c>
      <c r="R15" s="141"/>
      <c r="S15" s="142"/>
      <c r="T15" s="45">
        <f t="shared" si="2"/>
        <v>554400</v>
      </c>
      <c r="U15" s="143" t="s">
        <v>67</v>
      </c>
      <c r="V15" s="144">
        <v>43126</v>
      </c>
      <c r="W15" s="145">
        <v>12064</v>
      </c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>
        <v>43126</v>
      </c>
      <c r="GU15" s="136"/>
      <c r="GV15" s="100">
        <v>17584</v>
      </c>
      <c r="GW15" s="114" t="s">
        <v>58</v>
      </c>
      <c r="GX15" s="114"/>
      <c r="GY15" s="527" t="s">
        <v>165</v>
      </c>
      <c r="GZ15" s="526">
        <v>2320</v>
      </c>
      <c r="HA15" s="116"/>
      <c r="HB15" s="116"/>
    </row>
    <row r="16" spans="1:210" ht="31.5" x14ac:dyDescent="0.25">
      <c r="B16" s="116"/>
      <c r="C16" s="124"/>
      <c r="D16" s="41"/>
      <c r="E16" s="42"/>
      <c r="F16" s="43"/>
      <c r="G16" s="44"/>
      <c r="H16" s="45"/>
      <c r="I16" s="46"/>
      <c r="J16" s="104" t="s">
        <v>47</v>
      </c>
      <c r="K16" s="71" t="s">
        <v>41</v>
      </c>
      <c r="L16" s="138">
        <v>25640</v>
      </c>
      <c r="M16" s="73">
        <v>43111</v>
      </c>
      <c r="N16" s="483" t="s">
        <v>81</v>
      </c>
      <c r="O16" s="139">
        <v>31755</v>
      </c>
      <c r="P16" s="76">
        <f t="shared" si="0"/>
        <v>6115</v>
      </c>
      <c r="Q16" s="140">
        <v>29.5</v>
      </c>
      <c r="R16" s="141"/>
      <c r="S16" s="142"/>
      <c r="T16" s="45">
        <f t="shared" si="2"/>
        <v>936772.5</v>
      </c>
      <c r="U16" s="143" t="s">
        <v>67</v>
      </c>
      <c r="V16" s="144">
        <v>43125</v>
      </c>
      <c r="W16" s="145">
        <v>16437.2</v>
      </c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135">
        <v>43125</v>
      </c>
      <c r="GU16" s="136"/>
      <c r="GV16" s="100"/>
      <c r="GW16" s="114"/>
      <c r="GX16" s="114"/>
      <c r="GY16" s="527" t="s">
        <v>165</v>
      </c>
      <c r="GZ16" s="526">
        <v>4176</v>
      </c>
      <c r="HA16" s="116"/>
      <c r="HB16" s="116"/>
    </row>
    <row r="17" spans="2:210" x14ac:dyDescent="0.25">
      <c r="B17" s="116"/>
      <c r="C17" s="124"/>
      <c r="D17" s="41"/>
      <c r="E17" s="42"/>
      <c r="F17" s="43"/>
      <c r="G17" s="44"/>
      <c r="H17" s="45"/>
      <c r="I17" s="46"/>
      <c r="J17" s="104" t="s">
        <v>26</v>
      </c>
      <c r="K17" s="85" t="s">
        <v>42</v>
      </c>
      <c r="L17" s="146">
        <v>10560</v>
      </c>
      <c r="M17" s="87">
        <v>43112</v>
      </c>
      <c r="N17" s="88" t="s">
        <v>107</v>
      </c>
      <c r="O17" s="106">
        <v>13445</v>
      </c>
      <c r="P17" s="76">
        <f t="shared" si="0"/>
        <v>2885</v>
      </c>
      <c r="Q17" s="99">
        <v>30</v>
      </c>
      <c r="R17" s="99"/>
      <c r="S17" s="147"/>
      <c r="T17" s="45">
        <f t="shared" si="2"/>
        <v>403350</v>
      </c>
      <c r="U17" s="127" t="s">
        <v>108</v>
      </c>
      <c r="V17" s="148">
        <v>43129</v>
      </c>
      <c r="W17" s="145">
        <v>9802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135">
        <v>43129</v>
      </c>
      <c r="GU17" s="136"/>
      <c r="GV17" s="100">
        <v>17584</v>
      </c>
      <c r="GW17" s="114" t="s">
        <v>59</v>
      </c>
      <c r="GX17" s="114"/>
      <c r="GY17" s="525" t="s">
        <v>165</v>
      </c>
      <c r="GZ17" s="526">
        <v>2320</v>
      </c>
      <c r="HA17" s="116"/>
      <c r="HB17" s="116"/>
    </row>
    <row r="18" spans="2:210" x14ac:dyDescent="0.25">
      <c r="B18" s="116"/>
      <c r="C18" s="124"/>
      <c r="D18" s="41"/>
      <c r="E18" s="42"/>
      <c r="F18" s="43"/>
      <c r="G18" s="44"/>
      <c r="H18" s="45"/>
      <c r="I18" s="46"/>
      <c r="J18" s="104" t="s">
        <v>26</v>
      </c>
      <c r="K18" s="85" t="s">
        <v>43</v>
      </c>
      <c r="L18" s="146">
        <v>20200</v>
      </c>
      <c r="M18" s="87">
        <v>43112</v>
      </c>
      <c r="N18" s="88" t="s">
        <v>84</v>
      </c>
      <c r="O18" s="106">
        <v>25530</v>
      </c>
      <c r="P18" s="76">
        <f t="shared" si="0"/>
        <v>5330</v>
      </c>
      <c r="Q18" s="99">
        <v>30</v>
      </c>
      <c r="R18" s="830"/>
      <c r="S18" s="831"/>
      <c r="T18" s="45">
        <f t="shared" si="2"/>
        <v>765900</v>
      </c>
      <c r="U18" s="127" t="s">
        <v>67</v>
      </c>
      <c r="V18" s="148">
        <v>43126</v>
      </c>
      <c r="W18" s="145">
        <v>18774.599999999999</v>
      </c>
      <c r="X18" s="111"/>
      <c r="Y18" s="110"/>
      <c r="Z18" s="130"/>
      <c r="AA18" s="131"/>
      <c r="AB18" s="130"/>
      <c r="AC18" s="132"/>
      <c r="AD18" s="133"/>
      <c r="AE18" s="111"/>
      <c r="AF18" s="111"/>
      <c r="AG18" s="111"/>
      <c r="AH18" s="110"/>
      <c r="AI18" s="130"/>
      <c r="AJ18" s="131"/>
      <c r="AK18" s="130"/>
      <c r="AL18" s="132"/>
      <c r="AM18" s="133"/>
      <c r="AN18" s="111"/>
      <c r="AO18" s="111"/>
      <c r="AP18" s="111"/>
      <c r="AQ18" s="110"/>
      <c r="AR18" s="130"/>
      <c r="AS18" s="131"/>
      <c r="AT18" s="130"/>
      <c r="AU18" s="132"/>
      <c r="AV18" s="133"/>
      <c r="AW18" s="111"/>
      <c r="AX18" s="111"/>
      <c r="AY18" s="111"/>
      <c r="AZ18" s="110"/>
      <c r="BA18" s="130"/>
      <c r="BB18" s="131"/>
      <c r="BC18" s="130"/>
      <c r="BD18" s="132"/>
      <c r="BE18" s="133"/>
      <c r="BF18" s="111"/>
      <c r="BG18" s="111"/>
      <c r="BH18" s="111"/>
      <c r="BI18" s="110"/>
      <c r="BJ18" s="130"/>
      <c r="BK18" s="131"/>
      <c r="BL18" s="130"/>
      <c r="BM18" s="132"/>
      <c r="BN18" s="133"/>
      <c r="BO18" s="111"/>
      <c r="BP18" s="111"/>
      <c r="BQ18" s="111"/>
      <c r="BR18" s="110"/>
      <c r="BS18" s="130"/>
      <c r="BT18" s="131"/>
      <c r="BU18" s="130"/>
      <c r="BV18" s="132"/>
      <c r="BW18" s="133"/>
      <c r="BX18" s="111"/>
      <c r="BY18" s="111"/>
      <c r="BZ18" s="111"/>
      <c r="CA18" s="110"/>
      <c r="CB18" s="130"/>
      <c r="CC18" s="131"/>
      <c r="CD18" s="130"/>
      <c r="CE18" s="132"/>
      <c r="CF18" s="133"/>
      <c r="CG18" s="111"/>
      <c r="CH18" s="111"/>
      <c r="CI18" s="111"/>
      <c r="CJ18" s="110"/>
      <c r="CK18" s="130"/>
      <c r="CL18" s="131"/>
      <c r="CM18" s="130"/>
      <c r="CN18" s="132"/>
      <c r="CO18" s="133"/>
      <c r="CP18" s="111"/>
      <c r="CQ18" s="111"/>
      <c r="CR18" s="111"/>
      <c r="CS18" s="110"/>
      <c r="CT18" s="130"/>
      <c r="CU18" s="131"/>
      <c r="CV18" s="134"/>
      <c r="CW18" s="132"/>
      <c r="CX18" s="133"/>
      <c r="CY18" s="111"/>
      <c r="CZ18" s="111"/>
      <c r="DA18" s="111"/>
      <c r="DB18" s="110"/>
      <c r="DC18" s="130"/>
      <c r="DD18" s="131"/>
      <c r="DE18" s="130"/>
      <c r="DF18" s="132"/>
      <c r="DG18" s="133"/>
      <c r="DH18" s="111"/>
      <c r="DI18" s="111"/>
      <c r="DJ18" s="111"/>
      <c r="DK18" s="110"/>
      <c r="DL18" s="130"/>
      <c r="DM18" s="131"/>
      <c r="DN18" s="130"/>
      <c r="DO18" s="132"/>
      <c r="DP18" s="133"/>
      <c r="DQ18" s="111"/>
      <c r="DR18" s="111"/>
      <c r="DS18" s="111"/>
      <c r="DT18" s="110"/>
      <c r="DU18" s="130"/>
      <c r="DV18" s="131"/>
      <c r="DW18" s="130"/>
      <c r="DX18" s="132"/>
      <c r="DY18" s="133"/>
      <c r="DZ18" s="111"/>
      <c r="EA18" s="111"/>
      <c r="EB18" s="111"/>
      <c r="EC18" s="110"/>
      <c r="ED18" s="130"/>
      <c r="EE18" s="131"/>
      <c r="EF18" s="130"/>
      <c r="EG18" s="132"/>
      <c r="EH18" s="133"/>
      <c r="EI18" s="111"/>
      <c r="EJ18" s="111"/>
      <c r="EK18" s="111"/>
      <c r="EL18" s="110"/>
      <c r="EM18" s="130"/>
      <c r="EN18" s="131"/>
      <c r="EO18" s="130"/>
      <c r="EP18" s="132"/>
      <c r="EQ18" s="133"/>
      <c r="ER18" s="111"/>
      <c r="ES18" s="111"/>
      <c r="ET18" s="111"/>
      <c r="EU18" s="110"/>
      <c r="EV18" s="130"/>
      <c r="EW18" s="131"/>
      <c r="EX18" s="130"/>
      <c r="EY18" s="132"/>
      <c r="EZ18" s="133"/>
      <c r="FA18" s="111"/>
      <c r="FB18" s="111"/>
      <c r="FC18" s="111"/>
      <c r="FD18" s="110"/>
      <c r="FE18" s="130"/>
      <c r="FF18" s="131"/>
      <c r="FG18" s="130"/>
      <c r="FH18" s="132"/>
      <c r="FI18" s="133"/>
      <c r="FJ18" s="111"/>
      <c r="FK18" s="111"/>
      <c r="FL18" s="111"/>
      <c r="FM18" s="110"/>
      <c r="FN18" s="130"/>
      <c r="FO18" s="131"/>
      <c r="FP18" s="130"/>
      <c r="FQ18" s="132"/>
      <c r="FR18" s="133"/>
      <c r="FS18" s="111"/>
      <c r="FT18" s="111"/>
      <c r="FU18" s="111"/>
      <c r="FV18" s="110"/>
      <c r="FW18" s="130"/>
      <c r="FX18" s="131"/>
      <c r="FY18" s="130"/>
      <c r="FZ18" s="132"/>
      <c r="GA18" s="133"/>
      <c r="GB18" s="111"/>
      <c r="GC18" s="111"/>
      <c r="GD18" s="111"/>
      <c r="GE18" s="110"/>
      <c r="GF18" s="130"/>
      <c r="GG18" s="131"/>
      <c r="GH18" s="130"/>
      <c r="GI18" s="132"/>
      <c r="GJ18" s="133"/>
      <c r="GK18" s="111"/>
      <c r="GL18" s="111"/>
      <c r="GM18" s="111"/>
      <c r="GN18" s="110"/>
      <c r="GO18" s="130"/>
      <c r="GP18" s="131"/>
      <c r="GQ18" s="130"/>
      <c r="GR18" s="132"/>
      <c r="GS18" s="133"/>
      <c r="GT18" s="135">
        <v>43126</v>
      </c>
      <c r="GU18" s="149"/>
      <c r="GV18" s="100">
        <v>22176</v>
      </c>
      <c r="GW18" s="114" t="s">
        <v>60</v>
      </c>
      <c r="GX18" s="114"/>
      <c r="GY18" s="527" t="s">
        <v>165</v>
      </c>
      <c r="GZ18" s="526">
        <v>4176</v>
      </c>
      <c r="HA18" s="116"/>
      <c r="HB18" s="116"/>
    </row>
    <row r="19" spans="2:210" x14ac:dyDescent="0.25">
      <c r="B19" s="116"/>
      <c r="C19" s="124"/>
      <c r="D19" s="41"/>
      <c r="E19" s="42"/>
      <c r="F19" s="43"/>
      <c r="G19" s="44"/>
      <c r="H19" s="45"/>
      <c r="I19" s="46"/>
      <c r="J19" s="151" t="s">
        <v>48</v>
      </c>
      <c r="K19" s="85" t="s">
        <v>46</v>
      </c>
      <c r="L19" s="146">
        <v>11570</v>
      </c>
      <c r="M19" s="87">
        <v>43114</v>
      </c>
      <c r="N19" s="88" t="s">
        <v>105</v>
      </c>
      <c r="O19" s="106">
        <v>17050</v>
      </c>
      <c r="P19" s="150">
        <f t="shared" si="0"/>
        <v>5480</v>
      </c>
      <c r="Q19" s="99">
        <v>30</v>
      </c>
      <c r="R19" s="152"/>
      <c r="S19" s="118"/>
      <c r="T19" s="45">
        <f>Q19*O19</f>
        <v>511500</v>
      </c>
      <c r="U19" s="127" t="s">
        <v>67</v>
      </c>
      <c r="V19" s="148">
        <v>43129</v>
      </c>
      <c r="W19" s="145">
        <v>12064</v>
      </c>
      <c r="X19" s="111"/>
      <c r="Y19" s="110"/>
      <c r="Z19" s="130"/>
      <c r="AA19" s="131"/>
      <c r="AB19" s="130"/>
      <c r="AC19" s="132"/>
      <c r="AD19" s="133"/>
      <c r="AE19" s="111"/>
      <c r="AF19" s="111"/>
      <c r="AG19" s="111"/>
      <c r="AH19" s="110"/>
      <c r="AI19" s="130"/>
      <c r="AJ19" s="131"/>
      <c r="AK19" s="130"/>
      <c r="AL19" s="132"/>
      <c r="AM19" s="133"/>
      <c r="AN19" s="111"/>
      <c r="AO19" s="111"/>
      <c r="AP19" s="111"/>
      <c r="AQ19" s="110"/>
      <c r="AR19" s="130"/>
      <c r="AS19" s="131"/>
      <c r="AT19" s="130"/>
      <c r="AU19" s="132"/>
      <c r="AV19" s="133"/>
      <c r="AW19" s="111"/>
      <c r="AX19" s="111"/>
      <c r="AY19" s="111"/>
      <c r="AZ19" s="110"/>
      <c r="BA19" s="130"/>
      <c r="BB19" s="131"/>
      <c r="BC19" s="130"/>
      <c r="BD19" s="132"/>
      <c r="BE19" s="133"/>
      <c r="BF19" s="111"/>
      <c r="BG19" s="111"/>
      <c r="BH19" s="111"/>
      <c r="BI19" s="110"/>
      <c r="BJ19" s="130"/>
      <c r="BK19" s="131"/>
      <c r="BL19" s="130"/>
      <c r="BM19" s="132"/>
      <c r="BN19" s="133"/>
      <c r="BO19" s="111"/>
      <c r="BP19" s="111"/>
      <c r="BQ19" s="111"/>
      <c r="BR19" s="110"/>
      <c r="BS19" s="130"/>
      <c r="BT19" s="131"/>
      <c r="BU19" s="130"/>
      <c r="BV19" s="132"/>
      <c r="BW19" s="133"/>
      <c r="BX19" s="111"/>
      <c r="BY19" s="111"/>
      <c r="BZ19" s="111"/>
      <c r="CA19" s="110"/>
      <c r="CB19" s="130"/>
      <c r="CC19" s="131"/>
      <c r="CD19" s="130"/>
      <c r="CE19" s="132"/>
      <c r="CF19" s="133"/>
      <c r="CG19" s="111"/>
      <c r="CH19" s="111"/>
      <c r="CI19" s="111"/>
      <c r="CJ19" s="110"/>
      <c r="CK19" s="130"/>
      <c r="CL19" s="131"/>
      <c r="CM19" s="130"/>
      <c r="CN19" s="132"/>
      <c r="CO19" s="133"/>
      <c r="CP19" s="111"/>
      <c r="CQ19" s="111"/>
      <c r="CR19" s="111"/>
      <c r="CS19" s="110"/>
      <c r="CT19" s="130"/>
      <c r="CU19" s="131"/>
      <c r="CV19" s="134"/>
      <c r="CW19" s="132"/>
      <c r="CX19" s="133"/>
      <c r="CY19" s="111"/>
      <c r="CZ19" s="111"/>
      <c r="DA19" s="111"/>
      <c r="DB19" s="110"/>
      <c r="DC19" s="130"/>
      <c r="DD19" s="131"/>
      <c r="DE19" s="130"/>
      <c r="DF19" s="132"/>
      <c r="DG19" s="133"/>
      <c r="DH19" s="111"/>
      <c r="DI19" s="111"/>
      <c r="DJ19" s="111"/>
      <c r="DK19" s="110"/>
      <c r="DL19" s="130"/>
      <c r="DM19" s="131"/>
      <c r="DN19" s="130"/>
      <c r="DO19" s="132"/>
      <c r="DP19" s="133"/>
      <c r="DQ19" s="111"/>
      <c r="DR19" s="111"/>
      <c r="DS19" s="111"/>
      <c r="DT19" s="110"/>
      <c r="DU19" s="130"/>
      <c r="DV19" s="131"/>
      <c r="DW19" s="130"/>
      <c r="DX19" s="132"/>
      <c r="DY19" s="133"/>
      <c r="DZ19" s="111"/>
      <c r="EA19" s="111"/>
      <c r="EB19" s="111"/>
      <c r="EC19" s="110"/>
      <c r="ED19" s="130"/>
      <c r="EE19" s="131"/>
      <c r="EF19" s="130"/>
      <c r="EG19" s="132"/>
      <c r="EH19" s="133"/>
      <c r="EI19" s="111"/>
      <c r="EJ19" s="111"/>
      <c r="EK19" s="111"/>
      <c r="EL19" s="110"/>
      <c r="EM19" s="130"/>
      <c r="EN19" s="131"/>
      <c r="EO19" s="130"/>
      <c r="EP19" s="132"/>
      <c r="EQ19" s="133"/>
      <c r="ER19" s="111"/>
      <c r="ES19" s="111"/>
      <c r="ET19" s="111"/>
      <c r="EU19" s="110"/>
      <c r="EV19" s="130"/>
      <c r="EW19" s="131"/>
      <c r="EX19" s="130"/>
      <c r="EY19" s="132"/>
      <c r="EZ19" s="133"/>
      <c r="FA19" s="111"/>
      <c r="FB19" s="111"/>
      <c r="FC19" s="111"/>
      <c r="FD19" s="110"/>
      <c r="FE19" s="130"/>
      <c r="FF19" s="131"/>
      <c r="FG19" s="130"/>
      <c r="FH19" s="132"/>
      <c r="FI19" s="133"/>
      <c r="FJ19" s="111"/>
      <c r="FK19" s="111"/>
      <c r="FL19" s="111"/>
      <c r="FM19" s="110"/>
      <c r="FN19" s="130"/>
      <c r="FO19" s="131"/>
      <c r="FP19" s="130"/>
      <c r="FQ19" s="132"/>
      <c r="FR19" s="133"/>
      <c r="FS19" s="111"/>
      <c r="FT19" s="111"/>
      <c r="FU19" s="111"/>
      <c r="FV19" s="110"/>
      <c r="FW19" s="130"/>
      <c r="FX19" s="131"/>
      <c r="FY19" s="130"/>
      <c r="FZ19" s="132"/>
      <c r="GA19" s="133"/>
      <c r="GB19" s="111"/>
      <c r="GC19" s="111"/>
      <c r="GD19" s="111"/>
      <c r="GE19" s="110"/>
      <c r="GF19" s="130"/>
      <c r="GG19" s="131"/>
      <c r="GH19" s="130"/>
      <c r="GI19" s="132"/>
      <c r="GJ19" s="133"/>
      <c r="GK19" s="111"/>
      <c r="GL19" s="111"/>
      <c r="GM19" s="111"/>
      <c r="GN19" s="110"/>
      <c r="GO19" s="130"/>
      <c r="GP19" s="131"/>
      <c r="GQ19" s="130"/>
      <c r="GR19" s="132"/>
      <c r="GS19" s="133"/>
      <c r="GT19" s="135">
        <v>43129</v>
      </c>
      <c r="GU19" s="136"/>
      <c r="GV19" s="100">
        <v>17584</v>
      </c>
      <c r="GW19" s="114" t="s">
        <v>77</v>
      </c>
      <c r="GX19" s="114"/>
      <c r="GY19" s="527" t="s">
        <v>165</v>
      </c>
      <c r="GZ19" s="526">
        <v>2320</v>
      </c>
      <c r="HA19" s="116"/>
      <c r="HB19" s="116"/>
    </row>
    <row r="20" spans="2:210" x14ac:dyDescent="0.25">
      <c r="B20" s="116"/>
      <c r="C20" s="124"/>
      <c r="D20" s="41"/>
      <c r="E20" s="42"/>
      <c r="F20" s="43"/>
      <c r="G20" s="44"/>
      <c r="H20" s="45"/>
      <c r="I20" s="46"/>
      <c r="J20" s="151" t="s">
        <v>49</v>
      </c>
      <c r="K20" s="85" t="s">
        <v>40</v>
      </c>
      <c r="L20" s="146">
        <v>24300</v>
      </c>
      <c r="M20" s="87">
        <v>43114</v>
      </c>
      <c r="N20" s="88" t="s">
        <v>104</v>
      </c>
      <c r="O20" s="106">
        <v>27670</v>
      </c>
      <c r="P20" s="150">
        <f t="shared" si="0"/>
        <v>3370</v>
      </c>
      <c r="Q20" s="99">
        <v>30</v>
      </c>
      <c r="R20" s="830"/>
      <c r="S20" s="831"/>
      <c r="T20" s="45">
        <f t="shared" si="2"/>
        <v>830100</v>
      </c>
      <c r="U20" s="127" t="s">
        <v>106</v>
      </c>
      <c r="V20" s="148">
        <v>43129</v>
      </c>
      <c r="W20" s="145">
        <v>16588</v>
      </c>
      <c r="X20" s="111"/>
      <c r="Y20" s="110"/>
      <c r="Z20" s="130"/>
      <c r="AA20" s="131"/>
      <c r="AB20" s="130"/>
      <c r="AC20" s="132"/>
      <c r="AD20" s="133"/>
      <c r="AE20" s="111"/>
      <c r="AF20" s="111"/>
      <c r="AG20" s="111"/>
      <c r="AH20" s="110"/>
      <c r="AI20" s="130"/>
      <c r="AJ20" s="131"/>
      <c r="AK20" s="130"/>
      <c r="AL20" s="132"/>
      <c r="AM20" s="133"/>
      <c r="AN20" s="111"/>
      <c r="AO20" s="111"/>
      <c r="AP20" s="111"/>
      <c r="AQ20" s="110"/>
      <c r="AR20" s="130"/>
      <c r="AS20" s="131"/>
      <c r="AT20" s="130"/>
      <c r="AU20" s="132"/>
      <c r="AV20" s="133"/>
      <c r="AW20" s="111"/>
      <c r="AX20" s="111"/>
      <c r="AY20" s="111"/>
      <c r="AZ20" s="110"/>
      <c r="BA20" s="130"/>
      <c r="BB20" s="131"/>
      <c r="BC20" s="130"/>
      <c r="BD20" s="132"/>
      <c r="BE20" s="133"/>
      <c r="BF20" s="111"/>
      <c r="BG20" s="111"/>
      <c r="BH20" s="111"/>
      <c r="BI20" s="110"/>
      <c r="BJ20" s="130"/>
      <c r="BK20" s="131"/>
      <c r="BL20" s="130"/>
      <c r="BM20" s="132"/>
      <c r="BN20" s="133"/>
      <c r="BO20" s="111"/>
      <c r="BP20" s="111"/>
      <c r="BQ20" s="111"/>
      <c r="BR20" s="110"/>
      <c r="BS20" s="130"/>
      <c r="BT20" s="131"/>
      <c r="BU20" s="130"/>
      <c r="BV20" s="132"/>
      <c r="BW20" s="133"/>
      <c r="BX20" s="111"/>
      <c r="BY20" s="111"/>
      <c r="BZ20" s="111"/>
      <c r="CA20" s="110"/>
      <c r="CB20" s="130"/>
      <c r="CC20" s="131"/>
      <c r="CD20" s="130"/>
      <c r="CE20" s="132"/>
      <c r="CF20" s="133"/>
      <c r="CG20" s="111"/>
      <c r="CH20" s="111"/>
      <c r="CI20" s="111"/>
      <c r="CJ20" s="110"/>
      <c r="CK20" s="130"/>
      <c r="CL20" s="131"/>
      <c r="CM20" s="130"/>
      <c r="CN20" s="132"/>
      <c r="CO20" s="133"/>
      <c r="CP20" s="111"/>
      <c r="CQ20" s="111"/>
      <c r="CR20" s="111"/>
      <c r="CS20" s="110"/>
      <c r="CT20" s="130"/>
      <c r="CU20" s="131"/>
      <c r="CV20" s="134"/>
      <c r="CW20" s="132"/>
      <c r="CX20" s="133"/>
      <c r="CY20" s="111"/>
      <c r="CZ20" s="111"/>
      <c r="DA20" s="111"/>
      <c r="DB20" s="110"/>
      <c r="DC20" s="130"/>
      <c r="DD20" s="131"/>
      <c r="DE20" s="130"/>
      <c r="DF20" s="132"/>
      <c r="DG20" s="133"/>
      <c r="DH20" s="111"/>
      <c r="DI20" s="111"/>
      <c r="DJ20" s="111"/>
      <c r="DK20" s="110"/>
      <c r="DL20" s="130"/>
      <c r="DM20" s="131"/>
      <c r="DN20" s="130"/>
      <c r="DO20" s="132"/>
      <c r="DP20" s="133"/>
      <c r="DQ20" s="111"/>
      <c r="DR20" s="111"/>
      <c r="DS20" s="111"/>
      <c r="DT20" s="110"/>
      <c r="DU20" s="130"/>
      <c r="DV20" s="131"/>
      <c r="DW20" s="130"/>
      <c r="DX20" s="132"/>
      <c r="DY20" s="133"/>
      <c r="DZ20" s="111"/>
      <c r="EA20" s="111"/>
      <c r="EB20" s="111"/>
      <c r="EC20" s="110"/>
      <c r="ED20" s="130"/>
      <c r="EE20" s="131"/>
      <c r="EF20" s="130"/>
      <c r="EG20" s="132"/>
      <c r="EH20" s="133"/>
      <c r="EI20" s="111"/>
      <c r="EJ20" s="111"/>
      <c r="EK20" s="111"/>
      <c r="EL20" s="110"/>
      <c r="EM20" s="130"/>
      <c r="EN20" s="131"/>
      <c r="EO20" s="130"/>
      <c r="EP20" s="132"/>
      <c r="EQ20" s="133"/>
      <c r="ER20" s="111"/>
      <c r="ES20" s="111"/>
      <c r="ET20" s="111"/>
      <c r="EU20" s="110"/>
      <c r="EV20" s="130"/>
      <c r="EW20" s="131"/>
      <c r="EX20" s="130"/>
      <c r="EY20" s="132"/>
      <c r="EZ20" s="133"/>
      <c r="FA20" s="111"/>
      <c r="FB20" s="111"/>
      <c r="FC20" s="111"/>
      <c r="FD20" s="110"/>
      <c r="FE20" s="130"/>
      <c r="FF20" s="131"/>
      <c r="FG20" s="130"/>
      <c r="FH20" s="132"/>
      <c r="FI20" s="133"/>
      <c r="FJ20" s="111"/>
      <c r="FK20" s="111"/>
      <c r="FL20" s="111"/>
      <c r="FM20" s="110"/>
      <c r="FN20" s="130"/>
      <c r="FO20" s="131"/>
      <c r="FP20" s="130"/>
      <c r="FQ20" s="132"/>
      <c r="FR20" s="133"/>
      <c r="FS20" s="111"/>
      <c r="FT20" s="111"/>
      <c r="FU20" s="111"/>
      <c r="FV20" s="110"/>
      <c r="FW20" s="130"/>
      <c r="FX20" s="131"/>
      <c r="FY20" s="130"/>
      <c r="FZ20" s="132"/>
      <c r="GA20" s="133"/>
      <c r="GB20" s="111"/>
      <c r="GC20" s="111"/>
      <c r="GD20" s="111"/>
      <c r="GE20" s="110"/>
      <c r="GF20" s="130"/>
      <c r="GG20" s="131"/>
      <c r="GH20" s="130"/>
      <c r="GI20" s="132"/>
      <c r="GJ20" s="133"/>
      <c r="GK20" s="111"/>
      <c r="GL20" s="111"/>
      <c r="GM20" s="111"/>
      <c r="GN20" s="110"/>
      <c r="GO20" s="130"/>
      <c r="GP20" s="131"/>
      <c r="GQ20" s="130"/>
      <c r="GR20" s="132"/>
      <c r="GS20" s="133"/>
      <c r="GT20" s="135">
        <v>43129</v>
      </c>
      <c r="GU20" s="136"/>
      <c r="GV20" s="100">
        <v>22176</v>
      </c>
      <c r="GW20" s="114" t="s">
        <v>76</v>
      </c>
      <c r="GX20" s="114"/>
      <c r="GY20" s="527" t="s">
        <v>165</v>
      </c>
      <c r="GZ20" s="526">
        <v>4176</v>
      </c>
      <c r="HA20" s="116"/>
      <c r="HB20" s="116"/>
    </row>
    <row r="21" spans="2:210" x14ac:dyDescent="0.25">
      <c r="B21" s="116"/>
      <c r="C21" s="124"/>
      <c r="D21" s="41"/>
      <c r="E21" s="42"/>
      <c r="F21" s="43"/>
      <c r="G21" s="44"/>
      <c r="H21" s="45"/>
      <c r="I21" s="46"/>
      <c r="J21" s="104" t="s">
        <v>32</v>
      </c>
      <c r="K21" s="85" t="s">
        <v>31</v>
      </c>
      <c r="L21" s="105">
        <v>20760</v>
      </c>
      <c r="M21" s="87">
        <v>43115</v>
      </c>
      <c r="N21" s="88" t="s">
        <v>110</v>
      </c>
      <c r="O21" s="106">
        <v>26190</v>
      </c>
      <c r="P21" s="150">
        <f t="shared" si="0"/>
        <v>5430</v>
      </c>
      <c r="Q21" s="99">
        <v>30</v>
      </c>
      <c r="R21" s="99"/>
      <c r="S21" s="99"/>
      <c r="T21" s="45">
        <f t="shared" si="2"/>
        <v>785700</v>
      </c>
      <c r="U21" s="153" t="s">
        <v>67</v>
      </c>
      <c r="V21" s="148">
        <v>43130</v>
      </c>
      <c r="W21" s="154">
        <v>18850</v>
      </c>
      <c r="X21" s="111"/>
      <c r="Y21" s="110"/>
      <c r="Z21" s="130"/>
      <c r="AA21" s="131"/>
      <c r="AB21" s="130"/>
      <c r="AC21" s="132"/>
      <c r="AD21" s="133"/>
      <c r="AE21" s="111"/>
      <c r="AF21" s="111"/>
      <c r="AG21" s="111"/>
      <c r="AH21" s="110"/>
      <c r="AI21" s="130"/>
      <c r="AJ21" s="131"/>
      <c r="AK21" s="130"/>
      <c r="AL21" s="132"/>
      <c r="AM21" s="133"/>
      <c r="AN21" s="111"/>
      <c r="AO21" s="111"/>
      <c r="AP21" s="111"/>
      <c r="AQ21" s="110"/>
      <c r="AR21" s="130"/>
      <c r="AS21" s="131"/>
      <c r="AT21" s="130"/>
      <c r="AU21" s="132"/>
      <c r="AV21" s="133"/>
      <c r="AW21" s="111"/>
      <c r="AX21" s="111"/>
      <c r="AY21" s="111"/>
      <c r="AZ21" s="110"/>
      <c r="BA21" s="130"/>
      <c r="BB21" s="131"/>
      <c r="BC21" s="130"/>
      <c r="BD21" s="132"/>
      <c r="BE21" s="133"/>
      <c r="BF21" s="111"/>
      <c r="BG21" s="111"/>
      <c r="BH21" s="111"/>
      <c r="BI21" s="110"/>
      <c r="BJ21" s="130"/>
      <c r="BK21" s="131"/>
      <c r="BL21" s="130"/>
      <c r="BM21" s="132"/>
      <c r="BN21" s="133"/>
      <c r="BO21" s="111"/>
      <c r="BP21" s="111"/>
      <c r="BQ21" s="111"/>
      <c r="BR21" s="110"/>
      <c r="BS21" s="130"/>
      <c r="BT21" s="131"/>
      <c r="BU21" s="130"/>
      <c r="BV21" s="132"/>
      <c r="BW21" s="133"/>
      <c r="BX21" s="111"/>
      <c r="BY21" s="111"/>
      <c r="BZ21" s="111"/>
      <c r="CA21" s="110"/>
      <c r="CB21" s="130"/>
      <c r="CC21" s="131"/>
      <c r="CD21" s="130"/>
      <c r="CE21" s="132"/>
      <c r="CF21" s="133"/>
      <c r="CG21" s="111"/>
      <c r="CH21" s="111"/>
      <c r="CI21" s="111"/>
      <c r="CJ21" s="110"/>
      <c r="CK21" s="130"/>
      <c r="CL21" s="131"/>
      <c r="CM21" s="130"/>
      <c r="CN21" s="132"/>
      <c r="CO21" s="133"/>
      <c r="CP21" s="111"/>
      <c r="CQ21" s="111"/>
      <c r="CR21" s="111"/>
      <c r="CS21" s="110"/>
      <c r="CT21" s="130"/>
      <c r="CU21" s="131"/>
      <c r="CV21" s="134"/>
      <c r="CW21" s="132"/>
      <c r="CX21" s="133"/>
      <c r="CY21" s="111"/>
      <c r="CZ21" s="111"/>
      <c r="DA21" s="111"/>
      <c r="DB21" s="110"/>
      <c r="DC21" s="130"/>
      <c r="DD21" s="131"/>
      <c r="DE21" s="130"/>
      <c r="DF21" s="132"/>
      <c r="DG21" s="133"/>
      <c r="DH21" s="111"/>
      <c r="DI21" s="111"/>
      <c r="DJ21" s="111"/>
      <c r="DK21" s="110"/>
      <c r="DL21" s="130"/>
      <c r="DM21" s="131"/>
      <c r="DN21" s="130"/>
      <c r="DO21" s="132"/>
      <c r="DP21" s="133"/>
      <c r="DQ21" s="111"/>
      <c r="DR21" s="111"/>
      <c r="DS21" s="111"/>
      <c r="DT21" s="110"/>
      <c r="DU21" s="130"/>
      <c r="DV21" s="131"/>
      <c r="DW21" s="130"/>
      <c r="DX21" s="132"/>
      <c r="DY21" s="133"/>
      <c r="DZ21" s="111"/>
      <c r="EA21" s="111"/>
      <c r="EB21" s="111"/>
      <c r="EC21" s="110"/>
      <c r="ED21" s="130"/>
      <c r="EE21" s="131"/>
      <c r="EF21" s="130"/>
      <c r="EG21" s="132"/>
      <c r="EH21" s="133"/>
      <c r="EI21" s="111"/>
      <c r="EJ21" s="111"/>
      <c r="EK21" s="111"/>
      <c r="EL21" s="110"/>
      <c r="EM21" s="130"/>
      <c r="EN21" s="131"/>
      <c r="EO21" s="130"/>
      <c r="EP21" s="132"/>
      <c r="EQ21" s="133"/>
      <c r="ER21" s="111"/>
      <c r="ES21" s="111"/>
      <c r="ET21" s="111"/>
      <c r="EU21" s="110"/>
      <c r="EV21" s="130"/>
      <c r="EW21" s="131"/>
      <c r="EX21" s="130"/>
      <c r="EY21" s="132"/>
      <c r="EZ21" s="133"/>
      <c r="FA21" s="111"/>
      <c r="FB21" s="111"/>
      <c r="FC21" s="111"/>
      <c r="FD21" s="110"/>
      <c r="FE21" s="130"/>
      <c r="FF21" s="131"/>
      <c r="FG21" s="130"/>
      <c r="FH21" s="132"/>
      <c r="FI21" s="133"/>
      <c r="FJ21" s="111"/>
      <c r="FK21" s="111"/>
      <c r="FL21" s="111"/>
      <c r="FM21" s="110"/>
      <c r="FN21" s="130"/>
      <c r="FO21" s="131"/>
      <c r="FP21" s="130"/>
      <c r="FQ21" s="132"/>
      <c r="FR21" s="133"/>
      <c r="FS21" s="111"/>
      <c r="FT21" s="111"/>
      <c r="FU21" s="111"/>
      <c r="FV21" s="110"/>
      <c r="FW21" s="130"/>
      <c r="FX21" s="131"/>
      <c r="FY21" s="130"/>
      <c r="FZ21" s="132"/>
      <c r="GA21" s="133"/>
      <c r="GB21" s="111"/>
      <c r="GC21" s="111"/>
      <c r="GD21" s="111"/>
      <c r="GE21" s="110"/>
      <c r="GF21" s="130"/>
      <c r="GG21" s="131"/>
      <c r="GH21" s="130"/>
      <c r="GI21" s="132"/>
      <c r="GJ21" s="133"/>
      <c r="GK21" s="111"/>
      <c r="GL21" s="111"/>
      <c r="GM21" s="111"/>
      <c r="GN21" s="110"/>
      <c r="GO21" s="130"/>
      <c r="GP21" s="131"/>
      <c r="GQ21" s="130"/>
      <c r="GR21" s="132"/>
      <c r="GS21" s="133"/>
      <c r="GT21" s="135">
        <v>43130</v>
      </c>
      <c r="GU21" s="136"/>
      <c r="GV21" s="100">
        <v>22176</v>
      </c>
      <c r="GW21" s="114" t="s">
        <v>78</v>
      </c>
      <c r="GX21" s="114"/>
      <c r="GY21" s="527" t="s">
        <v>165</v>
      </c>
      <c r="GZ21" s="526">
        <v>4176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104" t="s">
        <v>28</v>
      </c>
      <c r="K22" s="85" t="s">
        <v>50</v>
      </c>
      <c r="L22" s="105">
        <v>19520</v>
      </c>
      <c r="M22" s="87">
        <v>43116</v>
      </c>
      <c r="N22" s="88" t="s">
        <v>109</v>
      </c>
      <c r="O22" s="106">
        <v>24200</v>
      </c>
      <c r="P22" s="150">
        <f t="shared" si="0"/>
        <v>4680</v>
      </c>
      <c r="Q22" s="99">
        <v>30</v>
      </c>
      <c r="R22" s="99"/>
      <c r="S22" s="99"/>
      <c r="T22" s="45">
        <f t="shared" si="2"/>
        <v>726000</v>
      </c>
      <c r="U22" s="153" t="s">
        <v>67</v>
      </c>
      <c r="V22" s="148">
        <v>43130</v>
      </c>
      <c r="W22" s="154">
        <v>16512.599999999999</v>
      </c>
      <c r="X22" s="111"/>
      <c r="Y22" s="110"/>
      <c r="Z22" s="130"/>
      <c r="AA22" s="131"/>
      <c r="AB22" s="130"/>
      <c r="AC22" s="132"/>
      <c r="AD22" s="133"/>
      <c r="AE22" s="111"/>
      <c r="AF22" s="111"/>
      <c r="AG22" s="111"/>
      <c r="AH22" s="110"/>
      <c r="AI22" s="130"/>
      <c r="AJ22" s="131"/>
      <c r="AK22" s="130"/>
      <c r="AL22" s="132"/>
      <c r="AM22" s="133"/>
      <c r="AN22" s="111"/>
      <c r="AO22" s="111"/>
      <c r="AP22" s="111"/>
      <c r="AQ22" s="110"/>
      <c r="AR22" s="130"/>
      <c r="AS22" s="131"/>
      <c r="AT22" s="130"/>
      <c r="AU22" s="132"/>
      <c r="AV22" s="133"/>
      <c r="AW22" s="111"/>
      <c r="AX22" s="111"/>
      <c r="AY22" s="111"/>
      <c r="AZ22" s="110"/>
      <c r="BA22" s="130"/>
      <c r="BB22" s="131"/>
      <c r="BC22" s="130"/>
      <c r="BD22" s="132"/>
      <c r="BE22" s="133"/>
      <c r="BF22" s="111"/>
      <c r="BG22" s="111"/>
      <c r="BH22" s="111"/>
      <c r="BI22" s="110"/>
      <c r="BJ22" s="130"/>
      <c r="BK22" s="131"/>
      <c r="BL22" s="130"/>
      <c r="BM22" s="132"/>
      <c r="BN22" s="133"/>
      <c r="BO22" s="111"/>
      <c r="BP22" s="111"/>
      <c r="BQ22" s="111"/>
      <c r="BR22" s="110"/>
      <c r="BS22" s="130"/>
      <c r="BT22" s="131"/>
      <c r="BU22" s="130"/>
      <c r="BV22" s="132"/>
      <c r="BW22" s="133"/>
      <c r="BX22" s="111"/>
      <c r="BY22" s="111"/>
      <c r="BZ22" s="111"/>
      <c r="CA22" s="110"/>
      <c r="CB22" s="130"/>
      <c r="CC22" s="131"/>
      <c r="CD22" s="130"/>
      <c r="CE22" s="132"/>
      <c r="CF22" s="133"/>
      <c r="CG22" s="111"/>
      <c r="CH22" s="111"/>
      <c r="CI22" s="111"/>
      <c r="CJ22" s="110"/>
      <c r="CK22" s="130"/>
      <c r="CL22" s="131"/>
      <c r="CM22" s="130"/>
      <c r="CN22" s="132"/>
      <c r="CO22" s="133"/>
      <c r="CP22" s="111"/>
      <c r="CQ22" s="111"/>
      <c r="CR22" s="111"/>
      <c r="CS22" s="110"/>
      <c r="CT22" s="130"/>
      <c r="CU22" s="131"/>
      <c r="CV22" s="134"/>
      <c r="CW22" s="132"/>
      <c r="CX22" s="133"/>
      <c r="CY22" s="111"/>
      <c r="CZ22" s="111"/>
      <c r="DA22" s="111"/>
      <c r="DB22" s="110"/>
      <c r="DC22" s="130"/>
      <c r="DD22" s="131"/>
      <c r="DE22" s="130"/>
      <c r="DF22" s="132"/>
      <c r="DG22" s="133"/>
      <c r="DH22" s="111"/>
      <c r="DI22" s="111"/>
      <c r="DJ22" s="111"/>
      <c r="DK22" s="110"/>
      <c r="DL22" s="130"/>
      <c r="DM22" s="131"/>
      <c r="DN22" s="130"/>
      <c r="DO22" s="132"/>
      <c r="DP22" s="133"/>
      <c r="DQ22" s="111"/>
      <c r="DR22" s="111"/>
      <c r="DS22" s="111"/>
      <c r="DT22" s="110"/>
      <c r="DU22" s="130"/>
      <c r="DV22" s="131"/>
      <c r="DW22" s="130"/>
      <c r="DX22" s="132"/>
      <c r="DY22" s="133"/>
      <c r="DZ22" s="111"/>
      <c r="EA22" s="111"/>
      <c r="EB22" s="111"/>
      <c r="EC22" s="110"/>
      <c r="ED22" s="130"/>
      <c r="EE22" s="131"/>
      <c r="EF22" s="130"/>
      <c r="EG22" s="132"/>
      <c r="EH22" s="133"/>
      <c r="EI22" s="111"/>
      <c r="EJ22" s="111"/>
      <c r="EK22" s="111"/>
      <c r="EL22" s="110"/>
      <c r="EM22" s="130"/>
      <c r="EN22" s="131"/>
      <c r="EO22" s="130"/>
      <c r="EP22" s="132"/>
      <c r="EQ22" s="133"/>
      <c r="ER22" s="111"/>
      <c r="ES22" s="111"/>
      <c r="ET22" s="111"/>
      <c r="EU22" s="110"/>
      <c r="EV22" s="130"/>
      <c r="EW22" s="131"/>
      <c r="EX22" s="130"/>
      <c r="EY22" s="132"/>
      <c r="EZ22" s="133"/>
      <c r="FA22" s="111"/>
      <c r="FB22" s="111"/>
      <c r="FC22" s="111"/>
      <c r="FD22" s="110"/>
      <c r="FE22" s="130"/>
      <c r="FF22" s="131"/>
      <c r="FG22" s="130"/>
      <c r="FH22" s="132"/>
      <c r="FI22" s="133"/>
      <c r="FJ22" s="111"/>
      <c r="FK22" s="111"/>
      <c r="FL22" s="111"/>
      <c r="FM22" s="110"/>
      <c r="FN22" s="130"/>
      <c r="FO22" s="131"/>
      <c r="FP22" s="130"/>
      <c r="FQ22" s="132"/>
      <c r="FR22" s="133"/>
      <c r="FS22" s="111"/>
      <c r="FT22" s="111"/>
      <c r="FU22" s="111"/>
      <c r="FV22" s="110"/>
      <c r="FW22" s="130"/>
      <c r="FX22" s="131"/>
      <c r="FY22" s="130"/>
      <c r="FZ22" s="132"/>
      <c r="GA22" s="133"/>
      <c r="GB22" s="111"/>
      <c r="GC22" s="111"/>
      <c r="GD22" s="111"/>
      <c r="GE22" s="110"/>
      <c r="GF22" s="130"/>
      <c r="GG22" s="131"/>
      <c r="GH22" s="130"/>
      <c r="GI22" s="132"/>
      <c r="GJ22" s="133"/>
      <c r="GK22" s="111"/>
      <c r="GL22" s="111"/>
      <c r="GM22" s="111"/>
      <c r="GN22" s="110"/>
      <c r="GO22" s="130"/>
      <c r="GP22" s="131"/>
      <c r="GQ22" s="130"/>
      <c r="GR22" s="132"/>
      <c r="GS22" s="133"/>
      <c r="GT22" s="135">
        <v>43130</v>
      </c>
      <c r="GU22" s="136"/>
      <c r="GV22" s="122"/>
      <c r="GW22" s="114"/>
      <c r="GX22" s="114"/>
      <c r="GY22" s="522" t="s">
        <v>199</v>
      </c>
      <c r="GZ22" s="93">
        <v>4176</v>
      </c>
      <c r="HA22" s="116"/>
      <c r="HB22" s="116"/>
    </row>
    <row r="23" spans="2:210" ht="18.75" x14ac:dyDescent="0.3">
      <c r="B23" s="116"/>
      <c r="C23" s="124"/>
      <c r="D23" s="41"/>
      <c r="E23" s="42"/>
      <c r="F23" s="43"/>
      <c r="G23" s="44"/>
      <c r="H23" s="45"/>
      <c r="I23" s="46"/>
      <c r="J23" s="459" t="s">
        <v>99</v>
      </c>
      <c r="K23" s="460" t="s">
        <v>98</v>
      </c>
      <c r="L23" s="452">
        <v>7390</v>
      </c>
      <c r="M23" s="453">
        <v>43116</v>
      </c>
      <c r="N23" s="454" t="s">
        <v>111</v>
      </c>
      <c r="O23" s="455">
        <v>7424</v>
      </c>
      <c r="P23" s="456">
        <f t="shared" si="0"/>
        <v>34</v>
      </c>
      <c r="Q23" s="457">
        <v>74</v>
      </c>
      <c r="R23" s="821" t="s">
        <v>103</v>
      </c>
      <c r="S23" s="822"/>
      <c r="T23" s="458">
        <f t="shared" si="2"/>
        <v>549376</v>
      </c>
      <c r="U23" s="464" t="s">
        <v>101</v>
      </c>
      <c r="V23" s="465" t="s">
        <v>102</v>
      </c>
      <c r="W23" s="154"/>
      <c r="X23" s="111"/>
      <c r="Y23" s="110"/>
      <c r="Z23" s="130"/>
      <c r="AA23" s="131"/>
      <c r="AB23" s="130"/>
      <c r="AC23" s="132"/>
      <c r="AD23" s="133"/>
      <c r="AE23" s="111"/>
      <c r="AF23" s="111"/>
      <c r="AG23" s="111"/>
      <c r="AH23" s="110"/>
      <c r="AI23" s="130"/>
      <c r="AJ23" s="131"/>
      <c r="AK23" s="130"/>
      <c r="AL23" s="132"/>
      <c r="AM23" s="133"/>
      <c r="AN23" s="111"/>
      <c r="AO23" s="111"/>
      <c r="AP23" s="111"/>
      <c r="AQ23" s="110"/>
      <c r="AR23" s="130"/>
      <c r="AS23" s="131"/>
      <c r="AT23" s="130"/>
      <c r="AU23" s="132"/>
      <c r="AV23" s="133"/>
      <c r="AW23" s="111"/>
      <c r="AX23" s="111"/>
      <c r="AY23" s="111"/>
      <c r="AZ23" s="110"/>
      <c r="BA23" s="130"/>
      <c r="BB23" s="131"/>
      <c r="BC23" s="130"/>
      <c r="BD23" s="132"/>
      <c r="BE23" s="133"/>
      <c r="BF23" s="111"/>
      <c r="BG23" s="111"/>
      <c r="BH23" s="111"/>
      <c r="BI23" s="110"/>
      <c r="BJ23" s="130"/>
      <c r="BK23" s="131"/>
      <c r="BL23" s="130"/>
      <c r="BM23" s="132"/>
      <c r="BN23" s="133"/>
      <c r="BO23" s="111"/>
      <c r="BP23" s="111"/>
      <c r="BQ23" s="111"/>
      <c r="BR23" s="110"/>
      <c r="BS23" s="130"/>
      <c r="BT23" s="131"/>
      <c r="BU23" s="130"/>
      <c r="BV23" s="132"/>
      <c r="BW23" s="133"/>
      <c r="BX23" s="111"/>
      <c r="BY23" s="111"/>
      <c r="BZ23" s="111"/>
      <c r="CA23" s="110"/>
      <c r="CB23" s="130"/>
      <c r="CC23" s="131"/>
      <c r="CD23" s="130"/>
      <c r="CE23" s="132"/>
      <c r="CF23" s="133"/>
      <c r="CG23" s="111"/>
      <c r="CH23" s="111"/>
      <c r="CI23" s="111"/>
      <c r="CJ23" s="110"/>
      <c r="CK23" s="130"/>
      <c r="CL23" s="131"/>
      <c r="CM23" s="130"/>
      <c r="CN23" s="132"/>
      <c r="CO23" s="133"/>
      <c r="CP23" s="111"/>
      <c r="CQ23" s="111"/>
      <c r="CR23" s="111"/>
      <c r="CS23" s="110"/>
      <c r="CT23" s="130"/>
      <c r="CU23" s="131"/>
      <c r="CV23" s="134"/>
      <c r="CW23" s="132"/>
      <c r="CX23" s="133"/>
      <c r="CY23" s="111"/>
      <c r="CZ23" s="111"/>
      <c r="DA23" s="111"/>
      <c r="DB23" s="110"/>
      <c r="DC23" s="130"/>
      <c r="DD23" s="131"/>
      <c r="DE23" s="130"/>
      <c r="DF23" s="132"/>
      <c r="DG23" s="133"/>
      <c r="DH23" s="111"/>
      <c r="DI23" s="111"/>
      <c r="DJ23" s="111"/>
      <c r="DK23" s="110"/>
      <c r="DL23" s="130"/>
      <c r="DM23" s="131"/>
      <c r="DN23" s="130"/>
      <c r="DO23" s="132"/>
      <c r="DP23" s="133"/>
      <c r="DQ23" s="111"/>
      <c r="DR23" s="111"/>
      <c r="DS23" s="111"/>
      <c r="DT23" s="110"/>
      <c r="DU23" s="130"/>
      <c r="DV23" s="131"/>
      <c r="DW23" s="130"/>
      <c r="DX23" s="132"/>
      <c r="DY23" s="133"/>
      <c r="DZ23" s="111"/>
      <c r="EA23" s="111"/>
      <c r="EB23" s="111"/>
      <c r="EC23" s="110"/>
      <c r="ED23" s="130"/>
      <c r="EE23" s="131"/>
      <c r="EF23" s="130"/>
      <c r="EG23" s="132"/>
      <c r="EH23" s="133"/>
      <c r="EI23" s="111"/>
      <c r="EJ23" s="111"/>
      <c r="EK23" s="111"/>
      <c r="EL23" s="110"/>
      <c r="EM23" s="130"/>
      <c r="EN23" s="131"/>
      <c r="EO23" s="130"/>
      <c r="EP23" s="132"/>
      <c r="EQ23" s="133"/>
      <c r="ER23" s="111"/>
      <c r="ES23" s="111"/>
      <c r="ET23" s="111"/>
      <c r="EU23" s="110"/>
      <c r="EV23" s="130"/>
      <c r="EW23" s="131"/>
      <c r="EX23" s="130"/>
      <c r="EY23" s="132"/>
      <c r="EZ23" s="133"/>
      <c r="FA23" s="111"/>
      <c r="FB23" s="111"/>
      <c r="FC23" s="111"/>
      <c r="FD23" s="110"/>
      <c r="FE23" s="130"/>
      <c r="FF23" s="131"/>
      <c r="FG23" s="130"/>
      <c r="FH23" s="132"/>
      <c r="FI23" s="133"/>
      <c r="FJ23" s="111"/>
      <c r="FK23" s="111"/>
      <c r="FL23" s="111"/>
      <c r="FM23" s="110"/>
      <c r="FN23" s="130"/>
      <c r="FO23" s="131"/>
      <c r="FP23" s="130"/>
      <c r="FQ23" s="132"/>
      <c r="FR23" s="133"/>
      <c r="FS23" s="111"/>
      <c r="FT23" s="111"/>
      <c r="FU23" s="111"/>
      <c r="FV23" s="110"/>
      <c r="FW23" s="130"/>
      <c r="FX23" s="131"/>
      <c r="FY23" s="130"/>
      <c r="FZ23" s="132"/>
      <c r="GA23" s="133"/>
      <c r="GB23" s="111"/>
      <c r="GC23" s="111"/>
      <c r="GD23" s="111"/>
      <c r="GE23" s="110"/>
      <c r="GF23" s="130"/>
      <c r="GG23" s="131"/>
      <c r="GH23" s="130"/>
      <c r="GI23" s="132"/>
      <c r="GJ23" s="133"/>
      <c r="GK23" s="111"/>
      <c r="GL23" s="111"/>
      <c r="GM23" s="111"/>
      <c r="GN23" s="110"/>
      <c r="GO23" s="130"/>
      <c r="GP23" s="131"/>
      <c r="GQ23" s="130"/>
      <c r="GR23" s="132"/>
      <c r="GS23" s="133"/>
      <c r="GT23" s="135"/>
      <c r="GU23" s="136"/>
      <c r="GV23" s="122"/>
      <c r="GW23" s="114"/>
      <c r="GX23" s="114"/>
      <c r="GY23" s="522" t="s">
        <v>200</v>
      </c>
      <c r="GZ23" s="93">
        <v>0</v>
      </c>
      <c r="HA23" s="116"/>
      <c r="HB23" s="116"/>
    </row>
    <row r="24" spans="2:210" ht="30" x14ac:dyDescent="0.25">
      <c r="B24" s="116"/>
      <c r="C24" s="124"/>
      <c r="D24" s="41"/>
      <c r="E24" s="42"/>
      <c r="F24" s="43"/>
      <c r="G24" s="44"/>
      <c r="H24" s="45"/>
      <c r="I24" s="46"/>
      <c r="J24" s="155" t="s">
        <v>63</v>
      </c>
      <c r="K24" s="85" t="s">
        <v>85</v>
      </c>
      <c r="L24" s="105">
        <v>21630</v>
      </c>
      <c r="M24" s="87">
        <v>43117</v>
      </c>
      <c r="N24" s="466" t="s">
        <v>123</v>
      </c>
      <c r="O24" s="106">
        <f>26635-120</f>
        <v>26515</v>
      </c>
      <c r="P24" s="150">
        <f t="shared" si="0"/>
        <v>4885</v>
      </c>
      <c r="Q24" s="99">
        <v>30</v>
      </c>
      <c r="R24" s="99"/>
      <c r="S24" s="99"/>
      <c r="T24" s="45">
        <f t="shared" si="2"/>
        <v>795450</v>
      </c>
      <c r="U24" s="467" t="s">
        <v>113</v>
      </c>
      <c r="V24" s="468">
        <v>43132</v>
      </c>
      <c r="W24" s="469">
        <v>16588</v>
      </c>
      <c r="X24" s="470"/>
      <c r="Y24" s="471"/>
      <c r="Z24" s="472"/>
      <c r="AA24" s="473"/>
      <c r="AB24" s="472"/>
      <c r="AC24" s="474"/>
      <c r="AD24" s="475"/>
      <c r="AE24" s="470"/>
      <c r="AF24" s="470"/>
      <c r="AG24" s="470"/>
      <c r="AH24" s="471"/>
      <c r="AI24" s="472"/>
      <c r="AJ24" s="473"/>
      <c r="AK24" s="472"/>
      <c r="AL24" s="474"/>
      <c r="AM24" s="475"/>
      <c r="AN24" s="470"/>
      <c r="AO24" s="470"/>
      <c r="AP24" s="470"/>
      <c r="AQ24" s="471"/>
      <c r="AR24" s="472"/>
      <c r="AS24" s="473"/>
      <c r="AT24" s="472"/>
      <c r="AU24" s="474"/>
      <c r="AV24" s="475"/>
      <c r="AW24" s="470"/>
      <c r="AX24" s="470"/>
      <c r="AY24" s="470"/>
      <c r="AZ24" s="471"/>
      <c r="BA24" s="472"/>
      <c r="BB24" s="473"/>
      <c r="BC24" s="472"/>
      <c r="BD24" s="474"/>
      <c r="BE24" s="475"/>
      <c r="BF24" s="470"/>
      <c r="BG24" s="470"/>
      <c r="BH24" s="470"/>
      <c r="BI24" s="471"/>
      <c r="BJ24" s="472"/>
      <c r="BK24" s="473"/>
      <c r="BL24" s="472"/>
      <c r="BM24" s="474"/>
      <c r="BN24" s="475"/>
      <c r="BO24" s="470"/>
      <c r="BP24" s="470"/>
      <c r="BQ24" s="470"/>
      <c r="BR24" s="471"/>
      <c r="BS24" s="472"/>
      <c r="BT24" s="473"/>
      <c r="BU24" s="472"/>
      <c r="BV24" s="474"/>
      <c r="BW24" s="475"/>
      <c r="BX24" s="470"/>
      <c r="BY24" s="470"/>
      <c r="BZ24" s="470"/>
      <c r="CA24" s="471"/>
      <c r="CB24" s="472"/>
      <c r="CC24" s="473"/>
      <c r="CD24" s="472"/>
      <c r="CE24" s="474"/>
      <c r="CF24" s="475"/>
      <c r="CG24" s="470"/>
      <c r="CH24" s="470"/>
      <c r="CI24" s="470"/>
      <c r="CJ24" s="471"/>
      <c r="CK24" s="472"/>
      <c r="CL24" s="473"/>
      <c r="CM24" s="472"/>
      <c r="CN24" s="474"/>
      <c r="CO24" s="475"/>
      <c r="CP24" s="470"/>
      <c r="CQ24" s="470"/>
      <c r="CR24" s="470"/>
      <c r="CS24" s="471"/>
      <c r="CT24" s="472"/>
      <c r="CU24" s="473"/>
      <c r="CV24" s="476"/>
      <c r="CW24" s="474"/>
      <c r="CX24" s="475"/>
      <c r="CY24" s="470"/>
      <c r="CZ24" s="470"/>
      <c r="DA24" s="470"/>
      <c r="DB24" s="471"/>
      <c r="DC24" s="472"/>
      <c r="DD24" s="473"/>
      <c r="DE24" s="472"/>
      <c r="DF24" s="474"/>
      <c r="DG24" s="475"/>
      <c r="DH24" s="470"/>
      <c r="DI24" s="470"/>
      <c r="DJ24" s="470"/>
      <c r="DK24" s="471"/>
      <c r="DL24" s="472"/>
      <c r="DM24" s="473"/>
      <c r="DN24" s="472"/>
      <c r="DO24" s="474"/>
      <c r="DP24" s="475"/>
      <c r="DQ24" s="470"/>
      <c r="DR24" s="470"/>
      <c r="DS24" s="470"/>
      <c r="DT24" s="471"/>
      <c r="DU24" s="472"/>
      <c r="DV24" s="473"/>
      <c r="DW24" s="472"/>
      <c r="DX24" s="474"/>
      <c r="DY24" s="475"/>
      <c r="DZ24" s="470"/>
      <c r="EA24" s="470"/>
      <c r="EB24" s="470"/>
      <c r="EC24" s="471"/>
      <c r="ED24" s="472"/>
      <c r="EE24" s="473"/>
      <c r="EF24" s="472"/>
      <c r="EG24" s="474"/>
      <c r="EH24" s="475"/>
      <c r="EI24" s="470"/>
      <c r="EJ24" s="470"/>
      <c r="EK24" s="470"/>
      <c r="EL24" s="471"/>
      <c r="EM24" s="472"/>
      <c r="EN24" s="473"/>
      <c r="EO24" s="472"/>
      <c r="EP24" s="474"/>
      <c r="EQ24" s="475"/>
      <c r="ER24" s="470"/>
      <c r="ES24" s="470"/>
      <c r="ET24" s="470"/>
      <c r="EU24" s="471"/>
      <c r="EV24" s="472"/>
      <c r="EW24" s="473"/>
      <c r="EX24" s="472"/>
      <c r="EY24" s="474"/>
      <c r="EZ24" s="475"/>
      <c r="FA24" s="470"/>
      <c r="FB24" s="470"/>
      <c r="FC24" s="470"/>
      <c r="FD24" s="471"/>
      <c r="FE24" s="472"/>
      <c r="FF24" s="473"/>
      <c r="FG24" s="472"/>
      <c r="FH24" s="474"/>
      <c r="FI24" s="475"/>
      <c r="FJ24" s="470"/>
      <c r="FK24" s="470"/>
      <c r="FL24" s="470"/>
      <c r="FM24" s="471"/>
      <c r="FN24" s="472"/>
      <c r="FO24" s="473"/>
      <c r="FP24" s="472"/>
      <c r="FQ24" s="474"/>
      <c r="FR24" s="475"/>
      <c r="FS24" s="470"/>
      <c r="FT24" s="470"/>
      <c r="FU24" s="470"/>
      <c r="FV24" s="471"/>
      <c r="FW24" s="472"/>
      <c r="FX24" s="473"/>
      <c r="FY24" s="472"/>
      <c r="FZ24" s="474"/>
      <c r="GA24" s="475"/>
      <c r="GB24" s="470"/>
      <c r="GC24" s="470"/>
      <c r="GD24" s="470"/>
      <c r="GE24" s="471"/>
      <c r="GF24" s="472"/>
      <c r="GG24" s="473"/>
      <c r="GH24" s="472"/>
      <c r="GI24" s="474"/>
      <c r="GJ24" s="475"/>
      <c r="GK24" s="470"/>
      <c r="GL24" s="470"/>
      <c r="GM24" s="470"/>
      <c r="GN24" s="471"/>
      <c r="GO24" s="472"/>
      <c r="GP24" s="473"/>
      <c r="GQ24" s="472"/>
      <c r="GR24" s="474"/>
      <c r="GS24" s="475"/>
      <c r="GT24" s="477">
        <v>43132</v>
      </c>
      <c r="GU24" s="136"/>
      <c r="GV24" s="122"/>
      <c r="GW24" s="114"/>
      <c r="GX24" s="114"/>
      <c r="GY24" s="522" t="s">
        <v>199</v>
      </c>
      <c r="GZ24" s="93">
        <v>4176</v>
      </c>
      <c r="HA24" s="116"/>
      <c r="HB24" s="116"/>
    </row>
    <row r="25" spans="2:210" x14ac:dyDescent="0.25">
      <c r="B25" s="116"/>
      <c r="C25" s="124"/>
      <c r="D25" s="41"/>
      <c r="E25" s="42"/>
      <c r="F25" s="43"/>
      <c r="G25" s="44"/>
      <c r="H25" s="45"/>
      <c r="I25" s="46"/>
      <c r="J25" s="155" t="s">
        <v>28</v>
      </c>
      <c r="K25" s="85" t="s">
        <v>43</v>
      </c>
      <c r="L25" s="105">
        <v>22920</v>
      </c>
      <c r="M25" s="87">
        <v>43118</v>
      </c>
      <c r="N25" s="466" t="s">
        <v>131</v>
      </c>
      <c r="O25" s="106">
        <v>30470</v>
      </c>
      <c r="P25" s="150">
        <f t="shared" si="0"/>
        <v>7550</v>
      </c>
      <c r="Q25" s="99">
        <v>30</v>
      </c>
      <c r="R25" s="99"/>
      <c r="S25" s="99"/>
      <c r="T25" s="45">
        <f t="shared" si="2"/>
        <v>914100</v>
      </c>
      <c r="U25" s="467" t="s">
        <v>113</v>
      </c>
      <c r="V25" s="468">
        <v>43137</v>
      </c>
      <c r="W25" s="469">
        <v>18774.599999999999</v>
      </c>
      <c r="X25" s="470"/>
      <c r="Y25" s="471"/>
      <c r="Z25" s="472"/>
      <c r="AA25" s="473"/>
      <c r="AB25" s="472"/>
      <c r="AC25" s="474"/>
      <c r="AD25" s="475"/>
      <c r="AE25" s="470"/>
      <c r="AF25" s="470"/>
      <c r="AG25" s="470"/>
      <c r="AH25" s="471"/>
      <c r="AI25" s="472"/>
      <c r="AJ25" s="473"/>
      <c r="AK25" s="472"/>
      <c r="AL25" s="474"/>
      <c r="AM25" s="475"/>
      <c r="AN25" s="470"/>
      <c r="AO25" s="470"/>
      <c r="AP25" s="470"/>
      <c r="AQ25" s="471"/>
      <c r="AR25" s="472"/>
      <c r="AS25" s="473"/>
      <c r="AT25" s="472"/>
      <c r="AU25" s="474"/>
      <c r="AV25" s="475"/>
      <c r="AW25" s="470"/>
      <c r="AX25" s="470"/>
      <c r="AY25" s="470"/>
      <c r="AZ25" s="471"/>
      <c r="BA25" s="472"/>
      <c r="BB25" s="473"/>
      <c r="BC25" s="472"/>
      <c r="BD25" s="474"/>
      <c r="BE25" s="475"/>
      <c r="BF25" s="470"/>
      <c r="BG25" s="470"/>
      <c r="BH25" s="470"/>
      <c r="BI25" s="471"/>
      <c r="BJ25" s="472"/>
      <c r="BK25" s="473"/>
      <c r="BL25" s="472"/>
      <c r="BM25" s="474"/>
      <c r="BN25" s="475"/>
      <c r="BO25" s="470"/>
      <c r="BP25" s="470"/>
      <c r="BQ25" s="470"/>
      <c r="BR25" s="471"/>
      <c r="BS25" s="472"/>
      <c r="BT25" s="473"/>
      <c r="BU25" s="472"/>
      <c r="BV25" s="474"/>
      <c r="BW25" s="475"/>
      <c r="BX25" s="470"/>
      <c r="BY25" s="470"/>
      <c r="BZ25" s="470"/>
      <c r="CA25" s="471"/>
      <c r="CB25" s="472"/>
      <c r="CC25" s="473"/>
      <c r="CD25" s="472"/>
      <c r="CE25" s="474"/>
      <c r="CF25" s="475"/>
      <c r="CG25" s="470"/>
      <c r="CH25" s="470"/>
      <c r="CI25" s="470"/>
      <c r="CJ25" s="471"/>
      <c r="CK25" s="472"/>
      <c r="CL25" s="473"/>
      <c r="CM25" s="472"/>
      <c r="CN25" s="474"/>
      <c r="CO25" s="475"/>
      <c r="CP25" s="470"/>
      <c r="CQ25" s="470"/>
      <c r="CR25" s="470"/>
      <c r="CS25" s="471"/>
      <c r="CT25" s="472"/>
      <c r="CU25" s="473"/>
      <c r="CV25" s="476"/>
      <c r="CW25" s="474"/>
      <c r="CX25" s="475"/>
      <c r="CY25" s="470"/>
      <c r="CZ25" s="470"/>
      <c r="DA25" s="470"/>
      <c r="DB25" s="471"/>
      <c r="DC25" s="472"/>
      <c r="DD25" s="473"/>
      <c r="DE25" s="472"/>
      <c r="DF25" s="474"/>
      <c r="DG25" s="475"/>
      <c r="DH25" s="470"/>
      <c r="DI25" s="470"/>
      <c r="DJ25" s="470"/>
      <c r="DK25" s="471"/>
      <c r="DL25" s="472"/>
      <c r="DM25" s="473"/>
      <c r="DN25" s="472"/>
      <c r="DO25" s="474"/>
      <c r="DP25" s="475"/>
      <c r="DQ25" s="470"/>
      <c r="DR25" s="470"/>
      <c r="DS25" s="470"/>
      <c r="DT25" s="471"/>
      <c r="DU25" s="472"/>
      <c r="DV25" s="473"/>
      <c r="DW25" s="472"/>
      <c r="DX25" s="474"/>
      <c r="DY25" s="475"/>
      <c r="DZ25" s="470"/>
      <c r="EA25" s="470"/>
      <c r="EB25" s="470"/>
      <c r="EC25" s="471"/>
      <c r="ED25" s="472"/>
      <c r="EE25" s="473"/>
      <c r="EF25" s="472"/>
      <c r="EG25" s="474"/>
      <c r="EH25" s="475"/>
      <c r="EI25" s="470"/>
      <c r="EJ25" s="470"/>
      <c r="EK25" s="470"/>
      <c r="EL25" s="471"/>
      <c r="EM25" s="472"/>
      <c r="EN25" s="473"/>
      <c r="EO25" s="472"/>
      <c r="EP25" s="474"/>
      <c r="EQ25" s="475"/>
      <c r="ER25" s="470"/>
      <c r="ES25" s="470"/>
      <c r="ET25" s="470"/>
      <c r="EU25" s="471"/>
      <c r="EV25" s="472"/>
      <c r="EW25" s="473"/>
      <c r="EX25" s="472"/>
      <c r="EY25" s="474"/>
      <c r="EZ25" s="475"/>
      <c r="FA25" s="470"/>
      <c r="FB25" s="470"/>
      <c r="FC25" s="470"/>
      <c r="FD25" s="471"/>
      <c r="FE25" s="472"/>
      <c r="FF25" s="473"/>
      <c r="FG25" s="472"/>
      <c r="FH25" s="474"/>
      <c r="FI25" s="475"/>
      <c r="FJ25" s="470"/>
      <c r="FK25" s="470"/>
      <c r="FL25" s="470"/>
      <c r="FM25" s="471"/>
      <c r="FN25" s="472"/>
      <c r="FO25" s="473"/>
      <c r="FP25" s="472"/>
      <c r="FQ25" s="474"/>
      <c r="FR25" s="475"/>
      <c r="FS25" s="470"/>
      <c r="FT25" s="470"/>
      <c r="FU25" s="470"/>
      <c r="FV25" s="471"/>
      <c r="FW25" s="472"/>
      <c r="FX25" s="473"/>
      <c r="FY25" s="472"/>
      <c r="FZ25" s="474"/>
      <c r="GA25" s="475"/>
      <c r="GB25" s="470"/>
      <c r="GC25" s="470"/>
      <c r="GD25" s="470"/>
      <c r="GE25" s="471"/>
      <c r="GF25" s="472"/>
      <c r="GG25" s="473"/>
      <c r="GH25" s="472"/>
      <c r="GI25" s="474"/>
      <c r="GJ25" s="475"/>
      <c r="GK25" s="470"/>
      <c r="GL25" s="470"/>
      <c r="GM25" s="470"/>
      <c r="GN25" s="471"/>
      <c r="GO25" s="472"/>
      <c r="GP25" s="473"/>
      <c r="GQ25" s="472"/>
      <c r="GR25" s="474"/>
      <c r="GS25" s="475"/>
      <c r="GT25" s="477">
        <v>43137</v>
      </c>
      <c r="GU25" s="136"/>
      <c r="GV25" s="100"/>
      <c r="GW25" s="114"/>
      <c r="GX25" s="114"/>
      <c r="GY25" s="522" t="s">
        <v>199</v>
      </c>
      <c r="GZ25" s="93">
        <v>4176</v>
      </c>
      <c r="HA25" s="116"/>
      <c r="HB25" s="116"/>
    </row>
    <row r="26" spans="2:210" x14ac:dyDescent="0.25">
      <c r="B26" s="116"/>
      <c r="C26" s="124"/>
      <c r="D26" s="41"/>
      <c r="E26" s="42"/>
      <c r="F26" s="43"/>
      <c r="G26" s="44"/>
      <c r="H26" s="45"/>
      <c r="I26" s="46"/>
      <c r="J26" s="155" t="s">
        <v>26</v>
      </c>
      <c r="K26" s="156" t="s">
        <v>30</v>
      </c>
      <c r="L26" s="105">
        <v>12940</v>
      </c>
      <c r="M26" s="87">
        <v>43118</v>
      </c>
      <c r="N26" s="88" t="s">
        <v>112</v>
      </c>
      <c r="O26" s="106">
        <v>14035</v>
      </c>
      <c r="P26" s="150">
        <f t="shared" si="0"/>
        <v>1095</v>
      </c>
      <c r="Q26" s="99">
        <v>30</v>
      </c>
      <c r="R26" s="99"/>
      <c r="S26" s="99"/>
      <c r="T26" s="45">
        <f t="shared" si="2"/>
        <v>421050</v>
      </c>
      <c r="U26" s="153" t="s">
        <v>113</v>
      </c>
      <c r="V26" s="148">
        <v>43131</v>
      </c>
      <c r="W26" s="154">
        <v>9802</v>
      </c>
      <c r="X26" s="111"/>
      <c r="Y26" s="110"/>
      <c r="Z26" s="130"/>
      <c r="AA26" s="131"/>
      <c r="AB26" s="130"/>
      <c r="AC26" s="132"/>
      <c r="AD26" s="133"/>
      <c r="AE26" s="111"/>
      <c r="AF26" s="111"/>
      <c r="AG26" s="111"/>
      <c r="AH26" s="110"/>
      <c r="AI26" s="130"/>
      <c r="AJ26" s="131"/>
      <c r="AK26" s="130"/>
      <c r="AL26" s="132"/>
      <c r="AM26" s="133"/>
      <c r="AN26" s="111"/>
      <c r="AO26" s="111"/>
      <c r="AP26" s="111"/>
      <c r="AQ26" s="110"/>
      <c r="AR26" s="130"/>
      <c r="AS26" s="131"/>
      <c r="AT26" s="130"/>
      <c r="AU26" s="132"/>
      <c r="AV26" s="133"/>
      <c r="AW26" s="111"/>
      <c r="AX26" s="111"/>
      <c r="AY26" s="111"/>
      <c r="AZ26" s="110"/>
      <c r="BA26" s="130"/>
      <c r="BB26" s="131"/>
      <c r="BC26" s="130"/>
      <c r="BD26" s="132"/>
      <c r="BE26" s="133"/>
      <c r="BF26" s="111"/>
      <c r="BG26" s="111"/>
      <c r="BH26" s="111"/>
      <c r="BI26" s="110"/>
      <c r="BJ26" s="130"/>
      <c r="BK26" s="131"/>
      <c r="BL26" s="130"/>
      <c r="BM26" s="132"/>
      <c r="BN26" s="133"/>
      <c r="BO26" s="111"/>
      <c r="BP26" s="111"/>
      <c r="BQ26" s="111"/>
      <c r="BR26" s="110"/>
      <c r="BS26" s="130"/>
      <c r="BT26" s="131"/>
      <c r="BU26" s="130"/>
      <c r="BV26" s="132"/>
      <c r="BW26" s="133"/>
      <c r="BX26" s="111"/>
      <c r="BY26" s="111"/>
      <c r="BZ26" s="111"/>
      <c r="CA26" s="110"/>
      <c r="CB26" s="130"/>
      <c r="CC26" s="131"/>
      <c r="CD26" s="130"/>
      <c r="CE26" s="132"/>
      <c r="CF26" s="133"/>
      <c r="CG26" s="111"/>
      <c r="CH26" s="111"/>
      <c r="CI26" s="111"/>
      <c r="CJ26" s="110"/>
      <c r="CK26" s="130"/>
      <c r="CL26" s="131"/>
      <c r="CM26" s="130"/>
      <c r="CN26" s="132"/>
      <c r="CO26" s="133"/>
      <c r="CP26" s="111"/>
      <c r="CQ26" s="111"/>
      <c r="CR26" s="111"/>
      <c r="CS26" s="110"/>
      <c r="CT26" s="130"/>
      <c r="CU26" s="131"/>
      <c r="CV26" s="134"/>
      <c r="CW26" s="132"/>
      <c r="CX26" s="133"/>
      <c r="CY26" s="111"/>
      <c r="CZ26" s="111"/>
      <c r="DA26" s="111"/>
      <c r="DB26" s="110"/>
      <c r="DC26" s="130"/>
      <c r="DD26" s="131"/>
      <c r="DE26" s="130"/>
      <c r="DF26" s="132"/>
      <c r="DG26" s="133"/>
      <c r="DH26" s="111"/>
      <c r="DI26" s="111"/>
      <c r="DJ26" s="111"/>
      <c r="DK26" s="110"/>
      <c r="DL26" s="130"/>
      <c r="DM26" s="131"/>
      <c r="DN26" s="130"/>
      <c r="DO26" s="132"/>
      <c r="DP26" s="133"/>
      <c r="DQ26" s="111"/>
      <c r="DR26" s="111"/>
      <c r="DS26" s="111"/>
      <c r="DT26" s="110"/>
      <c r="DU26" s="130"/>
      <c r="DV26" s="131"/>
      <c r="DW26" s="130"/>
      <c r="DX26" s="132"/>
      <c r="DY26" s="133"/>
      <c r="DZ26" s="111"/>
      <c r="EA26" s="111"/>
      <c r="EB26" s="111"/>
      <c r="EC26" s="110"/>
      <c r="ED26" s="130"/>
      <c r="EE26" s="131"/>
      <c r="EF26" s="130"/>
      <c r="EG26" s="132"/>
      <c r="EH26" s="133"/>
      <c r="EI26" s="111"/>
      <c r="EJ26" s="111"/>
      <c r="EK26" s="111"/>
      <c r="EL26" s="110"/>
      <c r="EM26" s="130"/>
      <c r="EN26" s="131"/>
      <c r="EO26" s="130"/>
      <c r="EP26" s="132"/>
      <c r="EQ26" s="133"/>
      <c r="ER26" s="111"/>
      <c r="ES26" s="111"/>
      <c r="ET26" s="111"/>
      <c r="EU26" s="110"/>
      <c r="EV26" s="130"/>
      <c r="EW26" s="131"/>
      <c r="EX26" s="130"/>
      <c r="EY26" s="132"/>
      <c r="EZ26" s="133"/>
      <c r="FA26" s="111"/>
      <c r="FB26" s="111"/>
      <c r="FC26" s="111"/>
      <c r="FD26" s="110"/>
      <c r="FE26" s="130"/>
      <c r="FF26" s="131"/>
      <c r="FG26" s="130"/>
      <c r="FH26" s="132"/>
      <c r="FI26" s="133"/>
      <c r="FJ26" s="111"/>
      <c r="FK26" s="111"/>
      <c r="FL26" s="111"/>
      <c r="FM26" s="110"/>
      <c r="FN26" s="130"/>
      <c r="FO26" s="131"/>
      <c r="FP26" s="130"/>
      <c r="FQ26" s="132"/>
      <c r="FR26" s="133"/>
      <c r="FS26" s="111"/>
      <c r="FT26" s="111"/>
      <c r="FU26" s="111"/>
      <c r="FV26" s="110"/>
      <c r="FW26" s="130"/>
      <c r="FX26" s="131"/>
      <c r="FY26" s="130"/>
      <c r="FZ26" s="132"/>
      <c r="GA26" s="133"/>
      <c r="GB26" s="111"/>
      <c r="GC26" s="111"/>
      <c r="GD26" s="111"/>
      <c r="GE26" s="110"/>
      <c r="GF26" s="130"/>
      <c r="GG26" s="131"/>
      <c r="GH26" s="130"/>
      <c r="GI26" s="132"/>
      <c r="GJ26" s="133"/>
      <c r="GK26" s="111"/>
      <c r="GL26" s="111"/>
      <c r="GM26" s="111"/>
      <c r="GN26" s="110"/>
      <c r="GO26" s="130"/>
      <c r="GP26" s="131"/>
      <c r="GQ26" s="130"/>
      <c r="GR26" s="132"/>
      <c r="GS26" s="133"/>
      <c r="GT26" s="135">
        <v>43131</v>
      </c>
      <c r="GU26" s="136"/>
      <c r="GV26" s="103">
        <v>17584</v>
      </c>
      <c r="GW26" s="98" t="s">
        <v>114</v>
      </c>
      <c r="GX26" s="114"/>
      <c r="GY26" s="522" t="s">
        <v>199</v>
      </c>
      <c r="GZ26" s="93">
        <v>2320</v>
      </c>
      <c r="HA26" s="116"/>
      <c r="HB26" s="116"/>
    </row>
    <row r="27" spans="2:210" x14ac:dyDescent="0.25">
      <c r="B27" s="116"/>
      <c r="C27" s="124"/>
      <c r="D27" s="41"/>
      <c r="E27" s="42"/>
      <c r="F27" s="43"/>
      <c r="G27" s="44"/>
      <c r="H27" s="45"/>
      <c r="I27" s="46"/>
      <c r="J27" s="155" t="s">
        <v>28</v>
      </c>
      <c r="K27" s="156" t="s">
        <v>31</v>
      </c>
      <c r="L27" s="105">
        <v>21930</v>
      </c>
      <c r="M27" s="87">
        <v>43119</v>
      </c>
      <c r="N27" s="466" t="s">
        <v>132</v>
      </c>
      <c r="O27" s="106">
        <v>28845</v>
      </c>
      <c r="P27" s="150">
        <f t="shared" ref="P27:P33" si="3">O27-L27</f>
        <v>6915</v>
      </c>
      <c r="Q27" s="99">
        <v>30</v>
      </c>
      <c r="R27" s="99"/>
      <c r="S27" s="99"/>
      <c r="T27" s="45">
        <f t="shared" si="2"/>
        <v>865350</v>
      </c>
      <c r="U27" s="467" t="s">
        <v>67</v>
      </c>
      <c r="V27" s="468">
        <v>43137</v>
      </c>
      <c r="W27" s="469">
        <v>18850</v>
      </c>
      <c r="X27" s="470"/>
      <c r="Y27" s="471"/>
      <c r="Z27" s="472"/>
      <c r="AA27" s="473"/>
      <c r="AB27" s="472"/>
      <c r="AC27" s="474"/>
      <c r="AD27" s="475"/>
      <c r="AE27" s="470"/>
      <c r="AF27" s="470"/>
      <c r="AG27" s="470"/>
      <c r="AH27" s="471"/>
      <c r="AI27" s="472"/>
      <c r="AJ27" s="473"/>
      <c r="AK27" s="472"/>
      <c r="AL27" s="474"/>
      <c r="AM27" s="475"/>
      <c r="AN27" s="470"/>
      <c r="AO27" s="470"/>
      <c r="AP27" s="470"/>
      <c r="AQ27" s="471"/>
      <c r="AR27" s="472"/>
      <c r="AS27" s="473"/>
      <c r="AT27" s="472"/>
      <c r="AU27" s="474"/>
      <c r="AV27" s="475"/>
      <c r="AW27" s="470"/>
      <c r="AX27" s="470"/>
      <c r="AY27" s="470"/>
      <c r="AZ27" s="471"/>
      <c r="BA27" s="472"/>
      <c r="BB27" s="473"/>
      <c r="BC27" s="472"/>
      <c r="BD27" s="474"/>
      <c r="BE27" s="475"/>
      <c r="BF27" s="470"/>
      <c r="BG27" s="470"/>
      <c r="BH27" s="470"/>
      <c r="BI27" s="471"/>
      <c r="BJ27" s="472"/>
      <c r="BK27" s="473"/>
      <c r="BL27" s="472"/>
      <c r="BM27" s="474"/>
      <c r="BN27" s="475"/>
      <c r="BO27" s="470"/>
      <c r="BP27" s="470"/>
      <c r="BQ27" s="470"/>
      <c r="BR27" s="471"/>
      <c r="BS27" s="472"/>
      <c r="BT27" s="473"/>
      <c r="BU27" s="472"/>
      <c r="BV27" s="474"/>
      <c r="BW27" s="475"/>
      <c r="BX27" s="470"/>
      <c r="BY27" s="470"/>
      <c r="BZ27" s="470"/>
      <c r="CA27" s="471"/>
      <c r="CB27" s="472"/>
      <c r="CC27" s="473"/>
      <c r="CD27" s="472"/>
      <c r="CE27" s="474"/>
      <c r="CF27" s="475"/>
      <c r="CG27" s="470"/>
      <c r="CH27" s="470"/>
      <c r="CI27" s="470"/>
      <c r="CJ27" s="471"/>
      <c r="CK27" s="472"/>
      <c r="CL27" s="473"/>
      <c r="CM27" s="472"/>
      <c r="CN27" s="474"/>
      <c r="CO27" s="475"/>
      <c r="CP27" s="470"/>
      <c r="CQ27" s="470"/>
      <c r="CR27" s="470"/>
      <c r="CS27" s="471"/>
      <c r="CT27" s="472"/>
      <c r="CU27" s="473"/>
      <c r="CV27" s="476"/>
      <c r="CW27" s="474"/>
      <c r="CX27" s="475"/>
      <c r="CY27" s="470"/>
      <c r="CZ27" s="470"/>
      <c r="DA27" s="470"/>
      <c r="DB27" s="471"/>
      <c r="DC27" s="472"/>
      <c r="DD27" s="473"/>
      <c r="DE27" s="472"/>
      <c r="DF27" s="474"/>
      <c r="DG27" s="475"/>
      <c r="DH27" s="470"/>
      <c r="DI27" s="470"/>
      <c r="DJ27" s="470"/>
      <c r="DK27" s="471"/>
      <c r="DL27" s="472"/>
      <c r="DM27" s="473"/>
      <c r="DN27" s="472"/>
      <c r="DO27" s="474"/>
      <c r="DP27" s="475"/>
      <c r="DQ27" s="470"/>
      <c r="DR27" s="470"/>
      <c r="DS27" s="470"/>
      <c r="DT27" s="471"/>
      <c r="DU27" s="472"/>
      <c r="DV27" s="473"/>
      <c r="DW27" s="472"/>
      <c r="DX27" s="474"/>
      <c r="DY27" s="475"/>
      <c r="DZ27" s="470"/>
      <c r="EA27" s="470"/>
      <c r="EB27" s="470"/>
      <c r="EC27" s="471"/>
      <c r="ED27" s="472"/>
      <c r="EE27" s="473"/>
      <c r="EF27" s="472"/>
      <c r="EG27" s="474"/>
      <c r="EH27" s="475"/>
      <c r="EI27" s="470"/>
      <c r="EJ27" s="470"/>
      <c r="EK27" s="470"/>
      <c r="EL27" s="471"/>
      <c r="EM27" s="472"/>
      <c r="EN27" s="473"/>
      <c r="EO27" s="472"/>
      <c r="EP27" s="474"/>
      <c r="EQ27" s="475"/>
      <c r="ER27" s="470"/>
      <c r="ES27" s="470"/>
      <c r="ET27" s="470"/>
      <c r="EU27" s="471"/>
      <c r="EV27" s="472"/>
      <c r="EW27" s="473"/>
      <c r="EX27" s="472"/>
      <c r="EY27" s="474"/>
      <c r="EZ27" s="475"/>
      <c r="FA27" s="470"/>
      <c r="FB27" s="470"/>
      <c r="FC27" s="470"/>
      <c r="FD27" s="471"/>
      <c r="FE27" s="472"/>
      <c r="FF27" s="473"/>
      <c r="FG27" s="472"/>
      <c r="FH27" s="474"/>
      <c r="FI27" s="475"/>
      <c r="FJ27" s="470"/>
      <c r="FK27" s="470"/>
      <c r="FL27" s="470"/>
      <c r="FM27" s="471"/>
      <c r="FN27" s="472"/>
      <c r="FO27" s="473"/>
      <c r="FP27" s="472"/>
      <c r="FQ27" s="474"/>
      <c r="FR27" s="475"/>
      <c r="FS27" s="470"/>
      <c r="FT27" s="470"/>
      <c r="FU27" s="470"/>
      <c r="FV27" s="471"/>
      <c r="FW27" s="472"/>
      <c r="FX27" s="473"/>
      <c r="FY27" s="472"/>
      <c r="FZ27" s="474"/>
      <c r="GA27" s="475"/>
      <c r="GB27" s="470"/>
      <c r="GC27" s="470"/>
      <c r="GD27" s="470"/>
      <c r="GE27" s="471"/>
      <c r="GF27" s="472"/>
      <c r="GG27" s="473"/>
      <c r="GH27" s="472"/>
      <c r="GI27" s="474"/>
      <c r="GJ27" s="475"/>
      <c r="GK27" s="470"/>
      <c r="GL27" s="470"/>
      <c r="GM27" s="470"/>
      <c r="GN27" s="471"/>
      <c r="GO27" s="472"/>
      <c r="GP27" s="473"/>
      <c r="GQ27" s="472"/>
      <c r="GR27" s="474"/>
      <c r="GS27" s="475"/>
      <c r="GT27" s="477">
        <v>43137</v>
      </c>
      <c r="GU27" s="136"/>
      <c r="GV27" s="100">
        <v>22176</v>
      </c>
      <c r="GW27" s="114" t="s">
        <v>93</v>
      </c>
      <c r="GX27" s="114"/>
      <c r="GY27" s="521" t="s">
        <v>199</v>
      </c>
      <c r="GZ27" s="93">
        <v>4176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55" t="s">
        <v>26</v>
      </c>
      <c r="K28" s="156" t="s">
        <v>30</v>
      </c>
      <c r="L28" s="105">
        <v>12140</v>
      </c>
      <c r="M28" s="87">
        <v>43119</v>
      </c>
      <c r="N28" s="466" t="s">
        <v>133</v>
      </c>
      <c r="O28" s="106">
        <v>13535</v>
      </c>
      <c r="P28" s="150">
        <f t="shared" si="3"/>
        <v>1395</v>
      </c>
      <c r="Q28" s="99">
        <v>30</v>
      </c>
      <c r="R28" s="99"/>
      <c r="S28" s="99"/>
      <c r="T28" s="45">
        <f t="shared" si="2"/>
        <v>406050</v>
      </c>
      <c r="U28" s="467" t="s">
        <v>67</v>
      </c>
      <c r="V28" s="468">
        <v>43137</v>
      </c>
      <c r="W28" s="469">
        <v>9802</v>
      </c>
      <c r="X28" s="470"/>
      <c r="Y28" s="471"/>
      <c r="Z28" s="472"/>
      <c r="AA28" s="473"/>
      <c r="AB28" s="472"/>
      <c r="AC28" s="474"/>
      <c r="AD28" s="475"/>
      <c r="AE28" s="470"/>
      <c r="AF28" s="470"/>
      <c r="AG28" s="470"/>
      <c r="AH28" s="471"/>
      <c r="AI28" s="472"/>
      <c r="AJ28" s="473"/>
      <c r="AK28" s="472"/>
      <c r="AL28" s="474"/>
      <c r="AM28" s="475"/>
      <c r="AN28" s="470"/>
      <c r="AO28" s="470"/>
      <c r="AP28" s="470"/>
      <c r="AQ28" s="471"/>
      <c r="AR28" s="472"/>
      <c r="AS28" s="473"/>
      <c r="AT28" s="472"/>
      <c r="AU28" s="474"/>
      <c r="AV28" s="475"/>
      <c r="AW28" s="470"/>
      <c r="AX28" s="470"/>
      <c r="AY28" s="470"/>
      <c r="AZ28" s="471"/>
      <c r="BA28" s="472"/>
      <c r="BB28" s="473"/>
      <c r="BC28" s="472"/>
      <c r="BD28" s="474"/>
      <c r="BE28" s="475"/>
      <c r="BF28" s="470"/>
      <c r="BG28" s="470"/>
      <c r="BH28" s="470"/>
      <c r="BI28" s="471"/>
      <c r="BJ28" s="472"/>
      <c r="BK28" s="473"/>
      <c r="BL28" s="472"/>
      <c r="BM28" s="474"/>
      <c r="BN28" s="475"/>
      <c r="BO28" s="470"/>
      <c r="BP28" s="470"/>
      <c r="BQ28" s="470"/>
      <c r="BR28" s="471"/>
      <c r="BS28" s="472"/>
      <c r="BT28" s="473"/>
      <c r="BU28" s="472"/>
      <c r="BV28" s="474"/>
      <c r="BW28" s="475"/>
      <c r="BX28" s="470"/>
      <c r="BY28" s="470"/>
      <c r="BZ28" s="470"/>
      <c r="CA28" s="471"/>
      <c r="CB28" s="472"/>
      <c r="CC28" s="473"/>
      <c r="CD28" s="472"/>
      <c r="CE28" s="474"/>
      <c r="CF28" s="475"/>
      <c r="CG28" s="470"/>
      <c r="CH28" s="470"/>
      <c r="CI28" s="470"/>
      <c r="CJ28" s="471"/>
      <c r="CK28" s="472"/>
      <c r="CL28" s="473"/>
      <c r="CM28" s="472"/>
      <c r="CN28" s="474"/>
      <c r="CO28" s="475"/>
      <c r="CP28" s="470"/>
      <c r="CQ28" s="470"/>
      <c r="CR28" s="470"/>
      <c r="CS28" s="471"/>
      <c r="CT28" s="472"/>
      <c r="CU28" s="473"/>
      <c r="CV28" s="476"/>
      <c r="CW28" s="474"/>
      <c r="CX28" s="475"/>
      <c r="CY28" s="470"/>
      <c r="CZ28" s="470"/>
      <c r="DA28" s="470"/>
      <c r="DB28" s="471"/>
      <c r="DC28" s="472"/>
      <c r="DD28" s="473"/>
      <c r="DE28" s="472"/>
      <c r="DF28" s="474"/>
      <c r="DG28" s="475"/>
      <c r="DH28" s="470"/>
      <c r="DI28" s="470"/>
      <c r="DJ28" s="470"/>
      <c r="DK28" s="471"/>
      <c r="DL28" s="472"/>
      <c r="DM28" s="473"/>
      <c r="DN28" s="472"/>
      <c r="DO28" s="474"/>
      <c r="DP28" s="475"/>
      <c r="DQ28" s="470"/>
      <c r="DR28" s="470"/>
      <c r="DS28" s="470"/>
      <c r="DT28" s="471"/>
      <c r="DU28" s="472"/>
      <c r="DV28" s="473"/>
      <c r="DW28" s="472"/>
      <c r="DX28" s="474"/>
      <c r="DY28" s="475"/>
      <c r="DZ28" s="470"/>
      <c r="EA28" s="470"/>
      <c r="EB28" s="470"/>
      <c r="EC28" s="471"/>
      <c r="ED28" s="472"/>
      <c r="EE28" s="473"/>
      <c r="EF28" s="472"/>
      <c r="EG28" s="474"/>
      <c r="EH28" s="475"/>
      <c r="EI28" s="470"/>
      <c r="EJ28" s="470"/>
      <c r="EK28" s="470"/>
      <c r="EL28" s="471"/>
      <c r="EM28" s="472"/>
      <c r="EN28" s="473"/>
      <c r="EO28" s="472"/>
      <c r="EP28" s="474"/>
      <c r="EQ28" s="475"/>
      <c r="ER28" s="470"/>
      <c r="ES28" s="470"/>
      <c r="ET28" s="470"/>
      <c r="EU28" s="471"/>
      <c r="EV28" s="472"/>
      <c r="EW28" s="473"/>
      <c r="EX28" s="472"/>
      <c r="EY28" s="474"/>
      <c r="EZ28" s="475"/>
      <c r="FA28" s="470"/>
      <c r="FB28" s="470"/>
      <c r="FC28" s="470"/>
      <c r="FD28" s="471"/>
      <c r="FE28" s="472"/>
      <c r="FF28" s="473"/>
      <c r="FG28" s="472"/>
      <c r="FH28" s="474"/>
      <c r="FI28" s="475"/>
      <c r="FJ28" s="470"/>
      <c r="FK28" s="470"/>
      <c r="FL28" s="470"/>
      <c r="FM28" s="471"/>
      <c r="FN28" s="472"/>
      <c r="FO28" s="473"/>
      <c r="FP28" s="472"/>
      <c r="FQ28" s="474"/>
      <c r="FR28" s="475"/>
      <c r="FS28" s="470"/>
      <c r="FT28" s="470"/>
      <c r="FU28" s="470"/>
      <c r="FV28" s="471"/>
      <c r="FW28" s="472"/>
      <c r="FX28" s="473"/>
      <c r="FY28" s="472"/>
      <c r="FZ28" s="474"/>
      <c r="GA28" s="475"/>
      <c r="GB28" s="470"/>
      <c r="GC28" s="470"/>
      <c r="GD28" s="470"/>
      <c r="GE28" s="471"/>
      <c r="GF28" s="472"/>
      <c r="GG28" s="473"/>
      <c r="GH28" s="472"/>
      <c r="GI28" s="474"/>
      <c r="GJ28" s="475"/>
      <c r="GK28" s="470"/>
      <c r="GL28" s="470"/>
      <c r="GM28" s="470"/>
      <c r="GN28" s="471"/>
      <c r="GO28" s="472"/>
      <c r="GP28" s="473"/>
      <c r="GQ28" s="472"/>
      <c r="GR28" s="474"/>
      <c r="GS28" s="475"/>
      <c r="GT28" s="477">
        <v>43137</v>
      </c>
      <c r="GU28" s="136"/>
      <c r="GV28" s="100">
        <v>17584</v>
      </c>
      <c r="GW28" s="114" t="s">
        <v>92</v>
      </c>
      <c r="GX28" s="114"/>
      <c r="GY28" s="521" t="s">
        <v>201</v>
      </c>
      <c r="GZ28" s="93">
        <v>2320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155" t="s">
        <v>86</v>
      </c>
      <c r="K29" s="156" t="s">
        <v>30</v>
      </c>
      <c r="L29" s="105">
        <v>12570</v>
      </c>
      <c r="M29" s="87">
        <v>43121</v>
      </c>
      <c r="N29" s="466" t="s">
        <v>141</v>
      </c>
      <c r="O29" s="106">
        <v>14185</v>
      </c>
      <c r="P29" s="150">
        <f t="shared" si="3"/>
        <v>1615</v>
      </c>
      <c r="Q29" s="99">
        <v>30</v>
      </c>
      <c r="R29" s="99"/>
      <c r="S29" s="99"/>
      <c r="T29" s="45">
        <f t="shared" si="2"/>
        <v>425550</v>
      </c>
      <c r="U29" s="467" t="s">
        <v>113</v>
      </c>
      <c r="V29" s="468">
        <v>43139</v>
      </c>
      <c r="W29" s="469">
        <v>9802</v>
      </c>
      <c r="X29" s="470"/>
      <c r="Y29" s="471"/>
      <c r="Z29" s="472"/>
      <c r="AA29" s="473"/>
      <c r="AB29" s="472"/>
      <c r="AC29" s="474"/>
      <c r="AD29" s="475"/>
      <c r="AE29" s="470"/>
      <c r="AF29" s="470"/>
      <c r="AG29" s="470"/>
      <c r="AH29" s="471"/>
      <c r="AI29" s="472"/>
      <c r="AJ29" s="473"/>
      <c r="AK29" s="472"/>
      <c r="AL29" s="474"/>
      <c r="AM29" s="475"/>
      <c r="AN29" s="470"/>
      <c r="AO29" s="470"/>
      <c r="AP29" s="470"/>
      <c r="AQ29" s="471"/>
      <c r="AR29" s="472"/>
      <c r="AS29" s="473"/>
      <c r="AT29" s="472"/>
      <c r="AU29" s="474"/>
      <c r="AV29" s="475"/>
      <c r="AW29" s="470"/>
      <c r="AX29" s="470"/>
      <c r="AY29" s="470"/>
      <c r="AZ29" s="471"/>
      <c r="BA29" s="472"/>
      <c r="BB29" s="473"/>
      <c r="BC29" s="472"/>
      <c r="BD29" s="474"/>
      <c r="BE29" s="475"/>
      <c r="BF29" s="470"/>
      <c r="BG29" s="470"/>
      <c r="BH29" s="470"/>
      <c r="BI29" s="471"/>
      <c r="BJ29" s="472"/>
      <c r="BK29" s="473"/>
      <c r="BL29" s="472"/>
      <c r="BM29" s="474"/>
      <c r="BN29" s="475"/>
      <c r="BO29" s="470"/>
      <c r="BP29" s="470"/>
      <c r="BQ29" s="470"/>
      <c r="BR29" s="471"/>
      <c r="BS29" s="472"/>
      <c r="BT29" s="473"/>
      <c r="BU29" s="472"/>
      <c r="BV29" s="474"/>
      <c r="BW29" s="475"/>
      <c r="BX29" s="470"/>
      <c r="BY29" s="470"/>
      <c r="BZ29" s="470"/>
      <c r="CA29" s="471"/>
      <c r="CB29" s="472"/>
      <c r="CC29" s="473"/>
      <c r="CD29" s="472"/>
      <c r="CE29" s="474"/>
      <c r="CF29" s="475"/>
      <c r="CG29" s="470"/>
      <c r="CH29" s="470"/>
      <c r="CI29" s="470"/>
      <c r="CJ29" s="471"/>
      <c r="CK29" s="472"/>
      <c r="CL29" s="473"/>
      <c r="CM29" s="472"/>
      <c r="CN29" s="474"/>
      <c r="CO29" s="475"/>
      <c r="CP29" s="470"/>
      <c r="CQ29" s="470"/>
      <c r="CR29" s="470"/>
      <c r="CS29" s="471"/>
      <c r="CT29" s="472"/>
      <c r="CU29" s="473"/>
      <c r="CV29" s="476"/>
      <c r="CW29" s="474"/>
      <c r="CX29" s="475"/>
      <c r="CY29" s="470"/>
      <c r="CZ29" s="470"/>
      <c r="DA29" s="470"/>
      <c r="DB29" s="471"/>
      <c r="DC29" s="472"/>
      <c r="DD29" s="473"/>
      <c r="DE29" s="472"/>
      <c r="DF29" s="474"/>
      <c r="DG29" s="475"/>
      <c r="DH29" s="470"/>
      <c r="DI29" s="470"/>
      <c r="DJ29" s="470"/>
      <c r="DK29" s="471"/>
      <c r="DL29" s="472"/>
      <c r="DM29" s="473"/>
      <c r="DN29" s="472"/>
      <c r="DO29" s="474"/>
      <c r="DP29" s="475"/>
      <c r="DQ29" s="470"/>
      <c r="DR29" s="470"/>
      <c r="DS29" s="470"/>
      <c r="DT29" s="471"/>
      <c r="DU29" s="472"/>
      <c r="DV29" s="473"/>
      <c r="DW29" s="472"/>
      <c r="DX29" s="474"/>
      <c r="DY29" s="475"/>
      <c r="DZ29" s="470"/>
      <c r="EA29" s="470"/>
      <c r="EB29" s="470"/>
      <c r="EC29" s="471"/>
      <c r="ED29" s="472"/>
      <c r="EE29" s="473"/>
      <c r="EF29" s="472"/>
      <c r="EG29" s="474"/>
      <c r="EH29" s="475"/>
      <c r="EI29" s="470"/>
      <c r="EJ29" s="470"/>
      <c r="EK29" s="470"/>
      <c r="EL29" s="471"/>
      <c r="EM29" s="472"/>
      <c r="EN29" s="473"/>
      <c r="EO29" s="472"/>
      <c r="EP29" s="474"/>
      <c r="EQ29" s="475"/>
      <c r="ER29" s="470"/>
      <c r="ES29" s="470"/>
      <c r="ET29" s="470"/>
      <c r="EU29" s="471"/>
      <c r="EV29" s="472"/>
      <c r="EW29" s="473"/>
      <c r="EX29" s="472"/>
      <c r="EY29" s="474"/>
      <c r="EZ29" s="475"/>
      <c r="FA29" s="470"/>
      <c r="FB29" s="470"/>
      <c r="FC29" s="470"/>
      <c r="FD29" s="471"/>
      <c r="FE29" s="472"/>
      <c r="FF29" s="473"/>
      <c r="FG29" s="472"/>
      <c r="FH29" s="474"/>
      <c r="FI29" s="475"/>
      <c r="FJ29" s="470"/>
      <c r="FK29" s="470"/>
      <c r="FL29" s="470"/>
      <c r="FM29" s="471"/>
      <c r="FN29" s="472"/>
      <c r="FO29" s="473"/>
      <c r="FP29" s="472"/>
      <c r="FQ29" s="474"/>
      <c r="FR29" s="475"/>
      <c r="FS29" s="470"/>
      <c r="FT29" s="470"/>
      <c r="FU29" s="470"/>
      <c r="FV29" s="471"/>
      <c r="FW29" s="472"/>
      <c r="FX29" s="473"/>
      <c r="FY29" s="472"/>
      <c r="FZ29" s="474"/>
      <c r="GA29" s="475"/>
      <c r="GB29" s="470"/>
      <c r="GC29" s="470"/>
      <c r="GD29" s="470"/>
      <c r="GE29" s="471"/>
      <c r="GF29" s="472"/>
      <c r="GG29" s="473"/>
      <c r="GH29" s="472"/>
      <c r="GI29" s="474"/>
      <c r="GJ29" s="475"/>
      <c r="GK29" s="470"/>
      <c r="GL29" s="470"/>
      <c r="GM29" s="470"/>
      <c r="GN29" s="471"/>
      <c r="GO29" s="472"/>
      <c r="GP29" s="473"/>
      <c r="GQ29" s="472"/>
      <c r="GR29" s="474"/>
      <c r="GS29" s="475"/>
      <c r="GT29" s="477">
        <v>43139</v>
      </c>
      <c r="GU29" s="136"/>
      <c r="GV29" s="100">
        <v>17584</v>
      </c>
      <c r="GW29" s="114" t="s">
        <v>126</v>
      </c>
      <c r="GX29" s="114"/>
      <c r="GY29" s="521" t="s">
        <v>199</v>
      </c>
      <c r="GZ29" s="93">
        <v>2320</v>
      </c>
      <c r="HA29" s="116"/>
      <c r="HB29" s="116"/>
    </row>
    <row r="30" spans="2:210" x14ac:dyDescent="0.25">
      <c r="B30" s="116"/>
      <c r="C30" s="124"/>
      <c r="D30" s="41"/>
      <c r="E30" s="42"/>
      <c r="F30" s="43"/>
      <c r="G30" s="44"/>
      <c r="H30" s="45"/>
      <c r="I30" s="46"/>
      <c r="J30" s="155" t="s">
        <v>61</v>
      </c>
      <c r="K30" s="156" t="s">
        <v>40</v>
      </c>
      <c r="L30" s="105">
        <v>20150</v>
      </c>
      <c r="M30" s="87">
        <v>43121</v>
      </c>
      <c r="N30" s="466" t="s">
        <v>139</v>
      </c>
      <c r="O30" s="106">
        <v>26410</v>
      </c>
      <c r="P30" s="150">
        <f t="shared" si="3"/>
        <v>6260</v>
      </c>
      <c r="Q30" s="99">
        <v>30</v>
      </c>
      <c r="R30" s="99"/>
      <c r="S30" s="99"/>
      <c r="T30" s="45">
        <f t="shared" si="2"/>
        <v>792300</v>
      </c>
      <c r="U30" s="467" t="s">
        <v>113</v>
      </c>
      <c r="V30" s="468">
        <v>43138</v>
      </c>
      <c r="W30" s="469">
        <v>16588</v>
      </c>
      <c r="X30" s="470"/>
      <c r="Y30" s="471"/>
      <c r="Z30" s="472"/>
      <c r="AA30" s="473"/>
      <c r="AB30" s="472"/>
      <c r="AC30" s="474"/>
      <c r="AD30" s="475"/>
      <c r="AE30" s="470"/>
      <c r="AF30" s="470"/>
      <c r="AG30" s="470"/>
      <c r="AH30" s="471"/>
      <c r="AI30" s="472"/>
      <c r="AJ30" s="473"/>
      <c r="AK30" s="472"/>
      <c r="AL30" s="474"/>
      <c r="AM30" s="475"/>
      <c r="AN30" s="470"/>
      <c r="AO30" s="470"/>
      <c r="AP30" s="470"/>
      <c r="AQ30" s="471"/>
      <c r="AR30" s="472"/>
      <c r="AS30" s="473"/>
      <c r="AT30" s="472"/>
      <c r="AU30" s="474"/>
      <c r="AV30" s="475"/>
      <c r="AW30" s="470"/>
      <c r="AX30" s="470"/>
      <c r="AY30" s="470"/>
      <c r="AZ30" s="471"/>
      <c r="BA30" s="472"/>
      <c r="BB30" s="473"/>
      <c r="BC30" s="472"/>
      <c r="BD30" s="474"/>
      <c r="BE30" s="475"/>
      <c r="BF30" s="470"/>
      <c r="BG30" s="470"/>
      <c r="BH30" s="470"/>
      <c r="BI30" s="471"/>
      <c r="BJ30" s="472"/>
      <c r="BK30" s="473"/>
      <c r="BL30" s="472"/>
      <c r="BM30" s="474"/>
      <c r="BN30" s="475"/>
      <c r="BO30" s="470"/>
      <c r="BP30" s="470"/>
      <c r="BQ30" s="470"/>
      <c r="BR30" s="471"/>
      <c r="BS30" s="472"/>
      <c r="BT30" s="473"/>
      <c r="BU30" s="472"/>
      <c r="BV30" s="474"/>
      <c r="BW30" s="475"/>
      <c r="BX30" s="470"/>
      <c r="BY30" s="470"/>
      <c r="BZ30" s="470"/>
      <c r="CA30" s="471"/>
      <c r="CB30" s="472"/>
      <c r="CC30" s="473"/>
      <c r="CD30" s="472"/>
      <c r="CE30" s="474"/>
      <c r="CF30" s="475"/>
      <c r="CG30" s="470"/>
      <c r="CH30" s="470"/>
      <c r="CI30" s="470"/>
      <c r="CJ30" s="471"/>
      <c r="CK30" s="472"/>
      <c r="CL30" s="473"/>
      <c r="CM30" s="472"/>
      <c r="CN30" s="474"/>
      <c r="CO30" s="475"/>
      <c r="CP30" s="470"/>
      <c r="CQ30" s="470"/>
      <c r="CR30" s="470"/>
      <c r="CS30" s="471"/>
      <c r="CT30" s="472"/>
      <c r="CU30" s="473"/>
      <c r="CV30" s="476"/>
      <c r="CW30" s="474"/>
      <c r="CX30" s="475"/>
      <c r="CY30" s="470"/>
      <c r="CZ30" s="470"/>
      <c r="DA30" s="470"/>
      <c r="DB30" s="471"/>
      <c r="DC30" s="472"/>
      <c r="DD30" s="473"/>
      <c r="DE30" s="472"/>
      <c r="DF30" s="474"/>
      <c r="DG30" s="475"/>
      <c r="DH30" s="470"/>
      <c r="DI30" s="470"/>
      <c r="DJ30" s="470"/>
      <c r="DK30" s="471"/>
      <c r="DL30" s="472"/>
      <c r="DM30" s="473"/>
      <c r="DN30" s="472"/>
      <c r="DO30" s="474"/>
      <c r="DP30" s="475"/>
      <c r="DQ30" s="470"/>
      <c r="DR30" s="470"/>
      <c r="DS30" s="470"/>
      <c r="DT30" s="471"/>
      <c r="DU30" s="472"/>
      <c r="DV30" s="473"/>
      <c r="DW30" s="472"/>
      <c r="DX30" s="474"/>
      <c r="DY30" s="475"/>
      <c r="DZ30" s="470"/>
      <c r="EA30" s="470"/>
      <c r="EB30" s="470"/>
      <c r="EC30" s="471"/>
      <c r="ED30" s="472"/>
      <c r="EE30" s="473"/>
      <c r="EF30" s="472"/>
      <c r="EG30" s="474"/>
      <c r="EH30" s="475"/>
      <c r="EI30" s="470"/>
      <c r="EJ30" s="470"/>
      <c r="EK30" s="470"/>
      <c r="EL30" s="471"/>
      <c r="EM30" s="472"/>
      <c r="EN30" s="473"/>
      <c r="EO30" s="472"/>
      <c r="EP30" s="474"/>
      <c r="EQ30" s="475"/>
      <c r="ER30" s="470"/>
      <c r="ES30" s="470"/>
      <c r="ET30" s="470"/>
      <c r="EU30" s="471"/>
      <c r="EV30" s="472"/>
      <c r="EW30" s="473"/>
      <c r="EX30" s="472"/>
      <c r="EY30" s="474"/>
      <c r="EZ30" s="475"/>
      <c r="FA30" s="470"/>
      <c r="FB30" s="470"/>
      <c r="FC30" s="470"/>
      <c r="FD30" s="471"/>
      <c r="FE30" s="472"/>
      <c r="FF30" s="473"/>
      <c r="FG30" s="472"/>
      <c r="FH30" s="474"/>
      <c r="FI30" s="475"/>
      <c r="FJ30" s="470"/>
      <c r="FK30" s="470"/>
      <c r="FL30" s="470"/>
      <c r="FM30" s="471"/>
      <c r="FN30" s="472"/>
      <c r="FO30" s="473"/>
      <c r="FP30" s="472"/>
      <c r="FQ30" s="474"/>
      <c r="FR30" s="475"/>
      <c r="FS30" s="470"/>
      <c r="FT30" s="470"/>
      <c r="FU30" s="470"/>
      <c r="FV30" s="471"/>
      <c r="FW30" s="472"/>
      <c r="FX30" s="473"/>
      <c r="FY30" s="472"/>
      <c r="FZ30" s="474"/>
      <c r="GA30" s="475"/>
      <c r="GB30" s="470"/>
      <c r="GC30" s="470"/>
      <c r="GD30" s="470"/>
      <c r="GE30" s="471"/>
      <c r="GF30" s="472"/>
      <c r="GG30" s="473"/>
      <c r="GH30" s="472"/>
      <c r="GI30" s="474"/>
      <c r="GJ30" s="475"/>
      <c r="GK30" s="470"/>
      <c r="GL30" s="470"/>
      <c r="GM30" s="470"/>
      <c r="GN30" s="471"/>
      <c r="GO30" s="472"/>
      <c r="GP30" s="473"/>
      <c r="GQ30" s="472"/>
      <c r="GR30" s="474"/>
      <c r="GS30" s="475"/>
      <c r="GT30" s="477">
        <v>43138</v>
      </c>
      <c r="GU30" s="136"/>
      <c r="GV30" s="100"/>
      <c r="GW30" s="114"/>
      <c r="GX30" s="114"/>
      <c r="GY30" s="521" t="s">
        <v>199</v>
      </c>
      <c r="GZ30" s="93">
        <v>4176</v>
      </c>
      <c r="HA30" s="116"/>
      <c r="HB30" s="116"/>
    </row>
    <row r="31" spans="2:210" x14ac:dyDescent="0.25">
      <c r="B31" s="116"/>
      <c r="C31" s="124"/>
      <c r="D31" s="41"/>
      <c r="E31" s="42"/>
      <c r="F31" s="43"/>
      <c r="G31" s="44"/>
      <c r="H31" s="45"/>
      <c r="I31" s="46"/>
      <c r="J31" s="155" t="s">
        <v>88</v>
      </c>
      <c r="K31" s="156" t="s">
        <v>87</v>
      </c>
      <c r="L31" s="105">
        <v>23340</v>
      </c>
      <c r="M31" s="87">
        <v>43122</v>
      </c>
      <c r="N31" s="466" t="s">
        <v>143</v>
      </c>
      <c r="O31" s="106">
        <v>27960</v>
      </c>
      <c r="P31" s="150">
        <f t="shared" si="3"/>
        <v>4620</v>
      </c>
      <c r="Q31" s="99">
        <v>30</v>
      </c>
      <c r="R31" s="99"/>
      <c r="S31" s="99"/>
      <c r="T31" s="45">
        <f t="shared" si="2"/>
        <v>838800</v>
      </c>
      <c r="U31" s="467" t="s">
        <v>113</v>
      </c>
      <c r="V31" s="468">
        <v>43143</v>
      </c>
      <c r="W31" s="469">
        <v>18774.599999999999</v>
      </c>
      <c r="X31" s="470"/>
      <c r="Y31" s="471"/>
      <c r="Z31" s="472"/>
      <c r="AA31" s="473"/>
      <c r="AB31" s="472"/>
      <c r="AC31" s="474"/>
      <c r="AD31" s="475"/>
      <c r="AE31" s="470"/>
      <c r="AF31" s="470"/>
      <c r="AG31" s="470"/>
      <c r="AH31" s="471"/>
      <c r="AI31" s="472"/>
      <c r="AJ31" s="473"/>
      <c r="AK31" s="472"/>
      <c r="AL31" s="474"/>
      <c r="AM31" s="475"/>
      <c r="AN31" s="470"/>
      <c r="AO31" s="470"/>
      <c r="AP31" s="470"/>
      <c r="AQ31" s="471"/>
      <c r="AR31" s="472"/>
      <c r="AS31" s="473"/>
      <c r="AT31" s="472"/>
      <c r="AU31" s="474"/>
      <c r="AV31" s="475"/>
      <c r="AW31" s="470"/>
      <c r="AX31" s="470"/>
      <c r="AY31" s="470"/>
      <c r="AZ31" s="471"/>
      <c r="BA31" s="472"/>
      <c r="BB31" s="473"/>
      <c r="BC31" s="472"/>
      <c r="BD31" s="474"/>
      <c r="BE31" s="475"/>
      <c r="BF31" s="470"/>
      <c r="BG31" s="470"/>
      <c r="BH31" s="470"/>
      <c r="BI31" s="471"/>
      <c r="BJ31" s="472"/>
      <c r="BK31" s="473"/>
      <c r="BL31" s="472"/>
      <c r="BM31" s="474"/>
      <c r="BN31" s="475"/>
      <c r="BO31" s="470"/>
      <c r="BP31" s="470"/>
      <c r="BQ31" s="470"/>
      <c r="BR31" s="471"/>
      <c r="BS31" s="472"/>
      <c r="BT31" s="473"/>
      <c r="BU31" s="472"/>
      <c r="BV31" s="474"/>
      <c r="BW31" s="475"/>
      <c r="BX31" s="470"/>
      <c r="BY31" s="470"/>
      <c r="BZ31" s="470"/>
      <c r="CA31" s="471"/>
      <c r="CB31" s="472"/>
      <c r="CC31" s="473"/>
      <c r="CD31" s="472"/>
      <c r="CE31" s="474"/>
      <c r="CF31" s="475"/>
      <c r="CG31" s="470"/>
      <c r="CH31" s="470"/>
      <c r="CI31" s="470"/>
      <c r="CJ31" s="471"/>
      <c r="CK31" s="472"/>
      <c r="CL31" s="473"/>
      <c r="CM31" s="472"/>
      <c r="CN31" s="474"/>
      <c r="CO31" s="475"/>
      <c r="CP31" s="470"/>
      <c r="CQ31" s="470"/>
      <c r="CR31" s="470"/>
      <c r="CS31" s="471"/>
      <c r="CT31" s="472"/>
      <c r="CU31" s="473"/>
      <c r="CV31" s="476"/>
      <c r="CW31" s="474"/>
      <c r="CX31" s="475"/>
      <c r="CY31" s="470"/>
      <c r="CZ31" s="470"/>
      <c r="DA31" s="470"/>
      <c r="DB31" s="471"/>
      <c r="DC31" s="472"/>
      <c r="DD31" s="473"/>
      <c r="DE31" s="472"/>
      <c r="DF31" s="474"/>
      <c r="DG31" s="475"/>
      <c r="DH31" s="470"/>
      <c r="DI31" s="470"/>
      <c r="DJ31" s="470"/>
      <c r="DK31" s="471"/>
      <c r="DL31" s="472"/>
      <c r="DM31" s="473"/>
      <c r="DN31" s="472"/>
      <c r="DO31" s="474"/>
      <c r="DP31" s="475"/>
      <c r="DQ31" s="470"/>
      <c r="DR31" s="470"/>
      <c r="DS31" s="470"/>
      <c r="DT31" s="471"/>
      <c r="DU31" s="472"/>
      <c r="DV31" s="473"/>
      <c r="DW31" s="472"/>
      <c r="DX31" s="474"/>
      <c r="DY31" s="475"/>
      <c r="DZ31" s="470"/>
      <c r="EA31" s="470"/>
      <c r="EB31" s="470"/>
      <c r="EC31" s="471"/>
      <c r="ED31" s="472"/>
      <c r="EE31" s="473"/>
      <c r="EF31" s="472"/>
      <c r="EG31" s="474"/>
      <c r="EH31" s="475"/>
      <c r="EI31" s="470"/>
      <c r="EJ31" s="470"/>
      <c r="EK31" s="470"/>
      <c r="EL31" s="471"/>
      <c r="EM31" s="472"/>
      <c r="EN31" s="473"/>
      <c r="EO31" s="472"/>
      <c r="EP31" s="474"/>
      <c r="EQ31" s="475"/>
      <c r="ER31" s="470"/>
      <c r="ES31" s="470"/>
      <c r="ET31" s="470"/>
      <c r="EU31" s="471"/>
      <c r="EV31" s="472"/>
      <c r="EW31" s="473"/>
      <c r="EX31" s="472"/>
      <c r="EY31" s="474"/>
      <c r="EZ31" s="475"/>
      <c r="FA31" s="470"/>
      <c r="FB31" s="470"/>
      <c r="FC31" s="470"/>
      <c r="FD31" s="471"/>
      <c r="FE31" s="472"/>
      <c r="FF31" s="473"/>
      <c r="FG31" s="472"/>
      <c r="FH31" s="474"/>
      <c r="FI31" s="475"/>
      <c r="FJ31" s="470"/>
      <c r="FK31" s="470"/>
      <c r="FL31" s="470"/>
      <c r="FM31" s="471"/>
      <c r="FN31" s="472"/>
      <c r="FO31" s="473"/>
      <c r="FP31" s="472"/>
      <c r="FQ31" s="474"/>
      <c r="FR31" s="475"/>
      <c r="FS31" s="470"/>
      <c r="FT31" s="470"/>
      <c r="FU31" s="470"/>
      <c r="FV31" s="471"/>
      <c r="FW31" s="472"/>
      <c r="FX31" s="473"/>
      <c r="FY31" s="472"/>
      <c r="FZ31" s="474"/>
      <c r="GA31" s="475"/>
      <c r="GB31" s="470"/>
      <c r="GC31" s="470"/>
      <c r="GD31" s="470"/>
      <c r="GE31" s="471"/>
      <c r="GF31" s="472"/>
      <c r="GG31" s="473"/>
      <c r="GH31" s="472"/>
      <c r="GI31" s="474"/>
      <c r="GJ31" s="475"/>
      <c r="GK31" s="470"/>
      <c r="GL31" s="470"/>
      <c r="GM31" s="470"/>
      <c r="GN31" s="471"/>
      <c r="GO31" s="472"/>
      <c r="GP31" s="473"/>
      <c r="GQ31" s="472"/>
      <c r="GR31" s="474"/>
      <c r="GS31" s="475"/>
      <c r="GT31" s="477">
        <v>43143</v>
      </c>
      <c r="GU31" s="136"/>
      <c r="GV31" s="100">
        <v>22176</v>
      </c>
      <c r="GW31" s="114" t="s">
        <v>127</v>
      </c>
      <c r="GX31" s="114"/>
      <c r="GY31" s="521" t="s">
        <v>199</v>
      </c>
      <c r="GZ31" s="93">
        <v>4176</v>
      </c>
      <c r="HA31" s="116"/>
      <c r="HB31" s="116"/>
    </row>
    <row r="32" spans="2:210" x14ac:dyDescent="0.25">
      <c r="B32" s="116"/>
      <c r="C32" s="124"/>
      <c r="D32" s="41"/>
      <c r="E32" s="42"/>
      <c r="F32" s="43"/>
      <c r="G32" s="44"/>
      <c r="H32" s="45"/>
      <c r="I32" s="46"/>
      <c r="J32" s="155" t="s">
        <v>32</v>
      </c>
      <c r="K32" s="156" t="s">
        <v>45</v>
      </c>
      <c r="L32" s="105"/>
      <c r="M32" s="87">
        <v>43122</v>
      </c>
      <c r="N32" s="466" t="s">
        <v>140</v>
      </c>
      <c r="O32" s="106">
        <v>1130</v>
      </c>
      <c r="P32" s="150">
        <f t="shared" si="3"/>
        <v>1130</v>
      </c>
      <c r="Q32" s="99">
        <v>30</v>
      </c>
      <c r="R32" s="99"/>
      <c r="S32" s="99"/>
      <c r="T32" s="45">
        <f t="shared" si="2"/>
        <v>33900</v>
      </c>
      <c r="U32" s="467" t="s">
        <v>125</v>
      </c>
      <c r="V32" s="468">
        <v>43139</v>
      </c>
      <c r="W32" s="469">
        <v>754</v>
      </c>
      <c r="X32" s="470"/>
      <c r="Y32" s="471"/>
      <c r="Z32" s="472"/>
      <c r="AA32" s="473"/>
      <c r="AB32" s="472"/>
      <c r="AC32" s="474"/>
      <c r="AD32" s="475"/>
      <c r="AE32" s="470"/>
      <c r="AF32" s="470"/>
      <c r="AG32" s="470"/>
      <c r="AH32" s="471"/>
      <c r="AI32" s="472"/>
      <c r="AJ32" s="473"/>
      <c r="AK32" s="472"/>
      <c r="AL32" s="474"/>
      <c r="AM32" s="475"/>
      <c r="AN32" s="470"/>
      <c r="AO32" s="470"/>
      <c r="AP32" s="470"/>
      <c r="AQ32" s="471"/>
      <c r="AR32" s="472"/>
      <c r="AS32" s="473"/>
      <c r="AT32" s="472"/>
      <c r="AU32" s="474"/>
      <c r="AV32" s="475"/>
      <c r="AW32" s="470"/>
      <c r="AX32" s="470"/>
      <c r="AY32" s="470"/>
      <c r="AZ32" s="471"/>
      <c r="BA32" s="472"/>
      <c r="BB32" s="473"/>
      <c r="BC32" s="472"/>
      <c r="BD32" s="474"/>
      <c r="BE32" s="475"/>
      <c r="BF32" s="470"/>
      <c r="BG32" s="470"/>
      <c r="BH32" s="470"/>
      <c r="BI32" s="471"/>
      <c r="BJ32" s="472"/>
      <c r="BK32" s="473"/>
      <c r="BL32" s="472"/>
      <c r="BM32" s="474"/>
      <c r="BN32" s="475"/>
      <c r="BO32" s="470"/>
      <c r="BP32" s="470"/>
      <c r="BQ32" s="470"/>
      <c r="BR32" s="471"/>
      <c r="BS32" s="472"/>
      <c r="BT32" s="473"/>
      <c r="BU32" s="472"/>
      <c r="BV32" s="474"/>
      <c r="BW32" s="475"/>
      <c r="BX32" s="470"/>
      <c r="BY32" s="470"/>
      <c r="BZ32" s="470"/>
      <c r="CA32" s="471"/>
      <c r="CB32" s="472"/>
      <c r="CC32" s="473"/>
      <c r="CD32" s="472"/>
      <c r="CE32" s="474"/>
      <c r="CF32" s="475"/>
      <c r="CG32" s="470"/>
      <c r="CH32" s="470"/>
      <c r="CI32" s="470"/>
      <c r="CJ32" s="471"/>
      <c r="CK32" s="472"/>
      <c r="CL32" s="473"/>
      <c r="CM32" s="472"/>
      <c r="CN32" s="474"/>
      <c r="CO32" s="475"/>
      <c r="CP32" s="470"/>
      <c r="CQ32" s="470"/>
      <c r="CR32" s="470"/>
      <c r="CS32" s="471"/>
      <c r="CT32" s="472"/>
      <c r="CU32" s="473"/>
      <c r="CV32" s="476"/>
      <c r="CW32" s="474"/>
      <c r="CX32" s="475"/>
      <c r="CY32" s="470"/>
      <c r="CZ32" s="470"/>
      <c r="DA32" s="470"/>
      <c r="DB32" s="471"/>
      <c r="DC32" s="472"/>
      <c r="DD32" s="473"/>
      <c r="DE32" s="472"/>
      <c r="DF32" s="474"/>
      <c r="DG32" s="475"/>
      <c r="DH32" s="470"/>
      <c r="DI32" s="470"/>
      <c r="DJ32" s="470"/>
      <c r="DK32" s="471"/>
      <c r="DL32" s="472"/>
      <c r="DM32" s="473"/>
      <c r="DN32" s="472"/>
      <c r="DO32" s="474"/>
      <c r="DP32" s="475"/>
      <c r="DQ32" s="470"/>
      <c r="DR32" s="470"/>
      <c r="DS32" s="470"/>
      <c r="DT32" s="471"/>
      <c r="DU32" s="472"/>
      <c r="DV32" s="473"/>
      <c r="DW32" s="472"/>
      <c r="DX32" s="474"/>
      <c r="DY32" s="475"/>
      <c r="DZ32" s="470"/>
      <c r="EA32" s="470"/>
      <c r="EB32" s="470"/>
      <c r="EC32" s="471"/>
      <c r="ED32" s="472"/>
      <c r="EE32" s="473"/>
      <c r="EF32" s="472"/>
      <c r="EG32" s="474"/>
      <c r="EH32" s="475"/>
      <c r="EI32" s="470"/>
      <c r="EJ32" s="470"/>
      <c r="EK32" s="470"/>
      <c r="EL32" s="471"/>
      <c r="EM32" s="472"/>
      <c r="EN32" s="473"/>
      <c r="EO32" s="472"/>
      <c r="EP32" s="474"/>
      <c r="EQ32" s="475"/>
      <c r="ER32" s="470"/>
      <c r="ES32" s="470"/>
      <c r="ET32" s="470"/>
      <c r="EU32" s="471"/>
      <c r="EV32" s="472"/>
      <c r="EW32" s="473"/>
      <c r="EX32" s="472"/>
      <c r="EY32" s="474"/>
      <c r="EZ32" s="475"/>
      <c r="FA32" s="470"/>
      <c r="FB32" s="470"/>
      <c r="FC32" s="470"/>
      <c r="FD32" s="471"/>
      <c r="FE32" s="472"/>
      <c r="FF32" s="473"/>
      <c r="FG32" s="472"/>
      <c r="FH32" s="474"/>
      <c r="FI32" s="475"/>
      <c r="FJ32" s="470"/>
      <c r="FK32" s="470"/>
      <c r="FL32" s="470"/>
      <c r="FM32" s="471"/>
      <c r="FN32" s="472"/>
      <c r="FO32" s="473"/>
      <c r="FP32" s="472"/>
      <c r="FQ32" s="474"/>
      <c r="FR32" s="475"/>
      <c r="FS32" s="470"/>
      <c r="FT32" s="470"/>
      <c r="FU32" s="470"/>
      <c r="FV32" s="471"/>
      <c r="FW32" s="472"/>
      <c r="FX32" s="473"/>
      <c r="FY32" s="472"/>
      <c r="FZ32" s="474"/>
      <c r="GA32" s="475"/>
      <c r="GB32" s="470"/>
      <c r="GC32" s="470"/>
      <c r="GD32" s="470"/>
      <c r="GE32" s="471"/>
      <c r="GF32" s="472"/>
      <c r="GG32" s="473"/>
      <c r="GH32" s="472"/>
      <c r="GI32" s="474"/>
      <c r="GJ32" s="475"/>
      <c r="GK32" s="470"/>
      <c r="GL32" s="470"/>
      <c r="GM32" s="470"/>
      <c r="GN32" s="471"/>
      <c r="GO32" s="472"/>
      <c r="GP32" s="473"/>
      <c r="GQ32" s="472"/>
      <c r="GR32" s="474"/>
      <c r="GS32" s="475"/>
      <c r="GT32" s="477">
        <v>43139</v>
      </c>
      <c r="GU32" s="136"/>
      <c r="GV32" s="100"/>
      <c r="GW32" s="114"/>
      <c r="GX32" s="114"/>
      <c r="GY32" s="521" t="s">
        <v>200</v>
      </c>
      <c r="GZ32" s="93">
        <v>0</v>
      </c>
      <c r="HA32" s="116"/>
      <c r="HB32" s="116"/>
    </row>
    <row r="33" spans="1:210" x14ac:dyDescent="0.25">
      <c r="B33" s="116"/>
      <c r="C33" s="124"/>
      <c r="D33" s="41"/>
      <c r="E33" s="42"/>
      <c r="F33" s="43"/>
      <c r="G33" s="44"/>
      <c r="H33" s="45"/>
      <c r="I33" s="46"/>
      <c r="J33" s="155" t="s">
        <v>89</v>
      </c>
      <c r="K33" s="156" t="s">
        <v>90</v>
      </c>
      <c r="L33" s="105">
        <v>22060</v>
      </c>
      <c r="M33" s="87">
        <v>43123</v>
      </c>
      <c r="N33" s="466" t="s">
        <v>144</v>
      </c>
      <c r="O33" s="106">
        <v>27465</v>
      </c>
      <c r="P33" s="150">
        <f t="shared" si="3"/>
        <v>5405</v>
      </c>
      <c r="Q33" s="99">
        <v>30</v>
      </c>
      <c r="R33" s="99"/>
      <c r="S33" s="99"/>
      <c r="T33" s="45">
        <f t="shared" si="2"/>
        <v>823950</v>
      </c>
      <c r="U33" s="467" t="s">
        <v>67</v>
      </c>
      <c r="V33" s="468">
        <v>43143</v>
      </c>
      <c r="W33" s="469">
        <v>16361.8</v>
      </c>
      <c r="X33" s="470"/>
      <c r="Y33" s="471"/>
      <c r="Z33" s="472"/>
      <c r="AA33" s="473"/>
      <c r="AB33" s="472"/>
      <c r="AC33" s="474"/>
      <c r="AD33" s="475"/>
      <c r="AE33" s="470"/>
      <c r="AF33" s="470"/>
      <c r="AG33" s="470"/>
      <c r="AH33" s="471"/>
      <c r="AI33" s="472"/>
      <c r="AJ33" s="473"/>
      <c r="AK33" s="472"/>
      <c r="AL33" s="474"/>
      <c r="AM33" s="475"/>
      <c r="AN33" s="470"/>
      <c r="AO33" s="470"/>
      <c r="AP33" s="470"/>
      <c r="AQ33" s="471"/>
      <c r="AR33" s="472"/>
      <c r="AS33" s="473"/>
      <c r="AT33" s="472"/>
      <c r="AU33" s="474"/>
      <c r="AV33" s="475"/>
      <c r="AW33" s="470"/>
      <c r="AX33" s="470"/>
      <c r="AY33" s="470"/>
      <c r="AZ33" s="471"/>
      <c r="BA33" s="472"/>
      <c r="BB33" s="473"/>
      <c r="BC33" s="472"/>
      <c r="BD33" s="474"/>
      <c r="BE33" s="475"/>
      <c r="BF33" s="470"/>
      <c r="BG33" s="470"/>
      <c r="BH33" s="470"/>
      <c r="BI33" s="471"/>
      <c r="BJ33" s="472"/>
      <c r="BK33" s="473"/>
      <c r="BL33" s="472"/>
      <c r="BM33" s="474"/>
      <c r="BN33" s="475"/>
      <c r="BO33" s="470"/>
      <c r="BP33" s="470"/>
      <c r="BQ33" s="470"/>
      <c r="BR33" s="471"/>
      <c r="BS33" s="472"/>
      <c r="BT33" s="473"/>
      <c r="BU33" s="472"/>
      <c r="BV33" s="474"/>
      <c r="BW33" s="475"/>
      <c r="BX33" s="470"/>
      <c r="BY33" s="470"/>
      <c r="BZ33" s="470"/>
      <c r="CA33" s="471"/>
      <c r="CB33" s="472"/>
      <c r="CC33" s="473"/>
      <c r="CD33" s="472"/>
      <c r="CE33" s="474"/>
      <c r="CF33" s="475"/>
      <c r="CG33" s="470"/>
      <c r="CH33" s="470"/>
      <c r="CI33" s="470"/>
      <c r="CJ33" s="471"/>
      <c r="CK33" s="472"/>
      <c r="CL33" s="473"/>
      <c r="CM33" s="472"/>
      <c r="CN33" s="474"/>
      <c r="CO33" s="475"/>
      <c r="CP33" s="470"/>
      <c r="CQ33" s="470"/>
      <c r="CR33" s="470"/>
      <c r="CS33" s="471"/>
      <c r="CT33" s="472"/>
      <c r="CU33" s="473"/>
      <c r="CV33" s="476"/>
      <c r="CW33" s="474"/>
      <c r="CX33" s="475"/>
      <c r="CY33" s="470"/>
      <c r="CZ33" s="470"/>
      <c r="DA33" s="470"/>
      <c r="DB33" s="471"/>
      <c r="DC33" s="472"/>
      <c r="DD33" s="473"/>
      <c r="DE33" s="472"/>
      <c r="DF33" s="474"/>
      <c r="DG33" s="475"/>
      <c r="DH33" s="470"/>
      <c r="DI33" s="470"/>
      <c r="DJ33" s="470"/>
      <c r="DK33" s="471"/>
      <c r="DL33" s="472"/>
      <c r="DM33" s="473"/>
      <c r="DN33" s="472"/>
      <c r="DO33" s="474"/>
      <c r="DP33" s="475"/>
      <c r="DQ33" s="470"/>
      <c r="DR33" s="470"/>
      <c r="DS33" s="470"/>
      <c r="DT33" s="471"/>
      <c r="DU33" s="472"/>
      <c r="DV33" s="473"/>
      <c r="DW33" s="472"/>
      <c r="DX33" s="474"/>
      <c r="DY33" s="475"/>
      <c r="DZ33" s="470"/>
      <c r="EA33" s="470"/>
      <c r="EB33" s="470"/>
      <c r="EC33" s="471"/>
      <c r="ED33" s="472"/>
      <c r="EE33" s="473"/>
      <c r="EF33" s="472"/>
      <c r="EG33" s="474"/>
      <c r="EH33" s="475"/>
      <c r="EI33" s="470"/>
      <c r="EJ33" s="470"/>
      <c r="EK33" s="470"/>
      <c r="EL33" s="471"/>
      <c r="EM33" s="472"/>
      <c r="EN33" s="473"/>
      <c r="EO33" s="472"/>
      <c r="EP33" s="474"/>
      <c r="EQ33" s="475"/>
      <c r="ER33" s="470"/>
      <c r="ES33" s="470"/>
      <c r="ET33" s="470"/>
      <c r="EU33" s="471"/>
      <c r="EV33" s="472"/>
      <c r="EW33" s="473"/>
      <c r="EX33" s="472"/>
      <c r="EY33" s="474"/>
      <c r="EZ33" s="475"/>
      <c r="FA33" s="470"/>
      <c r="FB33" s="470"/>
      <c r="FC33" s="470"/>
      <c r="FD33" s="471"/>
      <c r="FE33" s="472"/>
      <c r="FF33" s="473"/>
      <c r="FG33" s="472"/>
      <c r="FH33" s="474"/>
      <c r="FI33" s="475"/>
      <c r="FJ33" s="470"/>
      <c r="FK33" s="470"/>
      <c r="FL33" s="470"/>
      <c r="FM33" s="471"/>
      <c r="FN33" s="472"/>
      <c r="FO33" s="473"/>
      <c r="FP33" s="472"/>
      <c r="FQ33" s="474"/>
      <c r="FR33" s="475"/>
      <c r="FS33" s="470"/>
      <c r="FT33" s="470"/>
      <c r="FU33" s="470"/>
      <c r="FV33" s="471"/>
      <c r="FW33" s="472"/>
      <c r="FX33" s="473"/>
      <c r="FY33" s="472"/>
      <c r="FZ33" s="474"/>
      <c r="GA33" s="475"/>
      <c r="GB33" s="470"/>
      <c r="GC33" s="470"/>
      <c r="GD33" s="470"/>
      <c r="GE33" s="471"/>
      <c r="GF33" s="472"/>
      <c r="GG33" s="473"/>
      <c r="GH33" s="472"/>
      <c r="GI33" s="474"/>
      <c r="GJ33" s="475"/>
      <c r="GK33" s="470"/>
      <c r="GL33" s="470"/>
      <c r="GM33" s="470"/>
      <c r="GN33" s="471"/>
      <c r="GO33" s="472"/>
      <c r="GP33" s="473"/>
      <c r="GQ33" s="472"/>
      <c r="GR33" s="474"/>
      <c r="GS33" s="475"/>
      <c r="GT33" s="477">
        <v>43143</v>
      </c>
      <c r="GU33" s="136"/>
      <c r="GV33" s="100"/>
      <c r="GW33" s="114"/>
      <c r="GX33" s="114"/>
      <c r="GY33" s="521" t="s">
        <v>199</v>
      </c>
      <c r="GZ33" s="93">
        <v>4176</v>
      </c>
      <c r="HA33" s="116"/>
      <c r="HB33" s="116"/>
    </row>
    <row r="34" spans="1:210" x14ac:dyDescent="0.25">
      <c r="B34" s="116"/>
      <c r="C34" s="124"/>
      <c r="D34" s="41"/>
      <c r="E34" s="42"/>
      <c r="F34" s="43"/>
      <c r="G34" s="44"/>
      <c r="H34" s="45"/>
      <c r="I34" s="46"/>
      <c r="J34" s="155" t="s">
        <v>61</v>
      </c>
      <c r="K34" s="85" t="s">
        <v>62</v>
      </c>
      <c r="L34" s="105">
        <v>19010</v>
      </c>
      <c r="M34" s="87">
        <v>43124</v>
      </c>
      <c r="N34" s="466" t="s">
        <v>146</v>
      </c>
      <c r="O34" s="106">
        <v>23990</v>
      </c>
      <c r="P34" s="150">
        <f t="shared" si="0"/>
        <v>4980</v>
      </c>
      <c r="Q34" s="99">
        <v>30</v>
      </c>
      <c r="R34" s="99"/>
      <c r="S34" s="99"/>
      <c r="T34" s="45" t="s">
        <v>147</v>
      </c>
      <c r="U34" s="467" t="s">
        <v>67</v>
      </c>
      <c r="V34" s="468">
        <v>43144</v>
      </c>
      <c r="W34" s="469">
        <v>14929.2</v>
      </c>
      <c r="X34" s="470"/>
      <c r="Y34" s="471"/>
      <c r="Z34" s="472"/>
      <c r="AA34" s="473"/>
      <c r="AB34" s="472"/>
      <c r="AC34" s="474"/>
      <c r="AD34" s="475"/>
      <c r="AE34" s="470"/>
      <c r="AF34" s="470"/>
      <c r="AG34" s="470"/>
      <c r="AH34" s="471"/>
      <c r="AI34" s="472"/>
      <c r="AJ34" s="473"/>
      <c r="AK34" s="472"/>
      <c r="AL34" s="474"/>
      <c r="AM34" s="475"/>
      <c r="AN34" s="470"/>
      <c r="AO34" s="470"/>
      <c r="AP34" s="470"/>
      <c r="AQ34" s="471"/>
      <c r="AR34" s="472"/>
      <c r="AS34" s="473"/>
      <c r="AT34" s="472"/>
      <c r="AU34" s="474"/>
      <c r="AV34" s="475"/>
      <c r="AW34" s="470"/>
      <c r="AX34" s="470"/>
      <c r="AY34" s="470"/>
      <c r="AZ34" s="471"/>
      <c r="BA34" s="472"/>
      <c r="BB34" s="473"/>
      <c r="BC34" s="472"/>
      <c r="BD34" s="474"/>
      <c r="BE34" s="475"/>
      <c r="BF34" s="470"/>
      <c r="BG34" s="470"/>
      <c r="BH34" s="470"/>
      <c r="BI34" s="471"/>
      <c r="BJ34" s="472"/>
      <c r="BK34" s="473"/>
      <c r="BL34" s="472"/>
      <c r="BM34" s="474"/>
      <c r="BN34" s="475"/>
      <c r="BO34" s="470"/>
      <c r="BP34" s="470"/>
      <c r="BQ34" s="470"/>
      <c r="BR34" s="471"/>
      <c r="BS34" s="472"/>
      <c r="BT34" s="473"/>
      <c r="BU34" s="472"/>
      <c r="BV34" s="474"/>
      <c r="BW34" s="475"/>
      <c r="BX34" s="470"/>
      <c r="BY34" s="470"/>
      <c r="BZ34" s="470"/>
      <c r="CA34" s="471"/>
      <c r="CB34" s="472"/>
      <c r="CC34" s="473"/>
      <c r="CD34" s="472"/>
      <c r="CE34" s="474"/>
      <c r="CF34" s="475"/>
      <c r="CG34" s="470"/>
      <c r="CH34" s="470"/>
      <c r="CI34" s="470"/>
      <c r="CJ34" s="471"/>
      <c r="CK34" s="472"/>
      <c r="CL34" s="473"/>
      <c r="CM34" s="472"/>
      <c r="CN34" s="474"/>
      <c r="CO34" s="475"/>
      <c r="CP34" s="470"/>
      <c r="CQ34" s="470"/>
      <c r="CR34" s="470"/>
      <c r="CS34" s="471"/>
      <c r="CT34" s="472"/>
      <c r="CU34" s="473"/>
      <c r="CV34" s="476"/>
      <c r="CW34" s="474"/>
      <c r="CX34" s="475"/>
      <c r="CY34" s="470"/>
      <c r="CZ34" s="470"/>
      <c r="DA34" s="470"/>
      <c r="DB34" s="471"/>
      <c r="DC34" s="472"/>
      <c r="DD34" s="473"/>
      <c r="DE34" s="472"/>
      <c r="DF34" s="474"/>
      <c r="DG34" s="475"/>
      <c r="DH34" s="470"/>
      <c r="DI34" s="470"/>
      <c r="DJ34" s="470"/>
      <c r="DK34" s="471"/>
      <c r="DL34" s="472"/>
      <c r="DM34" s="473"/>
      <c r="DN34" s="472"/>
      <c r="DO34" s="474"/>
      <c r="DP34" s="475"/>
      <c r="DQ34" s="470"/>
      <c r="DR34" s="470"/>
      <c r="DS34" s="470"/>
      <c r="DT34" s="471"/>
      <c r="DU34" s="472"/>
      <c r="DV34" s="473"/>
      <c r="DW34" s="472"/>
      <c r="DX34" s="474"/>
      <c r="DY34" s="475"/>
      <c r="DZ34" s="470"/>
      <c r="EA34" s="470"/>
      <c r="EB34" s="470"/>
      <c r="EC34" s="471"/>
      <c r="ED34" s="472"/>
      <c r="EE34" s="473"/>
      <c r="EF34" s="472"/>
      <c r="EG34" s="474"/>
      <c r="EH34" s="475"/>
      <c r="EI34" s="470"/>
      <c r="EJ34" s="470"/>
      <c r="EK34" s="470"/>
      <c r="EL34" s="471"/>
      <c r="EM34" s="472"/>
      <c r="EN34" s="473"/>
      <c r="EO34" s="472"/>
      <c r="EP34" s="474"/>
      <c r="EQ34" s="475"/>
      <c r="ER34" s="470"/>
      <c r="ES34" s="470"/>
      <c r="ET34" s="470"/>
      <c r="EU34" s="471"/>
      <c r="EV34" s="472"/>
      <c r="EW34" s="473"/>
      <c r="EX34" s="472"/>
      <c r="EY34" s="474"/>
      <c r="EZ34" s="475"/>
      <c r="FA34" s="470"/>
      <c r="FB34" s="470"/>
      <c r="FC34" s="470"/>
      <c r="FD34" s="471"/>
      <c r="FE34" s="472"/>
      <c r="FF34" s="473"/>
      <c r="FG34" s="472"/>
      <c r="FH34" s="474"/>
      <c r="FI34" s="475"/>
      <c r="FJ34" s="470"/>
      <c r="FK34" s="470"/>
      <c r="FL34" s="470"/>
      <c r="FM34" s="471"/>
      <c r="FN34" s="472"/>
      <c r="FO34" s="473"/>
      <c r="FP34" s="472"/>
      <c r="FQ34" s="474"/>
      <c r="FR34" s="475"/>
      <c r="FS34" s="470"/>
      <c r="FT34" s="470"/>
      <c r="FU34" s="470"/>
      <c r="FV34" s="471"/>
      <c r="FW34" s="472"/>
      <c r="FX34" s="473"/>
      <c r="FY34" s="472"/>
      <c r="FZ34" s="474"/>
      <c r="GA34" s="475"/>
      <c r="GB34" s="470"/>
      <c r="GC34" s="470"/>
      <c r="GD34" s="470"/>
      <c r="GE34" s="471"/>
      <c r="GF34" s="472"/>
      <c r="GG34" s="473"/>
      <c r="GH34" s="472"/>
      <c r="GI34" s="474"/>
      <c r="GJ34" s="475"/>
      <c r="GK34" s="470"/>
      <c r="GL34" s="470"/>
      <c r="GM34" s="470"/>
      <c r="GN34" s="471"/>
      <c r="GO34" s="472"/>
      <c r="GP34" s="473"/>
      <c r="GQ34" s="472"/>
      <c r="GR34" s="474"/>
      <c r="GS34" s="475"/>
      <c r="GT34" s="478">
        <v>43144</v>
      </c>
      <c r="GU34" s="136"/>
      <c r="GV34" s="100">
        <v>22176</v>
      </c>
      <c r="GW34" s="114" t="s">
        <v>128</v>
      </c>
      <c r="GX34" s="114"/>
      <c r="GY34" s="521" t="s">
        <v>199</v>
      </c>
      <c r="GZ34" s="93">
        <v>4176</v>
      </c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155" t="s">
        <v>28</v>
      </c>
      <c r="K35" s="85" t="s">
        <v>91</v>
      </c>
      <c r="L35" s="105">
        <v>23040</v>
      </c>
      <c r="M35" s="87">
        <v>43125</v>
      </c>
      <c r="N35" s="466" t="s">
        <v>145</v>
      </c>
      <c r="O35" s="106">
        <v>27930</v>
      </c>
      <c r="P35" s="150">
        <f t="shared" si="0"/>
        <v>4890</v>
      </c>
      <c r="Q35" s="99">
        <v>29.5</v>
      </c>
      <c r="R35" s="99"/>
      <c r="S35" s="99"/>
      <c r="T35" s="45">
        <f t="shared" si="2"/>
        <v>823935</v>
      </c>
      <c r="U35" s="467" t="s">
        <v>113</v>
      </c>
      <c r="V35" s="468">
        <v>43144</v>
      </c>
      <c r="W35" s="469">
        <v>17417.400000000001</v>
      </c>
      <c r="X35" s="470"/>
      <c r="Y35" s="471"/>
      <c r="Z35" s="472"/>
      <c r="AA35" s="473"/>
      <c r="AB35" s="472"/>
      <c r="AC35" s="474"/>
      <c r="AD35" s="475"/>
      <c r="AE35" s="470"/>
      <c r="AF35" s="470"/>
      <c r="AG35" s="470"/>
      <c r="AH35" s="471"/>
      <c r="AI35" s="472"/>
      <c r="AJ35" s="473"/>
      <c r="AK35" s="472"/>
      <c r="AL35" s="474"/>
      <c r="AM35" s="475"/>
      <c r="AN35" s="470"/>
      <c r="AO35" s="470"/>
      <c r="AP35" s="470"/>
      <c r="AQ35" s="471"/>
      <c r="AR35" s="472"/>
      <c r="AS35" s="473"/>
      <c r="AT35" s="472"/>
      <c r="AU35" s="474"/>
      <c r="AV35" s="475"/>
      <c r="AW35" s="470"/>
      <c r="AX35" s="470"/>
      <c r="AY35" s="470"/>
      <c r="AZ35" s="471"/>
      <c r="BA35" s="472"/>
      <c r="BB35" s="473"/>
      <c r="BC35" s="472"/>
      <c r="BD35" s="474"/>
      <c r="BE35" s="475"/>
      <c r="BF35" s="470"/>
      <c r="BG35" s="470"/>
      <c r="BH35" s="470"/>
      <c r="BI35" s="471"/>
      <c r="BJ35" s="472"/>
      <c r="BK35" s="473"/>
      <c r="BL35" s="472"/>
      <c r="BM35" s="474"/>
      <c r="BN35" s="475"/>
      <c r="BO35" s="470"/>
      <c r="BP35" s="470"/>
      <c r="BQ35" s="470"/>
      <c r="BR35" s="471"/>
      <c r="BS35" s="472"/>
      <c r="BT35" s="473"/>
      <c r="BU35" s="472"/>
      <c r="BV35" s="474"/>
      <c r="BW35" s="475"/>
      <c r="BX35" s="470"/>
      <c r="BY35" s="470"/>
      <c r="BZ35" s="470"/>
      <c r="CA35" s="471"/>
      <c r="CB35" s="472"/>
      <c r="CC35" s="473"/>
      <c r="CD35" s="472"/>
      <c r="CE35" s="474"/>
      <c r="CF35" s="475"/>
      <c r="CG35" s="470"/>
      <c r="CH35" s="470"/>
      <c r="CI35" s="470"/>
      <c r="CJ35" s="471"/>
      <c r="CK35" s="472"/>
      <c r="CL35" s="473"/>
      <c r="CM35" s="472"/>
      <c r="CN35" s="474"/>
      <c r="CO35" s="475"/>
      <c r="CP35" s="470"/>
      <c r="CQ35" s="470"/>
      <c r="CR35" s="470"/>
      <c r="CS35" s="471"/>
      <c r="CT35" s="472"/>
      <c r="CU35" s="473"/>
      <c r="CV35" s="476"/>
      <c r="CW35" s="474"/>
      <c r="CX35" s="475"/>
      <c r="CY35" s="470"/>
      <c r="CZ35" s="470"/>
      <c r="DA35" s="470"/>
      <c r="DB35" s="471"/>
      <c r="DC35" s="472"/>
      <c r="DD35" s="473"/>
      <c r="DE35" s="472"/>
      <c r="DF35" s="474"/>
      <c r="DG35" s="475"/>
      <c r="DH35" s="470"/>
      <c r="DI35" s="470"/>
      <c r="DJ35" s="470"/>
      <c r="DK35" s="471"/>
      <c r="DL35" s="472"/>
      <c r="DM35" s="473"/>
      <c r="DN35" s="472"/>
      <c r="DO35" s="474"/>
      <c r="DP35" s="475"/>
      <c r="DQ35" s="470"/>
      <c r="DR35" s="470"/>
      <c r="DS35" s="470"/>
      <c r="DT35" s="471"/>
      <c r="DU35" s="472"/>
      <c r="DV35" s="473"/>
      <c r="DW35" s="472"/>
      <c r="DX35" s="474"/>
      <c r="DY35" s="475"/>
      <c r="DZ35" s="470"/>
      <c r="EA35" s="470"/>
      <c r="EB35" s="470"/>
      <c r="EC35" s="471"/>
      <c r="ED35" s="472"/>
      <c r="EE35" s="473"/>
      <c r="EF35" s="472"/>
      <c r="EG35" s="474"/>
      <c r="EH35" s="475"/>
      <c r="EI35" s="470"/>
      <c r="EJ35" s="470"/>
      <c r="EK35" s="470"/>
      <c r="EL35" s="471"/>
      <c r="EM35" s="472"/>
      <c r="EN35" s="473"/>
      <c r="EO35" s="472"/>
      <c r="EP35" s="474"/>
      <c r="EQ35" s="475"/>
      <c r="ER35" s="470"/>
      <c r="ES35" s="470"/>
      <c r="ET35" s="470"/>
      <c r="EU35" s="471"/>
      <c r="EV35" s="472"/>
      <c r="EW35" s="473"/>
      <c r="EX35" s="472"/>
      <c r="EY35" s="474"/>
      <c r="EZ35" s="475"/>
      <c r="FA35" s="470"/>
      <c r="FB35" s="470"/>
      <c r="FC35" s="470"/>
      <c r="FD35" s="471"/>
      <c r="FE35" s="472"/>
      <c r="FF35" s="473"/>
      <c r="FG35" s="472"/>
      <c r="FH35" s="474"/>
      <c r="FI35" s="475"/>
      <c r="FJ35" s="470"/>
      <c r="FK35" s="470"/>
      <c r="FL35" s="470"/>
      <c r="FM35" s="471"/>
      <c r="FN35" s="472"/>
      <c r="FO35" s="473"/>
      <c r="FP35" s="472"/>
      <c r="FQ35" s="474"/>
      <c r="FR35" s="475"/>
      <c r="FS35" s="470"/>
      <c r="FT35" s="470"/>
      <c r="FU35" s="470"/>
      <c r="FV35" s="471"/>
      <c r="FW35" s="472"/>
      <c r="FX35" s="473"/>
      <c r="FY35" s="472"/>
      <c r="FZ35" s="474"/>
      <c r="GA35" s="475"/>
      <c r="GB35" s="470"/>
      <c r="GC35" s="470"/>
      <c r="GD35" s="470"/>
      <c r="GE35" s="471"/>
      <c r="GF35" s="472"/>
      <c r="GG35" s="473"/>
      <c r="GH35" s="472"/>
      <c r="GI35" s="474"/>
      <c r="GJ35" s="475"/>
      <c r="GK35" s="470"/>
      <c r="GL35" s="470"/>
      <c r="GM35" s="470"/>
      <c r="GN35" s="471"/>
      <c r="GO35" s="472"/>
      <c r="GP35" s="473"/>
      <c r="GQ35" s="472"/>
      <c r="GR35" s="474"/>
      <c r="GS35" s="475"/>
      <c r="GT35" s="478">
        <v>43144</v>
      </c>
      <c r="GU35" s="136"/>
      <c r="GV35" s="100"/>
      <c r="GW35" s="114"/>
      <c r="GX35" s="114"/>
      <c r="GY35" s="521" t="s">
        <v>199</v>
      </c>
      <c r="GZ35" s="93">
        <v>4176</v>
      </c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155" t="s">
        <v>33</v>
      </c>
      <c r="K36" s="85" t="s">
        <v>30</v>
      </c>
      <c r="L36" s="105">
        <v>12890</v>
      </c>
      <c r="M36" s="87">
        <v>43125</v>
      </c>
      <c r="N36" s="466" t="s">
        <v>148</v>
      </c>
      <c r="O36" s="106">
        <v>16500</v>
      </c>
      <c r="P36" s="150">
        <f t="shared" si="0"/>
        <v>3610</v>
      </c>
      <c r="Q36" s="99">
        <v>29.5</v>
      </c>
      <c r="R36" s="99"/>
      <c r="S36" s="99"/>
      <c r="T36" s="45">
        <f t="shared" si="2"/>
        <v>486750</v>
      </c>
      <c r="U36" s="467" t="s">
        <v>113</v>
      </c>
      <c r="V36" s="468">
        <v>43145</v>
      </c>
      <c r="W36" s="469">
        <v>9802</v>
      </c>
      <c r="X36" s="470"/>
      <c r="Y36" s="471"/>
      <c r="Z36" s="472"/>
      <c r="AA36" s="473"/>
      <c r="AB36" s="472"/>
      <c r="AC36" s="474"/>
      <c r="AD36" s="475"/>
      <c r="AE36" s="470"/>
      <c r="AF36" s="470"/>
      <c r="AG36" s="470"/>
      <c r="AH36" s="471"/>
      <c r="AI36" s="472"/>
      <c r="AJ36" s="473"/>
      <c r="AK36" s="472"/>
      <c r="AL36" s="474"/>
      <c r="AM36" s="475"/>
      <c r="AN36" s="470"/>
      <c r="AO36" s="470"/>
      <c r="AP36" s="470"/>
      <c r="AQ36" s="471"/>
      <c r="AR36" s="472"/>
      <c r="AS36" s="473"/>
      <c r="AT36" s="472"/>
      <c r="AU36" s="474"/>
      <c r="AV36" s="475"/>
      <c r="AW36" s="470"/>
      <c r="AX36" s="470"/>
      <c r="AY36" s="470"/>
      <c r="AZ36" s="471"/>
      <c r="BA36" s="472"/>
      <c r="BB36" s="473"/>
      <c r="BC36" s="472"/>
      <c r="BD36" s="474"/>
      <c r="BE36" s="475"/>
      <c r="BF36" s="470"/>
      <c r="BG36" s="470"/>
      <c r="BH36" s="470"/>
      <c r="BI36" s="471"/>
      <c r="BJ36" s="472"/>
      <c r="BK36" s="473"/>
      <c r="BL36" s="472"/>
      <c r="BM36" s="474"/>
      <c r="BN36" s="475"/>
      <c r="BO36" s="470"/>
      <c r="BP36" s="470"/>
      <c r="BQ36" s="470"/>
      <c r="BR36" s="471"/>
      <c r="BS36" s="472"/>
      <c r="BT36" s="473"/>
      <c r="BU36" s="472"/>
      <c r="BV36" s="474"/>
      <c r="BW36" s="475"/>
      <c r="BX36" s="470"/>
      <c r="BY36" s="470"/>
      <c r="BZ36" s="470"/>
      <c r="CA36" s="471"/>
      <c r="CB36" s="472"/>
      <c r="CC36" s="473"/>
      <c r="CD36" s="472"/>
      <c r="CE36" s="474"/>
      <c r="CF36" s="475"/>
      <c r="CG36" s="470"/>
      <c r="CH36" s="470"/>
      <c r="CI36" s="470"/>
      <c r="CJ36" s="471"/>
      <c r="CK36" s="472"/>
      <c r="CL36" s="473"/>
      <c r="CM36" s="472"/>
      <c r="CN36" s="474"/>
      <c r="CO36" s="475"/>
      <c r="CP36" s="470"/>
      <c r="CQ36" s="470"/>
      <c r="CR36" s="470"/>
      <c r="CS36" s="471"/>
      <c r="CT36" s="472"/>
      <c r="CU36" s="473"/>
      <c r="CV36" s="476"/>
      <c r="CW36" s="474"/>
      <c r="CX36" s="475"/>
      <c r="CY36" s="470"/>
      <c r="CZ36" s="470"/>
      <c r="DA36" s="470"/>
      <c r="DB36" s="471"/>
      <c r="DC36" s="472"/>
      <c r="DD36" s="473"/>
      <c r="DE36" s="472"/>
      <c r="DF36" s="474"/>
      <c r="DG36" s="475"/>
      <c r="DH36" s="470"/>
      <c r="DI36" s="470"/>
      <c r="DJ36" s="470"/>
      <c r="DK36" s="471"/>
      <c r="DL36" s="472"/>
      <c r="DM36" s="473"/>
      <c r="DN36" s="472"/>
      <c r="DO36" s="474"/>
      <c r="DP36" s="475"/>
      <c r="DQ36" s="470"/>
      <c r="DR36" s="470"/>
      <c r="DS36" s="470"/>
      <c r="DT36" s="471"/>
      <c r="DU36" s="472"/>
      <c r="DV36" s="473"/>
      <c r="DW36" s="472"/>
      <c r="DX36" s="474"/>
      <c r="DY36" s="475"/>
      <c r="DZ36" s="470"/>
      <c r="EA36" s="470"/>
      <c r="EB36" s="470"/>
      <c r="EC36" s="471"/>
      <c r="ED36" s="472"/>
      <c r="EE36" s="473"/>
      <c r="EF36" s="472"/>
      <c r="EG36" s="474"/>
      <c r="EH36" s="475"/>
      <c r="EI36" s="470"/>
      <c r="EJ36" s="470"/>
      <c r="EK36" s="470"/>
      <c r="EL36" s="471"/>
      <c r="EM36" s="472"/>
      <c r="EN36" s="473"/>
      <c r="EO36" s="472"/>
      <c r="EP36" s="474"/>
      <c r="EQ36" s="475"/>
      <c r="ER36" s="470"/>
      <c r="ES36" s="470"/>
      <c r="ET36" s="470"/>
      <c r="EU36" s="471"/>
      <c r="EV36" s="472"/>
      <c r="EW36" s="473"/>
      <c r="EX36" s="472"/>
      <c r="EY36" s="474"/>
      <c r="EZ36" s="475"/>
      <c r="FA36" s="470"/>
      <c r="FB36" s="470"/>
      <c r="FC36" s="470"/>
      <c r="FD36" s="471"/>
      <c r="FE36" s="472"/>
      <c r="FF36" s="473"/>
      <c r="FG36" s="472"/>
      <c r="FH36" s="474"/>
      <c r="FI36" s="475"/>
      <c r="FJ36" s="470"/>
      <c r="FK36" s="470"/>
      <c r="FL36" s="470"/>
      <c r="FM36" s="471"/>
      <c r="FN36" s="472"/>
      <c r="FO36" s="473"/>
      <c r="FP36" s="472"/>
      <c r="FQ36" s="474"/>
      <c r="FR36" s="475"/>
      <c r="FS36" s="470"/>
      <c r="FT36" s="470"/>
      <c r="FU36" s="470"/>
      <c r="FV36" s="471"/>
      <c r="FW36" s="472"/>
      <c r="FX36" s="473"/>
      <c r="FY36" s="472"/>
      <c r="FZ36" s="474"/>
      <c r="GA36" s="475"/>
      <c r="GB36" s="470"/>
      <c r="GC36" s="470"/>
      <c r="GD36" s="470"/>
      <c r="GE36" s="471"/>
      <c r="GF36" s="472"/>
      <c r="GG36" s="473"/>
      <c r="GH36" s="472"/>
      <c r="GI36" s="474"/>
      <c r="GJ36" s="475"/>
      <c r="GK36" s="470"/>
      <c r="GL36" s="470"/>
      <c r="GM36" s="470"/>
      <c r="GN36" s="471"/>
      <c r="GO36" s="472"/>
      <c r="GP36" s="473"/>
      <c r="GQ36" s="472"/>
      <c r="GR36" s="474"/>
      <c r="GS36" s="475"/>
      <c r="GT36" s="478">
        <v>43145</v>
      </c>
      <c r="GU36" s="136"/>
      <c r="GV36" s="100">
        <v>17584</v>
      </c>
      <c r="GW36" s="114" t="s">
        <v>129</v>
      </c>
      <c r="GX36" s="114"/>
      <c r="GY36" s="521" t="s">
        <v>199</v>
      </c>
      <c r="GZ36" s="93">
        <v>2320</v>
      </c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520" t="s">
        <v>64</v>
      </c>
      <c r="K37" s="85" t="s">
        <v>31</v>
      </c>
      <c r="L37" s="105">
        <v>20930</v>
      </c>
      <c r="M37" s="87">
        <v>43126</v>
      </c>
      <c r="N37" s="466" t="s">
        <v>124</v>
      </c>
      <c r="O37" s="106">
        <v>21034.799999999999</v>
      </c>
      <c r="P37" s="150">
        <f t="shared" si="0"/>
        <v>104.79999999999927</v>
      </c>
      <c r="Q37" s="99">
        <v>39.799999999999997</v>
      </c>
      <c r="R37" s="99"/>
      <c r="S37" s="99"/>
      <c r="T37" s="45">
        <f t="shared" si="2"/>
        <v>837185.03999999992</v>
      </c>
      <c r="U37" s="467" t="s">
        <v>125</v>
      </c>
      <c r="V37" s="468">
        <v>43133</v>
      </c>
      <c r="W37" s="508"/>
      <c r="X37" s="159"/>
      <c r="Y37" s="160"/>
      <c r="Z37" s="161"/>
      <c r="AA37" s="162"/>
      <c r="AB37" s="161"/>
      <c r="AC37" s="163"/>
      <c r="AD37" s="164"/>
      <c r="AE37" s="159"/>
      <c r="AF37" s="159"/>
      <c r="AG37" s="159"/>
      <c r="AH37" s="160"/>
      <c r="AI37" s="161"/>
      <c r="AJ37" s="162"/>
      <c r="AK37" s="161"/>
      <c r="AL37" s="163"/>
      <c r="AM37" s="164"/>
      <c r="AN37" s="159"/>
      <c r="AO37" s="159"/>
      <c r="AP37" s="159"/>
      <c r="AQ37" s="160"/>
      <c r="AR37" s="161"/>
      <c r="AS37" s="162"/>
      <c r="AT37" s="161"/>
      <c r="AU37" s="163"/>
      <c r="AV37" s="164"/>
      <c r="AW37" s="159"/>
      <c r="AX37" s="159"/>
      <c r="AY37" s="159"/>
      <c r="AZ37" s="160"/>
      <c r="BA37" s="161"/>
      <c r="BB37" s="162"/>
      <c r="BC37" s="161"/>
      <c r="BD37" s="163"/>
      <c r="BE37" s="164"/>
      <c r="BF37" s="159"/>
      <c r="BG37" s="159"/>
      <c r="BH37" s="159"/>
      <c r="BI37" s="160"/>
      <c r="BJ37" s="161"/>
      <c r="BK37" s="162"/>
      <c r="BL37" s="161"/>
      <c r="BM37" s="163"/>
      <c r="BN37" s="164"/>
      <c r="BO37" s="159"/>
      <c r="BP37" s="159"/>
      <c r="BQ37" s="159"/>
      <c r="BR37" s="160"/>
      <c r="BS37" s="161"/>
      <c r="BT37" s="162"/>
      <c r="BU37" s="161"/>
      <c r="BV37" s="163"/>
      <c r="BW37" s="164"/>
      <c r="BX37" s="159"/>
      <c r="BY37" s="159"/>
      <c r="BZ37" s="159"/>
      <c r="CA37" s="160"/>
      <c r="CB37" s="161"/>
      <c r="CC37" s="162"/>
      <c r="CD37" s="161"/>
      <c r="CE37" s="163"/>
      <c r="CF37" s="164"/>
      <c r="CG37" s="159"/>
      <c r="CH37" s="159"/>
      <c r="CI37" s="159"/>
      <c r="CJ37" s="160"/>
      <c r="CK37" s="161"/>
      <c r="CL37" s="162"/>
      <c r="CM37" s="161"/>
      <c r="CN37" s="163"/>
      <c r="CO37" s="164"/>
      <c r="CP37" s="159"/>
      <c r="CQ37" s="159"/>
      <c r="CR37" s="159"/>
      <c r="CS37" s="160"/>
      <c r="CT37" s="161"/>
      <c r="CU37" s="162"/>
      <c r="CV37" s="509"/>
      <c r="CW37" s="163"/>
      <c r="CX37" s="164"/>
      <c r="CY37" s="159"/>
      <c r="CZ37" s="159"/>
      <c r="DA37" s="159"/>
      <c r="DB37" s="160"/>
      <c r="DC37" s="161"/>
      <c r="DD37" s="162"/>
      <c r="DE37" s="161"/>
      <c r="DF37" s="163"/>
      <c r="DG37" s="164"/>
      <c r="DH37" s="159"/>
      <c r="DI37" s="159"/>
      <c r="DJ37" s="159"/>
      <c r="DK37" s="160"/>
      <c r="DL37" s="161"/>
      <c r="DM37" s="162"/>
      <c r="DN37" s="161"/>
      <c r="DO37" s="163"/>
      <c r="DP37" s="164"/>
      <c r="DQ37" s="159"/>
      <c r="DR37" s="159"/>
      <c r="DS37" s="159"/>
      <c r="DT37" s="160"/>
      <c r="DU37" s="161"/>
      <c r="DV37" s="162"/>
      <c r="DW37" s="161"/>
      <c r="DX37" s="163"/>
      <c r="DY37" s="164"/>
      <c r="DZ37" s="159"/>
      <c r="EA37" s="159"/>
      <c r="EB37" s="159"/>
      <c r="EC37" s="160"/>
      <c r="ED37" s="161"/>
      <c r="EE37" s="162"/>
      <c r="EF37" s="161"/>
      <c r="EG37" s="163"/>
      <c r="EH37" s="164"/>
      <c r="EI37" s="159"/>
      <c r="EJ37" s="159"/>
      <c r="EK37" s="159"/>
      <c r="EL37" s="160"/>
      <c r="EM37" s="161"/>
      <c r="EN37" s="162"/>
      <c r="EO37" s="161"/>
      <c r="EP37" s="163"/>
      <c r="EQ37" s="164"/>
      <c r="ER37" s="159"/>
      <c r="ES37" s="159"/>
      <c r="ET37" s="159"/>
      <c r="EU37" s="160"/>
      <c r="EV37" s="161"/>
      <c r="EW37" s="162"/>
      <c r="EX37" s="161"/>
      <c r="EY37" s="163"/>
      <c r="EZ37" s="164"/>
      <c r="FA37" s="159"/>
      <c r="FB37" s="159"/>
      <c r="FC37" s="159"/>
      <c r="FD37" s="160"/>
      <c r="FE37" s="161"/>
      <c r="FF37" s="162"/>
      <c r="FG37" s="161"/>
      <c r="FH37" s="163"/>
      <c r="FI37" s="164"/>
      <c r="FJ37" s="159"/>
      <c r="FK37" s="159"/>
      <c r="FL37" s="159"/>
      <c r="FM37" s="160"/>
      <c r="FN37" s="161"/>
      <c r="FO37" s="162"/>
      <c r="FP37" s="161"/>
      <c r="FQ37" s="163"/>
      <c r="FR37" s="164"/>
      <c r="FS37" s="159"/>
      <c r="FT37" s="159"/>
      <c r="FU37" s="159"/>
      <c r="FV37" s="160"/>
      <c r="FW37" s="161"/>
      <c r="FX37" s="162"/>
      <c r="FY37" s="161"/>
      <c r="FZ37" s="163"/>
      <c r="GA37" s="164"/>
      <c r="GB37" s="159"/>
      <c r="GC37" s="159"/>
      <c r="GD37" s="159"/>
      <c r="GE37" s="160"/>
      <c r="GF37" s="161"/>
      <c r="GG37" s="162"/>
      <c r="GH37" s="161"/>
      <c r="GI37" s="163"/>
      <c r="GJ37" s="164"/>
      <c r="GK37" s="159"/>
      <c r="GL37" s="159"/>
      <c r="GM37" s="159"/>
      <c r="GN37" s="160"/>
      <c r="GO37" s="161"/>
      <c r="GP37" s="162"/>
      <c r="GQ37" s="161"/>
      <c r="GR37" s="163"/>
      <c r="GS37" s="164"/>
      <c r="GT37" s="165"/>
      <c r="GU37" s="136"/>
      <c r="GV37" s="100"/>
      <c r="GW37" s="114"/>
      <c r="GX37" s="114"/>
      <c r="GY37" s="521" t="s">
        <v>199</v>
      </c>
      <c r="GZ37" s="93">
        <v>4176</v>
      </c>
      <c r="HA37" s="116"/>
      <c r="HB37" s="116"/>
    </row>
    <row r="38" spans="1:210" x14ac:dyDescent="0.25">
      <c r="A38" s="1">
        <v>23</v>
      </c>
      <c r="B38" s="116" t="e">
        <f>#REF!</f>
        <v>#REF!</v>
      </c>
      <c r="C38" s="116" t="e">
        <f>#REF!</f>
        <v>#REF!</v>
      </c>
      <c r="D38" s="41" t="e">
        <f>#REF!</f>
        <v>#REF!</v>
      </c>
      <c r="E38" s="42" t="e">
        <f>#REF!</f>
        <v>#REF!</v>
      </c>
      <c r="F38" s="43" t="e">
        <f>#REF!</f>
        <v>#REF!</v>
      </c>
      <c r="G38" s="44" t="e">
        <f>#REF!</f>
        <v>#REF!</v>
      </c>
      <c r="H38" s="45" t="e">
        <f>#REF!</f>
        <v>#REF!</v>
      </c>
      <c r="I38" s="46" t="e">
        <f>#REF!</f>
        <v>#REF!</v>
      </c>
      <c r="J38" s="104" t="s">
        <v>28</v>
      </c>
      <c r="K38" s="85" t="s">
        <v>30</v>
      </c>
      <c r="L38" s="105">
        <v>12380</v>
      </c>
      <c r="M38" s="87">
        <v>43126</v>
      </c>
      <c r="N38" s="466" t="s">
        <v>149</v>
      </c>
      <c r="O38" s="106">
        <v>15260</v>
      </c>
      <c r="P38" s="150">
        <f t="shared" si="0"/>
        <v>2880</v>
      </c>
      <c r="Q38" s="99">
        <v>29.5</v>
      </c>
      <c r="R38" s="99"/>
      <c r="S38" s="99"/>
      <c r="T38" s="45">
        <f t="shared" si="2"/>
        <v>450170</v>
      </c>
      <c r="U38" s="467" t="s">
        <v>113</v>
      </c>
      <c r="V38" s="479">
        <v>43146</v>
      </c>
      <c r="W38" s="480">
        <v>9802</v>
      </c>
      <c r="X38" s="470"/>
      <c r="Y38" s="471"/>
      <c r="Z38" s="472"/>
      <c r="AA38" s="473"/>
      <c r="AB38" s="472"/>
      <c r="AC38" s="474"/>
      <c r="AD38" s="475"/>
      <c r="AE38" s="470"/>
      <c r="AF38" s="470"/>
      <c r="AG38" s="470"/>
      <c r="AH38" s="471"/>
      <c r="AI38" s="472"/>
      <c r="AJ38" s="473"/>
      <c r="AK38" s="472"/>
      <c r="AL38" s="474"/>
      <c r="AM38" s="475"/>
      <c r="AN38" s="470"/>
      <c r="AO38" s="470"/>
      <c r="AP38" s="470"/>
      <c r="AQ38" s="471"/>
      <c r="AR38" s="472"/>
      <c r="AS38" s="473"/>
      <c r="AT38" s="472"/>
      <c r="AU38" s="474"/>
      <c r="AV38" s="475"/>
      <c r="AW38" s="470"/>
      <c r="AX38" s="470"/>
      <c r="AY38" s="470"/>
      <c r="AZ38" s="471"/>
      <c r="BA38" s="472"/>
      <c r="BB38" s="473"/>
      <c r="BC38" s="472"/>
      <c r="BD38" s="474"/>
      <c r="BE38" s="475"/>
      <c r="BF38" s="470"/>
      <c r="BG38" s="470"/>
      <c r="BH38" s="470"/>
      <c r="BI38" s="471"/>
      <c r="BJ38" s="472"/>
      <c r="BK38" s="473"/>
      <c r="BL38" s="472"/>
      <c r="BM38" s="474"/>
      <c r="BN38" s="475"/>
      <c r="BO38" s="470"/>
      <c r="BP38" s="470"/>
      <c r="BQ38" s="470"/>
      <c r="BR38" s="471"/>
      <c r="BS38" s="472"/>
      <c r="BT38" s="473"/>
      <c r="BU38" s="472"/>
      <c r="BV38" s="474"/>
      <c r="BW38" s="475"/>
      <c r="BX38" s="470"/>
      <c r="BY38" s="470"/>
      <c r="BZ38" s="470"/>
      <c r="CA38" s="471"/>
      <c r="CB38" s="472"/>
      <c r="CC38" s="473"/>
      <c r="CD38" s="472"/>
      <c r="CE38" s="474"/>
      <c r="CF38" s="475"/>
      <c r="CG38" s="470"/>
      <c r="CH38" s="470"/>
      <c r="CI38" s="470"/>
      <c r="CJ38" s="471"/>
      <c r="CK38" s="472"/>
      <c r="CL38" s="473"/>
      <c r="CM38" s="472"/>
      <c r="CN38" s="474"/>
      <c r="CO38" s="475"/>
      <c r="CP38" s="470"/>
      <c r="CQ38" s="470"/>
      <c r="CR38" s="470"/>
      <c r="CS38" s="471"/>
      <c r="CT38" s="472"/>
      <c r="CU38" s="473"/>
      <c r="CV38" s="472"/>
      <c r="CW38" s="474"/>
      <c r="CX38" s="475"/>
      <c r="CY38" s="470"/>
      <c r="CZ38" s="470"/>
      <c r="DA38" s="470"/>
      <c r="DB38" s="471"/>
      <c r="DC38" s="472"/>
      <c r="DD38" s="473"/>
      <c r="DE38" s="472"/>
      <c r="DF38" s="474"/>
      <c r="DG38" s="475"/>
      <c r="DH38" s="470"/>
      <c r="DI38" s="470"/>
      <c r="DJ38" s="470"/>
      <c r="DK38" s="471"/>
      <c r="DL38" s="472"/>
      <c r="DM38" s="473"/>
      <c r="DN38" s="472"/>
      <c r="DO38" s="474"/>
      <c r="DP38" s="475"/>
      <c r="DQ38" s="470"/>
      <c r="DR38" s="470"/>
      <c r="DS38" s="470"/>
      <c r="DT38" s="471"/>
      <c r="DU38" s="472"/>
      <c r="DV38" s="473"/>
      <c r="DW38" s="472"/>
      <c r="DX38" s="474"/>
      <c r="DY38" s="475"/>
      <c r="DZ38" s="470"/>
      <c r="EA38" s="470"/>
      <c r="EB38" s="470"/>
      <c r="EC38" s="471"/>
      <c r="ED38" s="472"/>
      <c r="EE38" s="473"/>
      <c r="EF38" s="472"/>
      <c r="EG38" s="474"/>
      <c r="EH38" s="475"/>
      <c r="EI38" s="470"/>
      <c r="EJ38" s="470"/>
      <c r="EK38" s="470"/>
      <c r="EL38" s="471"/>
      <c r="EM38" s="472"/>
      <c r="EN38" s="473"/>
      <c r="EO38" s="472"/>
      <c r="EP38" s="474"/>
      <c r="EQ38" s="475"/>
      <c r="ER38" s="470"/>
      <c r="ES38" s="470"/>
      <c r="ET38" s="470"/>
      <c r="EU38" s="471"/>
      <c r="EV38" s="472"/>
      <c r="EW38" s="473"/>
      <c r="EX38" s="472"/>
      <c r="EY38" s="474"/>
      <c r="EZ38" s="475"/>
      <c r="FA38" s="470"/>
      <c r="FB38" s="470"/>
      <c r="FC38" s="470"/>
      <c r="FD38" s="471"/>
      <c r="FE38" s="472"/>
      <c r="FF38" s="473"/>
      <c r="FG38" s="472"/>
      <c r="FH38" s="474"/>
      <c r="FI38" s="475"/>
      <c r="FJ38" s="470"/>
      <c r="FK38" s="470"/>
      <c r="FL38" s="470"/>
      <c r="FM38" s="471"/>
      <c r="FN38" s="472"/>
      <c r="FO38" s="473"/>
      <c r="FP38" s="472"/>
      <c r="FQ38" s="474"/>
      <c r="FR38" s="475"/>
      <c r="FS38" s="470"/>
      <c r="FT38" s="470"/>
      <c r="FU38" s="470"/>
      <c r="FV38" s="471"/>
      <c r="FW38" s="472"/>
      <c r="FX38" s="473"/>
      <c r="FY38" s="472"/>
      <c r="FZ38" s="474"/>
      <c r="GA38" s="475"/>
      <c r="GB38" s="470"/>
      <c r="GC38" s="470"/>
      <c r="GD38" s="470"/>
      <c r="GE38" s="471"/>
      <c r="GF38" s="472"/>
      <c r="GG38" s="473"/>
      <c r="GH38" s="472"/>
      <c r="GI38" s="474"/>
      <c r="GJ38" s="475"/>
      <c r="GK38" s="470"/>
      <c r="GL38" s="470"/>
      <c r="GM38" s="470"/>
      <c r="GN38" s="471"/>
      <c r="GO38" s="472"/>
      <c r="GP38" s="473"/>
      <c r="GQ38" s="472"/>
      <c r="GR38" s="474"/>
      <c r="GS38" s="475"/>
      <c r="GT38" s="477">
        <v>43146</v>
      </c>
      <c r="GU38" s="136"/>
      <c r="GV38" s="122">
        <v>17584</v>
      </c>
      <c r="GW38" s="114" t="s">
        <v>130</v>
      </c>
      <c r="GX38" s="114"/>
      <c r="GY38" s="217" t="s">
        <v>199</v>
      </c>
      <c r="GZ38" s="93">
        <v>2320</v>
      </c>
      <c r="HA38" s="116"/>
      <c r="HB38" s="116"/>
    </row>
    <row r="39" spans="1:210" x14ac:dyDescent="0.25">
      <c r="B39" s="116"/>
      <c r="C39" s="116"/>
      <c r="D39" s="41"/>
      <c r="E39" s="42"/>
      <c r="F39" s="43"/>
      <c r="G39" s="44"/>
      <c r="H39" s="45"/>
      <c r="I39" s="46"/>
      <c r="J39" s="104" t="s">
        <v>95</v>
      </c>
      <c r="K39" s="85" t="s">
        <v>31</v>
      </c>
      <c r="L39" s="105">
        <v>24180</v>
      </c>
      <c r="M39" s="87">
        <v>43128</v>
      </c>
      <c r="N39" s="466" t="s">
        <v>180</v>
      </c>
      <c r="O39" s="106">
        <v>29005</v>
      </c>
      <c r="P39" s="150">
        <f t="shared" si="0"/>
        <v>4825</v>
      </c>
      <c r="Q39" s="166">
        <v>29.5</v>
      </c>
      <c r="R39" s="166"/>
      <c r="S39" s="166"/>
      <c r="T39" s="45">
        <f t="shared" si="2"/>
        <v>855647.5</v>
      </c>
      <c r="U39" s="467" t="s">
        <v>113</v>
      </c>
      <c r="V39" s="528" t="s">
        <v>181</v>
      </c>
      <c r="W39" s="481">
        <v>18850</v>
      </c>
      <c r="X39" s="470"/>
      <c r="Y39" s="471"/>
      <c r="Z39" s="472"/>
      <c r="AA39" s="473"/>
      <c r="AB39" s="472"/>
      <c r="AC39" s="474"/>
      <c r="AD39" s="475"/>
      <c r="AE39" s="470"/>
      <c r="AF39" s="470"/>
      <c r="AG39" s="470"/>
      <c r="AH39" s="471"/>
      <c r="AI39" s="472"/>
      <c r="AJ39" s="473"/>
      <c r="AK39" s="472"/>
      <c r="AL39" s="474"/>
      <c r="AM39" s="475"/>
      <c r="AN39" s="470"/>
      <c r="AO39" s="470"/>
      <c r="AP39" s="470"/>
      <c r="AQ39" s="471"/>
      <c r="AR39" s="472"/>
      <c r="AS39" s="473"/>
      <c r="AT39" s="472"/>
      <c r="AU39" s="474"/>
      <c r="AV39" s="475"/>
      <c r="AW39" s="470"/>
      <c r="AX39" s="470"/>
      <c r="AY39" s="470"/>
      <c r="AZ39" s="471"/>
      <c r="BA39" s="472"/>
      <c r="BB39" s="473"/>
      <c r="BC39" s="472"/>
      <c r="BD39" s="474"/>
      <c r="BE39" s="475"/>
      <c r="BF39" s="470"/>
      <c r="BG39" s="470"/>
      <c r="BH39" s="470"/>
      <c r="BI39" s="471"/>
      <c r="BJ39" s="472"/>
      <c r="BK39" s="473"/>
      <c r="BL39" s="472"/>
      <c r="BM39" s="474"/>
      <c r="BN39" s="475"/>
      <c r="BO39" s="470"/>
      <c r="BP39" s="470"/>
      <c r="BQ39" s="470"/>
      <c r="BR39" s="471"/>
      <c r="BS39" s="472"/>
      <c r="BT39" s="473"/>
      <c r="BU39" s="472"/>
      <c r="BV39" s="474"/>
      <c r="BW39" s="475"/>
      <c r="BX39" s="470"/>
      <c r="BY39" s="470"/>
      <c r="BZ39" s="470"/>
      <c r="CA39" s="471"/>
      <c r="CB39" s="472"/>
      <c r="CC39" s="473"/>
      <c r="CD39" s="472"/>
      <c r="CE39" s="474"/>
      <c r="CF39" s="475"/>
      <c r="CG39" s="470"/>
      <c r="CH39" s="470"/>
      <c r="CI39" s="470"/>
      <c r="CJ39" s="471"/>
      <c r="CK39" s="472"/>
      <c r="CL39" s="473"/>
      <c r="CM39" s="472"/>
      <c r="CN39" s="474"/>
      <c r="CO39" s="475"/>
      <c r="CP39" s="470"/>
      <c r="CQ39" s="470"/>
      <c r="CR39" s="470"/>
      <c r="CS39" s="471"/>
      <c r="CT39" s="472"/>
      <c r="CU39" s="473"/>
      <c r="CV39" s="472"/>
      <c r="CW39" s="474"/>
      <c r="CX39" s="475"/>
      <c r="CY39" s="470"/>
      <c r="CZ39" s="470"/>
      <c r="DA39" s="470"/>
      <c r="DB39" s="471"/>
      <c r="DC39" s="472"/>
      <c r="DD39" s="473"/>
      <c r="DE39" s="472"/>
      <c r="DF39" s="474"/>
      <c r="DG39" s="475"/>
      <c r="DH39" s="470"/>
      <c r="DI39" s="470"/>
      <c r="DJ39" s="470"/>
      <c r="DK39" s="471"/>
      <c r="DL39" s="472"/>
      <c r="DM39" s="473"/>
      <c r="DN39" s="472"/>
      <c r="DO39" s="474"/>
      <c r="DP39" s="475"/>
      <c r="DQ39" s="470"/>
      <c r="DR39" s="470"/>
      <c r="DS39" s="470"/>
      <c r="DT39" s="471"/>
      <c r="DU39" s="472"/>
      <c r="DV39" s="473"/>
      <c r="DW39" s="472"/>
      <c r="DX39" s="474"/>
      <c r="DY39" s="475"/>
      <c r="DZ39" s="470"/>
      <c r="EA39" s="470"/>
      <c r="EB39" s="470"/>
      <c r="EC39" s="471"/>
      <c r="ED39" s="472"/>
      <c r="EE39" s="473"/>
      <c r="EF39" s="472"/>
      <c r="EG39" s="474"/>
      <c r="EH39" s="475"/>
      <c r="EI39" s="470"/>
      <c r="EJ39" s="470"/>
      <c r="EK39" s="470"/>
      <c r="EL39" s="471"/>
      <c r="EM39" s="472"/>
      <c r="EN39" s="473"/>
      <c r="EO39" s="472"/>
      <c r="EP39" s="474"/>
      <c r="EQ39" s="475"/>
      <c r="ER39" s="470"/>
      <c r="ES39" s="470"/>
      <c r="ET39" s="470"/>
      <c r="EU39" s="471"/>
      <c r="EV39" s="472"/>
      <c r="EW39" s="473"/>
      <c r="EX39" s="472"/>
      <c r="EY39" s="474"/>
      <c r="EZ39" s="475"/>
      <c r="FA39" s="470"/>
      <c r="FB39" s="470"/>
      <c r="FC39" s="470"/>
      <c r="FD39" s="471"/>
      <c r="FE39" s="472"/>
      <c r="FF39" s="473"/>
      <c r="FG39" s="472"/>
      <c r="FH39" s="474"/>
      <c r="FI39" s="475"/>
      <c r="FJ39" s="470"/>
      <c r="FK39" s="470"/>
      <c r="FL39" s="470"/>
      <c r="FM39" s="471"/>
      <c r="FN39" s="472"/>
      <c r="FO39" s="473"/>
      <c r="FP39" s="472"/>
      <c r="FQ39" s="474"/>
      <c r="FR39" s="475"/>
      <c r="FS39" s="470"/>
      <c r="FT39" s="470"/>
      <c r="FU39" s="470"/>
      <c r="FV39" s="471"/>
      <c r="FW39" s="472"/>
      <c r="FX39" s="473"/>
      <c r="FY39" s="472"/>
      <c r="FZ39" s="474"/>
      <c r="GA39" s="475"/>
      <c r="GB39" s="470"/>
      <c r="GC39" s="470"/>
      <c r="GD39" s="470"/>
      <c r="GE39" s="471"/>
      <c r="GF39" s="472"/>
      <c r="GG39" s="473"/>
      <c r="GH39" s="472"/>
      <c r="GI39" s="474"/>
      <c r="GJ39" s="475"/>
      <c r="GK39" s="470"/>
      <c r="GL39" s="470"/>
      <c r="GM39" s="470"/>
      <c r="GN39" s="471"/>
      <c r="GO39" s="472"/>
      <c r="GP39" s="473"/>
      <c r="GQ39" s="472"/>
      <c r="GR39" s="474"/>
      <c r="GS39" s="475"/>
      <c r="GT39" s="477">
        <v>43150</v>
      </c>
      <c r="GU39" s="136"/>
      <c r="GV39" s="100"/>
      <c r="GW39" s="114"/>
      <c r="GX39" s="114"/>
      <c r="GY39" s="521" t="s">
        <v>199</v>
      </c>
      <c r="GZ39" s="93">
        <v>4176</v>
      </c>
      <c r="HA39" s="116"/>
      <c r="HB39" s="116"/>
    </row>
    <row r="40" spans="1:210" x14ac:dyDescent="0.25">
      <c r="B40" s="116"/>
      <c r="C40" s="116"/>
      <c r="D40" s="41"/>
      <c r="E40" s="42"/>
      <c r="F40" s="43"/>
      <c r="G40" s="44"/>
      <c r="H40" s="45"/>
      <c r="I40" s="46"/>
      <c r="J40" s="104" t="s">
        <v>33</v>
      </c>
      <c r="K40" s="85" t="s">
        <v>96</v>
      </c>
      <c r="L40" s="105"/>
      <c r="M40" s="87">
        <v>43128</v>
      </c>
      <c r="N40" s="466" t="s">
        <v>151</v>
      </c>
      <c r="O40" s="106">
        <v>1120</v>
      </c>
      <c r="P40" s="150">
        <f t="shared" si="0"/>
        <v>1120</v>
      </c>
      <c r="Q40" s="166">
        <v>29.5</v>
      </c>
      <c r="R40" s="830"/>
      <c r="S40" s="831"/>
      <c r="T40" s="45">
        <f t="shared" si="2"/>
        <v>33040</v>
      </c>
      <c r="U40" s="467" t="s">
        <v>113</v>
      </c>
      <c r="V40" s="468">
        <v>43147</v>
      </c>
      <c r="W40" s="481">
        <v>754</v>
      </c>
      <c r="X40" s="470"/>
      <c r="Y40" s="471"/>
      <c r="Z40" s="472"/>
      <c r="AA40" s="473"/>
      <c r="AB40" s="472"/>
      <c r="AC40" s="474"/>
      <c r="AD40" s="475"/>
      <c r="AE40" s="470"/>
      <c r="AF40" s="470"/>
      <c r="AG40" s="470"/>
      <c r="AH40" s="471"/>
      <c r="AI40" s="472"/>
      <c r="AJ40" s="473"/>
      <c r="AK40" s="472"/>
      <c r="AL40" s="474"/>
      <c r="AM40" s="475"/>
      <c r="AN40" s="470"/>
      <c r="AO40" s="470"/>
      <c r="AP40" s="470"/>
      <c r="AQ40" s="471"/>
      <c r="AR40" s="472"/>
      <c r="AS40" s="473"/>
      <c r="AT40" s="472"/>
      <c r="AU40" s="474"/>
      <c r="AV40" s="475"/>
      <c r="AW40" s="470"/>
      <c r="AX40" s="470"/>
      <c r="AY40" s="470"/>
      <c r="AZ40" s="471"/>
      <c r="BA40" s="472"/>
      <c r="BB40" s="473"/>
      <c r="BC40" s="472"/>
      <c r="BD40" s="474"/>
      <c r="BE40" s="475"/>
      <c r="BF40" s="470"/>
      <c r="BG40" s="470"/>
      <c r="BH40" s="470"/>
      <c r="BI40" s="471"/>
      <c r="BJ40" s="472"/>
      <c r="BK40" s="473"/>
      <c r="BL40" s="472"/>
      <c r="BM40" s="474"/>
      <c r="BN40" s="475"/>
      <c r="BO40" s="470"/>
      <c r="BP40" s="470"/>
      <c r="BQ40" s="470"/>
      <c r="BR40" s="471"/>
      <c r="BS40" s="472"/>
      <c r="BT40" s="473"/>
      <c r="BU40" s="472"/>
      <c r="BV40" s="474"/>
      <c r="BW40" s="475"/>
      <c r="BX40" s="470"/>
      <c r="BY40" s="470"/>
      <c r="BZ40" s="470"/>
      <c r="CA40" s="471"/>
      <c r="CB40" s="472"/>
      <c r="CC40" s="473"/>
      <c r="CD40" s="472"/>
      <c r="CE40" s="474"/>
      <c r="CF40" s="475"/>
      <c r="CG40" s="470"/>
      <c r="CH40" s="470"/>
      <c r="CI40" s="470"/>
      <c r="CJ40" s="471"/>
      <c r="CK40" s="472"/>
      <c r="CL40" s="473"/>
      <c r="CM40" s="472"/>
      <c r="CN40" s="474"/>
      <c r="CO40" s="475"/>
      <c r="CP40" s="470"/>
      <c r="CQ40" s="470"/>
      <c r="CR40" s="470"/>
      <c r="CS40" s="471"/>
      <c r="CT40" s="472"/>
      <c r="CU40" s="473"/>
      <c r="CV40" s="472"/>
      <c r="CW40" s="474"/>
      <c r="CX40" s="475"/>
      <c r="CY40" s="470"/>
      <c r="CZ40" s="470"/>
      <c r="DA40" s="470"/>
      <c r="DB40" s="471"/>
      <c r="DC40" s="472"/>
      <c r="DD40" s="473"/>
      <c r="DE40" s="472"/>
      <c r="DF40" s="474"/>
      <c r="DG40" s="475"/>
      <c r="DH40" s="470"/>
      <c r="DI40" s="470"/>
      <c r="DJ40" s="470"/>
      <c r="DK40" s="471"/>
      <c r="DL40" s="472"/>
      <c r="DM40" s="473"/>
      <c r="DN40" s="472"/>
      <c r="DO40" s="474"/>
      <c r="DP40" s="475"/>
      <c r="DQ40" s="470"/>
      <c r="DR40" s="470"/>
      <c r="DS40" s="470"/>
      <c r="DT40" s="471"/>
      <c r="DU40" s="472"/>
      <c r="DV40" s="473"/>
      <c r="DW40" s="472"/>
      <c r="DX40" s="474"/>
      <c r="DY40" s="475"/>
      <c r="DZ40" s="470"/>
      <c r="EA40" s="470"/>
      <c r="EB40" s="470"/>
      <c r="EC40" s="471"/>
      <c r="ED40" s="472"/>
      <c r="EE40" s="473"/>
      <c r="EF40" s="472"/>
      <c r="EG40" s="474"/>
      <c r="EH40" s="475"/>
      <c r="EI40" s="470"/>
      <c r="EJ40" s="470"/>
      <c r="EK40" s="470"/>
      <c r="EL40" s="471"/>
      <c r="EM40" s="472"/>
      <c r="EN40" s="473"/>
      <c r="EO40" s="472"/>
      <c r="EP40" s="474"/>
      <c r="EQ40" s="475"/>
      <c r="ER40" s="470"/>
      <c r="ES40" s="470"/>
      <c r="ET40" s="470"/>
      <c r="EU40" s="471"/>
      <c r="EV40" s="472"/>
      <c r="EW40" s="473"/>
      <c r="EX40" s="472"/>
      <c r="EY40" s="474"/>
      <c r="EZ40" s="475"/>
      <c r="FA40" s="470"/>
      <c r="FB40" s="470"/>
      <c r="FC40" s="470"/>
      <c r="FD40" s="471"/>
      <c r="FE40" s="472"/>
      <c r="FF40" s="473"/>
      <c r="FG40" s="472"/>
      <c r="FH40" s="474"/>
      <c r="FI40" s="475"/>
      <c r="FJ40" s="470"/>
      <c r="FK40" s="470"/>
      <c r="FL40" s="470"/>
      <c r="FM40" s="471"/>
      <c r="FN40" s="472"/>
      <c r="FO40" s="473"/>
      <c r="FP40" s="472"/>
      <c r="FQ40" s="474"/>
      <c r="FR40" s="475"/>
      <c r="FS40" s="470"/>
      <c r="FT40" s="470"/>
      <c r="FU40" s="470"/>
      <c r="FV40" s="471"/>
      <c r="FW40" s="472"/>
      <c r="FX40" s="473"/>
      <c r="FY40" s="472"/>
      <c r="FZ40" s="474"/>
      <c r="GA40" s="475"/>
      <c r="GB40" s="470"/>
      <c r="GC40" s="470"/>
      <c r="GD40" s="470"/>
      <c r="GE40" s="471"/>
      <c r="GF40" s="472"/>
      <c r="GG40" s="473"/>
      <c r="GH40" s="472"/>
      <c r="GI40" s="474"/>
      <c r="GJ40" s="475"/>
      <c r="GK40" s="470"/>
      <c r="GL40" s="470"/>
      <c r="GM40" s="470"/>
      <c r="GN40" s="471"/>
      <c r="GO40" s="472"/>
      <c r="GP40" s="473"/>
      <c r="GQ40" s="472"/>
      <c r="GR40" s="474"/>
      <c r="GS40" s="475"/>
      <c r="GT40" s="477">
        <v>43147</v>
      </c>
      <c r="GU40" s="136"/>
      <c r="GV40" s="100"/>
      <c r="GW40" s="114"/>
      <c r="GX40" s="114"/>
      <c r="GY40" s="521" t="s">
        <v>200</v>
      </c>
      <c r="GZ40" s="93">
        <v>0</v>
      </c>
      <c r="HA40" s="116"/>
      <c r="HB40" s="116"/>
    </row>
    <row r="41" spans="1:210" x14ac:dyDescent="0.25">
      <c r="B41" s="116"/>
      <c r="C41" s="116"/>
      <c r="D41" s="41"/>
      <c r="E41" s="42"/>
      <c r="F41" s="43"/>
      <c r="G41" s="44"/>
      <c r="H41" s="45"/>
      <c r="I41" s="46"/>
      <c r="J41" s="155" t="s">
        <v>95</v>
      </c>
      <c r="K41" s="156" t="s">
        <v>30</v>
      </c>
      <c r="L41" s="105">
        <v>11320</v>
      </c>
      <c r="M41" s="87">
        <v>43129</v>
      </c>
      <c r="N41" s="466" t="s">
        <v>150</v>
      </c>
      <c r="O41" s="106">
        <v>14320</v>
      </c>
      <c r="P41" s="150">
        <f t="shared" si="0"/>
        <v>3000</v>
      </c>
      <c r="Q41" s="166">
        <v>29.5</v>
      </c>
      <c r="R41" s="170"/>
      <c r="S41" s="171"/>
      <c r="T41" s="45">
        <f t="shared" si="2"/>
        <v>422440</v>
      </c>
      <c r="U41" s="467" t="s">
        <v>67</v>
      </c>
      <c r="V41" s="468">
        <v>43147</v>
      </c>
      <c r="W41" s="481">
        <v>9802</v>
      </c>
      <c r="X41" s="470"/>
      <c r="Y41" s="471"/>
      <c r="Z41" s="472"/>
      <c r="AA41" s="473"/>
      <c r="AB41" s="472"/>
      <c r="AC41" s="474"/>
      <c r="AD41" s="475"/>
      <c r="AE41" s="470"/>
      <c r="AF41" s="470"/>
      <c r="AG41" s="470"/>
      <c r="AH41" s="471"/>
      <c r="AI41" s="472"/>
      <c r="AJ41" s="473"/>
      <c r="AK41" s="472"/>
      <c r="AL41" s="474"/>
      <c r="AM41" s="475"/>
      <c r="AN41" s="470"/>
      <c r="AO41" s="470"/>
      <c r="AP41" s="470"/>
      <c r="AQ41" s="471"/>
      <c r="AR41" s="472"/>
      <c r="AS41" s="473"/>
      <c r="AT41" s="472"/>
      <c r="AU41" s="474"/>
      <c r="AV41" s="475"/>
      <c r="AW41" s="470"/>
      <c r="AX41" s="470"/>
      <c r="AY41" s="470"/>
      <c r="AZ41" s="471"/>
      <c r="BA41" s="472"/>
      <c r="BB41" s="473"/>
      <c r="BC41" s="472"/>
      <c r="BD41" s="474"/>
      <c r="BE41" s="475"/>
      <c r="BF41" s="470"/>
      <c r="BG41" s="470"/>
      <c r="BH41" s="470"/>
      <c r="BI41" s="471"/>
      <c r="BJ41" s="472"/>
      <c r="BK41" s="473"/>
      <c r="BL41" s="472"/>
      <c r="BM41" s="474"/>
      <c r="BN41" s="475"/>
      <c r="BO41" s="470"/>
      <c r="BP41" s="470"/>
      <c r="BQ41" s="470"/>
      <c r="BR41" s="471"/>
      <c r="BS41" s="472"/>
      <c r="BT41" s="473"/>
      <c r="BU41" s="472"/>
      <c r="BV41" s="474"/>
      <c r="BW41" s="475"/>
      <c r="BX41" s="470"/>
      <c r="BY41" s="470"/>
      <c r="BZ41" s="470"/>
      <c r="CA41" s="471"/>
      <c r="CB41" s="472"/>
      <c r="CC41" s="473"/>
      <c r="CD41" s="472"/>
      <c r="CE41" s="474"/>
      <c r="CF41" s="475"/>
      <c r="CG41" s="470"/>
      <c r="CH41" s="470"/>
      <c r="CI41" s="470"/>
      <c r="CJ41" s="471"/>
      <c r="CK41" s="472"/>
      <c r="CL41" s="473"/>
      <c r="CM41" s="472"/>
      <c r="CN41" s="474"/>
      <c r="CO41" s="475"/>
      <c r="CP41" s="470"/>
      <c r="CQ41" s="470"/>
      <c r="CR41" s="470"/>
      <c r="CS41" s="471"/>
      <c r="CT41" s="472"/>
      <c r="CU41" s="473"/>
      <c r="CV41" s="472"/>
      <c r="CW41" s="474"/>
      <c r="CX41" s="475"/>
      <c r="CY41" s="470"/>
      <c r="CZ41" s="470"/>
      <c r="DA41" s="470"/>
      <c r="DB41" s="471"/>
      <c r="DC41" s="472"/>
      <c r="DD41" s="473"/>
      <c r="DE41" s="472"/>
      <c r="DF41" s="474"/>
      <c r="DG41" s="475"/>
      <c r="DH41" s="470"/>
      <c r="DI41" s="470"/>
      <c r="DJ41" s="470"/>
      <c r="DK41" s="471"/>
      <c r="DL41" s="472"/>
      <c r="DM41" s="473"/>
      <c r="DN41" s="472"/>
      <c r="DO41" s="474"/>
      <c r="DP41" s="475"/>
      <c r="DQ41" s="470"/>
      <c r="DR41" s="470"/>
      <c r="DS41" s="470"/>
      <c r="DT41" s="471"/>
      <c r="DU41" s="472"/>
      <c r="DV41" s="473"/>
      <c r="DW41" s="472"/>
      <c r="DX41" s="474"/>
      <c r="DY41" s="475"/>
      <c r="DZ41" s="470"/>
      <c r="EA41" s="470"/>
      <c r="EB41" s="470"/>
      <c r="EC41" s="471"/>
      <c r="ED41" s="472"/>
      <c r="EE41" s="473"/>
      <c r="EF41" s="472"/>
      <c r="EG41" s="474"/>
      <c r="EH41" s="475"/>
      <c r="EI41" s="470"/>
      <c r="EJ41" s="470"/>
      <c r="EK41" s="470"/>
      <c r="EL41" s="471"/>
      <c r="EM41" s="472"/>
      <c r="EN41" s="473"/>
      <c r="EO41" s="472"/>
      <c r="EP41" s="474"/>
      <c r="EQ41" s="475"/>
      <c r="ER41" s="470"/>
      <c r="ES41" s="470"/>
      <c r="ET41" s="470"/>
      <c r="EU41" s="471"/>
      <c r="EV41" s="472"/>
      <c r="EW41" s="473"/>
      <c r="EX41" s="472"/>
      <c r="EY41" s="474"/>
      <c r="EZ41" s="475"/>
      <c r="FA41" s="470"/>
      <c r="FB41" s="470"/>
      <c r="FC41" s="470"/>
      <c r="FD41" s="471"/>
      <c r="FE41" s="472"/>
      <c r="FF41" s="473"/>
      <c r="FG41" s="472"/>
      <c r="FH41" s="474"/>
      <c r="FI41" s="475"/>
      <c r="FJ41" s="470"/>
      <c r="FK41" s="470"/>
      <c r="FL41" s="470"/>
      <c r="FM41" s="471"/>
      <c r="FN41" s="472"/>
      <c r="FO41" s="473"/>
      <c r="FP41" s="472"/>
      <c r="FQ41" s="474"/>
      <c r="FR41" s="475"/>
      <c r="FS41" s="470"/>
      <c r="FT41" s="470"/>
      <c r="FU41" s="470"/>
      <c r="FV41" s="471"/>
      <c r="FW41" s="472"/>
      <c r="FX41" s="473"/>
      <c r="FY41" s="472"/>
      <c r="FZ41" s="474"/>
      <c r="GA41" s="475"/>
      <c r="GB41" s="470"/>
      <c r="GC41" s="470"/>
      <c r="GD41" s="470"/>
      <c r="GE41" s="471"/>
      <c r="GF41" s="472"/>
      <c r="GG41" s="473"/>
      <c r="GH41" s="472"/>
      <c r="GI41" s="474"/>
      <c r="GJ41" s="475"/>
      <c r="GK41" s="470"/>
      <c r="GL41" s="470"/>
      <c r="GM41" s="470"/>
      <c r="GN41" s="471"/>
      <c r="GO41" s="472"/>
      <c r="GP41" s="473"/>
      <c r="GQ41" s="472"/>
      <c r="GR41" s="474"/>
      <c r="GS41" s="475"/>
      <c r="GT41" s="477">
        <v>43147</v>
      </c>
      <c r="GU41" s="136"/>
      <c r="GV41" s="100">
        <v>17584</v>
      </c>
      <c r="GW41" s="114" t="s">
        <v>134</v>
      </c>
      <c r="GX41" s="114"/>
      <c r="GY41" s="521" t="s">
        <v>199</v>
      </c>
      <c r="GZ41" s="93">
        <v>2320</v>
      </c>
      <c r="HA41" s="116"/>
      <c r="HB41" s="116"/>
    </row>
    <row r="42" spans="1:210" x14ac:dyDescent="0.25">
      <c r="B42" s="116"/>
      <c r="C42" s="116"/>
      <c r="D42" s="41"/>
      <c r="E42" s="42"/>
      <c r="F42" s="43"/>
      <c r="G42" s="44"/>
      <c r="H42" s="45"/>
      <c r="I42" s="46"/>
      <c r="J42" s="155" t="s">
        <v>61</v>
      </c>
      <c r="K42" s="156" t="s">
        <v>29</v>
      </c>
      <c r="L42" s="105">
        <v>17600</v>
      </c>
      <c r="M42" s="87">
        <v>43130</v>
      </c>
      <c r="N42" s="466" t="s">
        <v>177</v>
      </c>
      <c r="O42" s="106">
        <v>22305</v>
      </c>
      <c r="P42" s="150">
        <f t="shared" si="0"/>
        <v>4705</v>
      </c>
      <c r="Q42" s="166">
        <v>29.5</v>
      </c>
      <c r="R42" s="170"/>
      <c r="S42" s="171"/>
      <c r="T42" s="45">
        <f t="shared" si="2"/>
        <v>657997.5</v>
      </c>
      <c r="U42" s="467" t="s">
        <v>113</v>
      </c>
      <c r="V42" s="468">
        <v>43150</v>
      </c>
      <c r="W42" s="481">
        <v>15080</v>
      </c>
      <c r="X42" s="470"/>
      <c r="Y42" s="471"/>
      <c r="Z42" s="472"/>
      <c r="AA42" s="473"/>
      <c r="AB42" s="472"/>
      <c r="AC42" s="474"/>
      <c r="AD42" s="475"/>
      <c r="AE42" s="470"/>
      <c r="AF42" s="470"/>
      <c r="AG42" s="470"/>
      <c r="AH42" s="471"/>
      <c r="AI42" s="472"/>
      <c r="AJ42" s="473"/>
      <c r="AK42" s="472"/>
      <c r="AL42" s="474"/>
      <c r="AM42" s="475"/>
      <c r="AN42" s="470"/>
      <c r="AO42" s="470"/>
      <c r="AP42" s="470"/>
      <c r="AQ42" s="471"/>
      <c r="AR42" s="472"/>
      <c r="AS42" s="473"/>
      <c r="AT42" s="472"/>
      <c r="AU42" s="474"/>
      <c r="AV42" s="475"/>
      <c r="AW42" s="470"/>
      <c r="AX42" s="470"/>
      <c r="AY42" s="470"/>
      <c r="AZ42" s="471"/>
      <c r="BA42" s="472"/>
      <c r="BB42" s="473"/>
      <c r="BC42" s="472"/>
      <c r="BD42" s="474"/>
      <c r="BE42" s="475"/>
      <c r="BF42" s="470"/>
      <c r="BG42" s="470"/>
      <c r="BH42" s="470"/>
      <c r="BI42" s="471"/>
      <c r="BJ42" s="472"/>
      <c r="BK42" s="473"/>
      <c r="BL42" s="472"/>
      <c r="BM42" s="474"/>
      <c r="BN42" s="475"/>
      <c r="BO42" s="470"/>
      <c r="BP42" s="470"/>
      <c r="BQ42" s="470"/>
      <c r="BR42" s="471"/>
      <c r="BS42" s="472"/>
      <c r="BT42" s="473"/>
      <c r="BU42" s="472"/>
      <c r="BV42" s="474"/>
      <c r="BW42" s="475"/>
      <c r="BX42" s="470"/>
      <c r="BY42" s="470"/>
      <c r="BZ42" s="470"/>
      <c r="CA42" s="471"/>
      <c r="CB42" s="472"/>
      <c r="CC42" s="473"/>
      <c r="CD42" s="472"/>
      <c r="CE42" s="474"/>
      <c r="CF42" s="475"/>
      <c r="CG42" s="470"/>
      <c r="CH42" s="470"/>
      <c r="CI42" s="470"/>
      <c r="CJ42" s="471"/>
      <c r="CK42" s="472"/>
      <c r="CL42" s="473"/>
      <c r="CM42" s="472"/>
      <c r="CN42" s="474"/>
      <c r="CO42" s="475"/>
      <c r="CP42" s="470"/>
      <c r="CQ42" s="470"/>
      <c r="CR42" s="470"/>
      <c r="CS42" s="471"/>
      <c r="CT42" s="472"/>
      <c r="CU42" s="473"/>
      <c r="CV42" s="472"/>
      <c r="CW42" s="474"/>
      <c r="CX42" s="475"/>
      <c r="CY42" s="470"/>
      <c r="CZ42" s="470"/>
      <c r="DA42" s="470"/>
      <c r="DB42" s="471"/>
      <c r="DC42" s="472"/>
      <c r="DD42" s="473"/>
      <c r="DE42" s="472"/>
      <c r="DF42" s="474"/>
      <c r="DG42" s="475"/>
      <c r="DH42" s="470"/>
      <c r="DI42" s="470"/>
      <c r="DJ42" s="470"/>
      <c r="DK42" s="471"/>
      <c r="DL42" s="472"/>
      <c r="DM42" s="473"/>
      <c r="DN42" s="472"/>
      <c r="DO42" s="474"/>
      <c r="DP42" s="475"/>
      <c r="DQ42" s="470"/>
      <c r="DR42" s="470"/>
      <c r="DS42" s="470"/>
      <c r="DT42" s="471"/>
      <c r="DU42" s="472"/>
      <c r="DV42" s="473"/>
      <c r="DW42" s="472"/>
      <c r="DX42" s="474"/>
      <c r="DY42" s="475"/>
      <c r="DZ42" s="470"/>
      <c r="EA42" s="470"/>
      <c r="EB42" s="470"/>
      <c r="EC42" s="471"/>
      <c r="ED42" s="472"/>
      <c r="EE42" s="473"/>
      <c r="EF42" s="472"/>
      <c r="EG42" s="474"/>
      <c r="EH42" s="475"/>
      <c r="EI42" s="470"/>
      <c r="EJ42" s="470"/>
      <c r="EK42" s="470"/>
      <c r="EL42" s="471"/>
      <c r="EM42" s="472"/>
      <c r="EN42" s="473"/>
      <c r="EO42" s="472"/>
      <c r="EP42" s="474"/>
      <c r="EQ42" s="475"/>
      <c r="ER42" s="470"/>
      <c r="ES42" s="470"/>
      <c r="ET42" s="470"/>
      <c r="EU42" s="471"/>
      <c r="EV42" s="472"/>
      <c r="EW42" s="473"/>
      <c r="EX42" s="472"/>
      <c r="EY42" s="474"/>
      <c r="EZ42" s="475"/>
      <c r="FA42" s="470"/>
      <c r="FB42" s="470"/>
      <c r="FC42" s="470"/>
      <c r="FD42" s="471"/>
      <c r="FE42" s="472"/>
      <c r="FF42" s="473"/>
      <c r="FG42" s="472"/>
      <c r="FH42" s="474"/>
      <c r="FI42" s="475"/>
      <c r="FJ42" s="470"/>
      <c r="FK42" s="470"/>
      <c r="FL42" s="470"/>
      <c r="FM42" s="471"/>
      <c r="FN42" s="472"/>
      <c r="FO42" s="473"/>
      <c r="FP42" s="472"/>
      <c r="FQ42" s="474"/>
      <c r="FR42" s="475"/>
      <c r="FS42" s="470"/>
      <c r="FT42" s="470"/>
      <c r="FU42" s="470"/>
      <c r="FV42" s="471"/>
      <c r="FW42" s="472"/>
      <c r="FX42" s="473"/>
      <c r="FY42" s="472"/>
      <c r="FZ42" s="474"/>
      <c r="GA42" s="475"/>
      <c r="GB42" s="470"/>
      <c r="GC42" s="470"/>
      <c r="GD42" s="470"/>
      <c r="GE42" s="471"/>
      <c r="GF42" s="472"/>
      <c r="GG42" s="473"/>
      <c r="GH42" s="472"/>
      <c r="GI42" s="474"/>
      <c r="GJ42" s="475"/>
      <c r="GK42" s="470"/>
      <c r="GL42" s="470"/>
      <c r="GM42" s="470"/>
      <c r="GN42" s="471"/>
      <c r="GO42" s="472"/>
      <c r="GP42" s="473"/>
      <c r="GQ42" s="472"/>
      <c r="GR42" s="474"/>
      <c r="GS42" s="475"/>
      <c r="GT42" s="477">
        <v>43150</v>
      </c>
      <c r="GU42" s="136"/>
      <c r="GV42" s="100"/>
      <c r="GW42" s="114"/>
      <c r="GX42" s="114"/>
      <c r="GY42" s="521" t="s">
        <v>199</v>
      </c>
      <c r="GZ42" s="93">
        <v>4176</v>
      </c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482" t="s">
        <v>61</v>
      </c>
      <c r="K43" s="85" t="s">
        <v>29</v>
      </c>
      <c r="L43" s="105">
        <v>17730</v>
      </c>
      <c r="M43" s="87">
        <v>43131</v>
      </c>
      <c r="N43" s="466" t="s">
        <v>178</v>
      </c>
      <c r="O43" s="106">
        <v>22160</v>
      </c>
      <c r="P43" s="150">
        <f t="shared" si="0"/>
        <v>4430</v>
      </c>
      <c r="Q43" s="172">
        <v>29.5</v>
      </c>
      <c r="R43" s="99"/>
      <c r="S43" s="99"/>
      <c r="T43" s="45">
        <f t="shared" si="2"/>
        <v>653720</v>
      </c>
      <c r="U43" s="467" t="s">
        <v>113</v>
      </c>
      <c r="V43" s="468">
        <v>43150</v>
      </c>
      <c r="W43" s="481">
        <v>15080</v>
      </c>
      <c r="X43" s="470"/>
      <c r="Y43" s="471"/>
      <c r="Z43" s="472"/>
      <c r="AA43" s="473"/>
      <c r="AB43" s="472"/>
      <c r="AC43" s="474"/>
      <c r="AD43" s="475"/>
      <c r="AE43" s="470"/>
      <c r="AF43" s="470"/>
      <c r="AG43" s="470"/>
      <c r="AH43" s="471"/>
      <c r="AI43" s="472"/>
      <c r="AJ43" s="473"/>
      <c r="AK43" s="472"/>
      <c r="AL43" s="474"/>
      <c r="AM43" s="475"/>
      <c r="AN43" s="470"/>
      <c r="AO43" s="470"/>
      <c r="AP43" s="470"/>
      <c r="AQ43" s="471"/>
      <c r="AR43" s="472"/>
      <c r="AS43" s="473"/>
      <c r="AT43" s="472"/>
      <c r="AU43" s="474"/>
      <c r="AV43" s="475"/>
      <c r="AW43" s="470"/>
      <c r="AX43" s="470"/>
      <c r="AY43" s="470"/>
      <c r="AZ43" s="471"/>
      <c r="BA43" s="472"/>
      <c r="BB43" s="473"/>
      <c r="BC43" s="472"/>
      <c r="BD43" s="474"/>
      <c r="BE43" s="475"/>
      <c r="BF43" s="470"/>
      <c r="BG43" s="470"/>
      <c r="BH43" s="470"/>
      <c r="BI43" s="471"/>
      <c r="BJ43" s="472"/>
      <c r="BK43" s="473"/>
      <c r="BL43" s="472"/>
      <c r="BM43" s="474"/>
      <c r="BN43" s="475"/>
      <c r="BO43" s="470"/>
      <c r="BP43" s="470"/>
      <c r="BQ43" s="470"/>
      <c r="BR43" s="471"/>
      <c r="BS43" s="472"/>
      <c r="BT43" s="473"/>
      <c r="BU43" s="472"/>
      <c r="BV43" s="474"/>
      <c r="BW43" s="475"/>
      <c r="BX43" s="470"/>
      <c r="BY43" s="470"/>
      <c r="BZ43" s="470"/>
      <c r="CA43" s="471"/>
      <c r="CB43" s="472"/>
      <c r="CC43" s="473"/>
      <c r="CD43" s="472"/>
      <c r="CE43" s="474"/>
      <c r="CF43" s="475"/>
      <c r="CG43" s="470"/>
      <c r="CH43" s="470"/>
      <c r="CI43" s="470"/>
      <c r="CJ43" s="471"/>
      <c r="CK43" s="472"/>
      <c r="CL43" s="473"/>
      <c r="CM43" s="472"/>
      <c r="CN43" s="474"/>
      <c r="CO43" s="475"/>
      <c r="CP43" s="470"/>
      <c r="CQ43" s="470"/>
      <c r="CR43" s="470"/>
      <c r="CS43" s="471"/>
      <c r="CT43" s="472"/>
      <c r="CU43" s="473"/>
      <c r="CV43" s="472"/>
      <c r="CW43" s="474"/>
      <c r="CX43" s="475"/>
      <c r="CY43" s="470"/>
      <c r="CZ43" s="470"/>
      <c r="DA43" s="470"/>
      <c r="DB43" s="471"/>
      <c r="DC43" s="472"/>
      <c r="DD43" s="473"/>
      <c r="DE43" s="472"/>
      <c r="DF43" s="474"/>
      <c r="DG43" s="475"/>
      <c r="DH43" s="470"/>
      <c r="DI43" s="470"/>
      <c r="DJ43" s="470"/>
      <c r="DK43" s="471"/>
      <c r="DL43" s="472"/>
      <c r="DM43" s="473"/>
      <c r="DN43" s="472"/>
      <c r="DO43" s="474"/>
      <c r="DP43" s="475"/>
      <c r="DQ43" s="470"/>
      <c r="DR43" s="470"/>
      <c r="DS43" s="470"/>
      <c r="DT43" s="471"/>
      <c r="DU43" s="472"/>
      <c r="DV43" s="473"/>
      <c r="DW43" s="472"/>
      <c r="DX43" s="474"/>
      <c r="DY43" s="475"/>
      <c r="DZ43" s="470"/>
      <c r="EA43" s="470"/>
      <c r="EB43" s="470"/>
      <c r="EC43" s="471"/>
      <c r="ED43" s="472"/>
      <c r="EE43" s="473"/>
      <c r="EF43" s="472"/>
      <c r="EG43" s="474"/>
      <c r="EH43" s="475"/>
      <c r="EI43" s="470"/>
      <c r="EJ43" s="470"/>
      <c r="EK43" s="470"/>
      <c r="EL43" s="471"/>
      <c r="EM43" s="472"/>
      <c r="EN43" s="473"/>
      <c r="EO43" s="472"/>
      <c r="EP43" s="474"/>
      <c r="EQ43" s="475"/>
      <c r="ER43" s="470"/>
      <c r="ES43" s="470"/>
      <c r="ET43" s="470"/>
      <c r="EU43" s="471"/>
      <c r="EV43" s="472"/>
      <c r="EW43" s="473"/>
      <c r="EX43" s="472"/>
      <c r="EY43" s="474"/>
      <c r="EZ43" s="475"/>
      <c r="FA43" s="470"/>
      <c r="FB43" s="470"/>
      <c r="FC43" s="470"/>
      <c r="FD43" s="471"/>
      <c r="FE43" s="472"/>
      <c r="FF43" s="473"/>
      <c r="FG43" s="472"/>
      <c r="FH43" s="474"/>
      <c r="FI43" s="475"/>
      <c r="FJ43" s="470"/>
      <c r="FK43" s="470"/>
      <c r="FL43" s="470"/>
      <c r="FM43" s="471"/>
      <c r="FN43" s="472"/>
      <c r="FO43" s="473"/>
      <c r="FP43" s="472"/>
      <c r="FQ43" s="474"/>
      <c r="FR43" s="475"/>
      <c r="FS43" s="470"/>
      <c r="FT43" s="470"/>
      <c r="FU43" s="470"/>
      <c r="FV43" s="471"/>
      <c r="FW43" s="472"/>
      <c r="FX43" s="473"/>
      <c r="FY43" s="472"/>
      <c r="FZ43" s="474"/>
      <c r="GA43" s="475"/>
      <c r="GB43" s="470"/>
      <c r="GC43" s="470"/>
      <c r="GD43" s="470"/>
      <c r="GE43" s="471"/>
      <c r="GF43" s="472"/>
      <c r="GG43" s="473"/>
      <c r="GH43" s="472"/>
      <c r="GI43" s="474"/>
      <c r="GJ43" s="475"/>
      <c r="GK43" s="470"/>
      <c r="GL43" s="470"/>
      <c r="GM43" s="470"/>
      <c r="GN43" s="471"/>
      <c r="GO43" s="472"/>
      <c r="GP43" s="473"/>
      <c r="GQ43" s="472"/>
      <c r="GR43" s="474"/>
      <c r="GS43" s="475"/>
      <c r="GT43" s="477">
        <v>43150</v>
      </c>
      <c r="GU43" s="136"/>
      <c r="GV43" s="100">
        <v>22176</v>
      </c>
      <c r="GW43" s="114" t="s">
        <v>135</v>
      </c>
      <c r="GX43" s="114"/>
      <c r="GY43" s="217" t="s">
        <v>199</v>
      </c>
      <c r="GZ43" s="93">
        <v>4176</v>
      </c>
      <c r="HA43" s="116"/>
      <c r="HB43" s="116"/>
    </row>
    <row r="44" spans="1:210" ht="18.75" x14ac:dyDescent="0.3">
      <c r="B44" s="116"/>
      <c r="C44" s="116"/>
      <c r="D44" s="41"/>
      <c r="E44" s="42"/>
      <c r="F44" s="43"/>
      <c r="G44" s="44"/>
      <c r="H44" s="45"/>
      <c r="I44" s="46"/>
      <c r="J44" s="459" t="s">
        <v>99</v>
      </c>
      <c r="K44" s="484" t="s">
        <v>98</v>
      </c>
      <c r="L44" s="452">
        <v>7213</v>
      </c>
      <c r="M44" s="87"/>
      <c r="N44" s="173"/>
      <c r="O44" s="106">
        <v>7213</v>
      </c>
      <c r="P44" s="150">
        <f t="shared" si="0"/>
        <v>0</v>
      </c>
      <c r="Q44" s="485">
        <v>73.5</v>
      </c>
      <c r="R44" s="486" t="s">
        <v>103</v>
      </c>
      <c r="S44" s="174"/>
      <c r="T44" s="458">
        <f>Q44*O44+7.35</f>
        <v>530162.85</v>
      </c>
      <c r="U44" s="464" t="s">
        <v>101</v>
      </c>
      <c r="V44" s="487" t="s">
        <v>115</v>
      </c>
      <c r="W44" s="175"/>
      <c r="X44" s="159"/>
      <c r="Y44" s="160"/>
      <c r="Z44" s="161"/>
      <c r="AA44" s="162"/>
      <c r="AB44" s="161"/>
      <c r="AC44" s="163"/>
      <c r="AD44" s="164"/>
      <c r="AE44" s="159"/>
      <c r="AF44" s="159"/>
      <c r="AG44" s="159"/>
      <c r="AH44" s="160"/>
      <c r="AI44" s="161"/>
      <c r="AJ44" s="162"/>
      <c r="AK44" s="161"/>
      <c r="AL44" s="163"/>
      <c r="AM44" s="164"/>
      <c r="AN44" s="159"/>
      <c r="AO44" s="159"/>
      <c r="AP44" s="159"/>
      <c r="AQ44" s="160"/>
      <c r="AR44" s="161"/>
      <c r="AS44" s="162"/>
      <c r="AT44" s="161"/>
      <c r="AU44" s="163"/>
      <c r="AV44" s="164"/>
      <c r="AW44" s="159"/>
      <c r="AX44" s="159"/>
      <c r="AY44" s="159"/>
      <c r="AZ44" s="160"/>
      <c r="BA44" s="161"/>
      <c r="BB44" s="162"/>
      <c r="BC44" s="161"/>
      <c r="BD44" s="163"/>
      <c r="BE44" s="164"/>
      <c r="BF44" s="159"/>
      <c r="BG44" s="159"/>
      <c r="BH44" s="159"/>
      <c r="BI44" s="160"/>
      <c r="BJ44" s="161"/>
      <c r="BK44" s="162"/>
      <c r="BL44" s="161"/>
      <c r="BM44" s="163"/>
      <c r="BN44" s="164"/>
      <c r="BO44" s="159"/>
      <c r="BP44" s="159"/>
      <c r="BQ44" s="159"/>
      <c r="BR44" s="160"/>
      <c r="BS44" s="161"/>
      <c r="BT44" s="162"/>
      <c r="BU44" s="161"/>
      <c r="BV44" s="163"/>
      <c r="BW44" s="164"/>
      <c r="BX44" s="159"/>
      <c r="BY44" s="159"/>
      <c r="BZ44" s="159"/>
      <c r="CA44" s="160"/>
      <c r="CB44" s="161"/>
      <c r="CC44" s="162"/>
      <c r="CD44" s="161"/>
      <c r="CE44" s="163"/>
      <c r="CF44" s="164"/>
      <c r="CG44" s="159"/>
      <c r="CH44" s="159"/>
      <c r="CI44" s="159"/>
      <c r="CJ44" s="160"/>
      <c r="CK44" s="161"/>
      <c r="CL44" s="162"/>
      <c r="CM44" s="161"/>
      <c r="CN44" s="163"/>
      <c r="CO44" s="164"/>
      <c r="CP44" s="159"/>
      <c r="CQ44" s="159"/>
      <c r="CR44" s="159"/>
      <c r="CS44" s="160"/>
      <c r="CT44" s="161"/>
      <c r="CU44" s="162"/>
      <c r="CV44" s="161"/>
      <c r="CW44" s="163"/>
      <c r="CX44" s="164"/>
      <c r="CY44" s="159"/>
      <c r="CZ44" s="159"/>
      <c r="DA44" s="159"/>
      <c r="DB44" s="160"/>
      <c r="DC44" s="161"/>
      <c r="DD44" s="162"/>
      <c r="DE44" s="161"/>
      <c r="DF44" s="163"/>
      <c r="DG44" s="164"/>
      <c r="DH44" s="159"/>
      <c r="DI44" s="159"/>
      <c r="DJ44" s="159"/>
      <c r="DK44" s="160"/>
      <c r="DL44" s="161"/>
      <c r="DM44" s="162"/>
      <c r="DN44" s="161"/>
      <c r="DO44" s="163"/>
      <c r="DP44" s="164"/>
      <c r="DQ44" s="159"/>
      <c r="DR44" s="159"/>
      <c r="DS44" s="159"/>
      <c r="DT44" s="160"/>
      <c r="DU44" s="161"/>
      <c r="DV44" s="162"/>
      <c r="DW44" s="161"/>
      <c r="DX44" s="163"/>
      <c r="DY44" s="164"/>
      <c r="DZ44" s="159"/>
      <c r="EA44" s="159"/>
      <c r="EB44" s="159"/>
      <c r="EC44" s="160"/>
      <c r="ED44" s="161"/>
      <c r="EE44" s="162"/>
      <c r="EF44" s="161"/>
      <c r="EG44" s="163"/>
      <c r="EH44" s="164"/>
      <c r="EI44" s="159"/>
      <c r="EJ44" s="159"/>
      <c r="EK44" s="159"/>
      <c r="EL44" s="160"/>
      <c r="EM44" s="161"/>
      <c r="EN44" s="162"/>
      <c r="EO44" s="161"/>
      <c r="EP44" s="163"/>
      <c r="EQ44" s="164"/>
      <c r="ER44" s="159"/>
      <c r="ES44" s="159"/>
      <c r="ET44" s="159"/>
      <c r="EU44" s="160"/>
      <c r="EV44" s="161"/>
      <c r="EW44" s="162"/>
      <c r="EX44" s="161"/>
      <c r="EY44" s="163"/>
      <c r="EZ44" s="164"/>
      <c r="FA44" s="159"/>
      <c r="FB44" s="159"/>
      <c r="FC44" s="159"/>
      <c r="FD44" s="160"/>
      <c r="FE44" s="161"/>
      <c r="FF44" s="162"/>
      <c r="FG44" s="161"/>
      <c r="FH44" s="163"/>
      <c r="FI44" s="164"/>
      <c r="FJ44" s="159"/>
      <c r="FK44" s="159"/>
      <c r="FL44" s="159"/>
      <c r="FM44" s="160"/>
      <c r="FN44" s="161"/>
      <c r="FO44" s="162"/>
      <c r="FP44" s="161"/>
      <c r="FQ44" s="163"/>
      <c r="FR44" s="164"/>
      <c r="FS44" s="159"/>
      <c r="FT44" s="159"/>
      <c r="FU44" s="159"/>
      <c r="FV44" s="160"/>
      <c r="FW44" s="161"/>
      <c r="FX44" s="162"/>
      <c r="FY44" s="161"/>
      <c r="FZ44" s="163"/>
      <c r="GA44" s="164"/>
      <c r="GB44" s="159"/>
      <c r="GC44" s="159"/>
      <c r="GD44" s="159"/>
      <c r="GE44" s="160"/>
      <c r="GF44" s="161"/>
      <c r="GG44" s="162"/>
      <c r="GH44" s="161"/>
      <c r="GI44" s="163"/>
      <c r="GJ44" s="164"/>
      <c r="GK44" s="159"/>
      <c r="GL44" s="159"/>
      <c r="GM44" s="159"/>
      <c r="GN44" s="160"/>
      <c r="GO44" s="161"/>
      <c r="GP44" s="162"/>
      <c r="GQ44" s="161"/>
      <c r="GR44" s="163"/>
      <c r="GS44" s="164"/>
      <c r="GT44" s="176"/>
      <c r="GU44" s="136"/>
      <c r="GV44" s="122"/>
      <c r="GW44" s="114"/>
      <c r="GX44" s="114"/>
      <c r="GY44" s="217"/>
      <c r="GZ44" s="93">
        <v>0</v>
      </c>
      <c r="HA44" s="116"/>
      <c r="HB44" s="116"/>
    </row>
    <row r="45" spans="1:210" x14ac:dyDescent="0.25">
      <c r="B45" s="116"/>
      <c r="C45" s="116"/>
      <c r="D45" s="41"/>
      <c r="E45" s="42"/>
      <c r="F45" s="43"/>
      <c r="G45" s="44"/>
      <c r="H45" s="45"/>
      <c r="I45" s="46"/>
      <c r="J45" s="104"/>
      <c r="K45" s="177"/>
      <c r="L45" s="105"/>
      <c r="M45" s="87"/>
      <c r="N45" s="88"/>
      <c r="O45" s="106"/>
      <c r="P45" s="150">
        <f t="shared" si="0"/>
        <v>0</v>
      </c>
      <c r="Q45" s="166"/>
      <c r="R45" s="166"/>
      <c r="S45" s="126"/>
      <c r="T45" s="45">
        <f t="shared" si="2"/>
        <v>0</v>
      </c>
      <c r="U45" s="153"/>
      <c r="V45" s="148"/>
      <c r="W45" s="178"/>
      <c r="X45" s="111"/>
      <c r="Y45" s="110"/>
      <c r="Z45" s="130"/>
      <c r="AA45" s="131"/>
      <c r="AB45" s="130"/>
      <c r="AC45" s="132"/>
      <c r="AD45" s="133"/>
      <c r="AE45" s="111"/>
      <c r="AF45" s="111"/>
      <c r="AG45" s="111"/>
      <c r="AH45" s="110"/>
      <c r="AI45" s="130"/>
      <c r="AJ45" s="131"/>
      <c r="AK45" s="130"/>
      <c r="AL45" s="132"/>
      <c r="AM45" s="133"/>
      <c r="AN45" s="111"/>
      <c r="AO45" s="111"/>
      <c r="AP45" s="111"/>
      <c r="AQ45" s="110"/>
      <c r="AR45" s="130"/>
      <c r="AS45" s="131"/>
      <c r="AT45" s="130"/>
      <c r="AU45" s="132"/>
      <c r="AV45" s="133"/>
      <c r="AW45" s="111"/>
      <c r="AX45" s="111"/>
      <c r="AY45" s="111"/>
      <c r="AZ45" s="110"/>
      <c r="BA45" s="130"/>
      <c r="BB45" s="131"/>
      <c r="BC45" s="130"/>
      <c r="BD45" s="132"/>
      <c r="BE45" s="133"/>
      <c r="BF45" s="111"/>
      <c r="BG45" s="111"/>
      <c r="BH45" s="111"/>
      <c r="BI45" s="110"/>
      <c r="BJ45" s="130"/>
      <c r="BK45" s="131"/>
      <c r="BL45" s="130"/>
      <c r="BM45" s="132"/>
      <c r="BN45" s="133"/>
      <c r="BO45" s="111"/>
      <c r="BP45" s="111"/>
      <c r="BQ45" s="111"/>
      <c r="BR45" s="110"/>
      <c r="BS45" s="130"/>
      <c r="BT45" s="131"/>
      <c r="BU45" s="130"/>
      <c r="BV45" s="132"/>
      <c r="BW45" s="133"/>
      <c r="BX45" s="111"/>
      <c r="BY45" s="111"/>
      <c r="BZ45" s="111"/>
      <c r="CA45" s="110"/>
      <c r="CB45" s="130"/>
      <c r="CC45" s="131"/>
      <c r="CD45" s="130"/>
      <c r="CE45" s="132"/>
      <c r="CF45" s="133"/>
      <c r="CG45" s="111"/>
      <c r="CH45" s="111"/>
      <c r="CI45" s="111"/>
      <c r="CJ45" s="110"/>
      <c r="CK45" s="130"/>
      <c r="CL45" s="131"/>
      <c r="CM45" s="130"/>
      <c r="CN45" s="132"/>
      <c r="CO45" s="133"/>
      <c r="CP45" s="111"/>
      <c r="CQ45" s="111"/>
      <c r="CR45" s="111"/>
      <c r="CS45" s="110"/>
      <c r="CT45" s="130"/>
      <c r="CU45" s="131"/>
      <c r="CV45" s="130"/>
      <c r="CW45" s="132"/>
      <c r="CX45" s="133"/>
      <c r="CY45" s="111"/>
      <c r="CZ45" s="111"/>
      <c r="DA45" s="111"/>
      <c r="DB45" s="110"/>
      <c r="DC45" s="130"/>
      <c r="DD45" s="131"/>
      <c r="DE45" s="130"/>
      <c r="DF45" s="132"/>
      <c r="DG45" s="133"/>
      <c r="DH45" s="111"/>
      <c r="DI45" s="111"/>
      <c r="DJ45" s="111"/>
      <c r="DK45" s="110"/>
      <c r="DL45" s="130"/>
      <c r="DM45" s="131"/>
      <c r="DN45" s="130"/>
      <c r="DO45" s="132"/>
      <c r="DP45" s="133"/>
      <c r="DQ45" s="111"/>
      <c r="DR45" s="111"/>
      <c r="DS45" s="111"/>
      <c r="DT45" s="110"/>
      <c r="DU45" s="130"/>
      <c r="DV45" s="131"/>
      <c r="DW45" s="130"/>
      <c r="DX45" s="132"/>
      <c r="DY45" s="133"/>
      <c r="DZ45" s="111"/>
      <c r="EA45" s="111"/>
      <c r="EB45" s="111"/>
      <c r="EC45" s="110"/>
      <c r="ED45" s="130"/>
      <c r="EE45" s="131"/>
      <c r="EF45" s="130"/>
      <c r="EG45" s="132"/>
      <c r="EH45" s="133"/>
      <c r="EI45" s="111"/>
      <c r="EJ45" s="111"/>
      <c r="EK45" s="111"/>
      <c r="EL45" s="110"/>
      <c r="EM45" s="130"/>
      <c r="EN45" s="131"/>
      <c r="EO45" s="130"/>
      <c r="EP45" s="132"/>
      <c r="EQ45" s="133"/>
      <c r="ER45" s="111"/>
      <c r="ES45" s="111"/>
      <c r="ET45" s="111"/>
      <c r="EU45" s="110"/>
      <c r="EV45" s="130"/>
      <c r="EW45" s="131"/>
      <c r="EX45" s="130"/>
      <c r="EY45" s="132"/>
      <c r="EZ45" s="133"/>
      <c r="FA45" s="111"/>
      <c r="FB45" s="111"/>
      <c r="FC45" s="111"/>
      <c r="FD45" s="110"/>
      <c r="FE45" s="130"/>
      <c r="FF45" s="131"/>
      <c r="FG45" s="130"/>
      <c r="FH45" s="132"/>
      <c r="FI45" s="133"/>
      <c r="FJ45" s="111"/>
      <c r="FK45" s="111"/>
      <c r="FL45" s="111"/>
      <c r="FM45" s="110"/>
      <c r="FN45" s="130"/>
      <c r="FO45" s="131"/>
      <c r="FP45" s="130"/>
      <c r="FQ45" s="132"/>
      <c r="FR45" s="133"/>
      <c r="FS45" s="111"/>
      <c r="FT45" s="111"/>
      <c r="FU45" s="111"/>
      <c r="FV45" s="110"/>
      <c r="FW45" s="130"/>
      <c r="FX45" s="131"/>
      <c r="FY45" s="130"/>
      <c r="FZ45" s="132"/>
      <c r="GA45" s="133"/>
      <c r="GB45" s="111"/>
      <c r="GC45" s="111"/>
      <c r="GD45" s="111"/>
      <c r="GE45" s="110"/>
      <c r="GF45" s="130"/>
      <c r="GG45" s="131"/>
      <c r="GH45" s="130"/>
      <c r="GI45" s="132"/>
      <c r="GJ45" s="133"/>
      <c r="GK45" s="111"/>
      <c r="GL45" s="111"/>
      <c r="GM45" s="111"/>
      <c r="GN45" s="110"/>
      <c r="GO45" s="130"/>
      <c r="GP45" s="131"/>
      <c r="GQ45" s="130"/>
      <c r="GR45" s="132"/>
      <c r="GS45" s="133"/>
      <c r="GT45" s="135"/>
      <c r="GU45" s="136"/>
      <c r="GV45" s="100"/>
      <c r="GW45" s="114"/>
      <c r="GX45" s="114"/>
      <c r="GY45" s="217"/>
      <c r="GZ45" s="93"/>
      <c r="HA45" s="116"/>
      <c r="HB45" s="116"/>
    </row>
    <row r="46" spans="1:210" x14ac:dyDescent="0.25">
      <c r="B46" s="116"/>
      <c r="C46" s="116"/>
      <c r="D46" s="41"/>
      <c r="E46" s="42"/>
      <c r="F46" s="43"/>
      <c r="G46" s="44"/>
      <c r="H46" s="45"/>
      <c r="I46" s="46"/>
      <c r="J46" s="104"/>
      <c r="K46" s="177"/>
      <c r="L46" s="105"/>
      <c r="M46" s="87"/>
      <c r="N46" s="88"/>
      <c r="O46" s="106"/>
      <c r="P46" s="150">
        <f t="shared" si="0"/>
        <v>0</v>
      </c>
      <c r="Q46" s="166"/>
      <c r="R46" s="166"/>
      <c r="S46" s="126"/>
      <c r="T46" s="45">
        <f t="shared" si="2"/>
        <v>0</v>
      </c>
      <c r="U46" s="153"/>
      <c r="V46" s="148"/>
      <c r="W46" s="178"/>
      <c r="X46" s="111"/>
      <c r="Y46" s="110"/>
      <c r="Z46" s="130"/>
      <c r="AA46" s="131"/>
      <c r="AB46" s="130"/>
      <c r="AC46" s="132"/>
      <c r="AD46" s="133"/>
      <c r="AE46" s="111"/>
      <c r="AF46" s="111"/>
      <c r="AG46" s="111"/>
      <c r="AH46" s="110"/>
      <c r="AI46" s="130"/>
      <c r="AJ46" s="131"/>
      <c r="AK46" s="130"/>
      <c r="AL46" s="132"/>
      <c r="AM46" s="133"/>
      <c r="AN46" s="111"/>
      <c r="AO46" s="111"/>
      <c r="AP46" s="111"/>
      <c r="AQ46" s="110"/>
      <c r="AR46" s="130"/>
      <c r="AS46" s="131"/>
      <c r="AT46" s="130"/>
      <c r="AU46" s="132"/>
      <c r="AV46" s="133"/>
      <c r="AW46" s="111"/>
      <c r="AX46" s="111"/>
      <c r="AY46" s="111"/>
      <c r="AZ46" s="110"/>
      <c r="BA46" s="130"/>
      <c r="BB46" s="131"/>
      <c r="BC46" s="130"/>
      <c r="BD46" s="132"/>
      <c r="BE46" s="133"/>
      <c r="BF46" s="111"/>
      <c r="BG46" s="111"/>
      <c r="BH46" s="111"/>
      <c r="BI46" s="110"/>
      <c r="BJ46" s="130"/>
      <c r="BK46" s="131"/>
      <c r="BL46" s="130"/>
      <c r="BM46" s="132"/>
      <c r="BN46" s="133"/>
      <c r="BO46" s="111"/>
      <c r="BP46" s="111"/>
      <c r="BQ46" s="111"/>
      <c r="BR46" s="110"/>
      <c r="BS46" s="130"/>
      <c r="BT46" s="131"/>
      <c r="BU46" s="130"/>
      <c r="BV46" s="132"/>
      <c r="BW46" s="133"/>
      <c r="BX46" s="111"/>
      <c r="BY46" s="111"/>
      <c r="BZ46" s="111"/>
      <c r="CA46" s="110"/>
      <c r="CB46" s="130"/>
      <c r="CC46" s="131"/>
      <c r="CD46" s="130"/>
      <c r="CE46" s="132"/>
      <c r="CF46" s="133"/>
      <c r="CG46" s="111"/>
      <c r="CH46" s="111"/>
      <c r="CI46" s="111"/>
      <c r="CJ46" s="110"/>
      <c r="CK46" s="130"/>
      <c r="CL46" s="131"/>
      <c r="CM46" s="130"/>
      <c r="CN46" s="132"/>
      <c r="CO46" s="133"/>
      <c r="CP46" s="111"/>
      <c r="CQ46" s="111"/>
      <c r="CR46" s="111"/>
      <c r="CS46" s="110"/>
      <c r="CT46" s="130"/>
      <c r="CU46" s="131"/>
      <c r="CV46" s="130"/>
      <c r="CW46" s="132"/>
      <c r="CX46" s="133"/>
      <c r="CY46" s="111"/>
      <c r="CZ46" s="111"/>
      <c r="DA46" s="111"/>
      <c r="DB46" s="110"/>
      <c r="DC46" s="130"/>
      <c r="DD46" s="131"/>
      <c r="DE46" s="130"/>
      <c r="DF46" s="132"/>
      <c r="DG46" s="133"/>
      <c r="DH46" s="111"/>
      <c r="DI46" s="111"/>
      <c r="DJ46" s="111"/>
      <c r="DK46" s="110"/>
      <c r="DL46" s="130"/>
      <c r="DM46" s="131"/>
      <c r="DN46" s="130"/>
      <c r="DO46" s="132"/>
      <c r="DP46" s="133"/>
      <c r="DQ46" s="111"/>
      <c r="DR46" s="111"/>
      <c r="DS46" s="111"/>
      <c r="DT46" s="110"/>
      <c r="DU46" s="130"/>
      <c r="DV46" s="131"/>
      <c r="DW46" s="130"/>
      <c r="DX46" s="132"/>
      <c r="DY46" s="133"/>
      <c r="DZ46" s="111"/>
      <c r="EA46" s="111"/>
      <c r="EB46" s="111"/>
      <c r="EC46" s="110"/>
      <c r="ED46" s="130"/>
      <c r="EE46" s="131"/>
      <c r="EF46" s="130"/>
      <c r="EG46" s="132"/>
      <c r="EH46" s="133"/>
      <c r="EI46" s="111"/>
      <c r="EJ46" s="111"/>
      <c r="EK46" s="111"/>
      <c r="EL46" s="110"/>
      <c r="EM46" s="130"/>
      <c r="EN46" s="131"/>
      <c r="EO46" s="130"/>
      <c r="EP46" s="132"/>
      <c r="EQ46" s="133"/>
      <c r="ER46" s="111"/>
      <c r="ES46" s="111"/>
      <c r="ET46" s="111"/>
      <c r="EU46" s="110"/>
      <c r="EV46" s="130"/>
      <c r="EW46" s="131"/>
      <c r="EX46" s="130"/>
      <c r="EY46" s="132"/>
      <c r="EZ46" s="133"/>
      <c r="FA46" s="111"/>
      <c r="FB46" s="111"/>
      <c r="FC46" s="111"/>
      <c r="FD46" s="110"/>
      <c r="FE46" s="130"/>
      <c r="FF46" s="131"/>
      <c r="FG46" s="130"/>
      <c r="FH46" s="132"/>
      <c r="FI46" s="133"/>
      <c r="FJ46" s="111"/>
      <c r="FK46" s="111"/>
      <c r="FL46" s="111"/>
      <c r="FM46" s="110"/>
      <c r="FN46" s="130"/>
      <c r="FO46" s="131"/>
      <c r="FP46" s="130"/>
      <c r="FQ46" s="132"/>
      <c r="FR46" s="133"/>
      <c r="FS46" s="111"/>
      <c r="FT46" s="111"/>
      <c r="FU46" s="111"/>
      <c r="FV46" s="110"/>
      <c r="FW46" s="130"/>
      <c r="FX46" s="131"/>
      <c r="FY46" s="130"/>
      <c r="FZ46" s="132"/>
      <c r="GA46" s="133"/>
      <c r="GB46" s="111"/>
      <c r="GC46" s="111"/>
      <c r="GD46" s="111"/>
      <c r="GE46" s="110"/>
      <c r="GF46" s="130"/>
      <c r="GG46" s="131"/>
      <c r="GH46" s="130"/>
      <c r="GI46" s="132"/>
      <c r="GJ46" s="133"/>
      <c r="GK46" s="111"/>
      <c r="GL46" s="111"/>
      <c r="GM46" s="111"/>
      <c r="GN46" s="110"/>
      <c r="GO46" s="130"/>
      <c r="GP46" s="131"/>
      <c r="GQ46" s="130"/>
      <c r="GR46" s="132"/>
      <c r="GS46" s="133"/>
      <c r="GT46" s="135"/>
      <c r="GU46" s="136"/>
      <c r="GV46" s="100"/>
      <c r="GW46" s="114"/>
      <c r="GX46" s="114"/>
      <c r="GY46" s="217"/>
      <c r="GZ46" s="93"/>
      <c r="HA46" s="116"/>
      <c r="HB46" s="116"/>
    </row>
    <row r="47" spans="1:210" x14ac:dyDescent="0.25">
      <c r="B47" s="116"/>
      <c r="C47" s="116"/>
      <c r="D47" s="41"/>
      <c r="E47" s="42"/>
      <c r="F47" s="43"/>
      <c r="G47" s="44"/>
      <c r="H47" s="45"/>
      <c r="I47" s="46"/>
      <c r="J47" s="104"/>
      <c r="K47" s="85"/>
      <c r="L47" s="105"/>
      <c r="M47" s="87"/>
      <c r="N47" s="88"/>
      <c r="O47" s="106"/>
      <c r="P47" s="150">
        <f t="shared" si="0"/>
        <v>0</v>
      </c>
      <c r="Q47" s="99"/>
      <c r="R47" s="179"/>
      <c r="S47" s="166"/>
      <c r="T47" s="45">
        <f t="shared" si="2"/>
        <v>0</v>
      </c>
      <c r="U47" s="157"/>
      <c r="V47" s="158"/>
      <c r="W47" s="180"/>
      <c r="X47" s="159"/>
      <c r="Y47" s="160"/>
      <c r="Z47" s="161"/>
      <c r="AA47" s="162"/>
      <c r="AB47" s="161"/>
      <c r="AC47" s="163"/>
      <c r="AD47" s="164"/>
      <c r="AE47" s="159"/>
      <c r="AF47" s="159"/>
      <c r="AG47" s="159"/>
      <c r="AH47" s="160"/>
      <c r="AI47" s="161"/>
      <c r="AJ47" s="162"/>
      <c r="AK47" s="161"/>
      <c r="AL47" s="163"/>
      <c r="AM47" s="164"/>
      <c r="AN47" s="159"/>
      <c r="AO47" s="159"/>
      <c r="AP47" s="159"/>
      <c r="AQ47" s="160"/>
      <c r="AR47" s="161"/>
      <c r="AS47" s="162"/>
      <c r="AT47" s="161"/>
      <c r="AU47" s="163"/>
      <c r="AV47" s="164"/>
      <c r="AW47" s="159"/>
      <c r="AX47" s="159"/>
      <c r="AY47" s="159"/>
      <c r="AZ47" s="160"/>
      <c r="BA47" s="161"/>
      <c r="BB47" s="162"/>
      <c r="BC47" s="161"/>
      <c r="BD47" s="163"/>
      <c r="BE47" s="164"/>
      <c r="BF47" s="159"/>
      <c r="BG47" s="159"/>
      <c r="BH47" s="159"/>
      <c r="BI47" s="160"/>
      <c r="BJ47" s="161"/>
      <c r="BK47" s="162"/>
      <c r="BL47" s="161"/>
      <c r="BM47" s="163"/>
      <c r="BN47" s="164"/>
      <c r="BO47" s="159"/>
      <c r="BP47" s="159"/>
      <c r="BQ47" s="159"/>
      <c r="BR47" s="160"/>
      <c r="BS47" s="161"/>
      <c r="BT47" s="162"/>
      <c r="BU47" s="161"/>
      <c r="BV47" s="163"/>
      <c r="BW47" s="164"/>
      <c r="BX47" s="159"/>
      <c r="BY47" s="159"/>
      <c r="BZ47" s="159"/>
      <c r="CA47" s="160"/>
      <c r="CB47" s="161"/>
      <c r="CC47" s="162"/>
      <c r="CD47" s="161"/>
      <c r="CE47" s="163"/>
      <c r="CF47" s="164"/>
      <c r="CG47" s="159"/>
      <c r="CH47" s="159"/>
      <c r="CI47" s="159"/>
      <c r="CJ47" s="160"/>
      <c r="CK47" s="161"/>
      <c r="CL47" s="162"/>
      <c r="CM47" s="161"/>
      <c r="CN47" s="163"/>
      <c r="CO47" s="164"/>
      <c r="CP47" s="159"/>
      <c r="CQ47" s="159"/>
      <c r="CR47" s="159"/>
      <c r="CS47" s="160"/>
      <c r="CT47" s="161"/>
      <c r="CU47" s="162"/>
      <c r="CV47" s="161"/>
      <c r="CW47" s="163"/>
      <c r="CX47" s="164"/>
      <c r="CY47" s="159"/>
      <c r="CZ47" s="159"/>
      <c r="DA47" s="159"/>
      <c r="DB47" s="160"/>
      <c r="DC47" s="161"/>
      <c r="DD47" s="162"/>
      <c r="DE47" s="161"/>
      <c r="DF47" s="163"/>
      <c r="DG47" s="164"/>
      <c r="DH47" s="159"/>
      <c r="DI47" s="159"/>
      <c r="DJ47" s="159"/>
      <c r="DK47" s="160"/>
      <c r="DL47" s="161"/>
      <c r="DM47" s="162"/>
      <c r="DN47" s="161"/>
      <c r="DO47" s="163"/>
      <c r="DP47" s="164"/>
      <c r="DQ47" s="159"/>
      <c r="DR47" s="159"/>
      <c r="DS47" s="159"/>
      <c r="DT47" s="160"/>
      <c r="DU47" s="161"/>
      <c r="DV47" s="162"/>
      <c r="DW47" s="161"/>
      <c r="DX47" s="163"/>
      <c r="DY47" s="164"/>
      <c r="DZ47" s="159"/>
      <c r="EA47" s="159"/>
      <c r="EB47" s="159"/>
      <c r="EC47" s="160"/>
      <c r="ED47" s="161"/>
      <c r="EE47" s="162"/>
      <c r="EF47" s="161"/>
      <c r="EG47" s="163"/>
      <c r="EH47" s="164"/>
      <c r="EI47" s="159"/>
      <c r="EJ47" s="159"/>
      <c r="EK47" s="159"/>
      <c r="EL47" s="160"/>
      <c r="EM47" s="161"/>
      <c r="EN47" s="162"/>
      <c r="EO47" s="161"/>
      <c r="EP47" s="163"/>
      <c r="EQ47" s="164"/>
      <c r="ER47" s="159"/>
      <c r="ES47" s="159"/>
      <c r="ET47" s="159"/>
      <c r="EU47" s="160"/>
      <c r="EV47" s="161"/>
      <c r="EW47" s="162"/>
      <c r="EX47" s="161"/>
      <c r="EY47" s="163"/>
      <c r="EZ47" s="164"/>
      <c r="FA47" s="159"/>
      <c r="FB47" s="159"/>
      <c r="FC47" s="159"/>
      <c r="FD47" s="160"/>
      <c r="FE47" s="161"/>
      <c r="FF47" s="162"/>
      <c r="FG47" s="161"/>
      <c r="FH47" s="163"/>
      <c r="FI47" s="164"/>
      <c r="FJ47" s="159"/>
      <c r="FK47" s="159"/>
      <c r="FL47" s="159"/>
      <c r="FM47" s="160"/>
      <c r="FN47" s="161"/>
      <c r="FO47" s="162"/>
      <c r="FP47" s="161"/>
      <c r="FQ47" s="163"/>
      <c r="FR47" s="164"/>
      <c r="FS47" s="159"/>
      <c r="FT47" s="159"/>
      <c r="FU47" s="159"/>
      <c r="FV47" s="160"/>
      <c r="FW47" s="161"/>
      <c r="FX47" s="162"/>
      <c r="FY47" s="161"/>
      <c r="FZ47" s="163"/>
      <c r="GA47" s="164"/>
      <c r="GB47" s="159"/>
      <c r="GC47" s="159"/>
      <c r="GD47" s="159"/>
      <c r="GE47" s="160"/>
      <c r="GF47" s="161"/>
      <c r="GG47" s="162"/>
      <c r="GH47" s="161"/>
      <c r="GI47" s="163"/>
      <c r="GJ47" s="164"/>
      <c r="GK47" s="159"/>
      <c r="GL47" s="159"/>
      <c r="GM47" s="159"/>
      <c r="GN47" s="160"/>
      <c r="GO47" s="161"/>
      <c r="GP47" s="162"/>
      <c r="GQ47" s="161"/>
      <c r="GR47" s="163"/>
      <c r="GS47" s="164"/>
      <c r="GT47" s="176"/>
      <c r="GU47" s="136"/>
      <c r="GV47" s="100"/>
      <c r="GW47" s="114"/>
      <c r="GX47" s="114"/>
      <c r="GY47" s="217"/>
      <c r="GZ47" s="93"/>
      <c r="HA47" s="116"/>
      <c r="HB47" s="116"/>
    </row>
    <row r="48" spans="1:210" x14ac:dyDescent="0.25">
      <c r="B48" s="116"/>
      <c r="C48" s="116"/>
      <c r="D48" s="41"/>
      <c r="E48" s="42"/>
      <c r="F48" s="43"/>
      <c r="G48" s="44"/>
      <c r="H48" s="45"/>
      <c r="I48" s="46"/>
      <c r="J48" s="104"/>
      <c r="K48" s="85"/>
      <c r="L48" s="105"/>
      <c r="M48" s="87"/>
      <c r="N48" s="88"/>
      <c r="O48" s="106"/>
      <c r="P48" s="150">
        <f t="shared" si="0"/>
        <v>0</v>
      </c>
      <c r="Q48" s="99"/>
      <c r="R48" s="179"/>
      <c r="S48" s="181"/>
      <c r="T48" s="45">
        <f t="shared" si="2"/>
        <v>0</v>
      </c>
      <c r="U48" s="157"/>
      <c r="V48" s="158"/>
      <c r="W48" s="180"/>
      <c r="X48" s="159"/>
      <c r="Y48" s="160"/>
      <c r="Z48" s="161"/>
      <c r="AA48" s="162"/>
      <c r="AB48" s="161"/>
      <c r="AC48" s="163"/>
      <c r="AD48" s="164"/>
      <c r="AE48" s="159"/>
      <c r="AF48" s="159"/>
      <c r="AG48" s="159"/>
      <c r="AH48" s="160"/>
      <c r="AI48" s="161"/>
      <c r="AJ48" s="162"/>
      <c r="AK48" s="161"/>
      <c r="AL48" s="163"/>
      <c r="AM48" s="164"/>
      <c r="AN48" s="159"/>
      <c r="AO48" s="159"/>
      <c r="AP48" s="159"/>
      <c r="AQ48" s="160"/>
      <c r="AR48" s="161"/>
      <c r="AS48" s="162"/>
      <c r="AT48" s="161"/>
      <c r="AU48" s="163"/>
      <c r="AV48" s="164"/>
      <c r="AW48" s="159"/>
      <c r="AX48" s="159"/>
      <c r="AY48" s="159"/>
      <c r="AZ48" s="160"/>
      <c r="BA48" s="161"/>
      <c r="BB48" s="162"/>
      <c r="BC48" s="161"/>
      <c r="BD48" s="163"/>
      <c r="BE48" s="164"/>
      <c r="BF48" s="159"/>
      <c r="BG48" s="159"/>
      <c r="BH48" s="159"/>
      <c r="BI48" s="160"/>
      <c r="BJ48" s="161"/>
      <c r="BK48" s="162"/>
      <c r="BL48" s="161"/>
      <c r="BM48" s="163"/>
      <c r="BN48" s="164"/>
      <c r="BO48" s="159"/>
      <c r="BP48" s="159"/>
      <c r="BQ48" s="159"/>
      <c r="BR48" s="160"/>
      <c r="BS48" s="161"/>
      <c r="BT48" s="162"/>
      <c r="BU48" s="161"/>
      <c r="BV48" s="163"/>
      <c r="BW48" s="164"/>
      <c r="BX48" s="159"/>
      <c r="BY48" s="159"/>
      <c r="BZ48" s="159"/>
      <c r="CA48" s="160"/>
      <c r="CB48" s="161"/>
      <c r="CC48" s="162"/>
      <c r="CD48" s="161"/>
      <c r="CE48" s="163"/>
      <c r="CF48" s="164"/>
      <c r="CG48" s="159"/>
      <c r="CH48" s="159"/>
      <c r="CI48" s="159"/>
      <c r="CJ48" s="160"/>
      <c r="CK48" s="161"/>
      <c r="CL48" s="162"/>
      <c r="CM48" s="161"/>
      <c r="CN48" s="163"/>
      <c r="CO48" s="164"/>
      <c r="CP48" s="159"/>
      <c r="CQ48" s="159"/>
      <c r="CR48" s="159"/>
      <c r="CS48" s="160"/>
      <c r="CT48" s="161"/>
      <c r="CU48" s="162"/>
      <c r="CV48" s="161"/>
      <c r="CW48" s="163"/>
      <c r="CX48" s="164"/>
      <c r="CY48" s="159"/>
      <c r="CZ48" s="159"/>
      <c r="DA48" s="159"/>
      <c r="DB48" s="160"/>
      <c r="DC48" s="161"/>
      <c r="DD48" s="162"/>
      <c r="DE48" s="161"/>
      <c r="DF48" s="163"/>
      <c r="DG48" s="164"/>
      <c r="DH48" s="159"/>
      <c r="DI48" s="159"/>
      <c r="DJ48" s="159"/>
      <c r="DK48" s="160"/>
      <c r="DL48" s="161"/>
      <c r="DM48" s="162"/>
      <c r="DN48" s="161"/>
      <c r="DO48" s="163"/>
      <c r="DP48" s="164"/>
      <c r="DQ48" s="159"/>
      <c r="DR48" s="159"/>
      <c r="DS48" s="159"/>
      <c r="DT48" s="160"/>
      <c r="DU48" s="161"/>
      <c r="DV48" s="162"/>
      <c r="DW48" s="161"/>
      <c r="DX48" s="163"/>
      <c r="DY48" s="164"/>
      <c r="DZ48" s="159"/>
      <c r="EA48" s="159"/>
      <c r="EB48" s="159"/>
      <c r="EC48" s="160"/>
      <c r="ED48" s="161"/>
      <c r="EE48" s="162"/>
      <c r="EF48" s="161"/>
      <c r="EG48" s="163"/>
      <c r="EH48" s="164"/>
      <c r="EI48" s="159"/>
      <c r="EJ48" s="159"/>
      <c r="EK48" s="159"/>
      <c r="EL48" s="160"/>
      <c r="EM48" s="161"/>
      <c r="EN48" s="162"/>
      <c r="EO48" s="161"/>
      <c r="EP48" s="163"/>
      <c r="EQ48" s="164"/>
      <c r="ER48" s="159"/>
      <c r="ES48" s="159"/>
      <c r="ET48" s="159"/>
      <c r="EU48" s="160"/>
      <c r="EV48" s="161"/>
      <c r="EW48" s="162"/>
      <c r="EX48" s="161"/>
      <c r="EY48" s="163"/>
      <c r="EZ48" s="164"/>
      <c r="FA48" s="159"/>
      <c r="FB48" s="159"/>
      <c r="FC48" s="159"/>
      <c r="FD48" s="160"/>
      <c r="FE48" s="161"/>
      <c r="FF48" s="162"/>
      <c r="FG48" s="161"/>
      <c r="FH48" s="163"/>
      <c r="FI48" s="164"/>
      <c r="FJ48" s="159"/>
      <c r="FK48" s="159"/>
      <c r="FL48" s="159"/>
      <c r="FM48" s="160"/>
      <c r="FN48" s="161"/>
      <c r="FO48" s="162"/>
      <c r="FP48" s="161"/>
      <c r="FQ48" s="163"/>
      <c r="FR48" s="164"/>
      <c r="FS48" s="159"/>
      <c r="FT48" s="159"/>
      <c r="FU48" s="159"/>
      <c r="FV48" s="160"/>
      <c r="FW48" s="161"/>
      <c r="FX48" s="162"/>
      <c r="FY48" s="161"/>
      <c r="FZ48" s="163"/>
      <c r="GA48" s="164"/>
      <c r="GB48" s="159"/>
      <c r="GC48" s="159"/>
      <c r="GD48" s="159"/>
      <c r="GE48" s="160"/>
      <c r="GF48" s="161"/>
      <c r="GG48" s="162"/>
      <c r="GH48" s="161"/>
      <c r="GI48" s="163"/>
      <c r="GJ48" s="164"/>
      <c r="GK48" s="159"/>
      <c r="GL48" s="159"/>
      <c r="GM48" s="159"/>
      <c r="GN48" s="160"/>
      <c r="GO48" s="161"/>
      <c r="GP48" s="162"/>
      <c r="GQ48" s="161"/>
      <c r="GR48" s="163"/>
      <c r="GS48" s="164"/>
      <c r="GT48" s="176"/>
      <c r="GU48" s="136"/>
      <c r="GV48" s="100"/>
      <c r="GW48" s="114"/>
      <c r="GX48" s="114"/>
      <c r="GY48" s="217"/>
      <c r="GZ48" s="93"/>
      <c r="HA48" s="116"/>
      <c r="HB48" s="116"/>
    </row>
    <row r="49" spans="1:210" x14ac:dyDescent="0.25">
      <c r="A49"/>
      <c r="B49" s="116"/>
      <c r="C49" s="116"/>
      <c r="D49" s="41"/>
      <c r="E49" s="42"/>
      <c r="F49" s="43"/>
      <c r="G49" s="44"/>
      <c r="H49" s="45"/>
      <c r="I49" s="46"/>
      <c r="J49" s="104"/>
      <c r="K49" s="85"/>
      <c r="L49" s="105"/>
      <c r="M49" s="87"/>
      <c r="N49" s="88"/>
      <c r="O49" s="106"/>
      <c r="P49" s="150">
        <f t="shared" si="0"/>
        <v>0</v>
      </c>
      <c r="Q49" s="182"/>
      <c r="R49" s="183"/>
      <c r="S49" s="183"/>
      <c r="T49" s="45">
        <f t="shared" si="2"/>
        <v>0</v>
      </c>
      <c r="U49" s="157"/>
      <c r="V49" s="158"/>
      <c r="W49" s="167"/>
      <c r="X49" s="159"/>
      <c r="Y49" s="160"/>
      <c r="Z49" s="161"/>
      <c r="AA49" s="162"/>
      <c r="AB49" s="161"/>
      <c r="AC49" s="163"/>
      <c r="AD49" s="164"/>
      <c r="AE49" s="159"/>
      <c r="AF49" s="159"/>
      <c r="AG49" s="159"/>
      <c r="AH49" s="160"/>
      <c r="AI49" s="161"/>
      <c r="AJ49" s="162"/>
      <c r="AK49" s="161"/>
      <c r="AL49" s="163"/>
      <c r="AM49" s="164"/>
      <c r="AN49" s="159"/>
      <c r="AO49" s="159"/>
      <c r="AP49" s="159"/>
      <c r="AQ49" s="160"/>
      <c r="AR49" s="161"/>
      <c r="AS49" s="162"/>
      <c r="AT49" s="161"/>
      <c r="AU49" s="163"/>
      <c r="AV49" s="164"/>
      <c r="AW49" s="159"/>
      <c r="AX49" s="159"/>
      <c r="AY49" s="159"/>
      <c r="AZ49" s="160"/>
      <c r="BA49" s="161"/>
      <c r="BB49" s="162"/>
      <c r="BC49" s="161"/>
      <c r="BD49" s="163"/>
      <c r="BE49" s="164"/>
      <c r="BF49" s="159"/>
      <c r="BG49" s="159"/>
      <c r="BH49" s="159"/>
      <c r="BI49" s="160"/>
      <c r="BJ49" s="161"/>
      <c r="BK49" s="162"/>
      <c r="BL49" s="161"/>
      <c r="BM49" s="163"/>
      <c r="BN49" s="164"/>
      <c r="BO49" s="159"/>
      <c r="BP49" s="159"/>
      <c r="BQ49" s="159"/>
      <c r="BR49" s="160"/>
      <c r="BS49" s="161"/>
      <c r="BT49" s="162"/>
      <c r="BU49" s="161"/>
      <c r="BV49" s="163"/>
      <c r="BW49" s="164"/>
      <c r="BX49" s="159"/>
      <c r="BY49" s="159"/>
      <c r="BZ49" s="159"/>
      <c r="CA49" s="160"/>
      <c r="CB49" s="161"/>
      <c r="CC49" s="162"/>
      <c r="CD49" s="161"/>
      <c r="CE49" s="163"/>
      <c r="CF49" s="164"/>
      <c r="CG49" s="159"/>
      <c r="CH49" s="159"/>
      <c r="CI49" s="159"/>
      <c r="CJ49" s="160"/>
      <c r="CK49" s="161"/>
      <c r="CL49" s="162"/>
      <c r="CM49" s="161"/>
      <c r="CN49" s="163"/>
      <c r="CO49" s="164"/>
      <c r="CP49" s="159"/>
      <c r="CQ49" s="159"/>
      <c r="CR49" s="159"/>
      <c r="CS49" s="160"/>
      <c r="CT49" s="161"/>
      <c r="CU49" s="162"/>
      <c r="CV49" s="161"/>
      <c r="CW49" s="163"/>
      <c r="CX49" s="164"/>
      <c r="CY49" s="159"/>
      <c r="CZ49" s="159"/>
      <c r="DA49" s="159"/>
      <c r="DB49" s="160"/>
      <c r="DC49" s="161"/>
      <c r="DD49" s="162"/>
      <c r="DE49" s="161"/>
      <c r="DF49" s="163"/>
      <c r="DG49" s="164"/>
      <c r="DH49" s="159"/>
      <c r="DI49" s="159"/>
      <c r="DJ49" s="159"/>
      <c r="DK49" s="160"/>
      <c r="DL49" s="161"/>
      <c r="DM49" s="162"/>
      <c r="DN49" s="161"/>
      <c r="DO49" s="163"/>
      <c r="DP49" s="164"/>
      <c r="DQ49" s="159"/>
      <c r="DR49" s="159"/>
      <c r="DS49" s="159"/>
      <c r="DT49" s="160"/>
      <c r="DU49" s="161"/>
      <c r="DV49" s="162"/>
      <c r="DW49" s="161"/>
      <c r="DX49" s="163"/>
      <c r="DY49" s="164"/>
      <c r="DZ49" s="159"/>
      <c r="EA49" s="159"/>
      <c r="EB49" s="159"/>
      <c r="EC49" s="160"/>
      <c r="ED49" s="161"/>
      <c r="EE49" s="162"/>
      <c r="EF49" s="161"/>
      <c r="EG49" s="163"/>
      <c r="EH49" s="164"/>
      <c r="EI49" s="159"/>
      <c r="EJ49" s="159"/>
      <c r="EK49" s="159"/>
      <c r="EL49" s="160"/>
      <c r="EM49" s="161"/>
      <c r="EN49" s="162"/>
      <c r="EO49" s="161"/>
      <c r="EP49" s="163"/>
      <c r="EQ49" s="164"/>
      <c r="ER49" s="159"/>
      <c r="ES49" s="159"/>
      <c r="ET49" s="159"/>
      <c r="EU49" s="160"/>
      <c r="EV49" s="161"/>
      <c r="EW49" s="162"/>
      <c r="EX49" s="161"/>
      <c r="EY49" s="163"/>
      <c r="EZ49" s="164"/>
      <c r="FA49" s="159"/>
      <c r="FB49" s="159"/>
      <c r="FC49" s="159"/>
      <c r="FD49" s="160"/>
      <c r="FE49" s="161"/>
      <c r="FF49" s="162"/>
      <c r="FG49" s="161"/>
      <c r="FH49" s="163"/>
      <c r="FI49" s="164"/>
      <c r="FJ49" s="159"/>
      <c r="FK49" s="159"/>
      <c r="FL49" s="159"/>
      <c r="FM49" s="160"/>
      <c r="FN49" s="161"/>
      <c r="FO49" s="162"/>
      <c r="FP49" s="161"/>
      <c r="FQ49" s="163"/>
      <c r="FR49" s="164"/>
      <c r="FS49" s="159"/>
      <c r="FT49" s="159"/>
      <c r="FU49" s="159"/>
      <c r="FV49" s="160"/>
      <c r="FW49" s="161"/>
      <c r="FX49" s="162"/>
      <c r="FY49" s="161"/>
      <c r="FZ49" s="163"/>
      <c r="GA49" s="164"/>
      <c r="GB49" s="159"/>
      <c r="GC49" s="159"/>
      <c r="GD49" s="159"/>
      <c r="GE49" s="160"/>
      <c r="GF49" s="161"/>
      <c r="GG49" s="162"/>
      <c r="GH49" s="161"/>
      <c r="GI49" s="163"/>
      <c r="GJ49" s="164"/>
      <c r="GK49" s="159"/>
      <c r="GL49" s="159"/>
      <c r="GM49" s="159"/>
      <c r="GN49" s="160"/>
      <c r="GO49" s="161"/>
      <c r="GP49" s="162"/>
      <c r="GQ49" s="161"/>
      <c r="GR49" s="163"/>
      <c r="GS49" s="164"/>
      <c r="GT49" s="184"/>
      <c r="GU49" s="136"/>
      <c r="GV49" s="100"/>
      <c r="GW49" s="114"/>
      <c r="GX49" s="114"/>
      <c r="GY49" s="217"/>
      <c r="GZ49" s="93"/>
      <c r="HA49" s="116"/>
      <c r="HB49" s="116"/>
    </row>
    <row r="50" spans="1:210" x14ac:dyDescent="0.25">
      <c r="A50"/>
      <c r="B50" s="116"/>
      <c r="C50" s="116"/>
      <c r="D50" s="41"/>
      <c r="E50" s="42"/>
      <c r="F50" s="43"/>
      <c r="G50" s="44"/>
      <c r="H50" s="45"/>
      <c r="I50" s="46"/>
      <c r="J50" s="104"/>
      <c r="K50" s="85"/>
      <c r="L50" s="105"/>
      <c r="M50" s="87"/>
      <c r="N50" s="88"/>
      <c r="O50" s="106"/>
      <c r="P50" s="150">
        <f t="shared" si="0"/>
        <v>0</v>
      </c>
      <c r="Q50" s="166"/>
      <c r="R50" s="183"/>
      <c r="S50" s="183"/>
      <c r="T50" s="45">
        <f t="shared" si="2"/>
        <v>0</v>
      </c>
      <c r="U50" s="157"/>
      <c r="V50" s="158"/>
      <c r="W50" s="167"/>
      <c r="X50" s="159"/>
      <c r="Y50" s="160"/>
      <c r="Z50" s="161"/>
      <c r="AA50" s="162"/>
      <c r="AB50" s="161"/>
      <c r="AC50" s="163"/>
      <c r="AD50" s="164"/>
      <c r="AE50" s="159"/>
      <c r="AF50" s="159"/>
      <c r="AG50" s="159"/>
      <c r="AH50" s="160"/>
      <c r="AI50" s="161"/>
      <c r="AJ50" s="162"/>
      <c r="AK50" s="161"/>
      <c r="AL50" s="163"/>
      <c r="AM50" s="164"/>
      <c r="AN50" s="159"/>
      <c r="AO50" s="159"/>
      <c r="AP50" s="159"/>
      <c r="AQ50" s="160"/>
      <c r="AR50" s="161"/>
      <c r="AS50" s="162"/>
      <c r="AT50" s="161"/>
      <c r="AU50" s="163"/>
      <c r="AV50" s="164"/>
      <c r="AW50" s="159"/>
      <c r="AX50" s="159"/>
      <c r="AY50" s="159"/>
      <c r="AZ50" s="160"/>
      <c r="BA50" s="161"/>
      <c r="BB50" s="162"/>
      <c r="BC50" s="161"/>
      <c r="BD50" s="163"/>
      <c r="BE50" s="164"/>
      <c r="BF50" s="159"/>
      <c r="BG50" s="159"/>
      <c r="BH50" s="159"/>
      <c r="BI50" s="160"/>
      <c r="BJ50" s="161"/>
      <c r="BK50" s="162"/>
      <c r="BL50" s="161"/>
      <c r="BM50" s="163"/>
      <c r="BN50" s="164"/>
      <c r="BO50" s="159"/>
      <c r="BP50" s="159"/>
      <c r="BQ50" s="159"/>
      <c r="BR50" s="160"/>
      <c r="BS50" s="161"/>
      <c r="BT50" s="162"/>
      <c r="BU50" s="161"/>
      <c r="BV50" s="163"/>
      <c r="BW50" s="164"/>
      <c r="BX50" s="159"/>
      <c r="BY50" s="159"/>
      <c r="BZ50" s="159"/>
      <c r="CA50" s="160"/>
      <c r="CB50" s="161"/>
      <c r="CC50" s="162"/>
      <c r="CD50" s="161"/>
      <c r="CE50" s="163"/>
      <c r="CF50" s="164"/>
      <c r="CG50" s="159"/>
      <c r="CH50" s="159"/>
      <c r="CI50" s="159"/>
      <c r="CJ50" s="160"/>
      <c r="CK50" s="161"/>
      <c r="CL50" s="162"/>
      <c r="CM50" s="161"/>
      <c r="CN50" s="163"/>
      <c r="CO50" s="164"/>
      <c r="CP50" s="159"/>
      <c r="CQ50" s="159"/>
      <c r="CR50" s="159"/>
      <c r="CS50" s="160"/>
      <c r="CT50" s="161"/>
      <c r="CU50" s="162"/>
      <c r="CV50" s="161"/>
      <c r="CW50" s="163"/>
      <c r="CX50" s="164"/>
      <c r="CY50" s="159"/>
      <c r="CZ50" s="159"/>
      <c r="DA50" s="159"/>
      <c r="DB50" s="160"/>
      <c r="DC50" s="161"/>
      <c r="DD50" s="162"/>
      <c r="DE50" s="161"/>
      <c r="DF50" s="163"/>
      <c r="DG50" s="164"/>
      <c r="DH50" s="159"/>
      <c r="DI50" s="159"/>
      <c r="DJ50" s="159"/>
      <c r="DK50" s="160"/>
      <c r="DL50" s="161"/>
      <c r="DM50" s="162"/>
      <c r="DN50" s="161"/>
      <c r="DO50" s="163"/>
      <c r="DP50" s="164"/>
      <c r="DQ50" s="159"/>
      <c r="DR50" s="159"/>
      <c r="DS50" s="159"/>
      <c r="DT50" s="160"/>
      <c r="DU50" s="161"/>
      <c r="DV50" s="162"/>
      <c r="DW50" s="161"/>
      <c r="DX50" s="163"/>
      <c r="DY50" s="164"/>
      <c r="DZ50" s="159"/>
      <c r="EA50" s="159"/>
      <c r="EB50" s="159"/>
      <c r="EC50" s="160"/>
      <c r="ED50" s="161"/>
      <c r="EE50" s="162"/>
      <c r="EF50" s="161"/>
      <c r="EG50" s="163"/>
      <c r="EH50" s="164"/>
      <c r="EI50" s="159"/>
      <c r="EJ50" s="159"/>
      <c r="EK50" s="159"/>
      <c r="EL50" s="160"/>
      <c r="EM50" s="161"/>
      <c r="EN50" s="162"/>
      <c r="EO50" s="161"/>
      <c r="EP50" s="163"/>
      <c r="EQ50" s="164"/>
      <c r="ER50" s="159"/>
      <c r="ES50" s="159"/>
      <c r="ET50" s="159"/>
      <c r="EU50" s="160"/>
      <c r="EV50" s="161"/>
      <c r="EW50" s="162"/>
      <c r="EX50" s="161"/>
      <c r="EY50" s="163"/>
      <c r="EZ50" s="164"/>
      <c r="FA50" s="159"/>
      <c r="FB50" s="159"/>
      <c r="FC50" s="159"/>
      <c r="FD50" s="160"/>
      <c r="FE50" s="161"/>
      <c r="FF50" s="162"/>
      <c r="FG50" s="161"/>
      <c r="FH50" s="163"/>
      <c r="FI50" s="164"/>
      <c r="FJ50" s="159"/>
      <c r="FK50" s="159"/>
      <c r="FL50" s="159"/>
      <c r="FM50" s="160"/>
      <c r="FN50" s="161"/>
      <c r="FO50" s="162"/>
      <c r="FP50" s="161"/>
      <c r="FQ50" s="163"/>
      <c r="FR50" s="164"/>
      <c r="FS50" s="159"/>
      <c r="FT50" s="159"/>
      <c r="FU50" s="159"/>
      <c r="FV50" s="160"/>
      <c r="FW50" s="161"/>
      <c r="FX50" s="162"/>
      <c r="FY50" s="161"/>
      <c r="FZ50" s="163"/>
      <c r="GA50" s="164"/>
      <c r="GB50" s="159"/>
      <c r="GC50" s="159"/>
      <c r="GD50" s="159"/>
      <c r="GE50" s="160"/>
      <c r="GF50" s="161"/>
      <c r="GG50" s="162"/>
      <c r="GH50" s="161"/>
      <c r="GI50" s="163"/>
      <c r="GJ50" s="164"/>
      <c r="GK50" s="159"/>
      <c r="GL50" s="159"/>
      <c r="GM50" s="159"/>
      <c r="GN50" s="160"/>
      <c r="GO50" s="161"/>
      <c r="GP50" s="162"/>
      <c r="GQ50" s="161"/>
      <c r="GR50" s="163"/>
      <c r="GS50" s="164"/>
      <c r="GT50" s="165"/>
      <c r="GU50" s="136"/>
      <c r="GV50" s="100"/>
      <c r="GW50" s="114"/>
      <c r="GX50" s="114"/>
      <c r="GY50" s="217"/>
      <c r="GZ50" s="93"/>
      <c r="HA50" s="116"/>
      <c r="HB50" s="116"/>
    </row>
    <row r="51" spans="1:210" x14ac:dyDescent="0.25">
      <c r="A51"/>
      <c r="B51" s="116"/>
      <c r="C51" s="116"/>
      <c r="D51" s="41"/>
      <c r="E51" s="42"/>
      <c r="F51" s="43"/>
      <c r="G51" s="44"/>
      <c r="H51" s="45"/>
      <c r="I51" s="46"/>
      <c r="J51" s="104"/>
      <c r="K51" s="85"/>
      <c r="L51" s="105"/>
      <c r="M51" s="87"/>
      <c r="N51" s="88"/>
      <c r="O51" s="106"/>
      <c r="P51" s="150">
        <f t="shared" si="0"/>
        <v>0</v>
      </c>
      <c r="Q51" s="166"/>
      <c r="R51" s="166"/>
      <c r="S51" s="166"/>
      <c r="T51" s="45">
        <f>Q51*O51</f>
        <v>0</v>
      </c>
      <c r="U51" s="157"/>
      <c r="V51" s="158"/>
      <c r="W51" s="167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85"/>
      <c r="GU51" s="136"/>
      <c r="GV51" s="100"/>
      <c r="GW51" s="114"/>
      <c r="GX51" s="114"/>
      <c r="GY51" s="217"/>
      <c r="GZ51" s="93"/>
      <c r="HA51" s="116"/>
      <c r="HB51" s="116"/>
    </row>
    <row r="52" spans="1:210" x14ac:dyDescent="0.25">
      <c r="A52"/>
      <c r="B52" s="116"/>
      <c r="C52" s="116"/>
      <c r="D52" s="41"/>
      <c r="E52" s="42"/>
      <c r="F52" s="43"/>
      <c r="G52" s="44"/>
      <c r="H52" s="45"/>
      <c r="I52" s="46"/>
      <c r="J52" s="104"/>
      <c r="K52" s="85"/>
      <c r="L52" s="105"/>
      <c r="M52" s="87"/>
      <c r="N52" s="88"/>
      <c r="O52" s="106"/>
      <c r="P52" s="150">
        <f t="shared" si="0"/>
        <v>0</v>
      </c>
      <c r="Q52" s="166"/>
      <c r="R52" s="166"/>
      <c r="S52" s="166"/>
      <c r="T52" s="45">
        <f>Q52*O52</f>
        <v>0</v>
      </c>
      <c r="U52" s="157"/>
      <c r="V52" s="158"/>
      <c r="W52" s="167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65"/>
      <c r="GU52" s="136"/>
      <c r="GV52" s="100"/>
      <c r="GW52" s="114"/>
      <c r="GX52" s="114"/>
      <c r="GY52" s="217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04"/>
      <c r="K53" s="177"/>
      <c r="L53" s="105"/>
      <c r="M53" s="87"/>
      <c r="N53" s="88"/>
      <c r="O53" s="106"/>
      <c r="P53" s="150">
        <f t="shared" si="0"/>
        <v>0</v>
      </c>
      <c r="Q53" s="99"/>
      <c r="R53" s="166"/>
      <c r="S53" s="166"/>
      <c r="T53" s="45">
        <f>Q53*O53</f>
        <v>0</v>
      </c>
      <c r="U53" s="153"/>
      <c r="V53" s="148"/>
      <c r="W53" s="178"/>
      <c r="X53" s="111"/>
      <c r="Y53" s="110"/>
      <c r="Z53" s="130"/>
      <c r="AA53" s="131"/>
      <c r="AB53" s="130"/>
      <c r="AC53" s="132"/>
      <c r="AD53" s="133"/>
      <c r="AE53" s="111"/>
      <c r="AF53" s="111"/>
      <c r="AG53" s="111"/>
      <c r="AH53" s="110"/>
      <c r="AI53" s="130"/>
      <c r="AJ53" s="131"/>
      <c r="AK53" s="130"/>
      <c r="AL53" s="132"/>
      <c r="AM53" s="133"/>
      <c r="AN53" s="111"/>
      <c r="AO53" s="111"/>
      <c r="AP53" s="111"/>
      <c r="AQ53" s="110"/>
      <c r="AR53" s="130"/>
      <c r="AS53" s="131"/>
      <c r="AT53" s="130"/>
      <c r="AU53" s="132"/>
      <c r="AV53" s="133"/>
      <c r="AW53" s="111"/>
      <c r="AX53" s="111"/>
      <c r="AY53" s="111"/>
      <c r="AZ53" s="110"/>
      <c r="BA53" s="130"/>
      <c r="BB53" s="131"/>
      <c r="BC53" s="130"/>
      <c r="BD53" s="132"/>
      <c r="BE53" s="133"/>
      <c r="BF53" s="111"/>
      <c r="BG53" s="111"/>
      <c r="BH53" s="111"/>
      <c r="BI53" s="110"/>
      <c r="BJ53" s="130"/>
      <c r="BK53" s="131"/>
      <c r="BL53" s="130"/>
      <c r="BM53" s="132"/>
      <c r="BN53" s="133"/>
      <c r="BO53" s="111"/>
      <c r="BP53" s="111"/>
      <c r="BQ53" s="111"/>
      <c r="BR53" s="110"/>
      <c r="BS53" s="130"/>
      <c r="BT53" s="131"/>
      <c r="BU53" s="130"/>
      <c r="BV53" s="132"/>
      <c r="BW53" s="133"/>
      <c r="BX53" s="111"/>
      <c r="BY53" s="111"/>
      <c r="BZ53" s="111"/>
      <c r="CA53" s="110"/>
      <c r="CB53" s="130"/>
      <c r="CC53" s="131"/>
      <c r="CD53" s="130"/>
      <c r="CE53" s="132"/>
      <c r="CF53" s="133"/>
      <c r="CG53" s="111"/>
      <c r="CH53" s="111"/>
      <c r="CI53" s="111"/>
      <c r="CJ53" s="110"/>
      <c r="CK53" s="130"/>
      <c r="CL53" s="131"/>
      <c r="CM53" s="130"/>
      <c r="CN53" s="132"/>
      <c r="CO53" s="133"/>
      <c r="CP53" s="111"/>
      <c r="CQ53" s="111"/>
      <c r="CR53" s="111"/>
      <c r="CS53" s="110"/>
      <c r="CT53" s="130"/>
      <c r="CU53" s="131"/>
      <c r="CV53" s="130"/>
      <c r="CW53" s="132"/>
      <c r="CX53" s="133"/>
      <c r="CY53" s="111"/>
      <c r="CZ53" s="111"/>
      <c r="DA53" s="111"/>
      <c r="DB53" s="110"/>
      <c r="DC53" s="130"/>
      <c r="DD53" s="131"/>
      <c r="DE53" s="130"/>
      <c r="DF53" s="132"/>
      <c r="DG53" s="133"/>
      <c r="DH53" s="111"/>
      <c r="DI53" s="111"/>
      <c r="DJ53" s="111"/>
      <c r="DK53" s="110"/>
      <c r="DL53" s="130"/>
      <c r="DM53" s="131"/>
      <c r="DN53" s="130"/>
      <c r="DO53" s="132"/>
      <c r="DP53" s="133"/>
      <c r="DQ53" s="111"/>
      <c r="DR53" s="111"/>
      <c r="DS53" s="111"/>
      <c r="DT53" s="110"/>
      <c r="DU53" s="130"/>
      <c r="DV53" s="131"/>
      <c r="DW53" s="130"/>
      <c r="DX53" s="132"/>
      <c r="DY53" s="133"/>
      <c r="DZ53" s="111"/>
      <c r="EA53" s="111"/>
      <c r="EB53" s="111"/>
      <c r="EC53" s="110"/>
      <c r="ED53" s="130"/>
      <c r="EE53" s="131"/>
      <c r="EF53" s="130"/>
      <c r="EG53" s="132"/>
      <c r="EH53" s="133"/>
      <c r="EI53" s="111"/>
      <c r="EJ53" s="111"/>
      <c r="EK53" s="111"/>
      <c r="EL53" s="110"/>
      <c r="EM53" s="130"/>
      <c r="EN53" s="131"/>
      <c r="EO53" s="130"/>
      <c r="EP53" s="132"/>
      <c r="EQ53" s="133"/>
      <c r="ER53" s="111"/>
      <c r="ES53" s="111"/>
      <c r="ET53" s="111"/>
      <c r="EU53" s="110"/>
      <c r="EV53" s="130"/>
      <c r="EW53" s="131"/>
      <c r="EX53" s="130"/>
      <c r="EY53" s="132"/>
      <c r="EZ53" s="133"/>
      <c r="FA53" s="111"/>
      <c r="FB53" s="111"/>
      <c r="FC53" s="111"/>
      <c r="FD53" s="110"/>
      <c r="FE53" s="130"/>
      <c r="FF53" s="131"/>
      <c r="FG53" s="130"/>
      <c r="FH53" s="132"/>
      <c r="FI53" s="133"/>
      <c r="FJ53" s="111"/>
      <c r="FK53" s="111"/>
      <c r="FL53" s="111"/>
      <c r="FM53" s="110"/>
      <c r="FN53" s="130"/>
      <c r="FO53" s="131"/>
      <c r="FP53" s="130"/>
      <c r="FQ53" s="132"/>
      <c r="FR53" s="133"/>
      <c r="FS53" s="111"/>
      <c r="FT53" s="111"/>
      <c r="FU53" s="111"/>
      <c r="FV53" s="110"/>
      <c r="FW53" s="130"/>
      <c r="FX53" s="131"/>
      <c r="FY53" s="130"/>
      <c r="FZ53" s="132"/>
      <c r="GA53" s="133"/>
      <c r="GB53" s="111"/>
      <c r="GC53" s="111"/>
      <c r="GD53" s="111"/>
      <c r="GE53" s="110"/>
      <c r="GF53" s="130"/>
      <c r="GG53" s="131"/>
      <c r="GH53" s="130"/>
      <c r="GI53" s="132"/>
      <c r="GJ53" s="133"/>
      <c r="GK53" s="111"/>
      <c r="GL53" s="111"/>
      <c r="GM53" s="111"/>
      <c r="GN53" s="110"/>
      <c r="GO53" s="130"/>
      <c r="GP53" s="131"/>
      <c r="GQ53" s="130"/>
      <c r="GR53" s="132"/>
      <c r="GS53" s="133"/>
      <c r="GT53" s="186"/>
      <c r="GU53" s="136"/>
      <c r="GV53" s="122"/>
      <c r="GW53" s="114"/>
      <c r="GX53" s="114"/>
      <c r="GY53" s="217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04"/>
      <c r="K54" s="85"/>
      <c r="L54" s="105"/>
      <c r="M54" s="87"/>
      <c r="N54" s="173"/>
      <c r="O54" s="106"/>
      <c r="P54" s="150">
        <f>O54-L54</f>
        <v>0</v>
      </c>
      <c r="Q54" s="166"/>
      <c r="R54" s="166"/>
      <c r="S54" s="147"/>
      <c r="T54" s="45">
        <f>Q54*O54+S54+0</f>
        <v>0</v>
      </c>
      <c r="U54" s="157"/>
      <c r="V54" s="158"/>
      <c r="W54" s="167"/>
      <c r="X54" s="159"/>
      <c r="Y54" s="160"/>
      <c r="Z54" s="161"/>
      <c r="AA54" s="162"/>
      <c r="AB54" s="161"/>
      <c r="AC54" s="163"/>
      <c r="AD54" s="164"/>
      <c r="AE54" s="159"/>
      <c r="AF54" s="159"/>
      <c r="AG54" s="159"/>
      <c r="AH54" s="160"/>
      <c r="AI54" s="161"/>
      <c r="AJ54" s="162"/>
      <c r="AK54" s="161"/>
      <c r="AL54" s="163"/>
      <c r="AM54" s="164"/>
      <c r="AN54" s="159"/>
      <c r="AO54" s="159"/>
      <c r="AP54" s="159"/>
      <c r="AQ54" s="160"/>
      <c r="AR54" s="161"/>
      <c r="AS54" s="162"/>
      <c r="AT54" s="161"/>
      <c r="AU54" s="163"/>
      <c r="AV54" s="164"/>
      <c r="AW54" s="159"/>
      <c r="AX54" s="159"/>
      <c r="AY54" s="159"/>
      <c r="AZ54" s="160"/>
      <c r="BA54" s="161"/>
      <c r="BB54" s="162"/>
      <c r="BC54" s="161"/>
      <c r="BD54" s="163"/>
      <c r="BE54" s="164"/>
      <c r="BF54" s="159"/>
      <c r="BG54" s="159"/>
      <c r="BH54" s="159"/>
      <c r="BI54" s="160"/>
      <c r="BJ54" s="161"/>
      <c r="BK54" s="162"/>
      <c r="BL54" s="161"/>
      <c r="BM54" s="163"/>
      <c r="BN54" s="164"/>
      <c r="BO54" s="159"/>
      <c r="BP54" s="159"/>
      <c r="BQ54" s="159"/>
      <c r="BR54" s="160"/>
      <c r="BS54" s="161"/>
      <c r="BT54" s="162"/>
      <c r="BU54" s="161"/>
      <c r="BV54" s="163"/>
      <c r="BW54" s="164"/>
      <c r="BX54" s="159"/>
      <c r="BY54" s="159"/>
      <c r="BZ54" s="159"/>
      <c r="CA54" s="160"/>
      <c r="CB54" s="161"/>
      <c r="CC54" s="162"/>
      <c r="CD54" s="161"/>
      <c r="CE54" s="163"/>
      <c r="CF54" s="164"/>
      <c r="CG54" s="159"/>
      <c r="CH54" s="159"/>
      <c r="CI54" s="159"/>
      <c r="CJ54" s="160"/>
      <c r="CK54" s="161"/>
      <c r="CL54" s="162"/>
      <c r="CM54" s="161"/>
      <c r="CN54" s="163"/>
      <c r="CO54" s="164"/>
      <c r="CP54" s="159"/>
      <c r="CQ54" s="159"/>
      <c r="CR54" s="159"/>
      <c r="CS54" s="160"/>
      <c r="CT54" s="161"/>
      <c r="CU54" s="162"/>
      <c r="CV54" s="161"/>
      <c r="CW54" s="163"/>
      <c r="CX54" s="164"/>
      <c r="CY54" s="159"/>
      <c r="CZ54" s="159"/>
      <c r="DA54" s="159"/>
      <c r="DB54" s="160"/>
      <c r="DC54" s="161"/>
      <c r="DD54" s="162"/>
      <c r="DE54" s="161"/>
      <c r="DF54" s="163"/>
      <c r="DG54" s="164"/>
      <c r="DH54" s="159"/>
      <c r="DI54" s="159"/>
      <c r="DJ54" s="159"/>
      <c r="DK54" s="160"/>
      <c r="DL54" s="161"/>
      <c r="DM54" s="162"/>
      <c r="DN54" s="161"/>
      <c r="DO54" s="163"/>
      <c r="DP54" s="164"/>
      <c r="DQ54" s="159"/>
      <c r="DR54" s="159"/>
      <c r="DS54" s="159"/>
      <c r="DT54" s="160"/>
      <c r="DU54" s="161"/>
      <c r="DV54" s="162"/>
      <c r="DW54" s="161"/>
      <c r="DX54" s="163"/>
      <c r="DY54" s="164"/>
      <c r="DZ54" s="159"/>
      <c r="EA54" s="159"/>
      <c r="EB54" s="159"/>
      <c r="EC54" s="160"/>
      <c r="ED54" s="161"/>
      <c r="EE54" s="162"/>
      <c r="EF54" s="161"/>
      <c r="EG54" s="163"/>
      <c r="EH54" s="164"/>
      <c r="EI54" s="159"/>
      <c r="EJ54" s="159"/>
      <c r="EK54" s="159"/>
      <c r="EL54" s="160"/>
      <c r="EM54" s="161"/>
      <c r="EN54" s="162"/>
      <c r="EO54" s="161"/>
      <c r="EP54" s="163"/>
      <c r="EQ54" s="164"/>
      <c r="ER54" s="159"/>
      <c r="ES54" s="159"/>
      <c r="ET54" s="159"/>
      <c r="EU54" s="160"/>
      <c r="EV54" s="161"/>
      <c r="EW54" s="162"/>
      <c r="EX54" s="161"/>
      <c r="EY54" s="163"/>
      <c r="EZ54" s="164"/>
      <c r="FA54" s="159"/>
      <c r="FB54" s="159"/>
      <c r="FC54" s="159"/>
      <c r="FD54" s="160"/>
      <c r="FE54" s="161"/>
      <c r="FF54" s="162"/>
      <c r="FG54" s="161"/>
      <c r="FH54" s="163"/>
      <c r="FI54" s="164"/>
      <c r="FJ54" s="159"/>
      <c r="FK54" s="159"/>
      <c r="FL54" s="159"/>
      <c r="FM54" s="160"/>
      <c r="FN54" s="161"/>
      <c r="FO54" s="162"/>
      <c r="FP54" s="161"/>
      <c r="FQ54" s="163"/>
      <c r="FR54" s="164"/>
      <c r="FS54" s="159"/>
      <c r="FT54" s="159"/>
      <c r="FU54" s="159"/>
      <c r="FV54" s="160"/>
      <c r="FW54" s="161"/>
      <c r="FX54" s="162"/>
      <c r="FY54" s="161"/>
      <c r="FZ54" s="163"/>
      <c r="GA54" s="164"/>
      <c r="GB54" s="159"/>
      <c r="GC54" s="159"/>
      <c r="GD54" s="159"/>
      <c r="GE54" s="160"/>
      <c r="GF54" s="161"/>
      <c r="GG54" s="162"/>
      <c r="GH54" s="161"/>
      <c r="GI54" s="163"/>
      <c r="GJ54" s="164"/>
      <c r="GK54" s="159"/>
      <c r="GL54" s="159"/>
      <c r="GM54" s="159"/>
      <c r="GN54" s="160"/>
      <c r="GO54" s="161"/>
      <c r="GP54" s="162"/>
      <c r="GQ54" s="161"/>
      <c r="GR54" s="163"/>
      <c r="GS54" s="164"/>
      <c r="GT54" s="165"/>
      <c r="GU54" s="136"/>
      <c r="GV54" s="100"/>
      <c r="GW54" s="114"/>
      <c r="GX54" s="114"/>
      <c r="GY54" s="217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04"/>
      <c r="K55" s="85"/>
      <c r="L55" s="105"/>
      <c r="M55" s="87"/>
      <c r="N55" s="173"/>
      <c r="O55" s="106"/>
      <c r="P55" s="150">
        <f t="shared" ref="P55:P66" si="4">O55-L55</f>
        <v>0</v>
      </c>
      <c r="Q55" s="166"/>
      <c r="R55" s="166"/>
      <c r="S55" s="147"/>
      <c r="T55" s="45">
        <f>Q55*O55+S55+0</f>
        <v>0</v>
      </c>
      <c r="U55" s="157"/>
      <c r="V55" s="158"/>
      <c r="W55" s="167"/>
      <c r="X55" s="159"/>
      <c r="Y55" s="160"/>
      <c r="Z55" s="161"/>
      <c r="AA55" s="162"/>
      <c r="AB55" s="161"/>
      <c r="AC55" s="163"/>
      <c r="AD55" s="164"/>
      <c r="AE55" s="159"/>
      <c r="AF55" s="159"/>
      <c r="AG55" s="159"/>
      <c r="AH55" s="160"/>
      <c r="AI55" s="161"/>
      <c r="AJ55" s="162"/>
      <c r="AK55" s="161"/>
      <c r="AL55" s="163"/>
      <c r="AM55" s="164"/>
      <c r="AN55" s="159"/>
      <c r="AO55" s="159"/>
      <c r="AP55" s="159"/>
      <c r="AQ55" s="160"/>
      <c r="AR55" s="161"/>
      <c r="AS55" s="162"/>
      <c r="AT55" s="161"/>
      <c r="AU55" s="163"/>
      <c r="AV55" s="164"/>
      <c r="AW55" s="159"/>
      <c r="AX55" s="159"/>
      <c r="AY55" s="159"/>
      <c r="AZ55" s="160"/>
      <c r="BA55" s="161"/>
      <c r="BB55" s="162"/>
      <c r="BC55" s="161"/>
      <c r="BD55" s="163"/>
      <c r="BE55" s="164"/>
      <c r="BF55" s="159"/>
      <c r="BG55" s="159"/>
      <c r="BH55" s="159"/>
      <c r="BI55" s="160"/>
      <c r="BJ55" s="161"/>
      <c r="BK55" s="162"/>
      <c r="BL55" s="161"/>
      <c r="BM55" s="163"/>
      <c r="BN55" s="164"/>
      <c r="BO55" s="159"/>
      <c r="BP55" s="159"/>
      <c r="BQ55" s="159"/>
      <c r="BR55" s="160"/>
      <c r="BS55" s="161"/>
      <c r="BT55" s="162"/>
      <c r="BU55" s="161"/>
      <c r="BV55" s="163"/>
      <c r="BW55" s="164"/>
      <c r="BX55" s="159"/>
      <c r="BY55" s="159"/>
      <c r="BZ55" s="159"/>
      <c r="CA55" s="160"/>
      <c r="CB55" s="161"/>
      <c r="CC55" s="162"/>
      <c r="CD55" s="161"/>
      <c r="CE55" s="163"/>
      <c r="CF55" s="164"/>
      <c r="CG55" s="159"/>
      <c r="CH55" s="159"/>
      <c r="CI55" s="159"/>
      <c r="CJ55" s="160"/>
      <c r="CK55" s="161"/>
      <c r="CL55" s="162"/>
      <c r="CM55" s="161"/>
      <c r="CN55" s="163"/>
      <c r="CO55" s="164"/>
      <c r="CP55" s="159"/>
      <c r="CQ55" s="159"/>
      <c r="CR55" s="159"/>
      <c r="CS55" s="160"/>
      <c r="CT55" s="161"/>
      <c r="CU55" s="162"/>
      <c r="CV55" s="161"/>
      <c r="CW55" s="163"/>
      <c r="CX55" s="164"/>
      <c r="CY55" s="159"/>
      <c r="CZ55" s="159"/>
      <c r="DA55" s="159"/>
      <c r="DB55" s="160"/>
      <c r="DC55" s="161"/>
      <c r="DD55" s="162"/>
      <c r="DE55" s="161"/>
      <c r="DF55" s="163"/>
      <c r="DG55" s="164"/>
      <c r="DH55" s="159"/>
      <c r="DI55" s="159"/>
      <c r="DJ55" s="159"/>
      <c r="DK55" s="160"/>
      <c r="DL55" s="161"/>
      <c r="DM55" s="162"/>
      <c r="DN55" s="161"/>
      <c r="DO55" s="163"/>
      <c r="DP55" s="164"/>
      <c r="DQ55" s="159"/>
      <c r="DR55" s="159"/>
      <c r="DS55" s="159"/>
      <c r="DT55" s="160"/>
      <c r="DU55" s="161"/>
      <c r="DV55" s="162"/>
      <c r="DW55" s="161"/>
      <c r="DX55" s="163"/>
      <c r="DY55" s="164"/>
      <c r="DZ55" s="159"/>
      <c r="EA55" s="159"/>
      <c r="EB55" s="159"/>
      <c r="EC55" s="160"/>
      <c r="ED55" s="161"/>
      <c r="EE55" s="162"/>
      <c r="EF55" s="161"/>
      <c r="EG55" s="163"/>
      <c r="EH55" s="164"/>
      <c r="EI55" s="159"/>
      <c r="EJ55" s="159"/>
      <c r="EK55" s="159"/>
      <c r="EL55" s="160"/>
      <c r="EM55" s="161"/>
      <c r="EN55" s="162"/>
      <c r="EO55" s="161"/>
      <c r="EP55" s="163"/>
      <c r="EQ55" s="164"/>
      <c r="ER55" s="159"/>
      <c r="ES55" s="159"/>
      <c r="ET55" s="159"/>
      <c r="EU55" s="160"/>
      <c r="EV55" s="161"/>
      <c r="EW55" s="162"/>
      <c r="EX55" s="161"/>
      <c r="EY55" s="163"/>
      <c r="EZ55" s="164"/>
      <c r="FA55" s="159"/>
      <c r="FB55" s="159"/>
      <c r="FC55" s="159"/>
      <c r="FD55" s="160"/>
      <c r="FE55" s="161"/>
      <c r="FF55" s="162"/>
      <c r="FG55" s="161"/>
      <c r="FH55" s="163"/>
      <c r="FI55" s="164"/>
      <c r="FJ55" s="159"/>
      <c r="FK55" s="159"/>
      <c r="FL55" s="159"/>
      <c r="FM55" s="160"/>
      <c r="FN55" s="161"/>
      <c r="FO55" s="162"/>
      <c r="FP55" s="161"/>
      <c r="FQ55" s="163"/>
      <c r="FR55" s="164"/>
      <c r="FS55" s="159"/>
      <c r="FT55" s="159"/>
      <c r="FU55" s="159"/>
      <c r="FV55" s="160"/>
      <c r="FW55" s="161"/>
      <c r="FX55" s="162"/>
      <c r="FY55" s="161"/>
      <c r="FZ55" s="163"/>
      <c r="GA55" s="164"/>
      <c r="GB55" s="159"/>
      <c r="GC55" s="159"/>
      <c r="GD55" s="159"/>
      <c r="GE55" s="160"/>
      <c r="GF55" s="161"/>
      <c r="GG55" s="162"/>
      <c r="GH55" s="161"/>
      <c r="GI55" s="163"/>
      <c r="GJ55" s="164"/>
      <c r="GK55" s="159"/>
      <c r="GL55" s="159"/>
      <c r="GM55" s="159"/>
      <c r="GN55" s="160"/>
      <c r="GO55" s="161"/>
      <c r="GP55" s="162"/>
      <c r="GQ55" s="161"/>
      <c r="GR55" s="163"/>
      <c r="GS55" s="164"/>
      <c r="GT55" s="165"/>
      <c r="GU55" s="187"/>
      <c r="GV55" s="100"/>
      <c r="GW55" s="114"/>
      <c r="GX55" s="114"/>
      <c r="GY55" s="217"/>
      <c r="GZ55" s="93"/>
      <c r="HA55" s="116"/>
      <c r="HB55" s="116"/>
    </row>
    <row r="56" spans="1:210" x14ac:dyDescent="0.25">
      <c r="A56"/>
      <c r="B56" s="116"/>
      <c r="C56" s="116"/>
      <c r="D56" s="41"/>
      <c r="E56" s="42"/>
      <c r="F56" s="43"/>
      <c r="G56" s="44"/>
      <c r="H56" s="45"/>
      <c r="I56" s="46"/>
      <c r="J56" s="104"/>
      <c r="K56" s="85"/>
      <c r="L56" s="105"/>
      <c r="M56" s="87"/>
      <c r="N56" s="173"/>
      <c r="O56" s="106"/>
      <c r="P56" s="150">
        <f t="shared" si="4"/>
        <v>0</v>
      </c>
      <c r="Q56" s="166"/>
      <c r="R56" s="833"/>
      <c r="S56" s="834"/>
      <c r="T56" s="45">
        <f>Q56*O56</f>
        <v>0</v>
      </c>
      <c r="U56" s="157"/>
      <c r="V56" s="158"/>
      <c r="W56" s="167"/>
      <c r="X56" s="159"/>
      <c r="Y56" s="160"/>
      <c r="Z56" s="161"/>
      <c r="AA56" s="162"/>
      <c r="AB56" s="161"/>
      <c r="AC56" s="163"/>
      <c r="AD56" s="164"/>
      <c r="AE56" s="159"/>
      <c r="AF56" s="159"/>
      <c r="AG56" s="159"/>
      <c r="AH56" s="160"/>
      <c r="AI56" s="161"/>
      <c r="AJ56" s="162"/>
      <c r="AK56" s="161"/>
      <c r="AL56" s="163"/>
      <c r="AM56" s="164"/>
      <c r="AN56" s="159"/>
      <c r="AO56" s="159"/>
      <c r="AP56" s="159"/>
      <c r="AQ56" s="160"/>
      <c r="AR56" s="161"/>
      <c r="AS56" s="162"/>
      <c r="AT56" s="161"/>
      <c r="AU56" s="163"/>
      <c r="AV56" s="164"/>
      <c r="AW56" s="159"/>
      <c r="AX56" s="159"/>
      <c r="AY56" s="159"/>
      <c r="AZ56" s="160"/>
      <c r="BA56" s="161"/>
      <c r="BB56" s="162"/>
      <c r="BC56" s="161"/>
      <c r="BD56" s="163"/>
      <c r="BE56" s="164"/>
      <c r="BF56" s="159"/>
      <c r="BG56" s="159"/>
      <c r="BH56" s="159"/>
      <c r="BI56" s="160"/>
      <c r="BJ56" s="161"/>
      <c r="BK56" s="162"/>
      <c r="BL56" s="161"/>
      <c r="BM56" s="163"/>
      <c r="BN56" s="164"/>
      <c r="BO56" s="159"/>
      <c r="BP56" s="159"/>
      <c r="BQ56" s="159"/>
      <c r="BR56" s="160"/>
      <c r="BS56" s="161"/>
      <c r="BT56" s="162"/>
      <c r="BU56" s="161"/>
      <c r="BV56" s="163"/>
      <c r="BW56" s="164"/>
      <c r="BX56" s="159"/>
      <c r="BY56" s="159"/>
      <c r="BZ56" s="159"/>
      <c r="CA56" s="160"/>
      <c r="CB56" s="161"/>
      <c r="CC56" s="162"/>
      <c r="CD56" s="161"/>
      <c r="CE56" s="163"/>
      <c r="CF56" s="164"/>
      <c r="CG56" s="159"/>
      <c r="CH56" s="159"/>
      <c r="CI56" s="159"/>
      <c r="CJ56" s="160"/>
      <c r="CK56" s="161"/>
      <c r="CL56" s="162"/>
      <c r="CM56" s="161"/>
      <c r="CN56" s="163"/>
      <c r="CO56" s="164"/>
      <c r="CP56" s="159"/>
      <c r="CQ56" s="159"/>
      <c r="CR56" s="159"/>
      <c r="CS56" s="160"/>
      <c r="CT56" s="161"/>
      <c r="CU56" s="162"/>
      <c r="CV56" s="161"/>
      <c r="CW56" s="163"/>
      <c r="CX56" s="164"/>
      <c r="CY56" s="159"/>
      <c r="CZ56" s="159"/>
      <c r="DA56" s="159"/>
      <c r="DB56" s="160"/>
      <c r="DC56" s="161"/>
      <c r="DD56" s="162"/>
      <c r="DE56" s="161"/>
      <c r="DF56" s="163"/>
      <c r="DG56" s="164"/>
      <c r="DH56" s="159"/>
      <c r="DI56" s="159"/>
      <c r="DJ56" s="159"/>
      <c r="DK56" s="160"/>
      <c r="DL56" s="161"/>
      <c r="DM56" s="162"/>
      <c r="DN56" s="161"/>
      <c r="DO56" s="163"/>
      <c r="DP56" s="164"/>
      <c r="DQ56" s="159"/>
      <c r="DR56" s="159"/>
      <c r="DS56" s="159"/>
      <c r="DT56" s="160"/>
      <c r="DU56" s="161"/>
      <c r="DV56" s="162"/>
      <c r="DW56" s="161"/>
      <c r="DX56" s="163"/>
      <c r="DY56" s="164"/>
      <c r="DZ56" s="159"/>
      <c r="EA56" s="159"/>
      <c r="EB56" s="159"/>
      <c r="EC56" s="160"/>
      <c r="ED56" s="161"/>
      <c r="EE56" s="162"/>
      <c r="EF56" s="161"/>
      <c r="EG56" s="163"/>
      <c r="EH56" s="164"/>
      <c r="EI56" s="159"/>
      <c r="EJ56" s="159"/>
      <c r="EK56" s="159"/>
      <c r="EL56" s="160"/>
      <c r="EM56" s="161"/>
      <c r="EN56" s="162"/>
      <c r="EO56" s="161"/>
      <c r="EP56" s="163"/>
      <c r="EQ56" s="164"/>
      <c r="ER56" s="159"/>
      <c r="ES56" s="159"/>
      <c r="ET56" s="159"/>
      <c r="EU56" s="160"/>
      <c r="EV56" s="161"/>
      <c r="EW56" s="162"/>
      <c r="EX56" s="161"/>
      <c r="EY56" s="163"/>
      <c r="EZ56" s="164"/>
      <c r="FA56" s="159"/>
      <c r="FB56" s="159"/>
      <c r="FC56" s="159"/>
      <c r="FD56" s="160"/>
      <c r="FE56" s="161"/>
      <c r="FF56" s="162"/>
      <c r="FG56" s="161"/>
      <c r="FH56" s="163"/>
      <c r="FI56" s="164"/>
      <c r="FJ56" s="159"/>
      <c r="FK56" s="159"/>
      <c r="FL56" s="159"/>
      <c r="FM56" s="160"/>
      <c r="FN56" s="161"/>
      <c r="FO56" s="162"/>
      <c r="FP56" s="161"/>
      <c r="FQ56" s="163"/>
      <c r="FR56" s="164"/>
      <c r="FS56" s="159"/>
      <c r="FT56" s="159"/>
      <c r="FU56" s="159"/>
      <c r="FV56" s="160"/>
      <c r="FW56" s="161"/>
      <c r="FX56" s="162"/>
      <c r="FY56" s="161"/>
      <c r="FZ56" s="163"/>
      <c r="GA56" s="164"/>
      <c r="GB56" s="159"/>
      <c r="GC56" s="159"/>
      <c r="GD56" s="159"/>
      <c r="GE56" s="160"/>
      <c r="GF56" s="161"/>
      <c r="GG56" s="162"/>
      <c r="GH56" s="161"/>
      <c r="GI56" s="163"/>
      <c r="GJ56" s="164"/>
      <c r="GK56" s="159"/>
      <c r="GL56" s="159"/>
      <c r="GM56" s="159"/>
      <c r="GN56" s="160"/>
      <c r="GO56" s="161"/>
      <c r="GP56" s="162"/>
      <c r="GQ56" s="161"/>
      <c r="GR56" s="163"/>
      <c r="GS56" s="164"/>
      <c r="GT56" s="165"/>
      <c r="GU56" s="187"/>
      <c r="GV56" s="100"/>
      <c r="GW56" s="114"/>
      <c r="GX56" s="114"/>
      <c r="GY56" s="217"/>
      <c r="GZ56" s="93"/>
      <c r="HA56" s="116"/>
      <c r="HB56" s="116"/>
    </row>
    <row r="57" spans="1:210" x14ac:dyDescent="0.25">
      <c r="A57"/>
      <c r="B57" s="116"/>
      <c r="C57" s="116"/>
      <c r="D57" s="41"/>
      <c r="E57" s="42"/>
      <c r="F57" s="43"/>
      <c r="G57" s="44"/>
      <c r="H57" s="45"/>
      <c r="I57" s="46"/>
      <c r="J57" s="104"/>
      <c r="K57" s="85"/>
      <c r="L57" s="105"/>
      <c r="M57" s="87"/>
      <c r="N57" s="88"/>
      <c r="O57" s="106"/>
      <c r="P57" s="150">
        <f t="shared" si="4"/>
        <v>0</v>
      </c>
      <c r="Q57" s="166"/>
      <c r="R57" s="166"/>
      <c r="S57" s="166"/>
      <c r="T57" s="45">
        <f t="shared" ref="T57:T64" si="5">Q57*O57+S57+0</f>
        <v>0</v>
      </c>
      <c r="U57" s="157"/>
      <c r="V57" s="158"/>
      <c r="W57" s="167"/>
      <c r="X57" s="159"/>
      <c r="Y57" s="160"/>
      <c r="Z57" s="161"/>
      <c r="AA57" s="162"/>
      <c r="AB57" s="161"/>
      <c r="AC57" s="163"/>
      <c r="AD57" s="164"/>
      <c r="AE57" s="159"/>
      <c r="AF57" s="159"/>
      <c r="AG57" s="159"/>
      <c r="AH57" s="160"/>
      <c r="AI57" s="161"/>
      <c r="AJ57" s="162"/>
      <c r="AK57" s="161"/>
      <c r="AL57" s="163"/>
      <c r="AM57" s="164"/>
      <c r="AN57" s="159"/>
      <c r="AO57" s="159"/>
      <c r="AP57" s="159"/>
      <c r="AQ57" s="160"/>
      <c r="AR57" s="161"/>
      <c r="AS57" s="162"/>
      <c r="AT57" s="161"/>
      <c r="AU57" s="163"/>
      <c r="AV57" s="164"/>
      <c r="AW57" s="159"/>
      <c r="AX57" s="159"/>
      <c r="AY57" s="159"/>
      <c r="AZ57" s="160"/>
      <c r="BA57" s="161"/>
      <c r="BB57" s="162"/>
      <c r="BC57" s="161"/>
      <c r="BD57" s="163"/>
      <c r="BE57" s="164"/>
      <c r="BF57" s="159"/>
      <c r="BG57" s="159"/>
      <c r="BH57" s="159"/>
      <c r="BI57" s="160"/>
      <c r="BJ57" s="161"/>
      <c r="BK57" s="162"/>
      <c r="BL57" s="161"/>
      <c r="BM57" s="163"/>
      <c r="BN57" s="164"/>
      <c r="BO57" s="159"/>
      <c r="BP57" s="159"/>
      <c r="BQ57" s="159"/>
      <c r="BR57" s="160"/>
      <c r="BS57" s="161"/>
      <c r="BT57" s="162"/>
      <c r="BU57" s="161"/>
      <c r="BV57" s="163"/>
      <c r="BW57" s="164"/>
      <c r="BX57" s="159"/>
      <c r="BY57" s="159"/>
      <c r="BZ57" s="159"/>
      <c r="CA57" s="160"/>
      <c r="CB57" s="161"/>
      <c r="CC57" s="162"/>
      <c r="CD57" s="161"/>
      <c r="CE57" s="163"/>
      <c r="CF57" s="164"/>
      <c r="CG57" s="159"/>
      <c r="CH57" s="159"/>
      <c r="CI57" s="159"/>
      <c r="CJ57" s="160"/>
      <c r="CK57" s="161"/>
      <c r="CL57" s="162"/>
      <c r="CM57" s="161"/>
      <c r="CN57" s="163"/>
      <c r="CO57" s="164"/>
      <c r="CP57" s="159"/>
      <c r="CQ57" s="159"/>
      <c r="CR57" s="159"/>
      <c r="CS57" s="160"/>
      <c r="CT57" s="161"/>
      <c r="CU57" s="162"/>
      <c r="CV57" s="161"/>
      <c r="CW57" s="163"/>
      <c r="CX57" s="164"/>
      <c r="CY57" s="159"/>
      <c r="CZ57" s="159"/>
      <c r="DA57" s="159"/>
      <c r="DB57" s="160"/>
      <c r="DC57" s="161"/>
      <c r="DD57" s="162"/>
      <c r="DE57" s="161"/>
      <c r="DF57" s="163"/>
      <c r="DG57" s="164"/>
      <c r="DH57" s="159"/>
      <c r="DI57" s="159"/>
      <c r="DJ57" s="159"/>
      <c r="DK57" s="160"/>
      <c r="DL57" s="161"/>
      <c r="DM57" s="162"/>
      <c r="DN57" s="161"/>
      <c r="DO57" s="163"/>
      <c r="DP57" s="164"/>
      <c r="DQ57" s="159"/>
      <c r="DR57" s="159"/>
      <c r="DS57" s="159"/>
      <c r="DT57" s="160"/>
      <c r="DU57" s="161"/>
      <c r="DV57" s="162"/>
      <c r="DW57" s="161"/>
      <c r="DX57" s="163"/>
      <c r="DY57" s="164"/>
      <c r="DZ57" s="159"/>
      <c r="EA57" s="159"/>
      <c r="EB57" s="159"/>
      <c r="EC57" s="160"/>
      <c r="ED57" s="161"/>
      <c r="EE57" s="162"/>
      <c r="EF57" s="161"/>
      <c r="EG57" s="163"/>
      <c r="EH57" s="164"/>
      <c r="EI57" s="159"/>
      <c r="EJ57" s="159"/>
      <c r="EK57" s="159"/>
      <c r="EL57" s="160"/>
      <c r="EM57" s="161"/>
      <c r="EN57" s="162"/>
      <c r="EO57" s="161"/>
      <c r="EP57" s="163"/>
      <c r="EQ57" s="164"/>
      <c r="ER57" s="159"/>
      <c r="ES57" s="159"/>
      <c r="ET57" s="159"/>
      <c r="EU57" s="160"/>
      <c r="EV57" s="161"/>
      <c r="EW57" s="162"/>
      <c r="EX57" s="161"/>
      <c r="EY57" s="163"/>
      <c r="EZ57" s="164"/>
      <c r="FA57" s="159"/>
      <c r="FB57" s="159"/>
      <c r="FC57" s="159"/>
      <c r="FD57" s="160"/>
      <c r="FE57" s="161"/>
      <c r="FF57" s="162"/>
      <c r="FG57" s="161"/>
      <c r="FH57" s="163"/>
      <c r="FI57" s="164"/>
      <c r="FJ57" s="159"/>
      <c r="FK57" s="159"/>
      <c r="FL57" s="159"/>
      <c r="FM57" s="160"/>
      <c r="FN57" s="161"/>
      <c r="FO57" s="162"/>
      <c r="FP57" s="161"/>
      <c r="FQ57" s="163"/>
      <c r="FR57" s="164"/>
      <c r="FS57" s="159"/>
      <c r="FT57" s="159"/>
      <c r="FU57" s="159"/>
      <c r="FV57" s="160"/>
      <c r="FW57" s="161"/>
      <c r="FX57" s="162"/>
      <c r="FY57" s="161"/>
      <c r="FZ57" s="163"/>
      <c r="GA57" s="164"/>
      <c r="GB57" s="159"/>
      <c r="GC57" s="159"/>
      <c r="GD57" s="159"/>
      <c r="GE57" s="160"/>
      <c r="GF57" s="161"/>
      <c r="GG57" s="162"/>
      <c r="GH57" s="161"/>
      <c r="GI57" s="163"/>
      <c r="GJ57" s="164"/>
      <c r="GK57" s="159"/>
      <c r="GL57" s="159"/>
      <c r="GM57" s="159"/>
      <c r="GN57" s="160"/>
      <c r="GO57" s="161"/>
      <c r="GP57" s="162"/>
      <c r="GQ57" s="161"/>
      <c r="GR57" s="163"/>
      <c r="GS57" s="164"/>
      <c r="GT57" s="165"/>
      <c r="GU57" s="136"/>
      <c r="GV57" s="100"/>
      <c r="GW57" s="114"/>
      <c r="GX57" s="188"/>
      <c r="GY57" s="217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85"/>
      <c r="L58" s="105"/>
      <c r="M58" s="87"/>
      <c r="N58" s="88"/>
      <c r="O58" s="106"/>
      <c r="P58" s="150">
        <f t="shared" si="4"/>
        <v>0</v>
      </c>
      <c r="Q58" s="166"/>
      <c r="R58" s="166"/>
      <c r="S58" s="166"/>
      <c r="T58" s="45">
        <f t="shared" si="5"/>
        <v>0</v>
      </c>
      <c r="U58" s="153"/>
      <c r="V58" s="14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36"/>
      <c r="GV58" s="100"/>
      <c r="GW58" s="114"/>
      <c r="GX58" s="188"/>
      <c r="GY58" s="217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85"/>
      <c r="L59" s="105"/>
      <c r="M59" s="87"/>
      <c r="N59" s="88"/>
      <c r="O59" s="106"/>
      <c r="P59" s="150">
        <f t="shared" si="4"/>
        <v>0</v>
      </c>
      <c r="Q59" s="166"/>
      <c r="R59" s="166"/>
      <c r="S59" s="166"/>
      <c r="T59" s="45">
        <f t="shared" si="5"/>
        <v>0</v>
      </c>
      <c r="U59" s="153"/>
      <c r="V59" s="14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36"/>
      <c r="GV59" s="100"/>
      <c r="GW59" s="114"/>
      <c r="GX59" s="188"/>
      <c r="GY59" s="217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85"/>
      <c r="L60" s="105"/>
      <c r="M60" s="87"/>
      <c r="N60" s="88"/>
      <c r="O60" s="106"/>
      <c r="P60" s="150">
        <f t="shared" si="4"/>
        <v>0</v>
      </c>
      <c r="Q60" s="166"/>
      <c r="R60" s="166"/>
      <c r="S60" s="166"/>
      <c r="T60" s="45">
        <f t="shared" si="5"/>
        <v>0</v>
      </c>
      <c r="U60" s="153"/>
      <c r="V60" s="14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36"/>
      <c r="GV60" s="100"/>
      <c r="GW60" s="114"/>
      <c r="GX60" s="188"/>
      <c r="GY60" s="123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85"/>
      <c r="L61" s="105"/>
      <c r="M61" s="87"/>
      <c r="N61" s="88"/>
      <c r="O61" s="106"/>
      <c r="P61" s="150">
        <f t="shared" si="4"/>
        <v>0</v>
      </c>
      <c r="Q61" s="166"/>
      <c r="R61" s="166"/>
      <c r="S61" s="166"/>
      <c r="T61" s="45">
        <f t="shared" si="5"/>
        <v>0</v>
      </c>
      <c r="U61" s="153"/>
      <c r="V61" s="14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123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55"/>
      <c r="K62" s="85"/>
      <c r="L62" s="105"/>
      <c r="M62" s="87"/>
      <c r="N62" s="173"/>
      <c r="O62" s="106"/>
      <c r="P62" s="150">
        <f t="shared" si="4"/>
        <v>0</v>
      </c>
      <c r="Q62" s="166"/>
      <c r="R62" s="166"/>
      <c r="S62" s="166"/>
      <c r="T62" s="45">
        <f t="shared" si="5"/>
        <v>0</v>
      </c>
      <c r="U62" s="157"/>
      <c r="V62" s="15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76"/>
      <c r="GU62" s="136"/>
      <c r="GV62" s="100"/>
      <c r="GW62" s="114"/>
      <c r="GX62" s="114"/>
      <c r="GY62" s="123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55"/>
      <c r="K63" s="177"/>
      <c r="L63" s="105"/>
      <c r="M63" s="87"/>
      <c r="N63" s="173"/>
      <c r="O63" s="106"/>
      <c r="P63" s="150">
        <f t="shared" si="4"/>
        <v>0</v>
      </c>
      <c r="Q63" s="166"/>
      <c r="R63" s="166"/>
      <c r="S63" s="166"/>
      <c r="T63" s="45">
        <f t="shared" si="5"/>
        <v>0</v>
      </c>
      <c r="U63" s="157"/>
      <c r="V63" s="15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76"/>
      <c r="GU63" s="136"/>
      <c r="GV63" s="189"/>
      <c r="GW63" s="190"/>
      <c r="GX63" s="190"/>
      <c r="GY63" s="123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85"/>
      <c r="L64" s="105"/>
      <c r="M64" s="87"/>
      <c r="N64" s="173"/>
      <c r="O64" s="106"/>
      <c r="P64" s="150">
        <f t="shared" si="4"/>
        <v>0</v>
      </c>
      <c r="Q64" s="166"/>
      <c r="R64" s="166"/>
      <c r="S64" s="166"/>
      <c r="T64" s="45">
        <f t="shared" si="5"/>
        <v>0</v>
      </c>
      <c r="U64" s="153"/>
      <c r="V64" s="148"/>
      <c r="W64" s="178"/>
      <c r="X64" s="111"/>
      <c r="Y64" s="110"/>
      <c r="Z64" s="130"/>
      <c r="AA64" s="131"/>
      <c r="AB64" s="130"/>
      <c r="AC64" s="132"/>
      <c r="AD64" s="133"/>
      <c r="AE64" s="111"/>
      <c r="AF64" s="111"/>
      <c r="AG64" s="111"/>
      <c r="AH64" s="110"/>
      <c r="AI64" s="130"/>
      <c r="AJ64" s="131"/>
      <c r="AK64" s="130"/>
      <c r="AL64" s="132"/>
      <c r="AM64" s="133"/>
      <c r="AN64" s="111"/>
      <c r="AO64" s="111"/>
      <c r="AP64" s="111"/>
      <c r="AQ64" s="110"/>
      <c r="AR64" s="130"/>
      <c r="AS64" s="131"/>
      <c r="AT64" s="130"/>
      <c r="AU64" s="132"/>
      <c r="AV64" s="133"/>
      <c r="AW64" s="111"/>
      <c r="AX64" s="111"/>
      <c r="AY64" s="111"/>
      <c r="AZ64" s="110"/>
      <c r="BA64" s="130"/>
      <c r="BB64" s="131"/>
      <c r="BC64" s="130"/>
      <c r="BD64" s="132"/>
      <c r="BE64" s="133"/>
      <c r="BF64" s="111"/>
      <c r="BG64" s="111"/>
      <c r="BH64" s="111"/>
      <c r="BI64" s="110"/>
      <c r="BJ64" s="130"/>
      <c r="BK64" s="131"/>
      <c r="BL64" s="130"/>
      <c r="BM64" s="132"/>
      <c r="BN64" s="133"/>
      <c r="BO64" s="111"/>
      <c r="BP64" s="111"/>
      <c r="BQ64" s="111"/>
      <c r="BR64" s="110"/>
      <c r="BS64" s="130"/>
      <c r="BT64" s="131"/>
      <c r="BU64" s="130"/>
      <c r="BV64" s="132"/>
      <c r="BW64" s="133"/>
      <c r="BX64" s="111"/>
      <c r="BY64" s="111"/>
      <c r="BZ64" s="111"/>
      <c r="CA64" s="110"/>
      <c r="CB64" s="130"/>
      <c r="CC64" s="131"/>
      <c r="CD64" s="130"/>
      <c r="CE64" s="132"/>
      <c r="CF64" s="133"/>
      <c r="CG64" s="111"/>
      <c r="CH64" s="111"/>
      <c r="CI64" s="111"/>
      <c r="CJ64" s="110"/>
      <c r="CK64" s="130"/>
      <c r="CL64" s="131"/>
      <c r="CM64" s="130"/>
      <c r="CN64" s="132"/>
      <c r="CO64" s="133"/>
      <c r="CP64" s="111"/>
      <c r="CQ64" s="111"/>
      <c r="CR64" s="111"/>
      <c r="CS64" s="110"/>
      <c r="CT64" s="130"/>
      <c r="CU64" s="131"/>
      <c r="CV64" s="130"/>
      <c r="CW64" s="132"/>
      <c r="CX64" s="133"/>
      <c r="CY64" s="111"/>
      <c r="CZ64" s="111"/>
      <c r="DA64" s="111"/>
      <c r="DB64" s="110"/>
      <c r="DC64" s="130"/>
      <c r="DD64" s="131"/>
      <c r="DE64" s="130"/>
      <c r="DF64" s="132"/>
      <c r="DG64" s="133"/>
      <c r="DH64" s="111"/>
      <c r="DI64" s="111"/>
      <c r="DJ64" s="111"/>
      <c r="DK64" s="110"/>
      <c r="DL64" s="130"/>
      <c r="DM64" s="131"/>
      <c r="DN64" s="130"/>
      <c r="DO64" s="132"/>
      <c r="DP64" s="133"/>
      <c r="DQ64" s="111"/>
      <c r="DR64" s="111"/>
      <c r="DS64" s="111"/>
      <c r="DT64" s="110"/>
      <c r="DU64" s="130"/>
      <c r="DV64" s="131"/>
      <c r="DW64" s="130"/>
      <c r="DX64" s="132"/>
      <c r="DY64" s="133"/>
      <c r="DZ64" s="111"/>
      <c r="EA64" s="111"/>
      <c r="EB64" s="111"/>
      <c r="EC64" s="110"/>
      <c r="ED64" s="130"/>
      <c r="EE64" s="131"/>
      <c r="EF64" s="130"/>
      <c r="EG64" s="132"/>
      <c r="EH64" s="133"/>
      <c r="EI64" s="111"/>
      <c r="EJ64" s="111"/>
      <c r="EK64" s="111"/>
      <c r="EL64" s="110"/>
      <c r="EM64" s="130"/>
      <c r="EN64" s="131"/>
      <c r="EO64" s="130"/>
      <c r="EP64" s="132"/>
      <c r="EQ64" s="133"/>
      <c r="ER64" s="111"/>
      <c r="ES64" s="111"/>
      <c r="ET64" s="111"/>
      <c r="EU64" s="110"/>
      <c r="EV64" s="130"/>
      <c r="EW64" s="131"/>
      <c r="EX64" s="130"/>
      <c r="EY64" s="132"/>
      <c r="EZ64" s="133"/>
      <c r="FA64" s="111"/>
      <c r="FB64" s="111"/>
      <c r="FC64" s="111"/>
      <c r="FD64" s="110"/>
      <c r="FE64" s="130"/>
      <c r="FF64" s="131"/>
      <c r="FG64" s="130"/>
      <c r="FH64" s="132"/>
      <c r="FI64" s="133"/>
      <c r="FJ64" s="111"/>
      <c r="FK64" s="111"/>
      <c r="FL64" s="111"/>
      <c r="FM64" s="110"/>
      <c r="FN64" s="130"/>
      <c r="FO64" s="131"/>
      <c r="FP64" s="130"/>
      <c r="FQ64" s="132"/>
      <c r="FR64" s="133"/>
      <c r="FS64" s="111"/>
      <c r="FT64" s="111"/>
      <c r="FU64" s="111"/>
      <c r="FV64" s="110"/>
      <c r="FW64" s="130"/>
      <c r="FX64" s="131"/>
      <c r="FY64" s="130"/>
      <c r="FZ64" s="132"/>
      <c r="GA64" s="133"/>
      <c r="GB64" s="111"/>
      <c r="GC64" s="111"/>
      <c r="GD64" s="111"/>
      <c r="GE64" s="110"/>
      <c r="GF64" s="130"/>
      <c r="GG64" s="131"/>
      <c r="GH64" s="130"/>
      <c r="GI64" s="132"/>
      <c r="GJ64" s="133"/>
      <c r="GK64" s="111"/>
      <c r="GL64" s="111"/>
      <c r="GM64" s="111"/>
      <c r="GN64" s="110"/>
      <c r="GO64" s="130"/>
      <c r="GP64" s="131"/>
      <c r="GQ64" s="130"/>
      <c r="GR64" s="132"/>
      <c r="GS64" s="133"/>
      <c r="GT64" s="191"/>
      <c r="GU64" s="136"/>
      <c r="GV64" s="189"/>
      <c r="GW64" s="190"/>
      <c r="GX64" s="190"/>
      <c r="GY64" s="123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85"/>
      <c r="L65" s="105"/>
      <c r="M65" s="87"/>
      <c r="N65" s="88"/>
      <c r="O65" s="106"/>
      <c r="P65" s="150">
        <f t="shared" si="4"/>
        <v>0</v>
      </c>
      <c r="Q65" s="166"/>
      <c r="R65" s="166"/>
      <c r="S65" s="166"/>
      <c r="T65" s="45">
        <f t="shared" ref="T65" si="6">Q65*O65</f>
        <v>0</v>
      </c>
      <c r="U65" s="153"/>
      <c r="V65" s="148"/>
      <c r="W65" s="178"/>
      <c r="X65" s="111"/>
      <c r="Y65" s="110"/>
      <c r="Z65" s="130"/>
      <c r="AA65" s="131"/>
      <c r="AB65" s="130"/>
      <c r="AC65" s="132"/>
      <c r="AD65" s="133"/>
      <c r="AE65" s="111"/>
      <c r="AF65" s="111"/>
      <c r="AG65" s="111"/>
      <c r="AH65" s="110"/>
      <c r="AI65" s="130"/>
      <c r="AJ65" s="131"/>
      <c r="AK65" s="130"/>
      <c r="AL65" s="132"/>
      <c r="AM65" s="133"/>
      <c r="AN65" s="111"/>
      <c r="AO65" s="111"/>
      <c r="AP65" s="111"/>
      <c r="AQ65" s="110"/>
      <c r="AR65" s="130"/>
      <c r="AS65" s="131"/>
      <c r="AT65" s="130"/>
      <c r="AU65" s="132"/>
      <c r="AV65" s="133"/>
      <c r="AW65" s="111"/>
      <c r="AX65" s="111"/>
      <c r="AY65" s="111"/>
      <c r="AZ65" s="110"/>
      <c r="BA65" s="130"/>
      <c r="BB65" s="131"/>
      <c r="BC65" s="130"/>
      <c r="BD65" s="132"/>
      <c r="BE65" s="133"/>
      <c r="BF65" s="111"/>
      <c r="BG65" s="111"/>
      <c r="BH65" s="111"/>
      <c r="BI65" s="110"/>
      <c r="BJ65" s="130"/>
      <c r="BK65" s="131"/>
      <c r="BL65" s="130"/>
      <c r="BM65" s="132"/>
      <c r="BN65" s="133"/>
      <c r="BO65" s="111"/>
      <c r="BP65" s="111"/>
      <c r="BQ65" s="111"/>
      <c r="BR65" s="110"/>
      <c r="BS65" s="130"/>
      <c r="BT65" s="131"/>
      <c r="BU65" s="130"/>
      <c r="BV65" s="132"/>
      <c r="BW65" s="133"/>
      <c r="BX65" s="111"/>
      <c r="BY65" s="111"/>
      <c r="BZ65" s="111"/>
      <c r="CA65" s="110"/>
      <c r="CB65" s="130"/>
      <c r="CC65" s="131"/>
      <c r="CD65" s="130"/>
      <c r="CE65" s="132"/>
      <c r="CF65" s="133"/>
      <c r="CG65" s="111"/>
      <c r="CH65" s="111"/>
      <c r="CI65" s="111"/>
      <c r="CJ65" s="110"/>
      <c r="CK65" s="130"/>
      <c r="CL65" s="131"/>
      <c r="CM65" s="130"/>
      <c r="CN65" s="132"/>
      <c r="CO65" s="133"/>
      <c r="CP65" s="111"/>
      <c r="CQ65" s="111"/>
      <c r="CR65" s="111"/>
      <c r="CS65" s="110"/>
      <c r="CT65" s="130"/>
      <c r="CU65" s="131"/>
      <c r="CV65" s="130"/>
      <c r="CW65" s="132"/>
      <c r="CX65" s="133"/>
      <c r="CY65" s="111"/>
      <c r="CZ65" s="111"/>
      <c r="DA65" s="111"/>
      <c r="DB65" s="110"/>
      <c r="DC65" s="130"/>
      <c r="DD65" s="131"/>
      <c r="DE65" s="130"/>
      <c r="DF65" s="132"/>
      <c r="DG65" s="133"/>
      <c r="DH65" s="111"/>
      <c r="DI65" s="111"/>
      <c r="DJ65" s="111"/>
      <c r="DK65" s="110"/>
      <c r="DL65" s="130"/>
      <c r="DM65" s="131"/>
      <c r="DN65" s="130"/>
      <c r="DO65" s="132"/>
      <c r="DP65" s="133"/>
      <c r="DQ65" s="111"/>
      <c r="DR65" s="111"/>
      <c r="DS65" s="111"/>
      <c r="DT65" s="110"/>
      <c r="DU65" s="130"/>
      <c r="DV65" s="131"/>
      <c r="DW65" s="130"/>
      <c r="DX65" s="132"/>
      <c r="DY65" s="133"/>
      <c r="DZ65" s="111"/>
      <c r="EA65" s="111"/>
      <c r="EB65" s="111"/>
      <c r="EC65" s="110"/>
      <c r="ED65" s="130"/>
      <c r="EE65" s="131"/>
      <c r="EF65" s="130"/>
      <c r="EG65" s="132"/>
      <c r="EH65" s="133"/>
      <c r="EI65" s="111"/>
      <c r="EJ65" s="111"/>
      <c r="EK65" s="111"/>
      <c r="EL65" s="110"/>
      <c r="EM65" s="130"/>
      <c r="EN65" s="131"/>
      <c r="EO65" s="130"/>
      <c r="EP65" s="132"/>
      <c r="EQ65" s="133"/>
      <c r="ER65" s="111"/>
      <c r="ES65" s="111"/>
      <c r="ET65" s="111"/>
      <c r="EU65" s="110"/>
      <c r="EV65" s="130"/>
      <c r="EW65" s="131"/>
      <c r="EX65" s="130"/>
      <c r="EY65" s="132"/>
      <c r="EZ65" s="133"/>
      <c r="FA65" s="111"/>
      <c r="FB65" s="111"/>
      <c r="FC65" s="111"/>
      <c r="FD65" s="110"/>
      <c r="FE65" s="130"/>
      <c r="FF65" s="131"/>
      <c r="FG65" s="130"/>
      <c r="FH65" s="132"/>
      <c r="FI65" s="133"/>
      <c r="FJ65" s="111"/>
      <c r="FK65" s="111"/>
      <c r="FL65" s="111"/>
      <c r="FM65" s="110"/>
      <c r="FN65" s="130"/>
      <c r="FO65" s="131"/>
      <c r="FP65" s="130"/>
      <c r="FQ65" s="132"/>
      <c r="FR65" s="133"/>
      <c r="FS65" s="111"/>
      <c r="FT65" s="111"/>
      <c r="FU65" s="111"/>
      <c r="FV65" s="110"/>
      <c r="FW65" s="130"/>
      <c r="FX65" s="131"/>
      <c r="FY65" s="130"/>
      <c r="FZ65" s="132"/>
      <c r="GA65" s="133"/>
      <c r="GB65" s="111"/>
      <c r="GC65" s="111"/>
      <c r="GD65" s="111"/>
      <c r="GE65" s="110"/>
      <c r="GF65" s="130"/>
      <c r="GG65" s="131"/>
      <c r="GH65" s="130"/>
      <c r="GI65" s="132"/>
      <c r="GJ65" s="133"/>
      <c r="GK65" s="111"/>
      <c r="GL65" s="111"/>
      <c r="GM65" s="111"/>
      <c r="GN65" s="110"/>
      <c r="GO65" s="130"/>
      <c r="GP65" s="131"/>
      <c r="GQ65" s="130"/>
      <c r="GR65" s="132"/>
      <c r="GS65" s="133"/>
      <c r="GT65" s="191"/>
      <c r="GU65" s="136"/>
      <c r="GV65" s="192"/>
      <c r="GW65" s="190"/>
      <c r="GX65" s="193"/>
      <c r="GY65" s="123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85"/>
      <c r="L66" s="105"/>
      <c r="M66" s="87"/>
      <c r="N66" s="88"/>
      <c r="O66" s="106"/>
      <c r="P66" s="150">
        <f t="shared" si="4"/>
        <v>0</v>
      </c>
      <c r="Q66" s="99"/>
      <c r="R66" s="166"/>
      <c r="S66" s="166"/>
      <c r="T66" s="45">
        <f>Q66*O66</f>
        <v>0</v>
      </c>
      <c r="U66" s="153"/>
      <c r="V66" s="128"/>
      <c r="W66" s="178"/>
      <c r="X66" s="111"/>
      <c r="Y66" s="110"/>
      <c r="Z66" s="130"/>
      <c r="AA66" s="131"/>
      <c r="AB66" s="130"/>
      <c r="AC66" s="132"/>
      <c r="AD66" s="133"/>
      <c r="AE66" s="111"/>
      <c r="AF66" s="111"/>
      <c r="AG66" s="111"/>
      <c r="AH66" s="110"/>
      <c r="AI66" s="130"/>
      <c r="AJ66" s="131"/>
      <c r="AK66" s="130"/>
      <c r="AL66" s="132"/>
      <c r="AM66" s="133"/>
      <c r="AN66" s="111"/>
      <c r="AO66" s="111"/>
      <c r="AP66" s="111"/>
      <c r="AQ66" s="110"/>
      <c r="AR66" s="130"/>
      <c r="AS66" s="131"/>
      <c r="AT66" s="130"/>
      <c r="AU66" s="132"/>
      <c r="AV66" s="133"/>
      <c r="AW66" s="111"/>
      <c r="AX66" s="111"/>
      <c r="AY66" s="111"/>
      <c r="AZ66" s="110"/>
      <c r="BA66" s="130"/>
      <c r="BB66" s="131"/>
      <c r="BC66" s="130"/>
      <c r="BD66" s="132"/>
      <c r="BE66" s="133"/>
      <c r="BF66" s="111"/>
      <c r="BG66" s="111"/>
      <c r="BH66" s="111"/>
      <c r="BI66" s="110"/>
      <c r="BJ66" s="130"/>
      <c r="BK66" s="131"/>
      <c r="BL66" s="130"/>
      <c r="BM66" s="132"/>
      <c r="BN66" s="133"/>
      <c r="BO66" s="111"/>
      <c r="BP66" s="111"/>
      <c r="BQ66" s="111"/>
      <c r="BR66" s="110"/>
      <c r="BS66" s="130"/>
      <c r="BT66" s="131"/>
      <c r="BU66" s="130"/>
      <c r="BV66" s="132"/>
      <c r="BW66" s="133"/>
      <c r="BX66" s="111"/>
      <c r="BY66" s="111"/>
      <c r="BZ66" s="111"/>
      <c r="CA66" s="110"/>
      <c r="CB66" s="130"/>
      <c r="CC66" s="131"/>
      <c r="CD66" s="130"/>
      <c r="CE66" s="132"/>
      <c r="CF66" s="133"/>
      <c r="CG66" s="111"/>
      <c r="CH66" s="111"/>
      <c r="CI66" s="111"/>
      <c r="CJ66" s="110"/>
      <c r="CK66" s="130"/>
      <c r="CL66" s="131"/>
      <c r="CM66" s="130"/>
      <c r="CN66" s="132"/>
      <c r="CO66" s="133"/>
      <c r="CP66" s="111"/>
      <c r="CQ66" s="111"/>
      <c r="CR66" s="111"/>
      <c r="CS66" s="110"/>
      <c r="CT66" s="130"/>
      <c r="CU66" s="131"/>
      <c r="CV66" s="130"/>
      <c r="CW66" s="132"/>
      <c r="CX66" s="133"/>
      <c r="CY66" s="111"/>
      <c r="CZ66" s="111"/>
      <c r="DA66" s="111"/>
      <c r="DB66" s="110"/>
      <c r="DC66" s="130"/>
      <c r="DD66" s="131"/>
      <c r="DE66" s="130"/>
      <c r="DF66" s="132"/>
      <c r="DG66" s="133"/>
      <c r="DH66" s="111"/>
      <c r="DI66" s="111"/>
      <c r="DJ66" s="111"/>
      <c r="DK66" s="110"/>
      <c r="DL66" s="130"/>
      <c r="DM66" s="131"/>
      <c r="DN66" s="130"/>
      <c r="DO66" s="132"/>
      <c r="DP66" s="133"/>
      <c r="DQ66" s="111"/>
      <c r="DR66" s="111"/>
      <c r="DS66" s="111"/>
      <c r="DT66" s="110"/>
      <c r="DU66" s="130"/>
      <c r="DV66" s="131"/>
      <c r="DW66" s="130"/>
      <c r="DX66" s="132"/>
      <c r="DY66" s="133"/>
      <c r="DZ66" s="111"/>
      <c r="EA66" s="111"/>
      <c r="EB66" s="111"/>
      <c r="EC66" s="110"/>
      <c r="ED66" s="130"/>
      <c r="EE66" s="131"/>
      <c r="EF66" s="130"/>
      <c r="EG66" s="132"/>
      <c r="EH66" s="133"/>
      <c r="EI66" s="111"/>
      <c r="EJ66" s="111"/>
      <c r="EK66" s="111"/>
      <c r="EL66" s="110"/>
      <c r="EM66" s="130"/>
      <c r="EN66" s="131"/>
      <c r="EO66" s="130"/>
      <c r="EP66" s="132"/>
      <c r="EQ66" s="133"/>
      <c r="ER66" s="111"/>
      <c r="ES66" s="111"/>
      <c r="ET66" s="111"/>
      <c r="EU66" s="110"/>
      <c r="EV66" s="130"/>
      <c r="EW66" s="131"/>
      <c r="EX66" s="130"/>
      <c r="EY66" s="132"/>
      <c r="EZ66" s="133"/>
      <c r="FA66" s="111"/>
      <c r="FB66" s="111"/>
      <c r="FC66" s="111"/>
      <c r="FD66" s="110"/>
      <c r="FE66" s="130"/>
      <c r="FF66" s="131"/>
      <c r="FG66" s="130"/>
      <c r="FH66" s="132"/>
      <c r="FI66" s="133"/>
      <c r="FJ66" s="111"/>
      <c r="FK66" s="111"/>
      <c r="FL66" s="111"/>
      <c r="FM66" s="110"/>
      <c r="FN66" s="130"/>
      <c r="FO66" s="131"/>
      <c r="FP66" s="130"/>
      <c r="FQ66" s="132"/>
      <c r="FR66" s="133"/>
      <c r="FS66" s="111"/>
      <c r="FT66" s="111"/>
      <c r="FU66" s="111"/>
      <c r="FV66" s="110"/>
      <c r="FW66" s="130"/>
      <c r="FX66" s="131"/>
      <c r="FY66" s="130"/>
      <c r="FZ66" s="132"/>
      <c r="GA66" s="133"/>
      <c r="GB66" s="111"/>
      <c r="GC66" s="111"/>
      <c r="GD66" s="111"/>
      <c r="GE66" s="110"/>
      <c r="GF66" s="130"/>
      <c r="GG66" s="131"/>
      <c r="GH66" s="130"/>
      <c r="GI66" s="132"/>
      <c r="GJ66" s="133"/>
      <c r="GK66" s="111"/>
      <c r="GL66" s="111"/>
      <c r="GM66" s="111"/>
      <c r="GN66" s="110"/>
      <c r="GO66" s="130"/>
      <c r="GP66" s="131"/>
      <c r="GQ66" s="130"/>
      <c r="GR66" s="132"/>
      <c r="GS66" s="133"/>
      <c r="GT66" s="194"/>
      <c r="GU66" s="136"/>
      <c r="GV66" s="122"/>
      <c r="GW66" s="114"/>
      <c r="GX66" s="114"/>
      <c r="GY66" s="123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85"/>
      <c r="L67" s="105"/>
      <c r="M67" s="87"/>
      <c r="N67" s="88"/>
      <c r="O67" s="106"/>
      <c r="P67" s="150">
        <f t="shared" si="0"/>
        <v>0</v>
      </c>
      <c r="Q67" s="166"/>
      <c r="R67" s="166"/>
      <c r="S67" s="166"/>
      <c r="T67" s="45">
        <f>Q67*O67</f>
        <v>0</v>
      </c>
      <c r="U67" s="153"/>
      <c r="V67" s="148"/>
      <c r="W67" s="178"/>
      <c r="X67" s="111"/>
      <c r="Y67" s="110"/>
      <c r="Z67" s="130"/>
      <c r="AA67" s="131"/>
      <c r="AB67" s="130"/>
      <c r="AC67" s="132"/>
      <c r="AD67" s="133"/>
      <c r="AE67" s="111"/>
      <c r="AF67" s="111"/>
      <c r="AG67" s="111"/>
      <c r="AH67" s="110"/>
      <c r="AI67" s="130"/>
      <c r="AJ67" s="131"/>
      <c r="AK67" s="130"/>
      <c r="AL67" s="132"/>
      <c r="AM67" s="133"/>
      <c r="AN67" s="111"/>
      <c r="AO67" s="111"/>
      <c r="AP67" s="111"/>
      <c r="AQ67" s="110"/>
      <c r="AR67" s="130"/>
      <c r="AS67" s="131"/>
      <c r="AT67" s="130"/>
      <c r="AU67" s="132"/>
      <c r="AV67" s="133"/>
      <c r="AW67" s="111"/>
      <c r="AX67" s="111"/>
      <c r="AY67" s="111"/>
      <c r="AZ67" s="110"/>
      <c r="BA67" s="130"/>
      <c r="BB67" s="131"/>
      <c r="BC67" s="130"/>
      <c r="BD67" s="132"/>
      <c r="BE67" s="133"/>
      <c r="BF67" s="111"/>
      <c r="BG67" s="111"/>
      <c r="BH67" s="111"/>
      <c r="BI67" s="110"/>
      <c r="BJ67" s="130"/>
      <c r="BK67" s="131"/>
      <c r="BL67" s="130"/>
      <c r="BM67" s="132"/>
      <c r="BN67" s="133"/>
      <c r="BO67" s="111"/>
      <c r="BP67" s="111"/>
      <c r="BQ67" s="111"/>
      <c r="BR67" s="110"/>
      <c r="BS67" s="130"/>
      <c r="BT67" s="131"/>
      <c r="BU67" s="130"/>
      <c r="BV67" s="132"/>
      <c r="BW67" s="133"/>
      <c r="BX67" s="111"/>
      <c r="BY67" s="111"/>
      <c r="BZ67" s="111"/>
      <c r="CA67" s="110"/>
      <c r="CB67" s="130"/>
      <c r="CC67" s="131"/>
      <c r="CD67" s="130"/>
      <c r="CE67" s="132"/>
      <c r="CF67" s="133"/>
      <c r="CG67" s="111"/>
      <c r="CH67" s="111"/>
      <c r="CI67" s="111"/>
      <c r="CJ67" s="110"/>
      <c r="CK67" s="130"/>
      <c r="CL67" s="131"/>
      <c r="CM67" s="130"/>
      <c r="CN67" s="132"/>
      <c r="CO67" s="133"/>
      <c r="CP67" s="111"/>
      <c r="CQ67" s="111"/>
      <c r="CR67" s="111"/>
      <c r="CS67" s="110"/>
      <c r="CT67" s="130"/>
      <c r="CU67" s="131"/>
      <c r="CV67" s="130"/>
      <c r="CW67" s="132"/>
      <c r="CX67" s="133"/>
      <c r="CY67" s="111"/>
      <c r="CZ67" s="111"/>
      <c r="DA67" s="111"/>
      <c r="DB67" s="110"/>
      <c r="DC67" s="130"/>
      <c r="DD67" s="131"/>
      <c r="DE67" s="130"/>
      <c r="DF67" s="132"/>
      <c r="DG67" s="133"/>
      <c r="DH67" s="111"/>
      <c r="DI67" s="111"/>
      <c r="DJ67" s="111"/>
      <c r="DK67" s="110"/>
      <c r="DL67" s="130"/>
      <c r="DM67" s="131"/>
      <c r="DN67" s="130"/>
      <c r="DO67" s="132"/>
      <c r="DP67" s="133"/>
      <c r="DQ67" s="111"/>
      <c r="DR67" s="111"/>
      <c r="DS67" s="111"/>
      <c r="DT67" s="110"/>
      <c r="DU67" s="130"/>
      <c r="DV67" s="131"/>
      <c r="DW67" s="130"/>
      <c r="DX67" s="132"/>
      <c r="DY67" s="133"/>
      <c r="DZ67" s="111"/>
      <c r="EA67" s="111"/>
      <c r="EB67" s="111"/>
      <c r="EC67" s="110"/>
      <c r="ED67" s="130"/>
      <c r="EE67" s="131"/>
      <c r="EF67" s="130"/>
      <c r="EG67" s="132"/>
      <c r="EH67" s="133"/>
      <c r="EI67" s="111"/>
      <c r="EJ67" s="111"/>
      <c r="EK67" s="111"/>
      <c r="EL67" s="110"/>
      <c r="EM67" s="130"/>
      <c r="EN67" s="131"/>
      <c r="EO67" s="130"/>
      <c r="EP67" s="132"/>
      <c r="EQ67" s="133"/>
      <c r="ER67" s="111"/>
      <c r="ES67" s="111"/>
      <c r="ET67" s="111"/>
      <c r="EU67" s="110"/>
      <c r="EV67" s="130"/>
      <c r="EW67" s="131"/>
      <c r="EX67" s="130"/>
      <c r="EY67" s="132"/>
      <c r="EZ67" s="133"/>
      <c r="FA67" s="111"/>
      <c r="FB67" s="111"/>
      <c r="FC67" s="111"/>
      <c r="FD67" s="110"/>
      <c r="FE67" s="130"/>
      <c r="FF67" s="131"/>
      <c r="FG67" s="130"/>
      <c r="FH67" s="132"/>
      <c r="FI67" s="133"/>
      <c r="FJ67" s="111"/>
      <c r="FK67" s="111"/>
      <c r="FL67" s="111"/>
      <c r="FM67" s="110"/>
      <c r="FN67" s="130"/>
      <c r="FO67" s="131"/>
      <c r="FP67" s="130"/>
      <c r="FQ67" s="132"/>
      <c r="FR67" s="133"/>
      <c r="FS67" s="111"/>
      <c r="FT67" s="111"/>
      <c r="FU67" s="111"/>
      <c r="FV67" s="110"/>
      <c r="FW67" s="130"/>
      <c r="FX67" s="131"/>
      <c r="FY67" s="130"/>
      <c r="FZ67" s="132"/>
      <c r="GA67" s="133"/>
      <c r="GB67" s="111"/>
      <c r="GC67" s="111"/>
      <c r="GD67" s="111"/>
      <c r="GE67" s="110"/>
      <c r="GF67" s="130"/>
      <c r="GG67" s="131"/>
      <c r="GH67" s="130"/>
      <c r="GI67" s="132"/>
      <c r="GJ67" s="133"/>
      <c r="GK67" s="111"/>
      <c r="GL67" s="111"/>
      <c r="GM67" s="111"/>
      <c r="GN67" s="110"/>
      <c r="GO67" s="130"/>
      <c r="GP67" s="131"/>
      <c r="GQ67" s="130"/>
      <c r="GR67" s="132"/>
      <c r="GS67" s="133"/>
      <c r="GT67" s="186"/>
      <c r="GU67" s="136"/>
      <c r="GV67" s="122"/>
      <c r="GW67" s="114"/>
      <c r="GX67" s="114"/>
      <c r="GY67" s="123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85"/>
      <c r="L68" s="105"/>
      <c r="M68" s="87"/>
      <c r="N68" s="88"/>
      <c r="O68" s="106"/>
      <c r="P68" s="150">
        <f t="shared" si="0"/>
        <v>0</v>
      </c>
      <c r="Q68" s="166"/>
      <c r="R68" s="166"/>
      <c r="S68" s="166"/>
      <c r="T68" s="45">
        <f>Q68*O68</f>
        <v>0</v>
      </c>
      <c r="U68" s="153"/>
      <c r="V68" s="14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35"/>
      <c r="GU68" s="136"/>
      <c r="GV68" s="195"/>
      <c r="GW68" s="114"/>
      <c r="GX68" s="114"/>
      <c r="GY68" s="123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85"/>
      <c r="L69" s="105"/>
      <c r="M69" s="87"/>
      <c r="N69" s="88"/>
      <c r="O69" s="106"/>
      <c r="P69" s="150">
        <f t="shared" si="0"/>
        <v>0</v>
      </c>
      <c r="Q69" s="166"/>
      <c r="R69" s="166"/>
      <c r="S69" s="166"/>
      <c r="T69" s="45">
        <f>Q69*O69</f>
        <v>0</v>
      </c>
      <c r="U69" s="196"/>
      <c r="V69" s="197"/>
      <c r="W69" s="19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35"/>
      <c r="GU69" s="136"/>
      <c r="GV69" s="195"/>
      <c r="GW69" s="114"/>
      <c r="GX69" s="114"/>
      <c r="GY69" s="123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85"/>
      <c r="L70" s="105"/>
      <c r="M70" s="87"/>
      <c r="N70" s="88"/>
      <c r="O70" s="106"/>
      <c r="P70" s="150">
        <f t="shared" si="0"/>
        <v>0</v>
      </c>
      <c r="Q70" s="166"/>
      <c r="R70" s="166"/>
      <c r="S70" s="199"/>
      <c r="T70" s="45">
        <f t="shared" si="2"/>
        <v>0</v>
      </c>
      <c r="U70" s="196"/>
      <c r="V70" s="148"/>
      <c r="W70" s="19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35"/>
      <c r="GU70" s="136"/>
      <c r="GV70" s="195"/>
      <c r="GW70" s="114"/>
      <c r="GX70" s="114"/>
      <c r="GY70" s="123"/>
      <c r="GZ70" s="93"/>
      <c r="HA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85"/>
      <c r="L71" s="105"/>
      <c r="M71" s="87"/>
      <c r="N71" s="88"/>
      <c r="O71" s="106"/>
      <c r="P71" s="150">
        <f t="shared" si="0"/>
        <v>0</v>
      </c>
      <c r="Q71" s="166"/>
      <c r="R71" s="166"/>
      <c r="S71" s="166"/>
      <c r="T71" s="45">
        <f t="shared" si="2"/>
        <v>0</v>
      </c>
      <c r="U71" s="196"/>
      <c r="V71" s="148"/>
      <c r="W71" s="19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35"/>
      <c r="GU71" s="136"/>
      <c r="GV71" s="195"/>
      <c r="GW71" s="200"/>
      <c r="GX71" s="200"/>
      <c r="GY71" s="123"/>
      <c r="GZ71" s="93"/>
      <c r="HA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85"/>
      <c r="L72" s="105"/>
      <c r="M72" s="87"/>
      <c r="N72" s="88"/>
      <c r="O72" s="106"/>
      <c r="P72" s="150">
        <f t="shared" si="0"/>
        <v>0</v>
      </c>
      <c r="Q72" s="166"/>
      <c r="R72" s="166"/>
      <c r="S72" s="166"/>
      <c r="T72" s="45">
        <f t="shared" si="2"/>
        <v>0</v>
      </c>
      <c r="U72" s="196"/>
      <c r="V72" s="148"/>
      <c r="W72" s="19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200"/>
      <c r="GX72" s="200"/>
      <c r="GY72" s="123"/>
      <c r="GZ72" s="93"/>
      <c r="HA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55"/>
      <c r="K73" s="85"/>
      <c r="L73" s="105"/>
      <c r="M73" s="87"/>
      <c r="N73" s="201"/>
      <c r="O73" s="106"/>
      <c r="P73" s="150">
        <f t="shared" si="0"/>
        <v>0</v>
      </c>
      <c r="Q73" s="166"/>
      <c r="R73" s="166"/>
      <c r="S73" s="166"/>
      <c r="T73" s="45">
        <f t="shared" si="2"/>
        <v>0</v>
      </c>
      <c r="U73" s="202"/>
      <c r="V73" s="158"/>
      <c r="W73" s="175"/>
      <c r="X73" s="159"/>
      <c r="Y73" s="160"/>
      <c r="Z73" s="161"/>
      <c r="AA73" s="162"/>
      <c r="AB73" s="161"/>
      <c r="AC73" s="163"/>
      <c r="AD73" s="164"/>
      <c r="AE73" s="159"/>
      <c r="AF73" s="159"/>
      <c r="AG73" s="159"/>
      <c r="AH73" s="160"/>
      <c r="AI73" s="161"/>
      <c r="AJ73" s="162"/>
      <c r="AK73" s="161"/>
      <c r="AL73" s="163"/>
      <c r="AM73" s="164"/>
      <c r="AN73" s="159"/>
      <c r="AO73" s="159"/>
      <c r="AP73" s="159"/>
      <c r="AQ73" s="160"/>
      <c r="AR73" s="161"/>
      <c r="AS73" s="162"/>
      <c r="AT73" s="161"/>
      <c r="AU73" s="163"/>
      <c r="AV73" s="164"/>
      <c r="AW73" s="159"/>
      <c r="AX73" s="159"/>
      <c r="AY73" s="159"/>
      <c r="AZ73" s="160"/>
      <c r="BA73" s="161"/>
      <c r="BB73" s="162"/>
      <c r="BC73" s="161"/>
      <c r="BD73" s="163"/>
      <c r="BE73" s="164"/>
      <c r="BF73" s="159"/>
      <c r="BG73" s="159"/>
      <c r="BH73" s="159"/>
      <c r="BI73" s="160"/>
      <c r="BJ73" s="161"/>
      <c r="BK73" s="162"/>
      <c r="BL73" s="161"/>
      <c r="BM73" s="163"/>
      <c r="BN73" s="164"/>
      <c r="BO73" s="159"/>
      <c r="BP73" s="159"/>
      <c r="BQ73" s="159"/>
      <c r="BR73" s="160"/>
      <c r="BS73" s="161"/>
      <c r="BT73" s="162"/>
      <c r="BU73" s="161"/>
      <c r="BV73" s="163"/>
      <c r="BW73" s="164"/>
      <c r="BX73" s="159"/>
      <c r="BY73" s="159"/>
      <c r="BZ73" s="159"/>
      <c r="CA73" s="160"/>
      <c r="CB73" s="161"/>
      <c r="CC73" s="162"/>
      <c r="CD73" s="161"/>
      <c r="CE73" s="163"/>
      <c r="CF73" s="164"/>
      <c r="CG73" s="159"/>
      <c r="CH73" s="159"/>
      <c r="CI73" s="159"/>
      <c r="CJ73" s="160"/>
      <c r="CK73" s="161"/>
      <c r="CL73" s="162"/>
      <c r="CM73" s="161"/>
      <c r="CN73" s="163"/>
      <c r="CO73" s="164"/>
      <c r="CP73" s="159"/>
      <c r="CQ73" s="159"/>
      <c r="CR73" s="159"/>
      <c r="CS73" s="160"/>
      <c r="CT73" s="161"/>
      <c r="CU73" s="162"/>
      <c r="CV73" s="161"/>
      <c r="CW73" s="163"/>
      <c r="CX73" s="164"/>
      <c r="CY73" s="159"/>
      <c r="CZ73" s="159"/>
      <c r="DA73" s="159"/>
      <c r="DB73" s="160"/>
      <c r="DC73" s="161"/>
      <c r="DD73" s="162"/>
      <c r="DE73" s="161"/>
      <c r="DF73" s="163"/>
      <c r="DG73" s="164"/>
      <c r="DH73" s="159"/>
      <c r="DI73" s="159"/>
      <c r="DJ73" s="159"/>
      <c r="DK73" s="160"/>
      <c r="DL73" s="161"/>
      <c r="DM73" s="162"/>
      <c r="DN73" s="161"/>
      <c r="DO73" s="163"/>
      <c r="DP73" s="164"/>
      <c r="DQ73" s="159"/>
      <c r="DR73" s="159"/>
      <c r="DS73" s="159"/>
      <c r="DT73" s="160"/>
      <c r="DU73" s="161"/>
      <c r="DV73" s="162"/>
      <c r="DW73" s="161"/>
      <c r="DX73" s="163"/>
      <c r="DY73" s="164"/>
      <c r="DZ73" s="159"/>
      <c r="EA73" s="159"/>
      <c r="EB73" s="159"/>
      <c r="EC73" s="160"/>
      <c r="ED73" s="161"/>
      <c r="EE73" s="162"/>
      <c r="EF73" s="161"/>
      <c r="EG73" s="163"/>
      <c r="EH73" s="164"/>
      <c r="EI73" s="159"/>
      <c r="EJ73" s="159"/>
      <c r="EK73" s="159"/>
      <c r="EL73" s="160"/>
      <c r="EM73" s="161"/>
      <c r="EN73" s="162"/>
      <c r="EO73" s="161"/>
      <c r="EP73" s="163"/>
      <c r="EQ73" s="164"/>
      <c r="ER73" s="159"/>
      <c r="ES73" s="159"/>
      <c r="ET73" s="159"/>
      <c r="EU73" s="160"/>
      <c r="EV73" s="161"/>
      <c r="EW73" s="162"/>
      <c r="EX73" s="161"/>
      <c r="EY73" s="163"/>
      <c r="EZ73" s="164"/>
      <c r="FA73" s="159"/>
      <c r="FB73" s="159"/>
      <c r="FC73" s="159"/>
      <c r="FD73" s="160"/>
      <c r="FE73" s="161"/>
      <c r="FF73" s="162"/>
      <c r="FG73" s="161"/>
      <c r="FH73" s="163"/>
      <c r="FI73" s="164"/>
      <c r="FJ73" s="159"/>
      <c r="FK73" s="159"/>
      <c r="FL73" s="159"/>
      <c r="FM73" s="160"/>
      <c r="FN73" s="161"/>
      <c r="FO73" s="162"/>
      <c r="FP73" s="161"/>
      <c r="FQ73" s="163"/>
      <c r="FR73" s="164"/>
      <c r="FS73" s="159"/>
      <c r="FT73" s="159"/>
      <c r="FU73" s="159"/>
      <c r="FV73" s="160"/>
      <c r="FW73" s="161"/>
      <c r="FX73" s="162"/>
      <c r="FY73" s="161"/>
      <c r="FZ73" s="163"/>
      <c r="GA73" s="164"/>
      <c r="GB73" s="159"/>
      <c r="GC73" s="159"/>
      <c r="GD73" s="159"/>
      <c r="GE73" s="160"/>
      <c r="GF73" s="161"/>
      <c r="GG73" s="162"/>
      <c r="GH73" s="161"/>
      <c r="GI73" s="163"/>
      <c r="GJ73" s="164"/>
      <c r="GK73" s="159"/>
      <c r="GL73" s="159"/>
      <c r="GM73" s="159"/>
      <c r="GN73" s="160"/>
      <c r="GO73" s="161"/>
      <c r="GP73" s="162"/>
      <c r="GQ73" s="161"/>
      <c r="GR73" s="163"/>
      <c r="GS73" s="164"/>
      <c r="GT73" s="165"/>
      <c r="GU73" s="187"/>
      <c r="GV73" s="203"/>
      <c r="GW73" s="200"/>
      <c r="GX73" s="200"/>
      <c r="GY73" s="123"/>
      <c r="GZ73" s="93"/>
      <c r="HA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85"/>
      <c r="L74" s="105"/>
      <c r="M74" s="87"/>
      <c r="N74" s="201"/>
      <c r="O74" s="106"/>
      <c r="P74" s="150">
        <f t="shared" si="0"/>
        <v>0</v>
      </c>
      <c r="Q74" s="166"/>
      <c r="R74" s="166"/>
      <c r="S74" s="166"/>
      <c r="T74" s="45">
        <f t="shared" si="2"/>
        <v>0</v>
      </c>
      <c r="U74" s="202"/>
      <c r="V74" s="204"/>
      <c r="W74" s="205"/>
      <c r="X74" s="159"/>
      <c r="Y74" s="160"/>
      <c r="Z74" s="161"/>
      <c r="AA74" s="162"/>
      <c r="AB74" s="161"/>
      <c r="AC74" s="163"/>
      <c r="AD74" s="164"/>
      <c r="AE74" s="159"/>
      <c r="AF74" s="159"/>
      <c r="AG74" s="159"/>
      <c r="AH74" s="160"/>
      <c r="AI74" s="161"/>
      <c r="AJ74" s="162"/>
      <c r="AK74" s="161"/>
      <c r="AL74" s="163"/>
      <c r="AM74" s="164"/>
      <c r="AN74" s="159"/>
      <c r="AO74" s="159"/>
      <c r="AP74" s="159"/>
      <c r="AQ74" s="160"/>
      <c r="AR74" s="161"/>
      <c r="AS74" s="162"/>
      <c r="AT74" s="161"/>
      <c r="AU74" s="163"/>
      <c r="AV74" s="164"/>
      <c r="AW74" s="159"/>
      <c r="AX74" s="159"/>
      <c r="AY74" s="159"/>
      <c r="AZ74" s="160"/>
      <c r="BA74" s="161"/>
      <c r="BB74" s="162"/>
      <c r="BC74" s="161"/>
      <c r="BD74" s="163"/>
      <c r="BE74" s="164"/>
      <c r="BF74" s="159"/>
      <c r="BG74" s="159"/>
      <c r="BH74" s="159"/>
      <c r="BI74" s="160"/>
      <c r="BJ74" s="161"/>
      <c r="BK74" s="162"/>
      <c r="BL74" s="161"/>
      <c r="BM74" s="163"/>
      <c r="BN74" s="164"/>
      <c r="BO74" s="159"/>
      <c r="BP74" s="159"/>
      <c r="BQ74" s="159"/>
      <c r="BR74" s="160"/>
      <c r="BS74" s="161"/>
      <c r="BT74" s="162"/>
      <c r="BU74" s="161"/>
      <c r="BV74" s="163"/>
      <c r="BW74" s="164"/>
      <c r="BX74" s="159"/>
      <c r="BY74" s="159"/>
      <c r="BZ74" s="159"/>
      <c r="CA74" s="160"/>
      <c r="CB74" s="161"/>
      <c r="CC74" s="162"/>
      <c r="CD74" s="161"/>
      <c r="CE74" s="163"/>
      <c r="CF74" s="164"/>
      <c r="CG74" s="159"/>
      <c r="CH74" s="159"/>
      <c r="CI74" s="159"/>
      <c r="CJ74" s="160"/>
      <c r="CK74" s="161"/>
      <c r="CL74" s="162"/>
      <c r="CM74" s="161"/>
      <c r="CN74" s="163"/>
      <c r="CO74" s="164"/>
      <c r="CP74" s="159"/>
      <c r="CQ74" s="159"/>
      <c r="CR74" s="159"/>
      <c r="CS74" s="160"/>
      <c r="CT74" s="161"/>
      <c r="CU74" s="162"/>
      <c r="CV74" s="161"/>
      <c r="CW74" s="163"/>
      <c r="CX74" s="164"/>
      <c r="CY74" s="159"/>
      <c r="CZ74" s="159"/>
      <c r="DA74" s="159"/>
      <c r="DB74" s="160"/>
      <c r="DC74" s="161"/>
      <c r="DD74" s="162"/>
      <c r="DE74" s="161"/>
      <c r="DF74" s="163"/>
      <c r="DG74" s="164"/>
      <c r="DH74" s="159"/>
      <c r="DI74" s="159"/>
      <c r="DJ74" s="159"/>
      <c r="DK74" s="160"/>
      <c r="DL74" s="161"/>
      <c r="DM74" s="162"/>
      <c r="DN74" s="161"/>
      <c r="DO74" s="163"/>
      <c r="DP74" s="164"/>
      <c r="DQ74" s="159"/>
      <c r="DR74" s="159"/>
      <c r="DS74" s="159"/>
      <c r="DT74" s="160"/>
      <c r="DU74" s="161"/>
      <c r="DV74" s="162"/>
      <c r="DW74" s="161"/>
      <c r="DX74" s="163"/>
      <c r="DY74" s="164"/>
      <c r="DZ74" s="159"/>
      <c r="EA74" s="159"/>
      <c r="EB74" s="159"/>
      <c r="EC74" s="160"/>
      <c r="ED74" s="161"/>
      <c r="EE74" s="162"/>
      <c r="EF74" s="161"/>
      <c r="EG74" s="163"/>
      <c r="EH74" s="164"/>
      <c r="EI74" s="159"/>
      <c r="EJ74" s="159"/>
      <c r="EK74" s="159"/>
      <c r="EL74" s="160"/>
      <c r="EM74" s="161"/>
      <c r="EN74" s="162"/>
      <c r="EO74" s="161"/>
      <c r="EP74" s="163"/>
      <c r="EQ74" s="164"/>
      <c r="ER74" s="159"/>
      <c r="ES74" s="159"/>
      <c r="ET74" s="159"/>
      <c r="EU74" s="160"/>
      <c r="EV74" s="161"/>
      <c r="EW74" s="162"/>
      <c r="EX74" s="161"/>
      <c r="EY74" s="163"/>
      <c r="EZ74" s="164"/>
      <c r="FA74" s="159"/>
      <c r="FB74" s="159"/>
      <c r="FC74" s="159"/>
      <c r="FD74" s="160"/>
      <c r="FE74" s="161"/>
      <c r="FF74" s="162"/>
      <c r="FG74" s="161"/>
      <c r="FH74" s="163"/>
      <c r="FI74" s="164"/>
      <c r="FJ74" s="159"/>
      <c r="FK74" s="159"/>
      <c r="FL74" s="159"/>
      <c r="FM74" s="160"/>
      <c r="FN74" s="161"/>
      <c r="FO74" s="162"/>
      <c r="FP74" s="161"/>
      <c r="FQ74" s="163"/>
      <c r="FR74" s="164"/>
      <c r="FS74" s="159"/>
      <c r="FT74" s="159"/>
      <c r="FU74" s="159"/>
      <c r="FV74" s="160"/>
      <c r="FW74" s="161"/>
      <c r="FX74" s="162"/>
      <c r="FY74" s="161"/>
      <c r="FZ74" s="163"/>
      <c r="GA74" s="164"/>
      <c r="GB74" s="159"/>
      <c r="GC74" s="159"/>
      <c r="GD74" s="159"/>
      <c r="GE74" s="160"/>
      <c r="GF74" s="161"/>
      <c r="GG74" s="162"/>
      <c r="GH74" s="161"/>
      <c r="GI74" s="163"/>
      <c r="GJ74" s="164"/>
      <c r="GK74" s="159"/>
      <c r="GL74" s="159"/>
      <c r="GM74" s="159"/>
      <c r="GN74" s="160"/>
      <c r="GO74" s="161"/>
      <c r="GP74" s="162"/>
      <c r="GQ74" s="161"/>
      <c r="GR74" s="163"/>
      <c r="GS74" s="164"/>
      <c r="GT74" s="206"/>
      <c r="GU74" s="207"/>
      <c r="GV74" s="203"/>
      <c r="GW74" s="200"/>
      <c r="GX74" s="200"/>
      <c r="GY74" s="123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85"/>
      <c r="L75" s="105"/>
      <c r="M75" s="87"/>
      <c r="N75" s="201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202"/>
      <c r="V75" s="204"/>
      <c r="W75" s="208"/>
      <c r="X75" s="159"/>
      <c r="Y75" s="160"/>
      <c r="Z75" s="161"/>
      <c r="AA75" s="162"/>
      <c r="AB75" s="161"/>
      <c r="AC75" s="163"/>
      <c r="AD75" s="164"/>
      <c r="AE75" s="159"/>
      <c r="AF75" s="159"/>
      <c r="AG75" s="159"/>
      <c r="AH75" s="160"/>
      <c r="AI75" s="161"/>
      <c r="AJ75" s="162"/>
      <c r="AK75" s="161"/>
      <c r="AL75" s="163"/>
      <c r="AM75" s="164"/>
      <c r="AN75" s="159"/>
      <c r="AO75" s="159"/>
      <c r="AP75" s="159"/>
      <c r="AQ75" s="160"/>
      <c r="AR75" s="161"/>
      <c r="AS75" s="162"/>
      <c r="AT75" s="161"/>
      <c r="AU75" s="163"/>
      <c r="AV75" s="164"/>
      <c r="AW75" s="159"/>
      <c r="AX75" s="159"/>
      <c r="AY75" s="159"/>
      <c r="AZ75" s="160"/>
      <c r="BA75" s="161"/>
      <c r="BB75" s="162"/>
      <c r="BC75" s="161"/>
      <c r="BD75" s="163"/>
      <c r="BE75" s="164"/>
      <c r="BF75" s="159"/>
      <c r="BG75" s="159"/>
      <c r="BH75" s="159"/>
      <c r="BI75" s="160"/>
      <c r="BJ75" s="161"/>
      <c r="BK75" s="162"/>
      <c r="BL75" s="161"/>
      <c r="BM75" s="163"/>
      <c r="BN75" s="164"/>
      <c r="BO75" s="159"/>
      <c r="BP75" s="159"/>
      <c r="BQ75" s="159"/>
      <c r="BR75" s="160"/>
      <c r="BS75" s="161"/>
      <c r="BT75" s="162"/>
      <c r="BU75" s="161"/>
      <c r="BV75" s="163"/>
      <c r="BW75" s="164"/>
      <c r="BX75" s="159"/>
      <c r="BY75" s="159"/>
      <c r="BZ75" s="159"/>
      <c r="CA75" s="160"/>
      <c r="CB75" s="161"/>
      <c r="CC75" s="162"/>
      <c r="CD75" s="161"/>
      <c r="CE75" s="163"/>
      <c r="CF75" s="164"/>
      <c r="CG75" s="159"/>
      <c r="CH75" s="159"/>
      <c r="CI75" s="159"/>
      <c r="CJ75" s="160"/>
      <c r="CK75" s="161"/>
      <c r="CL75" s="162"/>
      <c r="CM75" s="161"/>
      <c r="CN75" s="163"/>
      <c r="CO75" s="164"/>
      <c r="CP75" s="159"/>
      <c r="CQ75" s="159"/>
      <c r="CR75" s="159"/>
      <c r="CS75" s="160"/>
      <c r="CT75" s="161"/>
      <c r="CU75" s="162"/>
      <c r="CV75" s="161"/>
      <c r="CW75" s="163"/>
      <c r="CX75" s="164"/>
      <c r="CY75" s="159"/>
      <c r="CZ75" s="159"/>
      <c r="DA75" s="159"/>
      <c r="DB75" s="160"/>
      <c r="DC75" s="161"/>
      <c r="DD75" s="162"/>
      <c r="DE75" s="161"/>
      <c r="DF75" s="163"/>
      <c r="DG75" s="164"/>
      <c r="DH75" s="159"/>
      <c r="DI75" s="159"/>
      <c r="DJ75" s="159"/>
      <c r="DK75" s="160"/>
      <c r="DL75" s="161"/>
      <c r="DM75" s="162"/>
      <c r="DN75" s="161"/>
      <c r="DO75" s="163"/>
      <c r="DP75" s="164"/>
      <c r="DQ75" s="159"/>
      <c r="DR75" s="159"/>
      <c r="DS75" s="159"/>
      <c r="DT75" s="160"/>
      <c r="DU75" s="161"/>
      <c r="DV75" s="162"/>
      <c r="DW75" s="161"/>
      <c r="DX75" s="163"/>
      <c r="DY75" s="164"/>
      <c r="DZ75" s="159"/>
      <c r="EA75" s="159"/>
      <c r="EB75" s="159"/>
      <c r="EC75" s="160"/>
      <c r="ED75" s="161"/>
      <c r="EE75" s="162"/>
      <c r="EF75" s="161"/>
      <c r="EG75" s="163"/>
      <c r="EH75" s="164"/>
      <c r="EI75" s="159"/>
      <c r="EJ75" s="159"/>
      <c r="EK75" s="159"/>
      <c r="EL75" s="160"/>
      <c r="EM75" s="161"/>
      <c r="EN75" s="162"/>
      <c r="EO75" s="161"/>
      <c r="EP75" s="163"/>
      <c r="EQ75" s="164"/>
      <c r="ER75" s="159"/>
      <c r="ES75" s="159"/>
      <c r="ET75" s="159"/>
      <c r="EU75" s="160"/>
      <c r="EV75" s="161"/>
      <c r="EW75" s="162"/>
      <c r="EX75" s="161"/>
      <c r="EY75" s="163"/>
      <c r="EZ75" s="164"/>
      <c r="FA75" s="159"/>
      <c r="FB75" s="159"/>
      <c r="FC75" s="159"/>
      <c r="FD75" s="160"/>
      <c r="FE75" s="161"/>
      <c r="FF75" s="162"/>
      <c r="FG75" s="161"/>
      <c r="FH75" s="163"/>
      <c r="FI75" s="164"/>
      <c r="FJ75" s="159"/>
      <c r="FK75" s="159"/>
      <c r="FL75" s="159"/>
      <c r="FM75" s="160"/>
      <c r="FN75" s="161"/>
      <c r="FO75" s="162"/>
      <c r="FP75" s="161"/>
      <c r="FQ75" s="163"/>
      <c r="FR75" s="164"/>
      <c r="FS75" s="159"/>
      <c r="FT75" s="159"/>
      <c r="FU75" s="159"/>
      <c r="FV75" s="160"/>
      <c r="FW75" s="161"/>
      <c r="FX75" s="162"/>
      <c r="FY75" s="161"/>
      <c r="FZ75" s="163"/>
      <c r="GA75" s="164"/>
      <c r="GB75" s="159"/>
      <c r="GC75" s="159"/>
      <c r="GD75" s="159"/>
      <c r="GE75" s="160"/>
      <c r="GF75" s="161"/>
      <c r="GG75" s="162"/>
      <c r="GH75" s="161"/>
      <c r="GI75" s="163"/>
      <c r="GJ75" s="164"/>
      <c r="GK75" s="159"/>
      <c r="GL75" s="159"/>
      <c r="GM75" s="159"/>
      <c r="GN75" s="160"/>
      <c r="GO75" s="161"/>
      <c r="GP75" s="162"/>
      <c r="GQ75" s="161"/>
      <c r="GR75" s="163"/>
      <c r="GS75" s="164"/>
      <c r="GT75" s="206"/>
      <c r="GU75" s="207"/>
      <c r="GV75" s="203"/>
      <c r="GW75" s="200"/>
      <c r="GX75" s="200"/>
      <c r="GY75" s="123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85"/>
      <c r="L76" s="105"/>
      <c r="M76" s="87"/>
      <c r="N76" s="201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202"/>
      <c r="V76" s="204"/>
      <c r="W76" s="205"/>
      <c r="X76" s="159"/>
      <c r="Y76" s="160"/>
      <c r="Z76" s="161"/>
      <c r="AA76" s="162"/>
      <c r="AB76" s="161"/>
      <c r="AC76" s="163"/>
      <c r="AD76" s="164"/>
      <c r="AE76" s="159"/>
      <c r="AF76" s="159"/>
      <c r="AG76" s="159"/>
      <c r="AH76" s="160"/>
      <c r="AI76" s="161"/>
      <c r="AJ76" s="162"/>
      <c r="AK76" s="161"/>
      <c r="AL76" s="163"/>
      <c r="AM76" s="164"/>
      <c r="AN76" s="159"/>
      <c r="AO76" s="159"/>
      <c r="AP76" s="159"/>
      <c r="AQ76" s="160"/>
      <c r="AR76" s="161"/>
      <c r="AS76" s="162"/>
      <c r="AT76" s="161"/>
      <c r="AU76" s="163"/>
      <c r="AV76" s="164"/>
      <c r="AW76" s="159"/>
      <c r="AX76" s="159"/>
      <c r="AY76" s="159"/>
      <c r="AZ76" s="160"/>
      <c r="BA76" s="161"/>
      <c r="BB76" s="162"/>
      <c r="BC76" s="161"/>
      <c r="BD76" s="163"/>
      <c r="BE76" s="164"/>
      <c r="BF76" s="159"/>
      <c r="BG76" s="159"/>
      <c r="BH76" s="159"/>
      <c r="BI76" s="160"/>
      <c r="BJ76" s="161"/>
      <c r="BK76" s="162"/>
      <c r="BL76" s="161"/>
      <c r="BM76" s="163"/>
      <c r="BN76" s="164"/>
      <c r="BO76" s="159"/>
      <c r="BP76" s="159"/>
      <c r="BQ76" s="159"/>
      <c r="BR76" s="160"/>
      <c r="BS76" s="161"/>
      <c r="BT76" s="162"/>
      <c r="BU76" s="161"/>
      <c r="BV76" s="163"/>
      <c r="BW76" s="164"/>
      <c r="BX76" s="159"/>
      <c r="BY76" s="159"/>
      <c r="BZ76" s="159"/>
      <c r="CA76" s="160"/>
      <c r="CB76" s="161"/>
      <c r="CC76" s="162"/>
      <c r="CD76" s="161"/>
      <c r="CE76" s="163"/>
      <c r="CF76" s="164"/>
      <c r="CG76" s="159"/>
      <c r="CH76" s="159"/>
      <c r="CI76" s="159"/>
      <c r="CJ76" s="160"/>
      <c r="CK76" s="161"/>
      <c r="CL76" s="162"/>
      <c r="CM76" s="161"/>
      <c r="CN76" s="163"/>
      <c r="CO76" s="164"/>
      <c r="CP76" s="159"/>
      <c r="CQ76" s="159"/>
      <c r="CR76" s="159"/>
      <c r="CS76" s="160"/>
      <c r="CT76" s="161"/>
      <c r="CU76" s="162"/>
      <c r="CV76" s="161"/>
      <c r="CW76" s="163"/>
      <c r="CX76" s="164"/>
      <c r="CY76" s="159"/>
      <c r="CZ76" s="159"/>
      <c r="DA76" s="159"/>
      <c r="DB76" s="160"/>
      <c r="DC76" s="161"/>
      <c r="DD76" s="162"/>
      <c r="DE76" s="161"/>
      <c r="DF76" s="163"/>
      <c r="DG76" s="164"/>
      <c r="DH76" s="159"/>
      <c r="DI76" s="159"/>
      <c r="DJ76" s="159"/>
      <c r="DK76" s="160"/>
      <c r="DL76" s="161"/>
      <c r="DM76" s="162"/>
      <c r="DN76" s="161"/>
      <c r="DO76" s="163"/>
      <c r="DP76" s="164"/>
      <c r="DQ76" s="159"/>
      <c r="DR76" s="159"/>
      <c r="DS76" s="159"/>
      <c r="DT76" s="160"/>
      <c r="DU76" s="161"/>
      <c r="DV76" s="162"/>
      <c r="DW76" s="161"/>
      <c r="DX76" s="163"/>
      <c r="DY76" s="164"/>
      <c r="DZ76" s="159"/>
      <c r="EA76" s="159"/>
      <c r="EB76" s="159"/>
      <c r="EC76" s="160"/>
      <c r="ED76" s="161"/>
      <c r="EE76" s="162"/>
      <c r="EF76" s="161"/>
      <c r="EG76" s="163"/>
      <c r="EH76" s="164"/>
      <c r="EI76" s="159"/>
      <c r="EJ76" s="159"/>
      <c r="EK76" s="159"/>
      <c r="EL76" s="160"/>
      <c r="EM76" s="161"/>
      <c r="EN76" s="162"/>
      <c r="EO76" s="161"/>
      <c r="EP76" s="163"/>
      <c r="EQ76" s="164"/>
      <c r="ER76" s="159"/>
      <c r="ES76" s="159"/>
      <c r="ET76" s="159"/>
      <c r="EU76" s="160"/>
      <c r="EV76" s="161"/>
      <c r="EW76" s="162"/>
      <c r="EX76" s="161"/>
      <c r="EY76" s="163"/>
      <c r="EZ76" s="164"/>
      <c r="FA76" s="159"/>
      <c r="FB76" s="159"/>
      <c r="FC76" s="159"/>
      <c r="FD76" s="160"/>
      <c r="FE76" s="161"/>
      <c r="FF76" s="162"/>
      <c r="FG76" s="161"/>
      <c r="FH76" s="163"/>
      <c r="FI76" s="164"/>
      <c r="FJ76" s="159"/>
      <c r="FK76" s="159"/>
      <c r="FL76" s="159"/>
      <c r="FM76" s="160"/>
      <c r="FN76" s="161"/>
      <c r="FO76" s="162"/>
      <c r="FP76" s="161"/>
      <c r="FQ76" s="163"/>
      <c r="FR76" s="164"/>
      <c r="FS76" s="159"/>
      <c r="FT76" s="159"/>
      <c r="FU76" s="159"/>
      <c r="FV76" s="160"/>
      <c r="FW76" s="161"/>
      <c r="FX76" s="162"/>
      <c r="FY76" s="161"/>
      <c r="FZ76" s="163"/>
      <c r="GA76" s="164"/>
      <c r="GB76" s="159"/>
      <c r="GC76" s="159"/>
      <c r="GD76" s="159"/>
      <c r="GE76" s="160"/>
      <c r="GF76" s="161"/>
      <c r="GG76" s="162"/>
      <c r="GH76" s="161"/>
      <c r="GI76" s="163"/>
      <c r="GJ76" s="164"/>
      <c r="GK76" s="159"/>
      <c r="GL76" s="159"/>
      <c r="GM76" s="159"/>
      <c r="GN76" s="160"/>
      <c r="GO76" s="161"/>
      <c r="GP76" s="162"/>
      <c r="GQ76" s="161"/>
      <c r="GR76" s="163"/>
      <c r="GS76" s="164"/>
      <c r="GT76" s="206"/>
      <c r="GU76" s="207"/>
      <c r="GV76" s="203"/>
      <c r="GW76" s="200"/>
      <c r="GX76" s="200"/>
      <c r="GY76" s="123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204"/>
      <c r="W77" s="205"/>
      <c r="X77" s="209"/>
      <c r="Y77" s="210"/>
      <c r="Z77" s="211"/>
      <c r="AA77" s="212"/>
      <c r="AB77" s="211"/>
      <c r="AC77" s="213"/>
      <c r="AD77" s="214"/>
      <c r="AE77" s="209"/>
      <c r="AF77" s="209"/>
      <c r="AG77" s="209"/>
      <c r="AH77" s="210"/>
      <c r="AI77" s="211"/>
      <c r="AJ77" s="212"/>
      <c r="AK77" s="211"/>
      <c r="AL77" s="213"/>
      <c r="AM77" s="214"/>
      <c r="AN77" s="209"/>
      <c r="AO77" s="209"/>
      <c r="AP77" s="209"/>
      <c r="AQ77" s="210"/>
      <c r="AR77" s="211"/>
      <c r="AS77" s="212"/>
      <c r="AT77" s="211"/>
      <c r="AU77" s="213"/>
      <c r="AV77" s="214"/>
      <c r="AW77" s="209"/>
      <c r="AX77" s="209"/>
      <c r="AY77" s="209"/>
      <c r="AZ77" s="210"/>
      <c r="BA77" s="211"/>
      <c r="BB77" s="212"/>
      <c r="BC77" s="211"/>
      <c r="BD77" s="213"/>
      <c r="BE77" s="214"/>
      <c r="BF77" s="209"/>
      <c r="BG77" s="209"/>
      <c r="BH77" s="209"/>
      <c r="BI77" s="210"/>
      <c r="BJ77" s="211"/>
      <c r="BK77" s="212"/>
      <c r="BL77" s="211"/>
      <c r="BM77" s="213"/>
      <c r="BN77" s="214"/>
      <c r="BO77" s="209"/>
      <c r="BP77" s="209"/>
      <c r="BQ77" s="209"/>
      <c r="BR77" s="210"/>
      <c r="BS77" s="211"/>
      <c r="BT77" s="212"/>
      <c r="BU77" s="211"/>
      <c r="BV77" s="213"/>
      <c r="BW77" s="214"/>
      <c r="BX77" s="209"/>
      <c r="BY77" s="209"/>
      <c r="BZ77" s="209"/>
      <c r="CA77" s="210"/>
      <c r="CB77" s="211"/>
      <c r="CC77" s="212"/>
      <c r="CD77" s="211"/>
      <c r="CE77" s="213"/>
      <c r="CF77" s="214"/>
      <c r="CG77" s="209"/>
      <c r="CH77" s="209"/>
      <c r="CI77" s="209"/>
      <c r="CJ77" s="210"/>
      <c r="CK77" s="211"/>
      <c r="CL77" s="212"/>
      <c r="CM77" s="211"/>
      <c r="CN77" s="213"/>
      <c r="CO77" s="214"/>
      <c r="CP77" s="209"/>
      <c r="CQ77" s="209"/>
      <c r="CR77" s="209"/>
      <c r="CS77" s="210"/>
      <c r="CT77" s="211"/>
      <c r="CU77" s="212"/>
      <c r="CV77" s="211"/>
      <c r="CW77" s="213"/>
      <c r="CX77" s="214"/>
      <c r="CY77" s="209"/>
      <c r="CZ77" s="209"/>
      <c r="DA77" s="209"/>
      <c r="DB77" s="210"/>
      <c r="DC77" s="211"/>
      <c r="DD77" s="212"/>
      <c r="DE77" s="211"/>
      <c r="DF77" s="213"/>
      <c r="DG77" s="214"/>
      <c r="DH77" s="209"/>
      <c r="DI77" s="209"/>
      <c r="DJ77" s="209"/>
      <c r="DK77" s="210"/>
      <c r="DL77" s="211"/>
      <c r="DM77" s="212"/>
      <c r="DN77" s="211"/>
      <c r="DO77" s="213"/>
      <c r="DP77" s="214"/>
      <c r="DQ77" s="209"/>
      <c r="DR77" s="209"/>
      <c r="DS77" s="209"/>
      <c r="DT77" s="210"/>
      <c r="DU77" s="211"/>
      <c r="DV77" s="212"/>
      <c r="DW77" s="211"/>
      <c r="DX77" s="213"/>
      <c r="DY77" s="214"/>
      <c r="DZ77" s="209"/>
      <c r="EA77" s="209"/>
      <c r="EB77" s="209"/>
      <c r="EC77" s="210"/>
      <c r="ED77" s="211"/>
      <c r="EE77" s="212"/>
      <c r="EF77" s="211"/>
      <c r="EG77" s="213"/>
      <c r="EH77" s="214"/>
      <c r="EI77" s="209"/>
      <c r="EJ77" s="209"/>
      <c r="EK77" s="209"/>
      <c r="EL77" s="210"/>
      <c r="EM77" s="211"/>
      <c r="EN77" s="212"/>
      <c r="EO77" s="211"/>
      <c r="EP77" s="213"/>
      <c r="EQ77" s="214"/>
      <c r="ER77" s="209"/>
      <c r="ES77" s="209"/>
      <c r="ET77" s="209"/>
      <c r="EU77" s="210"/>
      <c r="EV77" s="211"/>
      <c r="EW77" s="212"/>
      <c r="EX77" s="211"/>
      <c r="EY77" s="213"/>
      <c r="EZ77" s="214"/>
      <c r="FA77" s="209"/>
      <c r="FB77" s="209"/>
      <c r="FC77" s="209"/>
      <c r="FD77" s="210"/>
      <c r="FE77" s="211"/>
      <c r="FF77" s="212"/>
      <c r="FG77" s="211"/>
      <c r="FH77" s="213"/>
      <c r="FI77" s="214"/>
      <c r="FJ77" s="209"/>
      <c r="FK77" s="209"/>
      <c r="FL77" s="209"/>
      <c r="FM77" s="210"/>
      <c r="FN77" s="211"/>
      <c r="FO77" s="212"/>
      <c r="FP77" s="211"/>
      <c r="FQ77" s="213"/>
      <c r="FR77" s="214"/>
      <c r="FS77" s="209"/>
      <c r="FT77" s="209"/>
      <c r="FU77" s="209"/>
      <c r="FV77" s="210"/>
      <c r="FW77" s="211"/>
      <c r="FX77" s="212"/>
      <c r="FY77" s="211"/>
      <c r="FZ77" s="213"/>
      <c r="GA77" s="214"/>
      <c r="GB77" s="209"/>
      <c r="GC77" s="209"/>
      <c r="GD77" s="209"/>
      <c r="GE77" s="210"/>
      <c r="GF77" s="211"/>
      <c r="GG77" s="212"/>
      <c r="GH77" s="211"/>
      <c r="GI77" s="213"/>
      <c r="GJ77" s="214"/>
      <c r="GK77" s="209"/>
      <c r="GL77" s="209"/>
      <c r="GM77" s="209"/>
      <c r="GN77" s="210"/>
      <c r="GO77" s="211"/>
      <c r="GP77" s="212"/>
      <c r="GQ77" s="211"/>
      <c r="GR77" s="213"/>
      <c r="GS77" s="214"/>
      <c r="GT77" s="206"/>
      <c r="GU77" s="207"/>
      <c r="GV77" s="203"/>
      <c r="GW77" s="200"/>
      <c r="GX77" s="200"/>
      <c r="GY77" s="123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15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16"/>
      <c r="X78" s="209"/>
      <c r="Y78" s="210"/>
      <c r="Z78" s="211"/>
      <c r="AA78" s="212"/>
      <c r="AB78" s="211"/>
      <c r="AC78" s="213"/>
      <c r="AD78" s="214"/>
      <c r="AE78" s="209"/>
      <c r="AF78" s="209"/>
      <c r="AG78" s="209"/>
      <c r="AH78" s="210"/>
      <c r="AI78" s="211"/>
      <c r="AJ78" s="212"/>
      <c r="AK78" s="211"/>
      <c r="AL78" s="213"/>
      <c r="AM78" s="214"/>
      <c r="AN78" s="209"/>
      <c r="AO78" s="209"/>
      <c r="AP78" s="209"/>
      <c r="AQ78" s="210"/>
      <c r="AR78" s="211"/>
      <c r="AS78" s="212"/>
      <c r="AT78" s="211"/>
      <c r="AU78" s="213"/>
      <c r="AV78" s="214"/>
      <c r="AW78" s="209"/>
      <c r="AX78" s="209"/>
      <c r="AY78" s="209"/>
      <c r="AZ78" s="210"/>
      <c r="BA78" s="211"/>
      <c r="BB78" s="212"/>
      <c r="BC78" s="211"/>
      <c r="BD78" s="213"/>
      <c r="BE78" s="214"/>
      <c r="BF78" s="209"/>
      <c r="BG78" s="209"/>
      <c r="BH78" s="209"/>
      <c r="BI78" s="210"/>
      <c r="BJ78" s="211"/>
      <c r="BK78" s="212"/>
      <c r="BL78" s="211"/>
      <c r="BM78" s="213"/>
      <c r="BN78" s="214"/>
      <c r="BO78" s="209"/>
      <c r="BP78" s="209"/>
      <c r="BQ78" s="209"/>
      <c r="BR78" s="210"/>
      <c r="BS78" s="211"/>
      <c r="BT78" s="212"/>
      <c r="BU78" s="211"/>
      <c r="BV78" s="213"/>
      <c r="BW78" s="214"/>
      <c r="BX78" s="209"/>
      <c r="BY78" s="209"/>
      <c r="BZ78" s="209"/>
      <c r="CA78" s="210"/>
      <c r="CB78" s="211"/>
      <c r="CC78" s="212"/>
      <c r="CD78" s="211"/>
      <c r="CE78" s="213"/>
      <c r="CF78" s="214"/>
      <c r="CG78" s="209"/>
      <c r="CH78" s="209"/>
      <c r="CI78" s="209"/>
      <c r="CJ78" s="210"/>
      <c r="CK78" s="211"/>
      <c r="CL78" s="212"/>
      <c r="CM78" s="211"/>
      <c r="CN78" s="213"/>
      <c r="CO78" s="214"/>
      <c r="CP78" s="209"/>
      <c r="CQ78" s="209"/>
      <c r="CR78" s="209"/>
      <c r="CS78" s="210"/>
      <c r="CT78" s="211"/>
      <c r="CU78" s="212"/>
      <c r="CV78" s="211"/>
      <c r="CW78" s="213"/>
      <c r="CX78" s="214"/>
      <c r="CY78" s="209"/>
      <c r="CZ78" s="209"/>
      <c r="DA78" s="209"/>
      <c r="DB78" s="210"/>
      <c r="DC78" s="211"/>
      <c r="DD78" s="212"/>
      <c r="DE78" s="211"/>
      <c r="DF78" s="213"/>
      <c r="DG78" s="214"/>
      <c r="DH78" s="209"/>
      <c r="DI78" s="209"/>
      <c r="DJ78" s="209"/>
      <c r="DK78" s="210"/>
      <c r="DL78" s="211"/>
      <c r="DM78" s="212"/>
      <c r="DN78" s="211"/>
      <c r="DO78" s="213"/>
      <c r="DP78" s="214"/>
      <c r="DQ78" s="209"/>
      <c r="DR78" s="209"/>
      <c r="DS78" s="209"/>
      <c r="DT78" s="210"/>
      <c r="DU78" s="211"/>
      <c r="DV78" s="212"/>
      <c r="DW78" s="211"/>
      <c r="DX78" s="213"/>
      <c r="DY78" s="214"/>
      <c r="DZ78" s="209"/>
      <c r="EA78" s="209"/>
      <c r="EB78" s="209"/>
      <c r="EC78" s="210"/>
      <c r="ED78" s="211"/>
      <c r="EE78" s="212"/>
      <c r="EF78" s="211"/>
      <c r="EG78" s="213"/>
      <c r="EH78" s="214"/>
      <c r="EI78" s="209"/>
      <c r="EJ78" s="209"/>
      <c r="EK78" s="209"/>
      <c r="EL78" s="210"/>
      <c r="EM78" s="211"/>
      <c r="EN78" s="212"/>
      <c r="EO78" s="211"/>
      <c r="EP78" s="213"/>
      <c r="EQ78" s="214"/>
      <c r="ER78" s="209"/>
      <c r="ES78" s="209"/>
      <c r="ET78" s="209"/>
      <c r="EU78" s="210"/>
      <c r="EV78" s="211"/>
      <c r="EW78" s="212"/>
      <c r="EX78" s="211"/>
      <c r="EY78" s="213"/>
      <c r="EZ78" s="214"/>
      <c r="FA78" s="209"/>
      <c r="FB78" s="209"/>
      <c r="FC78" s="209"/>
      <c r="FD78" s="210"/>
      <c r="FE78" s="211"/>
      <c r="FF78" s="212"/>
      <c r="FG78" s="211"/>
      <c r="FH78" s="213"/>
      <c r="FI78" s="214"/>
      <c r="FJ78" s="209"/>
      <c r="FK78" s="209"/>
      <c r="FL78" s="209"/>
      <c r="FM78" s="210"/>
      <c r="FN78" s="211"/>
      <c r="FO78" s="212"/>
      <c r="FP78" s="211"/>
      <c r="FQ78" s="213"/>
      <c r="FR78" s="214"/>
      <c r="FS78" s="209"/>
      <c r="FT78" s="209"/>
      <c r="FU78" s="209"/>
      <c r="FV78" s="210"/>
      <c r="FW78" s="211"/>
      <c r="FX78" s="212"/>
      <c r="FY78" s="211"/>
      <c r="FZ78" s="213"/>
      <c r="GA78" s="214"/>
      <c r="GB78" s="209"/>
      <c r="GC78" s="209"/>
      <c r="GD78" s="209"/>
      <c r="GE78" s="210"/>
      <c r="GF78" s="211"/>
      <c r="GG78" s="212"/>
      <c r="GH78" s="211"/>
      <c r="GI78" s="213"/>
      <c r="GJ78" s="214"/>
      <c r="GK78" s="209"/>
      <c r="GL78" s="209"/>
      <c r="GM78" s="209"/>
      <c r="GN78" s="210"/>
      <c r="GO78" s="211"/>
      <c r="GP78" s="212"/>
      <c r="GQ78" s="211"/>
      <c r="GR78" s="213"/>
      <c r="GS78" s="214"/>
      <c r="GT78" s="206"/>
      <c r="GU78" s="207"/>
      <c r="GV78" s="203"/>
      <c r="GW78" s="101"/>
      <c r="GX78" s="101"/>
      <c r="GY78" s="123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88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196"/>
      <c r="V79" s="92"/>
      <c r="W79" s="93"/>
      <c r="X79" s="104"/>
      <c r="Y79" s="217"/>
      <c r="Z79" s="218"/>
      <c r="AA79" s="219"/>
      <c r="AB79" s="218"/>
      <c r="AC79" s="220"/>
      <c r="AD79" s="221"/>
      <c r="AE79" s="104"/>
      <c r="AF79" s="104"/>
      <c r="AG79" s="104"/>
      <c r="AH79" s="217"/>
      <c r="AI79" s="218"/>
      <c r="AJ79" s="219"/>
      <c r="AK79" s="218"/>
      <c r="AL79" s="220"/>
      <c r="AM79" s="221"/>
      <c r="AN79" s="104"/>
      <c r="AO79" s="104"/>
      <c r="AP79" s="104"/>
      <c r="AQ79" s="217"/>
      <c r="AR79" s="218"/>
      <c r="AS79" s="219"/>
      <c r="AT79" s="218"/>
      <c r="AU79" s="220"/>
      <c r="AV79" s="221"/>
      <c r="AW79" s="104"/>
      <c r="AX79" s="104"/>
      <c r="AY79" s="104"/>
      <c r="AZ79" s="217"/>
      <c r="BA79" s="218"/>
      <c r="BB79" s="219"/>
      <c r="BC79" s="218"/>
      <c r="BD79" s="220"/>
      <c r="BE79" s="221"/>
      <c r="BF79" s="104"/>
      <c r="BG79" s="104"/>
      <c r="BH79" s="104"/>
      <c r="BI79" s="217"/>
      <c r="BJ79" s="218"/>
      <c r="BK79" s="219"/>
      <c r="BL79" s="218"/>
      <c r="BM79" s="220"/>
      <c r="BN79" s="221"/>
      <c r="BO79" s="104"/>
      <c r="BP79" s="104"/>
      <c r="BQ79" s="104"/>
      <c r="BR79" s="217"/>
      <c r="BS79" s="218"/>
      <c r="BT79" s="219"/>
      <c r="BU79" s="218"/>
      <c r="BV79" s="220"/>
      <c r="BW79" s="221"/>
      <c r="BX79" s="104"/>
      <c r="BY79" s="104"/>
      <c r="BZ79" s="104"/>
      <c r="CA79" s="217"/>
      <c r="CB79" s="218"/>
      <c r="CC79" s="219"/>
      <c r="CD79" s="218"/>
      <c r="CE79" s="220"/>
      <c r="CF79" s="221"/>
      <c r="CG79" s="104"/>
      <c r="CH79" s="104"/>
      <c r="CI79" s="104"/>
      <c r="CJ79" s="217"/>
      <c r="CK79" s="218"/>
      <c r="CL79" s="219"/>
      <c r="CM79" s="218"/>
      <c r="CN79" s="220"/>
      <c r="CO79" s="221"/>
      <c r="CP79" s="104"/>
      <c r="CQ79" s="104"/>
      <c r="CR79" s="104"/>
      <c r="CS79" s="217"/>
      <c r="CT79" s="218"/>
      <c r="CU79" s="219"/>
      <c r="CV79" s="218"/>
      <c r="CW79" s="220"/>
      <c r="CX79" s="221"/>
      <c r="CY79" s="104"/>
      <c r="CZ79" s="104"/>
      <c r="DA79" s="104"/>
      <c r="DB79" s="217"/>
      <c r="DC79" s="218"/>
      <c r="DD79" s="219"/>
      <c r="DE79" s="218"/>
      <c r="DF79" s="220"/>
      <c r="DG79" s="221"/>
      <c r="DH79" s="104"/>
      <c r="DI79" s="104"/>
      <c r="DJ79" s="104"/>
      <c r="DK79" s="217"/>
      <c r="DL79" s="218"/>
      <c r="DM79" s="219"/>
      <c r="DN79" s="218"/>
      <c r="DO79" s="220"/>
      <c r="DP79" s="221"/>
      <c r="DQ79" s="104"/>
      <c r="DR79" s="104"/>
      <c r="DS79" s="104"/>
      <c r="DT79" s="217"/>
      <c r="DU79" s="218"/>
      <c r="DV79" s="219"/>
      <c r="DW79" s="218"/>
      <c r="DX79" s="220"/>
      <c r="DY79" s="221"/>
      <c r="DZ79" s="104"/>
      <c r="EA79" s="104"/>
      <c r="EB79" s="104"/>
      <c r="EC79" s="217"/>
      <c r="ED79" s="218"/>
      <c r="EE79" s="219"/>
      <c r="EF79" s="218"/>
      <c r="EG79" s="220"/>
      <c r="EH79" s="221"/>
      <c r="EI79" s="104"/>
      <c r="EJ79" s="104"/>
      <c r="EK79" s="104"/>
      <c r="EL79" s="217"/>
      <c r="EM79" s="218"/>
      <c r="EN79" s="219"/>
      <c r="EO79" s="218"/>
      <c r="EP79" s="220"/>
      <c r="EQ79" s="221"/>
      <c r="ER79" s="104"/>
      <c r="ES79" s="104"/>
      <c r="ET79" s="104"/>
      <c r="EU79" s="217"/>
      <c r="EV79" s="218"/>
      <c r="EW79" s="219"/>
      <c r="EX79" s="218"/>
      <c r="EY79" s="220"/>
      <c r="EZ79" s="221"/>
      <c r="FA79" s="104"/>
      <c r="FB79" s="104"/>
      <c r="FC79" s="104"/>
      <c r="FD79" s="217"/>
      <c r="FE79" s="218"/>
      <c r="FF79" s="219"/>
      <c r="FG79" s="218"/>
      <c r="FH79" s="220"/>
      <c r="FI79" s="221"/>
      <c r="FJ79" s="104"/>
      <c r="FK79" s="104"/>
      <c r="FL79" s="104"/>
      <c r="FM79" s="217"/>
      <c r="FN79" s="218"/>
      <c r="FO79" s="219"/>
      <c r="FP79" s="218"/>
      <c r="FQ79" s="220"/>
      <c r="FR79" s="221"/>
      <c r="FS79" s="104"/>
      <c r="FT79" s="104"/>
      <c r="FU79" s="104"/>
      <c r="FV79" s="217"/>
      <c r="FW79" s="218"/>
      <c r="FX79" s="219"/>
      <c r="FY79" s="218"/>
      <c r="FZ79" s="220"/>
      <c r="GA79" s="221"/>
      <c r="GB79" s="104"/>
      <c r="GC79" s="104"/>
      <c r="GD79" s="104"/>
      <c r="GE79" s="217"/>
      <c r="GF79" s="218"/>
      <c r="GG79" s="219"/>
      <c r="GH79" s="218"/>
      <c r="GI79" s="220"/>
      <c r="GJ79" s="221"/>
      <c r="GK79" s="104"/>
      <c r="GL79" s="104"/>
      <c r="GM79" s="104"/>
      <c r="GN79" s="217"/>
      <c r="GO79" s="218"/>
      <c r="GP79" s="219"/>
      <c r="GQ79" s="218"/>
      <c r="GR79" s="220"/>
      <c r="GS79" s="221"/>
      <c r="GT79" s="101"/>
      <c r="GU79" s="99"/>
      <c r="GV79" s="222"/>
      <c r="GW79" s="101"/>
      <c r="GX79" s="101"/>
      <c r="GY79" s="123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88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196"/>
      <c r="V80" s="92"/>
      <c r="W80" s="93"/>
      <c r="X80" s="104"/>
      <c r="Y80" s="217"/>
      <c r="Z80" s="218"/>
      <c r="AA80" s="219"/>
      <c r="AB80" s="218"/>
      <c r="AC80" s="220"/>
      <c r="AD80" s="221"/>
      <c r="AE80" s="104"/>
      <c r="AF80" s="104"/>
      <c r="AG80" s="104"/>
      <c r="AH80" s="217"/>
      <c r="AI80" s="218"/>
      <c r="AJ80" s="219"/>
      <c r="AK80" s="218"/>
      <c r="AL80" s="220"/>
      <c r="AM80" s="221"/>
      <c r="AN80" s="104"/>
      <c r="AO80" s="104"/>
      <c r="AP80" s="104"/>
      <c r="AQ80" s="217"/>
      <c r="AR80" s="218"/>
      <c r="AS80" s="219"/>
      <c r="AT80" s="218"/>
      <c r="AU80" s="220"/>
      <c r="AV80" s="221"/>
      <c r="AW80" s="104"/>
      <c r="AX80" s="104"/>
      <c r="AY80" s="104"/>
      <c r="AZ80" s="217"/>
      <c r="BA80" s="218"/>
      <c r="BB80" s="219"/>
      <c r="BC80" s="218"/>
      <c r="BD80" s="220"/>
      <c r="BE80" s="221"/>
      <c r="BF80" s="104"/>
      <c r="BG80" s="104"/>
      <c r="BH80" s="104"/>
      <c r="BI80" s="217"/>
      <c r="BJ80" s="218"/>
      <c r="BK80" s="219"/>
      <c r="BL80" s="218"/>
      <c r="BM80" s="220"/>
      <c r="BN80" s="221"/>
      <c r="BO80" s="104"/>
      <c r="BP80" s="104"/>
      <c r="BQ80" s="104"/>
      <c r="BR80" s="217"/>
      <c r="BS80" s="218"/>
      <c r="BT80" s="219"/>
      <c r="BU80" s="218"/>
      <c r="BV80" s="220"/>
      <c r="BW80" s="221"/>
      <c r="BX80" s="104"/>
      <c r="BY80" s="104"/>
      <c r="BZ80" s="104"/>
      <c r="CA80" s="217"/>
      <c r="CB80" s="218"/>
      <c r="CC80" s="219"/>
      <c r="CD80" s="218"/>
      <c r="CE80" s="220"/>
      <c r="CF80" s="221"/>
      <c r="CG80" s="104"/>
      <c r="CH80" s="104"/>
      <c r="CI80" s="104"/>
      <c r="CJ80" s="217"/>
      <c r="CK80" s="218"/>
      <c r="CL80" s="219"/>
      <c r="CM80" s="218"/>
      <c r="CN80" s="220"/>
      <c r="CO80" s="221"/>
      <c r="CP80" s="104"/>
      <c r="CQ80" s="104"/>
      <c r="CR80" s="104"/>
      <c r="CS80" s="217"/>
      <c r="CT80" s="218"/>
      <c r="CU80" s="219"/>
      <c r="CV80" s="218"/>
      <c r="CW80" s="220"/>
      <c r="CX80" s="221"/>
      <c r="CY80" s="104"/>
      <c r="CZ80" s="104"/>
      <c r="DA80" s="104"/>
      <c r="DB80" s="217"/>
      <c r="DC80" s="218"/>
      <c r="DD80" s="219"/>
      <c r="DE80" s="218"/>
      <c r="DF80" s="220"/>
      <c r="DG80" s="221"/>
      <c r="DH80" s="104"/>
      <c r="DI80" s="104"/>
      <c r="DJ80" s="104"/>
      <c r="DK80" s="217"/>
      <c r="DL80" s="218"/>
      <c r="DM80" s="219"/>
      <c r="DN80" s="218"/>
      <c r="DO80" s="220"/>
      <c r="DP80" s="221"/>
      <c r="DQ80" s="104"/>
      <c r="DR80" s="104"/>
      <c r="DS80" s="104"/>
      <c r="DT80" s="217"/>
      <c r="DU80" s="218"/>
      <c r="DV80" s="219"/>
      <c r="DW80" s="218"/>
      <c r="DX80" s="220"/>
      <c r="DY80" s="221"/>
      <c r="DZ80" s="104"/>
      <c r="EA80" s="104"/>
      <c r="EB80" s="104"/>
      <c r="EC80" s="217"/>
      <c r="ED80" s="218"/>
      <c r="EE80" s="219"/>
      <c r="EF80" s="218"/>
      <c r="EG80" s="220"/>
      <c r="EH80" s="221"/>
      <c r="EI80" s="104"/>
      <c r="EJ80" s="104"/>
      <c r="EK80" s="104"/>
      <c r="EL80" s="217"/>
      <c r="EM80" s="218"/>
      <c r="EN80" s="219"/>
      <c r="EO80" s="218"/>
      <c r="EP80" s="220"/>
      <c r="EQ80" s="221"/>
      <c r="ER80" s="104"/>
      <c r="ES80" s="104"/>
      <c r="ET80" s="104"/>
      <c r="EU80" s="217"/>
      <c r="EV80" s="218"/>
      <c r="EW80" s="219"/>
      <c r="EX80" s="218"/>
      <c r="EY80" s="220"/>
      <c r="EZ80" s="221"/>
      <c r="FA80" s="104"/>
      <c r="FB80" s="104"/>
      <c r="FC80" s="104"/>
      <c r="FD80" s="217"/>
      <c r="FE80" s="218"/>
      <c r="FF80" s="219"/>
      <c r="FG80" s="218"/>
      <c r="FH80" s="220"/>
      <c r="FI80" s="221"/>
      <c r="FJ80" s="104"/>
      <c r="FK80" s="104"/>
      <c r="FL80" s="104"/>
      <c r="FM80" s="217"/>
      <c r="FN80" s="218"/>
      <c r="FO80" s="219"/>
      <c r="FP80" s="218"/>
      <c r="FQ80" s="220"/>
      <c r="FR80" s="221"/>
      <c r="FS80" s="104"/>
      <c r="FT80" s="104"/>
      <c r="FU80" s="104"/>
      <c r="FV80" s="217"/>
      <c r="FW80" s="218"/>
      <c r="FX80" s="219"/>
      <c r="FY80" s="218"/>
      <c r="FZ80" s="220"/>
      <c r="GA80" s="221"/>
      <c r="GB80" s="104"/>
      <c r="GC80" s="104"/>
      <c r="GD80" s="104"/>
      <c r="GE80" s="217"/>
      <c r="GF80" s="218"/>
      <c r="GG80" s="219"/>
      <c r="GH80" s="218"/>
      <c r="GI80" s="220"/>
      <c r="GJ80" s="221"/>
      <c r="GK80" s="104"/>
      <c r="GL80" s="104"/>
      <c r="GM80" s="104"/>
      <c r="GN80" s="217"/>
      <c r="GO80" s="218"/>
      <c r="GP80" s="219"/>
      <c r="GQ80" s="218"/>
      <c r="GR80" s="220"/>
      <c r="GS80" s="221"/>
      <c r="GT80" s="101"/>
      <c r="GU80" s="99"/>
      <c r="GV80" s="222"/>
      <c r="GW80" s="101"/>
      <c r="GX80" s="101"/>
      <c r="GY80" s="123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88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196"/>
      <c r="V81" s="92"/>
      <c r="W81" s="93"/>
      <c r="X81" s="104"/>
      <c r="Y81" s="217"/>
      <c r="Z81" s="218"/>
      <c r="AA81" s="219"/>
      <c r="AB81" s="218"/>
      <c r="AC81" s="220"/>
      <c r="AD81" s="221"/>
      <c r="AE81" s="104"/>
      <c r="AF81" s="104"/>
      <c r="AG81" s="104"/>
      <c r="AH81" s="217"/>
      <c r="AI81" s="218"/>
      <c r="AJ81" s="219"/>
      <c r="AK81" s="218"/>
      <c r="AL81" s="220"/>
      <c r="AM81" s="221"/>
      <c r="AN81" s="104"/>
      <c r="AO81" s="104"/>
      <c r="AP81" s="104"/>
      <c r="AQ81" s="217"/>
      <c r="AR81" s="218"/>
      <c r="AS81" s="219"/>
      <c r="AT81" s="218"/>
      <c r="AU81" s="220"/>
      <c r="AV81" s="221"/>
      <c r="AW81" s="104"/>
      <c r="AX81" s="104"/>
      <c r="AY81" s="104"/>
      <c r="AZ81" s="217"/>
      <c r="BA81" s="218"/>
      <c r="BB81" s="219"/>
      <c r="BC81" s="218"/>
      <c r="BD81" s="220"/>
      <c r="BE81" s="221"/>
      <c r="BF81" s="104"/>
      <c r="BG81" s="104"/>
      <c r="BH81" s="104"/>
      <c r="BI81" s="217"/>
      <c r="BJ81" s="218"/>
      <c r="BK81" s="219"/>
      <c r="BL81" s="218"/>
      <c r="BM81" s="220"/>
      <c r="BN81" s="221"/>
      <c r="BO81" s="104"/>
      <c r="BP81" s="104"/>
      <c r="BQ81" s="104"/>
      <c r="BR81" s="217"/>
      <c r="BS81" s="218"/>
      <c r="BT81" s="219"/>
      <c r="BU81" s="218"/>
      <c r="BV81" s="220"/>
      <c r="BW81" s="221"/>
      <c r="BX81" s="104"/>
      <c r="BY81" s="104"/>
      <c r="BZ81" s="104"/>
      <c r="CA81" s="217"/>
      <c r="CB81" s="218"/>
      <c r="CC81" s="219"/>
      <c r="CD81" s="218"/>
      <c r="CE81" s="220"/>
      <c r="CF81" s="221"/>
      <c r="CG81" s="104"/>
      <c r="CH81" s="104"/>
      <c r="CI81" s="104"/>
      <c r="CJ81" s="217"/>
      <c r="CK81" s="218"/>
      <c r="CL81" s="219"/>
      <c r="CM81" s="218"/>
      <c r="CN81" s="220"/>
      <c r="CO81" s="221"/>
      <c r="CP81" s="104"/>
      <c r="CQ81" s="104"/>
      <c r="CR81" s="104"/>
      <c r="CS81" s="217"/>
      <c r="CT81" s="218"/>
      <c r="CU81" s="219"/>
      <c r="CV81" s="218"/>
      <c r="CW81" s="220"/>
      <c r="CX81" s="221"/>
      <c r="CY81" s="104"/>
      <c r="CZ81" s="104"/>
      <c r="DA81" s="104"/>
      <c r="DB81" s="217"/>
      <c r="DC81" s="218"/>
      <c r="DD81" s="219"/>
      <c r="DE81" s="218"/>
      <c r="DF81" s="220"/>
      <c r="DG81" s="221"/>
      <c r="DH81" s="104"/>
      <c r="DI81" s="104"/>
      <c r="DJ81" s="104"/>
      <c r="DK81" s="217"/>
      <c r="DL81" s="218"/>
      <c r="DM81" s="219"/>
      <c r="DN81" s="218"/>
      <c r="DO81" s="220"/>
      <c r="DP81" s="221"/>
      <c r="DQ81" s="104"/>
      <c r="DR81" s="104"/>
      <c r="DS81" s="104"/>
      <c r="DT81" s="217"/>
      <c r="DU81" s="218"/>
      <c r="DV81" s="219"/>
      <c r="DW81" s="218"/>
      <c r="DX81" s="220"/>
      <c r="DY81" s="221"/>
      <c r="DZ81" s="104"/>
      <c r="EA81" s="104"/>
      <c r="EB81" s="104"/>
      <c r="EC81" s="217"/>
      <c r="ED81" s="218"/>
      <c r="EE81" s="219"/>
      <c r="EF81" s="218"/>
      <c r="EG81" s="220"/>
      <c r="EH81" s="221"/>
      <c r="EI81" s="104"/>
      <c r="EJ81" s="104"/>
      <c r="EK81" s="104"/>
      <c r="EL81" s="217"/>
      <c r="EM81" s="218"/>
      <c r="EN81" s="219"/>
      <c r="EO81" s="218"/>
      <c r="EP81" s="220"/>
      <c r="EQ81" s="221"/>
      <c r="ER81" s="104"/>
      <c r="ES81" s="104"/>
      <c r="ET81" s="104"/>
      <c r="EU81" s="217"/>
      <c r="EV81" s="218"/>
      <c r="EW81" s="219"/>
      <c r="EX81" s="218"/>
      <c r="EY81" s="220"/>
      <c r="EZ81" s="221"/>
      <c r="FA81" s="104"/>
      <c r="FB81" s="104"/>
      <c r="FC81" s="104"/>
      <c r="FD81" s="217"/>
      <c r="FE81" s="218"/>
      <c r="FF81" s="219"/>
      <c r="FG81" s="218"/>
      <c r="FH81" s="220"/>
      <c r="FI81" s="221"/>
      <c r="FJ81" s="104"/>
      <c r="FK81" s="104"/>
      <c r="FL81" s="104"/>
      <c r="FM81" s="217"/>
      <c r="FN81" s="218"/>
      <c r="FO81" s="219"/>
      <c r="FP81" s="218"/>
      <c r="FQ81" s="220"/>
      <c r="FR81" s="221"/>
      <c r="FS81" s="104"/>
      <c r="FT81" s="104"/>
      <c r="FU81" s="104"/>
      <c r="FV81" s="217"/>
      <c r="FW81" s="218"/>
      <c r="FX81" s="219"/>
      <c r="FY81" s="218"/>
      <c r="FZ81" s="220"/>
      <c r="GA81" s="221"/>
      <c r="GB81" s="104"/>
      <c r="GC81" s="104"/>
      <c r="GD81" s="104"/>
      <c r="GE81" s="217"/>
      <c r="GF81" s="218"/>
      <c r="GG81" s="219"/>
      <c r="GH81" s="218"/>
      <c r="GI81" s="220"/>
      <c r="GJ81" s="221"/>
      <c r="GK81" s="104"/>
      <c r="GL81" s="104"/>
      <c r="GM81" s="104"/>
      <c r="GN81" s="217"/>
      <c r="GO81" s="218"/>
      <c r="GP81" s="219"/>
      <c r="GQ81" s="218"/>
      <c r="GR81" s="220"/>
      <c r="GS81" s="221"/>
      <c r="GT81" s="223"/>
      <c r="GU81" s="99"/>
      <c r="GV81" s="222"/>
      <c r="GW81" s="101"/>
      <c r="GX81" s="101"/>
      <c r="GY81" s="123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88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196"/>
      <c r="V82" s="92"/>
      <c r="W82" s="93"/>
      <c r="X82" s="104"/>
      <c r="Y82" s="217"/>
      <c r="Z82" s="218"/>
      <c r="AA82" s="219"/>
      <c r="AB82" s="218"/>
      <c r="AC82" s="220"/>
      <c r="AD82" s="221"/>
      <c r="AE82" s="104"/>
      <c r="AF82" s="104"/>
      <c r="AG82" s="104"/>
      <c r="AH82" s="217"/>
      <c r="AI82" s="218"/>
      <c r="AJ82" s="219"/>
      <c r="AK82" s="218"/>
      <c r="AL82" s="220"/>
      <c r="AM82" s="221"/>
      <c r="AN82" s="104"/>
      <c r="AO82" s="104"/>
      <c r="AP82" s="104"/>
      <c r="AQ82" s="217"/>
      <c r="AR82" s="218"/>
      <c r="AS82" s="219"/>
      <c r="AT82" s="218"/>
      <c r="AU82" s="220"/>
      <c r="AV82" s="221"/>
      <c r="AW82" s="104"/>
      <c r="AX82" s="104"/>
      <c r="AY82" s="104"/>
      <c r="AZ82" s="217"/>
      <c r="BA82" s="218"/>
      <c r="BB82" s="219"/>
      <c r="BC82" s="218"/>
      <c r="BD82" s="220"/>
      <c r="BE82" s="221"/>
      <c r="BF82" s="104"/>
      <c r="BG82" s="104"/>
      <c r="BH82" s="104"/>
      <c r="BI82" s="217"/>
      <c r="BJ82" s="218"/>
      <c r="BK82" s="219"/>
      <c r="BL82" s="218"/>
      <c r="BM82" s="220"/>
      <c r="BN82" s="221"/>
      <c r="BO82" s="104"/>
      <c r="BP82" s="104"/>
      <c r="BQ82" s="104"/>
      <c r="BR82" s="217"/>
      <c r="BS82" s="218"/>
      <c r="BT82" s="219"/>
      <c r="BU82" s="218"/>
      <c r="BV82" s="220"/>
      <c r="BW82" s="221"/>
      <c r="BX82" s="104"/>
      <c r="BY82" s="104"/>
      <c r="BZ82" s="104"/>
      <c r="CA82" s="217"/>
      <c r="CB82" s="218"/>
      <c r="CC82" s="219"/>
      <c r="CD82" s="218"/>
      <c r="CE82" s="220"/>
      <c r="CF82" s="221"/>
      <c r="CG82" s="104"/>
      <c r="CH82" s="104"/>
      <c r="CI82" s="104"/>
      <c r="CJ82" s="217"/>
      <c r="CK82" s="218"/>
      <c r="CL82" s="219"/>
      <c r="CM82" s="218"/>
      <c r="CN82" s="220"/>
      <c r="CO82" s="221"/>
      <c r="CP82" s="104"/>
      <c r="CQ82" s="104"/>
      <c r="CR82" s="104"/>
      <c r="CS82" s="217"/>
      <c r="CT82" s="218"/>
      <c r="CU82" s="219"/>
      <c r="CV82" s="218"/>
      <c r="CW82" s="220"/>
      <c r="CX82" s="221"/>
      <c r="CY82" s="104"/>
      <c r="CZ82" s="104"/>
      <c r="DA82" s="104"/>
      <c r="DB82" s="217"/>
      <c r="DC82" s="218"/>
      <c r="DD82" s="219"/>
      <c r="DE82" s="218"/>
      <c r="DF82" s="220"/>
      <c r="DG82" s="221"/>
      <c r="DH82" s="104"/>
      <c r="DI82" s="104"/>
      <c r="DJ82" s="104"/>
      <c r="DK82" s="217"/>
      <c r="DL82" s="218"/>
      <c r="DM82" s="219"/>
      <c r="DN82" s="218"/>
      <c r="DO82" s="220"/>
      <c r="DP82" s="221"/>
      <c r="DQ82" s="104"/>
      <c r="DR82" s="104"/>
      <c r="DS82" s="104"/>
      <c r="DT82" s="217"/>
      <c r="DU82" s="218"/>
      <c r="DV82" s="219"/>
      <c r="DW82" s="218"/>
      <c r="DX82" s="220"/>
      <c r="DY82" s="221"/>
      <c r="DZ82" s="104"/>
      <c r="EA82" s="104"/>
      <c r="EB82" s="104"/>
      <c r="EC82" s="217"/>
      <c r="ED82" s="218"/>
      <c r="EE82" s="219"/>
      <c r="EF82" s="218"/>
      <c r="EG82" s="220"/>
      <c r="EH82" s="221"/>
      <c r="EI82" s="104"/>
      <c r="EJ82" s="104"/>
      <c r="EK82" s="104"/>
      <c r="EL82" s="217"/>
      <c r="EM82" s="218"/>
      <c r="EN82" s="219"/>
      <c r="EO82" s="218"/>
      <c r="EP82" s="220"/>
      <c r="EQ82" s="221"/>
      <c r="ER82" s="104"/>
      <c r="ES82" s="104"/>
      <c r="ET82" s="104"/>
      <c r="EU82" s="217"/>
      <c r="EV82" s="218"/>
      <c r="EW82" s="219"/>
      <c r="EX82" s="218"/>
      <c r="EY82" s="220"/>
      <c r="EZ82" s="221"/>
      <c r="FA82" s="104"/>
      <c r="FB82" s="104"/>
      <c r="FC82" s="104"/>
      <c r="FD82" s="217"/>
      <c r="FE82" s="218"/>
      <c r="FF82" s="219"/>
      <c r="FG82" s="218"/>
      <c r="FH82" s="220"/>
      <c r="FI82" s="221"/>
      <c r="FJ82" s="104"/>
      <c r="FK82" s="104"/>
      <c r="FL82" s="104"/>
      <c r="FM82" s="217"/>
      <c r="FN82" s="218"/>
      <c r="FO82" s="219"/>
      <c r="FP82" s="218"/>
      <c r="FQ82" s="220"/>
      <c r="FR82" s="221"/>
      <c r="FS82" s="104"/>
      <c r="FT82" s="104"/>
      <c r="FU82" s="104"/>
      <c r="FV82" s="217"/>
      <c r="FW82" s="218"/>
      <c r="FX82" s="219"/>
      <c r="FY82" s="218"/>
      <c r="FZ82" s="220"/>
      <c r="GA82" s="221"/>
      <c r="GB82" s="104"/>
      <c r="GC82" s="104"/>
      <c r="GD82" s="104"/>
      <c r="GE82" s="217"/>
      <c r="GF82" s="218"/>
      <c r="GG82" s="219"/>
      <c r="GH82" s="218"/>
      <c r="GI82" s="220"/>
      <c r="GJ82" s="221"/>
      <c r="GK82" s="104"/>
      <c r="GL82" s="104"/>
      <c r="GM82" s="104"/>
      <c r="GN82" s="217"/>
      <c r="GO82" s="218"/>
      <c r="GP82" s="219"/>
      <c r="GQ82" s="218"/>
      <c r="GR82" s="220"/>
      <c r="GS82" s="221"/>
      <c r="GT82" s="223"/>
      <c r="GU82" s="99"/>
      <c r="GV82" s="222"/>
      <c r="GW82" s="101"/>
      <c r="GX82" s="101"/>
      <c r="GY82" s="123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223"/>
      <c r="GU83" s="99"/>
      <c r="GV83" s="222"/>
      <c r="GW83" s="101"/>
      <c r="GX83" s="101"/>
      <c r="GY83" s="123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223"/>
      <c r="GU84" s="99"/>
      <c r="GV84" s="222"/>
      <c r="GW84" s="101"/>
      <c r="GX84" s="101"/>
      <c r="GY84" s="123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ref="P85:P87" si="7">O85-L85</f>
        <v>0</v>
      </c>
      <c r="Q85" s="166"/>
      <c r="R85" s="166"/>
      <c r="S85" s="166"/>
      <c r="T85" s="45">
        <f t="shared" si="2"/>
        <v>0</v>
      </c>
      <c r="U85" s="196"/>
      <c r="V85" s="224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123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225"/>
      <c r="O86" s="106"/>
      <c r="P86" s="150">
        <f t="shared" si="7"/>
        <v>0</v>
      </c>
      <c r="Q86" s="166"/>
      <c r="R86" s="166"/>
      <c r="S86" s="166"/>
      <c r="T86" s="45">
        <f t="shared" si="2"/>
        <v>0</v>
      </c>
      <c r="U86" s="196"/>
      <c r="V86" s="224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123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226"/>
      <c r="K87" s="85"/>
      <c r="L87" s="105"/>
      <c r="M87" s="87"/>
      <c r="N87" s="227"/>
      <c r="O87" s="106"/>
      <c r="P87" s="150">
        <f t="shared" si="7"/>
        <v>0</v>
      </c>
      <c r="Q87" s="166"/>
      <c r="R87" s="166"/>
      <c r="S87" s="166"/>
      <c r="T87" s="45">
        <f t="shared" ref="T87:T94" si="8">Q87*O87</f>
        <v>0</v>
      </c>
      <c r="U87" s="196"/>
      <c r="V87" s="224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228"/>
      <c r="GZ87" s="229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230"/>
      <c r="K88" s="231"/>
      <c r="L88" s="232"/>
      <c r="M88" s="233"/>
      <c r="N88" s="234"/>
      <c r="O88" s="89"/>
      <c r="P88" s="89"/>
      <c r="Q88" s="235"/>
      <c r="R88" s="235"/>
      <c r="S88" s="235"/>
      <c r="T88" s="45">
        <f t="shared" si="8"/>
        <v>0</v>
      </c>
      <c r="U88" s="236"/>
      <c r="V88" s="237"/>
      <c r="W88" s="238"/>
      <c r="X88" s="239"/>
      <c r="Y88" s="240"/>
      <c r="Z88" s="241"/>
      <c r="AA88" s="242"/>
      <c r="AB88" s="241"/>
      <c r="AC88" s="243"/>
      <c r="AD88" s="244"/>
      <c r="AE88" s="245"/>
      <c r="AF88" s="239"/>
      <c r="AG88" s="246"/>
      <c r="AH88" s="240"/>
      <c r="AI88" s="241"/>
      <c r="AJ88" s="242"/>
      <c r="AK88" s="247"/>
      <c r="AL88" s="243"/>
      <c r="AM88" s="244"/>
      <c r="AN88" s="245"/>
      <c r="AO88" s="239"/>
      <c r="AP88" s="246"/>
      <c r="AQ88" s="240"/>
      <c r="AR88" s="241"/>
      <c r="AS88" s="242"/>
      <c r="AT88" s="241"/>
      <c r="AU88" s="243"/>
      <c r="AV88" s="244"/>
      <c r="AW88" s="245"/>
      <c r="AX88" s="239"/>
      <c r="AY88" s="246"/>
      <c r="AZ88" s="240"/>
      <c r="BA88" s="241"/>
      <c r="BB88" s="242"/>
      <c r="BC88" s="247"/>
      <c r="BD88" s="243"/>
      <c r="BE88" s="244"/>
      <c r="BF88" s="245"/>
      <c r="BG88" s="239"/>
      <c r="BH88" s="246"/>
      <c r="BI88" s="240"/>
      <c r="BJ88" s="241"/>
      <c r="BK88" s="242"/>
      <c r="BL88" s="247"/>
      <c r="BM88" s="243"/>
      <c r="BN88" s="244"/>
      <c r="BO88" s="245"/>
      <c r="BP88" s="239"/>
      <c r="BQ88" s="246"/>
      <c r="BR88" s="240"/>
      <c r="BS88" s="241"/>
      <c r="BT88" s="242"/>
      <c r="BU88" s="241"/>
      <c r="BV88" s="243"/>
      <c r="BW88" s="244"/>
      <c r="BX88" s="245"/>
      <c r="BY88" s="239"/>
      <c r="BZ88" s="246"/>
      <c r="CA88" s="240"/>
      <c r="CB88" s="241"/>
      <c r="CC88" s="242"/>
      <c r="CD88" s="241"/>
      <c r="CE88" s="243"/>
      <c r="CF88" s="244"/>
      <c r="CG88" s="245"/>
      <c r="CH88" s="239"/>
      <c r="CI88" s="246"/>
      <c r="CJ88" s="240"/>
      <c r="CK88" s="241"/>
      <c r="CL88" s="242"/>
      <c r="CM88" s="241"/>
      <c r="CN88" s="243"/>
      <c r="CO88" s="244"/>
      <c r="CP88" s="245"/>
      <c r="CQ88" s="239"/>
      <c r="CR88" s="246"/>
      <c r="CS88" s="240"/>
      <c r="CT88" s="241"/>
      <c r="CU88" s="248"/>
      <c r="CV88" s="247"/>
      <c r="CW88" s="249"/>
      <c r="CX88" s="244"/>
      <c r="CY88" s="245"/>
      <c r="CZ88" s="239"/>
      <c r="DA88" s="246"/>
      <c r="DB88" s="240"/>
      <c r="DC88" s="241"/>
      <c r="DD88" s="242"/>
      <c r="DE88" s="241"/>
      <c r="DF88" s="243"/>
      <c r="DG88" s="244"/>
      <c r="DH88" s="245"/>
      <c r="DI88" s="239"/>
      <c r="DJ88" s="246"/>
      <c r="DK88" s="240"/>
      <c r="DL88" s="241"/>
      <c r="DM88" s="248"/>
      <c r="DN88" s="247"/>
      <c r="DO88" s="249"/>
      <c r="DP88" s="244"/>
      <c r="DQ88" s="245"/>
      <c r="DR88" s="239"/>
      <c r="DS88" s="246"/>
      <c r="DT88" s="240"/>
      <c r="DU88" s="241"/>
      <c r="DV88" s="242"/>
      <c r="DW88" s="241"/>
      <c r="DX88" s="243"/>
      <c r="DY88" s="244"/>
      <c r="DZ88" s="245"/>
      <c r="EA88" s="239"/>
      <c r="EB88" s="246"/>
      <c r="EC88" s="240"/>
      <c r="ED88" s="241"/>
      <c r="EE88" s="248"/>
      <c r="EF88" s="247"/>
      <c r="EG88" s="249"/>
      <c r="EH88" s="244"/>
      <c r="EI88" s="245"/>
      <c r="EJ88" s="239"/>
      <c r="EK88" s="246"/>
      <c r="EL88" s="240"/>
      <c r="EM88" s="241"/>
      <c r="EN88" s="248"/>
      <c r="EO88" s="247"/>
      <c r="EP88" s="249"/>
      <c r="EQ88" s="244"/>
      <c r="ER88" s="245"/>
      <c r="ES88" s="239"/>
      <c r="ET88" s="246"/>
      <c r="EU88" s="240"/>
      <c r="EV88" s="241"/>
      <c r="EW88" s="242"/>
      <c r="EX88" s="241"/>
      <c r="EY88" s="243"/>
      <c r="EZ88" s="244"/>
      <c r="FA88" s="245"/>
      <c r="FB88" s="239"/>
      <c r="FC88" s="246"/>
      <c r="FD88" s="240"/>
      <c r="FE88" s="241"/>
      <c r="FF88" s="242"/>
      <c r="FG88" s="241"/>
      <c r="FH88" s="243"/>
      <c r="FI88" s="244"/>
      <c r="FJ88" s="245"/>
      <c r="FK88" s="239"/>
      <c r="FL88" s="246"/>
      <c r="FM88" s="240"/>
      <c r="FN88" s="241"/>
      <c r="FO88" s="242"/>
      <c r="FP88" s="241"/>
      <c r="FQ88" s="243"/>
      <c r="FR88" s="244"/>
      <c r="FS88" s="245"/>
      <c r="FT88" s="239"/>
      <c r="FU88" s="246"/>
      <c r="FV88" s="240"/>
      <c r="FW88" s="241"/>
      <c r="FX88" s="242"/>
      <c r="FY88" s="241"/>
      <c r="FZ88" s="243"/>
      <c r="GA88" s="244"/>
      <c r="GB88" s="245"/>
      <c r="GC88" s="239"/>
      <c r="GD88" s="246"/>
      <c r="GE88" s="240"/>
      <c r="GF88" s="241"/>
      <c r="GG88" s="242"/>
      <c r="GH88" s="241"/>
      <c r="GI88" s="243"/>
      <c r="GJ88" s="244"/>
      <c r="GK88" s="245"/>
      <c r="GL88" s="239"/>
      <c r="GM88" s="246"/>
      <c r="GN88" s="240"/>
      <c r="GO88" s="241"/>
      <c r="GP88" s="242"/>
      <c r="GQ88" s="241"/>
      <c r="GR88" s="243"/>
      <c r="GS88" s="244"/>
      <c r="GT88" s="250"/>
      <c r="GU88" s="140"/>
      <c r="GV88" s="251"/>
      <c r="GW88" s="82"/>
      <c r="GX88" s="82"/>
      <c r="GY88" s="252"/>
      <c r="GZ88" s="253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230"/>
      <c r="K89" s="231"/>
      <c r="L89" s="232"/>
      <c r="M89" s="233"/>
      <c r="N89" s="254"/>
      <c r="O89" s="89"/>
      <c r="P89" s="89"/>
      <c r="Q89" s="235"/>
      <c r="R89" s="235"/>
      <c r="S89" s="235"/>
      <c r="T89" s="45">
        <f t="shared" si="8"/>
        <v>0</v>
      </c>
      <c r="U89" s="236"/>
      <c r="V89" s="237"/>
      <c r="W89" s="238"/>
      <c r="X89" s="239"/>
      <c r="Y89" s="240"/>
      <c r="Z89" s="241"/>
      <c r="AA89" s="242"/>
      <c r="AB89" s="241"/>
      <c r="AC89" s="243"/>
      <c r="AD89" s="244"/>
      <c r="AE89" s="245"/>
      <c r="AF89" s="239"/>
      <c r="AG89" s="246"/>
      <c r="AH89" s="240"/>
      <c r="AI89" s="241"/>
      <c r="AJ89" s="242"/>
      <c r="AK89" s="247"/>
      <c r="AL89" s="243"/>
      <c r="AM89" s="244"/>
      <c r="AN89" s="245"/>
      <c r="AO89" s="239"/>
      <c r="AP89" s="246"/>
      <c r="AQ89" s="240"/>
      <c r="AR89" s="241"/>
      <c r="AS89" s="242"/>
      <c r="AT89" s="241"/>
      <c r="AU89" s="243"/>
      <c r="AV89" s="244"/>
      <c r="AW89" s="245"/>
      <c r="AX89" s="239"/>
      <c r="AY89" s="246"/>
      <c r="AZ89" s="240"/>
      <c r="BA89" s="241"/>
      <c r="BB89" s="242"/>
      <c r="BC89" s="247"/>
      <c r="BD89" s="243"/>
      <c r="BE89" s="244"/>
      <c r="BF89" s="245"/>
      <c r="BG89" s="239"/>
      <c r="BH89" s="246"/>
      <c r="BI89" s="240"/>
      <c r="BJ89" s="241"/>
      <c r="BK89" s="242"/>
      <c r="BL89" s="247"/>
      <c r="BM89" s="243"/>
      <c r="BN89" s="244"/>
      <c r="BO89" s="245"/>
      <c r="BP89" s="239"/>
      <c r="BQ89" s="246"/>
      <c r="BR89" s="240"/>
      <c r="BS89" s="241"/>
      <c r="BT89" s="242"/>
      <c r="BU89" s="241"/>
      <c r="BV89" s="243"/>
      <c r="BW89" s="244"/>
      <c r="BX89" s="245"/>
      <c r="BY89" s="239"/>
      <c r="BZ89" s="246"/>
      <c r="CA89" s="240"/>
      <c r="CB89" s="241"/>
      <c r="CC89" s="242"/>
      <c r="CD89" s="241"/>
      <c r="CE89" s="243"/>
      <c r="CF89" s="244"/>
      <c r="CG89" s="245"/>
      <c r="CH89" s="239"/>
      <c r="CI89" s="246"/>
      <c r="CJ89" s="240"/>
      <c r="CK89" s="241"/>
      <c r="CL89" s="242"/>
      <c r="CM89" s="241"/>
      <c r="CN89" s="243"/>
      <c r="CO89" s="244"/>
      <c r="CP89" s="245"/>
      <c r="CQ89" s="239"/>
      <c r="CR89" s="246"/>
      <c r="CS89" s="240"/>
      <c r="CT89" s="241"/>
      <c r="CU89" s="248"/>
      <c r="CV89" s="247"/>
      <c r="CW89" s="249"/>
      <c r="CX89" s="244"/>
      <c r="CY89" s="245"/>
      <c r="CZ89" s="239"/>
      <c r="DA89" s="246"/>
      <c r="DB89" s="240"/>
      <c r="DC89" s="241"/>
      <c r="DD89" s="242"/>
      <c r="DE89" s="241"/>
      <c r="DF89" s="243"/>
      <c r="DG89" s="244"/>
      <c r="DH89" s="245"/>
      <c r="DI89" s="239"/>
      <c r="DJ89" s="246"/>
      <c r="DK89" s="240"/>
      <c r="DL89" s="241"/>
      <c r="DM89" s="248"/>
      <c r="DN89" s="247"/>
      <c r="DO89" s="249"/>
      <c r="DP89" s="244"/>
      <c r="DQ89" s="245"/>
      <c r="DR89" s="239"/>
      <c r="DS89" s="246"/>
      <c r="DT89" s="240"/>
      <c r="DU89" s="241"/>
      <c r="DV89" s="242"/>
      <c r="DW89" s="241"/>
      <c r="DX89" s="243"/>
      <c r="DY89" s="244"/>
      <c r="DZ89" s="245"/>
      <c r="EA89" s="239"/>
      <c r="EB89" s="246"/>
      <c r="EC89" s="240"/>
      <c r="ED89" s="241"/>
      <c r="EE89" s="248"/>
      <c r="EF89" s="247"/>
      <c r="EG89" s="249"/>
      <c r="EH89" s="244"/>
      <c r="EI89" s="245"/>
      <c r="EJ89" s="239"/>
      <c r="EK89" s="246"/>
      <c r="EL89" s="240"/>
      <c r="EM89" s="241"/>
      <c r="EN89" s="248"/>
      <c r="EO89" s="247"/>
      <c r="EP89" s="249"/>
      <c r="EQ89" s="244"/>
      <c r="ER89" s="245"/>
      <c r="ES89" s="239"/>
      <c r="ET89" s="246"/>
      <c r="EU89" s="240"/>
      <c r="EV89" s="241"/>
      <c r="EW89" s="242"/>
      <c r="EX89" s="241"/>
      <c r="EY89" s="243"/>
      <c r="EZ89" s="244"/>
      <c r="FA89" s="245"/>
      <c r="FB89" s="239"/>
      <c r="FC89" s="246"/>
      <c r="FD89" s="240"/>
      <c r="FE89" s="241"/>
      <c r="FF89" s="242"/>
      <c r="FG89" s="241"/>
      <c r="FH89" s="243"/>
      <c r="FI89" s="244"/>
      <c r="FJ89" s="245"/>
      <c r="FK89" s="239"/>
      <c r="FL89" s="246"/>
      <c r="FM89" s="240"/>
      <c r="FN89" s="241"/>
      <c r="FO89" s="242"/>
      <c r="FP89" s="241"/>
      <c r="FQ89" s="243"/>
      <c r="FR89" s="244"/>
      <c r="FS89" s="245"/>
      <c r="FT89" s="239"/>
      <c r="FU89" s="246"/>
      <c r="FV89" s="240"/>
      <c r="FW89" s="241"/>
      <c r="FX89" s="242"/>
      <c r="FY89" s="241"/>
      <c r="FZ89" s="243"/>
      <c r="GA89" s="244"/>
      <c r="GB89" s="245"/>
      <c r="GC89" s="239"/>
      <c r="GD89" s="246"/>
      <c r="GE89" s="240"/>
      <c r="GF89" s="241"/>
      <c r="GG89" s="242"/>
      <c r="GH89" s="241"/>
      <c r="GI89" s="243"/>
      <c r="GJ89" s="244"/>
      <c r="GK89" s="245"/>
      <c r="GL89" s="239"/>
      <c r="GM89" s="246"/>
      <c r="GN89" s="240"/>
      <c r="GO89" s="241"/>
      <c r="GP89" s="242"/>
      <c r="GQ89" s="241"/>
      <c r="GR89" s="243"/>
      <c r="GS89" s="244"/>
      <c r="GT89" s="250"/>
      <c r="GU89" s="140"/>
      <c r="GV89" s="251"/>
      <c r="GW89" s="82"/>
      <c r="GX89" s="82"/>
      <c r="GY89" s="252"/>
      <c r="GZ89" s="253"/>
    </row>
    <row r="90" spans="1:209" ht="16.5" thickBot="1" x14ac:dyDescent="0.3">
      <c r="A90"/>
      <c r="B90" s="116"/>
      <c r="C90" s="116"/>
      <c r="D90" s="41"/>
      <c r="E90" s="42"/>
      <c r="F90" s="43"/>
      <c r="G90" s="44"/>
      <c r="H90" s="45"/>
      <c r="I90" s="46"/>
      <c r="J90" s="230"/>
      <c r="K90" s="231"/>
      <c r="L90" s="232"/>
      <c r="M90" s="233"/>
      <c r="N90" s="254"/>
      <c r="O90" s="255"/>
      <c r="P90" s="89"/>
      <c r="Q90" s="235"/>
      <c r="R90" s="235"/>
      <c r="S90" s="235"/>
      <c r="T90" s="45">
        <f t="shared" si="8"/>
        <v>0</v>
      </c>
      <c r="U90" s="236"/>
      <c r="V90" s="237"/>
      <c r="W90" s="238"/>
      <c r="X90" s="239"/>
      <c r="Y90" s="240"/>
      <c r="Z90" s="241"/>
      <c r="AA90" s="242"/>
      <c r="AB90" s="241"/>
      <c r="AC90" s="243"/>
      <c r="AD90" s="244"/>
      <c r="AE90" s="245"/>
      <c r="AF90" s="239"/>
      <c r="AG90" s="246"/>
      <c r="AH90" s="240"/>
      <c r="AI90" s="241"/>
      <c r="AJ90" s="242"/>
      <c r="AK90" s="247"/>
      <c r="AL90" s="243"/>
      <c r="AM90" s="244"/>
      <c r="AN90" s="245"/>
      <c r="AO90" s="239"/>
      <c r="AP90" s="246"/>
      <c r="AQ90" s="240"/>
      <c r="AR90" s="241"/>
      <c r="AS90" s="242"/>
      <c r="AT90" s="241"/>
      <c r="AU90" s="243"/>
      <c r="AV90" s="244"/>
      <c r="AW90" s="245"/>
      <c r="AX90" s="239"/>
      <c r="AY90" s="246"/>
      <c r="AZ90" s="240"/>
      <c r="BA90" s="241"/>
      <c r="BB90" s="242"/>
      <c r="BC90" s="247"/>
      <c r="BD90" s="243"/>
      <c r="BE90" s="244"/>
      <c r="BF90" s="245"/>
      <c r="BG90" s="239"/>
      <c r="BH90" s="246"/>
      <c r="BI90" s="240"/>
      <c r="BJ90" s="241"/>
      <c r="BK90" s="242"/>
      <c r="BL90" s="247"/>
      <c r="BM90" s="243"/>
      <c r="BN90" s="244"/>
      <c r="BO90" s="245"/>
      <c r="BP90" s="239"/>
      <c r="BQ90" s="246"/>
      <c r="BR90" s="240"/>
      <c r="BS90" s="241"/>
      <c r="BT90" s="242"/>
      <c r="BU90" s="241"/>
      <c r="BV90" s="243"/>
      <c r="BW90" s="244"/>
      <c r="BX90" s="245"/>
      <c r="BY90" s="239"/>
      <c r="BZ90" s="246"/>
      <c r="CA90" s="240"/>
      <c r="CB90" s="241"/>
      <c r="CC90" s="242"/>
      <c r="CD90" s="241"/>
      <c r="CE90" s="243"/>
      <c r="CF90" s="244"/>
      <c r="CG90" s="245"/>
      <c r="CH90" s="239"/>
      <c r="CI90" s="246"/>
      <c r="CJ90" s="240"/>
      <c r="CK90" s="241"/>
      <c r="CL90" s="242"/>
      <c r="CM90" s="241"/>
      <c r="CN90" s="243"/>
      <c r="CO90" s="244"/>
      <c r="CP90" s="245"/>
      <c r="CQ90" s="239"/>
      <c r="CR90" s="246"/>
      <c r="CS90" s="240"/>
      <c r="CT90" s="241"/>
      <c r="CU90" s="248"/>
      <c r="CV90" s="247"/>
      <c r="CW90" s="249"/>
      <c r="CX90" s="244"/>
      <c r="CY90" s="245"/>
      <c r="CZ90" s="239"/>
      <c r="DA90" s="246"/>
      <c r="DB90" s="240"/>
      <c r="DC90" s="241"/>
      <c r="DD90" s="242"/>
      <c r="DE90" s="241"/>
      <c r="DF90" s="243"/>
      <c r="DG90" s="244"/>
      <c r="DH90" s="245"/>
      <c r="DI90" s="239"/>
      <c r="DJ90" s="246"/>
      <c r="DK90" s="240"/>
      <c r="DL90" s="241"/>
      <c r="DM90" s="248"/>
      <c r="DN90" s="247"/>
      <c r="DO90" s="249"/>
      <c r="DP90" s="244"/>
      <c r="DQ90" s="245"/>
      <c r="DR90" s="239"/>
      <c r="DS90" s="246"/>
      <c r="DT90" s="240"/>
      <c r="DU90" s="241"/>
      <c r="DV90" s="242"/>
      <c r="DW90" s="241"/>
      <c r="DX90" s="243"/>
      <c r="DY90" s="244"/>
      <c r="DZ90" s="245"/>
      <c r="EA90" s="239"/>
      <c r="EB90" s="246"/>
      <c r="EC90" s="240"/>
      <c r="ED90" s="241"/>
      <c r="EE90" s="248"/>
      <c r="EF90" s="247"/>
      <c r="EG90" s="249"/>
      <c r="EH90" s="244"/>
      <c r="EI90" s="245"/>
      <c r="EJ90" s="239"/>
      <c r="EK90" s="246"/>
      <c r="EL90" s="240"/>
      <c r="EM90" s="241"/>
      <c r="EN90" s="248"/>
      <c r="EO90" s="247"/>
      <c r="EP90" s="249"/>
      <c r="EQ90" s="244"/>
      <c r="ER90" s="245"/>
      <c r="ES90" s="239"/>
      <c r="ET90" s="246"/>
      <c r="EU90" s="240"/>
      <c r="EV90" s="241"/>
      <c r="EW90" s="242"/>
      <c r="EX90" s="241"/>
      <c r="EY90" s="243"/>
      <c r="EZ90" s="244"/>
      <c r="FA90" s="245"/>
      <c r="FB90" s="239"/>
      <c r="FC90" s="246"/>
      <c r="FD90" s="240"/>
      <c r="FE90" s="241"/>
      <c r="FF90" s="242"/>
      <c r="FG90" s="241"/>
      <c r="FH90" s="243"/>
      <c r="FI90" s="244"/>
      <c r="FJ90" s="245"/>
      <c r="FK90" s="239"/>
      <c r="FL90" s="246"/>
      <c r="FM90" s="240"/>
      <c r="FN90" s="241"/>
      <c r="FO90" s="242"/>
      <c r="FP90" s="241"/>
      <c r="FQ90" s="243"/>
      <c r="FR90" s="244"/>
      <c r="FS90" s="245"/>
      <c r="FT90" s="239"/>
      <c r="FU90" s="246"/>
      <c r="FV90" s="240"/>
      <c r="FW90" s="241"/>
      <c r="FX90" s="242"/>
      <c r="FY90" s="241"/>
      <c r="FZ90" s="243"/>
      <c r="GA90" s="244"/>
      <c r="GB90" s="245"/>
      <c r="GC90" s="239"/>
      <c r="GD90" s="246"/>
      <c r="GE90" s="240"/>
      <c r="GF90" s="241"/>
      <c r="GG90" s="242"/>
      <c r="GH90" s="241"/>
      <c r="GI90" s="243"/>
      <c r="GJ90" s="244"/>
      <c r="GK90" s="245"/>
      <c r="GL90" s="239"/>
      <c r="GM90" s="246"/>
      <c r="GN90" s="240"/>
      <c r="GO90" s="241"/>
      <c r="GP90" s="242"/>
      <c r="GQ90" s="241"/>
      <c r="GR90" s="243"/>
      <c r="GS90" s="244"/>
      <c r="GT90" s="250"/>
      <c r="GU90" s="140"/>
      <c r="GV90" s="256"/>
      <c r="GW90" s="37"/>
      <c r="GX90" s="37"/>
      <c r="GY90" s="38"/>
      <c r="GZ90" s="39"/>
    </row>
    <row r="91" spans="1:209" ht="20.25" thickTop="1" thickBot="1" x14ac:dyDescent="0.35">
      <c r="A91"/>
      <c r="B91" s="116"/>
      <c r="C91" s="116"/>
      <c r="D91" s="41"/>
      <c r="E91" s="42"/>
      <c r="F91" s="43"/>
      <c r="G91" s="44"/>
      <c r="H91" s="45"/>
      <c r="I91" s="46"/>
      <c r="J91" s="230"/>
      <c r="K91" s="231"/>
      <c r="L91" s="232"/>
      <c r="M91" s="835" t="s">
        <v>34</v>
      </c>
      <c r="N91" s="836"/>
      <c r="O91" s="837">
        <f>SUM(O11:O90)</f>
        <v>689776.8</v>
      </c>
      <c r="P91" s="257"/>
      <c r="Q91" s="235"/>
      <c r="R91" s="258"/>
      <c r="S91" s="235"/>
      <c r="T91" s="45">
        <f t="shared" si="8"/>
        <v>0</v>
      </c>
      <c r="U91" s="236"/>
      <c r="V91" s="237"/>
      <c r="W91" s="238"/>
      <c r="X91" s="259"/>
      <c r="Y91" s="260"/>
      <c r="Z91" s="261"/>
      <c r="AA91" s="262"/>
      <c r="AB91" s="261"/>
      <c r="AC91" s="263"/>
      <c r="AD91" s="264"/>
      <c r="AE91" s="265"/>
      <c r="AF91" s="259"/>
      <c r="AG91" s="266"/>
      <c r="AH91" s="260"/>
      <c r="AI91" s="261"/>
      <c r="AJ91" s="262"/>
      <c r="AK91" s="267"/>
      <c r="AL91" s="263"/>
      <c r="AM91" s="264"/>
      <c r="AN91" s="265"/>
      <c r="AO91" s="259"/>
      <c r="AP91" s="266"/>
      <c r="AQ91" s="260"/>
      <c r="AR91" s="261"/>
      <c r="AS91" s="262"/>
      <c r="AT91" s="261"/>
      <c r="AU91" s="263"/>
      <c r="AV91" s="264"/>
      <c r="AW91" s="265"/>
      <c r="AX91" s="259"/>
      <c r="AY91" s="266"/>
      <c r="AZ91" s="260"/>
      <c r="BA91" s="261"/>
      <c r="BB91" s="262"/>
      <c r="BC91" s="267"/>
      <c r="BD91" s="263"/>
      <c r="BE91" s="264"/>
      <c r="BF91" s="265"/>
      <c r="BG91" s="259"/>
      <c r="BH91" s="266"/>
      <c r="BI91" s="260"/>
      <c r="BJ91" s="261"/>
      <c r="BK91" s="262"/>
      <c r="BL91" s="267"/>
      <c r="BM91" s="263"/>
      <c r="BN91" s="264"/>
      <c r="BO91" s="265"/>
      <c r="BP91" s="259"/>
      <c r="BQ91" s="266"/>
      <c r="BR91" s="260"/>
      <c r="BS91" s="261"/>
      <c r="BT91" s="262"/>
      <c r="BU91" s="261"/>
      <c r="BV91" s="263"/>
      <c r="BW91" s="264"/>
      <c r="BX91" s="265"/>
      <c r="BY91" s="259"/>
      <c r="BZ91" s="266"/>
      <c r="CA91" s="260"/>
      <c r="CB91" s="261"/>
      <c r="CC91" s="262"/>
      <c r="CD91" s="261"/>
      <c r="CE91" s="263"/>
      <c r="CF91" s="264"/>
      <c r="CG91" s="265"/>
      <c r="CH91" s="259"/>
      <c r="CI91" s="266"/>
      <c r="CJ91" s="260"/>
      <c r="CK91" s="261"/>
      <c r="CL91" s="262"/>
      <c r="CM91" s="261"/>
      <c r="CN91" s="263"/>
      <c r="CO91" s="264"/>
      <c r="CP91" s="265"/>
      <c r="CQ91" s="259"/>
      <c r="CR91" s="266"/>
      <c r="CS91" s="260"/>
      <c r="CT91" s="261"/>
      <c r="CU91" s="268"/>
      <c r="CV91" s="267"/>
      <c r="CW91" s="269"/>
      <c r="CX91" s="264"/>
      <c r="CY91" s="265"/>
      <c r="CZ91" s="259"/>
      <c r="DA91" s="266"/>
      <c r="DB91" s="260"/>
      <c r="DC91" s="261"/>
      <c r="DD91" s="262"/>
      <c r="DE91" s="261"/>
      <c r="DF91" s="263"/>
      <c r="DG91" s="264"/>
      <c r="DH91" s="265"/>
      <c r="DI91" s="259"/>
      <c r="DJ91" s="266"/>
      <c r="DK91" s="260"/>
      <c r="DL91" s="261"/>
      <c r="DM91" s="268"/>
      <c r="DN91" s="267"/>
      <c r="DO91" s="269"/>
      <c r="DP91" s="264"/>
      <c r="DQ91" s="265"/>
      <c r="DR91" s="259"/>
      <c r="DS91" s="266"/>
      <c r="DT91" s="260"/>
      <c r="DU91" s="261"/>
      <c r="DV91" s="262"/>
      <c r="DW91" s="261"/>
      <c r="DX91" s="263"/>
      <c r="DY91" s="264"/>
      <c r="DZ91" s="265"/>
      <c r="EA91" s="259"/>
      <c r="EB91" s="266"/>
      <c r="EC91" s="260"/>
      <c r="ED91" s="261"/>
      <c r="EE91" s="268"/>
      <c r="EF91" s="267"/>
      <c r="EG91" s="269"/>
      <c r="EH91" s="264"/>
      <c r="EI91" s="265"/>
      <c r="EJ91" s="259"/>
      <c r="EK91" s="266"/>
      <c r="EL91" s="260"/>
      <c r="EM91" s="261"/>
      <c r="EN91" s="268"/>
      <c r="EO91" s="267"/>
      <c r="EP91" s="269"/>
      <c r="EQ91" s="264"/>
      <c r="ER91" s="265"/>
      <c r="ES91" s="259"/>
      <c r="ET91" s="266"/>
      <c r="EU91" s="260"/>
      <c r="EV91" s="261"/>
      <c r="EW91" s="262"/>
      <c r="EX91" s="261"/>
      <c r="EY91" s="263"/>
      <c r="EZ91" s="264"/>
      <c r="FA91" s="265"/>
      <c r="FB91" s="259"/>
      <c r="FC91" s="266"/>
      <c r="FD91" s="260"/>
      <c r="FE91" s="261"/>
      <c r="FF91" s="262"/>
      <c r="FG91" s="261"/>
      <c r="FH91" s="263"/>
      <c r="FI91" s="264"/>
      <c r="FJ91" s="265"/>
      <c r="FK91" s="259"/>
      <c r="FL91" s="266"/>
      <c r="FM91" s="260"/>
      <c r="FN91" s="261"/>
      <c r="FO91" s="262"/>
      <c r="FP91" s="261"/>
      <c r="FQ91" s="263"/>
      <c r="FR91" s="264"/>
      <c r="FS91" s="265"/>
      <c r="FT91" s="259"/>
      <c r="FU91" s="266"/>
      <c r="FV91" s="260"/>
      <c r="FW91" s="261"/>
      <c r="FX91" s="262"/>
      <c r="FY91" s="261"/>
      <c r="FZ91" s="263"/>
      <c r="GA91" s="264"/>
      <c r="GB91" s="265"/>
      <c r="GC91" s="259"/>
      <c r="GD91" s="266"/>
      <c r="GE91" s="260"/>
      <c r="GF91" s="261"/>
      <c r="GG91" s="262"/>
      <c r="GH91" s="261"/>
      <c r="GI91" s="263"/>
      <c r="GJ91" s="264"/>
      <c r="GK91" s="265"/>
      <c r="GL91" s="259"/>
      <c r="GM91" s="266"/>
      <c r="GN91" s="260"/>
      <c r="GO91" s="261"/>
      <c r="GP91" s="262"/>
      <c r="GQ91" s="261"/>
      <c r="GR91" s="263"/>
      <c r="GS91" s="264"/>
      <c r="GT91" s="250"/>
      <c r="GU91" s="140"/>
      <c r="GV91" s="270"/>
      <c r="GW91" s="271"/>
      <c r="GX91" s="271"/>
      <c r="GY91" s="272"/>
      <c r="GZ91" s="39"/>
    </row>
    <row r="92" spans="1:209" ht="19.5" thickBot="1" x14ac:dyDescent="0.3">
      <c r="A92"/>
      <c r="B92" s="116"/>
      <c r="C92" s="116"/>
      <c r="D92" s="41"/>
      <c r="E92" s="42"/>
      <c r="F92" s="43"/>
      <c r="G92" s="44"/>
      <c r="H92" s="45"/>
      <c r="I92" s="46"/>
      <c r="J92" s="273"/>
      <c r="K92" s="231"/>
      <c r="L92" s="232"/>
      <c r="M92" s="233"/>
      <c r="N92" s="254"/>
      <c r="O92" s="838"/>
      <c r="P92" s="257"/>
      <c r="Q92" s="235"/>
      <c r="R92" s="258"/>
      <c r="S92" s="235"/>
      <c r="T92" s="274">
        <f t="shared" si="8"/>
        <v>0</v>
      </c>
      <c r="U92" s="236"/>
      <c r="V92" s="237"/>
      <c r="W92" s="238"/>
      <c r="X92" s="259"/>
      <c r="Y92" s="260"/>
      <c r="Z92" s="261"/>
      <c r="AA92" s="262"/>
      <c r="AB92" s="261"/>
      <c r="AC92" s="263"/>
      <c r="AD92" s="264"/>
      <c r="AE92" s="265"/>
      <c r="AF92" s="259"/>
      <c r="AG92" s="266"/>
      <c r="AH92" s="260"/>
      <c r="AI92" s="261"/>
      <c r="AJ92" s="262"/>
      <c r="AK92" s="267"/>
      <c r="AL92" s="263"/>
      <c r="AM92" s="264"/>
      <c r="AN92" s="265"/>
      <c r="AO92" s="259"/>
      <c r="AP92" s="266"/>
      <c r="AQ92" s="260"/>
      <c r="AR92" s="261"/>
      <c r="AS92" s="262"/>
      <c r="AT92" s="261"/>
      <c r="AU92" s="263"/>
      <c r="AV92" s="264"/>
      <c r="AW92" s="265"/>
      <c r="AX92" s="259"/>
      <c r="AY92" s="266"/>
      <c r="AZ92" s="260"/>
      <c r="BA92" s="261"/>
      <c r="BB92" s="262"/>
      <c r="BC92" s="267"/>
      <c r="BD92" s="263"/>
      <c r="BE92" s="264"/>
      <c r="BF92" s="265"/>
      <c r="BG92" s="259"/>
      <c r="BH92" s="266"/>
      <c r="BI92" s="260"/>
      <c r="BJ92" s="261"/>
      <c r="BK92" s="262"/>
      <c r="BL92" s="267"/>
      <c r="BM92" s="263"/>
      <c r="BN92" s="264"/>
      <c r="BO92" s="265"/>
      <c r="BP92" s="259"/>
      <c r="BQ92" s="266"/>
      <c r="BR92" s="260"/>
      <c r="BS92" s="261"/>
      <c r="BT92" s="262"/>
      <c r="BU92" s="261"/>
      <c r="BV92" s="263"/>
      <c r="BW92" s="264"/>
      <c r="BX92" s="265"/>
      <c r="BY92" s="259"/>
      <c r="BZ92" s="266"/>
      <c r="CA92" s="260"/>
      <c r="CB92" s="261"/>
      <c r="CC92" s="262"/>
      <c r="CD92" s="261"/>
      <c r="CE92" s="263"/>
      <c r="CF92" s="264"/>
      <c r="CG92" s="265"/>
      <c r="CH92" s="259"/>
      <c r="CI92" s="266"/>
      <c r="CJ92" s="260"/>
      <c r="CK92" s="261"/>
      <c r="CL92" s="262"/>
      <c r="CM92" s="261"/>
      <c r="CN92" s="263"/>
      <c r="CO92" s="264"/>
      <c r="CP92" s="265"/>
      <c r="CQ92" s="259"/>
      <c r="CR92" s="266"/>
      <c r="CS92" s="260"/>
      <c r="CT92" s="261"/>
      <c r="CU92" s="268"/>
      <c r="CV92" s="267"/>
      <c r="CW92" s="269"/>
      <c r="CX92" s="264"/>
      <c r="CY92" s="265"/>
      <c r="CZ92" s="259"/>
      <c r="DA92" s="266"/>
      <c r="DB92" s="260"/>
      <c r="DC92" s="261"/>
      <c r="DD92" s="262"/>
      <c r="DE92" s="261"/>
      <c r="DF92" s="263"/>
      <c r="DG92" s="264"/>
      <c r="DH92" s="265"/>
      <c r="DI92" s="259"/>
      <c r="DJ92" s="266"/>
      <c r="DK92" s="260"/>
      <c r="DL92" s="261"/>
      <c r="DM92" s="268"/>
      <c r="DN92" s="267"/>
      <c r="DO92" s="269"/>
      <c r="DP92" s="264"/>
      <c r="DQ92" s="265"/>
      <c r="DR92" s="259"/>
      <c r="DS92" s="266"/>
      <c r="DT92" s="260"/>
      <c r="DU92" s="261"/>
      <c r="DV92" s="262"/>
      <c r="DW92" s="261"/>
      <c r="DX92" s="263"/>
      <c r="DY92" s="264"/>
      <c r="DZ92" s="265"/>
      <c r="EA92" s="259"/>
      <c r="EB92" s="266"/>
      <c r="EC92" s="260"/>
      <c r="ED92" s="261"/>
      <c r="EE92" s="268"/>
      <c r="EF92" s="267"/>
      <c r="EG92" s="269"/>
      <c r="EH92" s="264"/>
      <c r="EI92" s="265"/>
      <c r="EJ92" s="259"/>
      <c r="EK92" s="266"/>
      <c r="EL92" s="260"/>
      <c r="EM92" s="261"/>
      <c r="EN92" s="268"/>
      <c r="EO92" s="267"/>
      <c r="EP92" s="269"/>
      <c r="EQ92" s="264"/>
      <c r="ER92" s="265"/>
      <c r="ES92" s="259"/>
      <c r="ET92" s="266"/>
      <c r="EU92" s="260"/>
      <c r="EV92" s="261"/>
      <c r="EW92" s="262"/>
      <c r="EX92" s="261"/>
      <c r="EY92" s="263"/>
      <c r="EZ92" s="264"/>
      <c r="FA92" s="265"/>
      <c r="FB92" s="259"/>
      <c r="FC92" s="266"/>
      <c r="FD92" s="260"/>
      <c r="FE92" s="261"/>
      <c r="FF92" s="262"/>
      <c r="FG92" s="261"/>
      <c r="FH92" s="263"/>
      <c r="FI92" s="264"/>
      <c r="FJ92" s="265"/>
      <c r="FK92" s="259"/>
      <c r="FL92" s="266"/>
      <c r="FM92" s="260"/>
      <c r="FN92" s="261"/>
      <c r="FO92" s="262"/>
      <c r="FP92" s="261"/>
      <c r="FQ92" s="263"/>
      <c r="FR92" s="264"/>
      <c r="FS92" s="265"/>
      <c r="FT92" s="259"/>
      <c r="FU92" s="266"/>
      <c r="FV92" s="260"/>
      <c r="FW92" s="261"/>
      <c r="FX92" s="262"/>
      <c r="FY92" s="261"/>
      <c r="FZ92" s="263"/>
      <c r="GA92" s="264"/>
      <c r="GB92" s="265"/>
      <c r="GC92" s="259"/>
      <c r="GD92" s="266"/>
      <c r="GE92" s="260"/>
      <c r="GF92" s="261"/>
      <c r="GG92" s="262"/>
      <c r="GH92" s="261"/>
      <c r="GI92" s="263"/>
      <c r="GJ92" s="264"/>
      <c r="GK92" s="265"/>
      <c r="GL92" s="259"/>
      <c r="GM92" s="266"/>
      <c r="GN92" s="260"/>
      <c r="GO92" s="261"/>
      <c r="GP92" s="262"/>
      <c r="GQ92" s="261"/>
      <c r="GR92" s="263"/>
      <c r="GS92" s="264"/>
      <c r="GT92" s="250"/>
      <c r="GU92" s="140"/>
      <c r="GV92" s="270"/>
      <c r="GW92" s="271"/>
      <c r="GX92" s="271"/>
      <c r="GY92" s="272"/>
      <c r="GZ92" s="39"/>
    </row>
    <row r="93" spans="1:209" ht="16.5" thickTop="1" x14ac:dyDescent="0.25">
      <c r="A93"/>
      <c r="B93" s="116"/>
      <c r="C93" s="116"/>
      <c r="D93" s="41"/>
      <c r="E93" s="42"/>
      <c r="F93" s="43"/>
      <c r="G93" s="44"/>
      <c r="H93" s="45"/>
      <c r="I93" s="46"/>
      <c r="J93" s="230"/>
      <c r="K93" s="231"/>
      <c r="L93" s="232"/>
      <c r="M93" s="233"/>
      <c r="N93" s="254"/>
      <c r="O93" s="275"/>
      <c r="P93" s="275"/>
      <c r="Q93" s="235"/>
      <c r="R93" s="235"/>
      <c r="S93" s="235"/>
      <c r="T93" s="274">
        <f t="shared" si="8"/>
        <v>0</v>
      </c>
      <c r="U93" s="236"/>
      <c r="V93" s="237"/>
      <c r="W93" s="238"/>
      <c r="X93" s="259"/>
      <c r="Y93" s="260"/>
      <c r="Z93" s="261"/>
      <c r="AA93" s="262"/>
      <c r="AB93" s="261"/>
      <c r="AC93" s="263"/>
      <c r="AD93" s="264"/>
      <c r="AE93" s="265"/>
      <c r="AF93" s="259"/>
      <c r="AG93" s="266"/>
      <c r="AH93" s="260"/>
      <c r="AI93" s="261"/>
      <c r="AJ93" s="262"/>
      <c r="AK93" s="267"/>
      <c r="AL93" s="263"/>
      <c r="AM93" s="264"/>
      <c r="AN93" s="265"/>
      <c r="AO93" s="259"/>
      <c r="AP93" s="266"/>
      <c r="AQ93" s="260"/>
      <c r="AR93" s="261"/>
      <c r="AS93" s="262"/>
      <c r="AT93" s="261"/>
      <c r="AU93" s="263"/>
      <c r="AV93" s="264"/>
      <c r="AW93" s="265"/>
      <c r="AX93" s="259"/>
      <c r="AY93" s="266"/>
      <c r="AZ93" s="260"/>
      <c r="BA93" s="261"/>
      <c r="BB93" s="262"/>
      <c r="BC93" s="267"/>
      <c r="BD93" s="263"/>
      <c r="BE93" s="264"/>
      <c r="BF93" s="265"/>
      <c r="BG93" s="259"/>
      <c r="BH93" s="266"/>
      <c r="BI93" s="260"/>
      <c r="BJ93" s="261"/>
      <c r="BK93" s="262"/>
      <c r="BL93" s="267"/>
      <c r="BM93" s="263"/>
      <c r="BN93" s="264"/>
      <c r="BO93" s="265"/>
      <c r="BP93" s="259"/>
      <c r="BQ93" s="266"/>
      <c r="BR93" s="260"/>
      <c r="BS93" s="261"/>
      <c r="BT93" s="262"/>
      <c r="BU93" s="261"/>
      <c r="BV93" s="263"/>
      <c r="BW93" s="264"/>
      <c r="BX93" s="265"/>
      <c r="BY93" s="259"/>
      <c r="BZ93" s="266"/>
      <c r="CA93" s="260"/>
      <c r="CB93" s="261"/>
      <c r="CC93" s="262"/>
      <c r="CD93" s="261"/>
      <c r="CE93" s="263"/>
      <c r="CF93" s="264"/>
      <c r="CG93" s="265"/>
      <c r="CH93" s="259"/>
      <c r="CI93" s="266"/>
      <c r="CJ93" s="260"/>
      <c r="CK93" s="261"/>
      <c r="CL93" s="262"/>
      <c r="CM93" s="261"/>
      <c r="CN93" s="263"/>
      <c r="CO93" s="264"/>
      <c r="CP93" s="265"/>
      <c r="CQ93" s="259"/>
      <c r="CR93" s="266"/>
      <c r="CS93" s="260"/>
      <c r="CT93" s="261"/>
      <c r="CU93" s="268"/>
      <c r="CV93" s="267"/>
      <c r="CW93" s="269"/>
      <c r="CX93" s="264"/>
      <c r="CY93" s="265"/>
      <c r="CZ93" s="259"/>
      <c r="DA93" s="266"/>
      <c r="DB93" s="260"/>
      <c r="DC93" s="261"/>
      <c r="DD93" s="262"/>
      <c r="DE93" s="261"/>
      <c r="DF93" s="263"/>
      <c r="DG93" s="264"/>
      <c r="DH93" s="265"/>
      <c r="DI93" s="259"/>
      <c r="DJ93" s="266"/>
      <c r="DK93" s="260"/>
      <c r="DL93" s="261"/>
      <c r="DM93" s="268"/>
      <c r="DN93" s="267"/>
      <c r="DO93" s="269"/>
      <c r="DP93" s="264"/>
      <c r="DQ93" s="265"/>
      <c r="DR93" s="259"/>
      <c r="DS93" s="266"/>
      <c r="DT93" s="260"/>
      <c r="DU93" s="261"/>
      <c r="DV93" s="262"/>
      <c r="DW93" s="261"/>
      <c r="DX93" s="263"/>
      <c r="DY93" s="264"/>
      <c r="DZ93" s="265"/>
      <c r="EA93" s="259"/>
      <c r="EB93" s="266"/>
      <c r="EC93" s="260"/>
      <c r="ED93" s="261"/>
      <c r="EE93" s="268"/>
      <c r="EF93" s="267"/>
      <c r="EG93" s="269"/>
      <c r="EH93" s="264"/>
      <c r="EI93" s="265"/>
      <c r="EJ93" s="259"/>
      <c r="EK93" s="266"/>
      <c r="EL93" s="260"/>
      <c r="EM93" s="261"/>
      <c r="EN93" s="268"/>
      <c r="EO93" s="267"/>
      <c r="EP93" s="269"/>
      <c r="EQ93" s="264"/>
      <c r="ER93" s="265"/>
      <c r="ES93" s="259"/>
      <c r="ET93" s="266"/>
      <c r="EU93" s="260"/>
      <c r="EV93" s="261"/>
      <c r="EW93" s="262"/>
      <c r="EX93" s="261"/>
      <c r="EY93" s="263"/>
      <c r="EZ93" s="264"/>
      <c r="FA93" s="265"/>
      <c r="FB93" s="259"/>
      <c r="FC93" s="266"/>
      <c r="FD93" s="260"/>
      <c r="FE93" s="261"/>
      <c r="FF93" s="262"/>
      <c r="FG93" s="261"/>
      <c r="FH93" s="263"/>
      <c r="FI93" s="264"/>
      <c r="FJ93" s="265"/>
      <c r="FK93" s="259"/>
      <c r="FL93" s="266"/>
      <c r="FM93" s="260"/>
      <c r="FN93" s="261"/>
      <c r="FO93" s="262"/>
      <c r="FP93" s="261"/>
      <c r="FQ93" s="263"/>
      <c r="FR93" s="264"/>
      <c r="FS93" s="265"/>
      <c r="FT93" s="259"/>
      <c r="FU93" s="266"/>
      <c r="FV93" s="260"/>
      <c r="FW93" s="261"/>
      <c r="FX93" s="262"/>
      <c r="FY93" s="261"/>
      <c r="FZ93" s="263"/>
      <c r="GA93" s="264"/>
      <c r="GB93" s="265"/>
      <c r="GC93" s="259"/>
      <c r="GD93" s="266"/>
      <c r="GE93" s="260"/>
      <c r="GF93" s="261"/>
      <c r="GG93" s="262"/>
      <c r="GH93" s="261"/>
      <c r="GI93" s="263"/>
      <c r="GJ93" s="264"/>
      <c r="GK93" s="265"/>
      <c r="GL93" s="259"/>
      <c r="GM93" s="266"/>
      <c r="GN93" s="260"/>
      <c r="GO93" s="261"/>
      <c r="GP93" s="262"/>
      <c r="GQ93" s="261"/>
      <c r="GR93" s="263"/>
      <c r="GS93" s="264"/>
      <c r="GT93" s="250"/>
      <c r="GU93" s="140"/>
      <c r="GV93" s="270"/>
      <c r="GW93" s="271"/>
      <c r="GX93" s="271"/>
      <c r="GY93" s="272"/>
      <c r="GZ93" s="39"/>
    </row>
    <row r="94" spans="1:209" ht="16.5" thickBot="1" x14ac:dyDescent="0.3">
      <c r="A94"/>
      <c r="B94" s="116"/>
      <c r="C94" s="116"/>
      <c r="D94" s="41"/>
      <c r="E94" s="42"/>
      <c r="F94" s="43"/>
      <c r="G94" s="44"/>
      <c r="H94" s="45"/>
      <c r="I94" s="46"/>
      <c r="J94" s="230"/>
      <c r="K94" s="231"/>
      <c r="L94" s="232"/>
      <c r="M94" s="233"/>
      <c r="N94" s="254"/>
      <c r="O94" s="275"/>
      <c r="P94" s="275"/>
      <c r="Q94" s="276"/>
      <c r="R94" s="80"/>
      <c r="S94" s="80"/>
      <c r="T94" s="45">
        <f t="shared" si="8"/>
        <v>0</v>
      </c>
      <c r="U94" s="277"/>
      <c r="V94" s="245"/>
      <c r="W94" s="238"/>
      <c r="X94" s="259"/>
      <c r="Y94" s="240"/>
      <c r="Z94" s="261"/>
      <c r="AA94" s="262"/>
      <c r="AB94" s="261"/>
      <c r="AC94" s="263"/>
      <c r="AD94" s="264"/>
      <c r="AE94" s="265"/>
      <c r="AF94" s="259"/>
      <c r="AG94" s="278"/>
      <c r="AH94" s="240"/>
      <c r="AI94" s="261"/>
      <c r="AJ94" s="262"/>
      <c r="AK94" s="267"/>
      <c r="AL94" s="263"/>
      <c r="AM94" s="264"/>
      <c r="AN94" s="279"/>
      <c r="AO94" s="280"/>
      <c r="AP94" s="278"/>
      <c r="AQ94" s="240"/>
      <c r="AR94" s="261"/>
      <c r="AS94" s="262"/>
      <c r="AT94" s="261"/>
      <c r="AU94" s="263"/>
      <c r="AV94" s="264"/>
      <c r="AW94" s="279"/>
      <c r="AX94" s="280"/>
      <c r="AY94" s="278"/>
      <c r="AZ94" s="240"/>
      <c r="BA94" s="261"/>
      <c r="BB94" s="262"/>
      <c r="BC94" s="267"/>
      <c r="BD94" s="263"/>
      <c r="BE94" s="264"/>
      <c r="BF94" s="279"/>
      <c r="BG94" s="280"/>
      <c r="BH94" s="278"/>
      <c r="BI94" s="240"/>
      <c r="BJ94" s="261"/>
      <c r="BK94" s="262"/>
      <c r="BL94" s="267"/>
      <c r="BM94" s="263"/>
      <c r="BN94" s="264"/>
      <c r="BO94" s="279"/>
      <c r="BP94" s="280"/>
      <c r="BQ94" s="278"/>
      <c r="BR94" s="240"/>
      <c r="BS94" s="261"/>
      <c r="BT94" s="262"/>
      <c r="BU94" s="261"/>
      <c r="BV94" s="263"/>
      <c r="BW94" s="264"/>
      <c r="BX94" s="279"/>
      <c r="BY94" s="280"/>
      <c r="BZ94" s="278"/>
      <c r="CA94" s="240"/>
      <c r="CB94" s="261"/>
      <c r="CC94" s="262"/>
      <c r="CD94" s="261"/>
      <c r="CE94" s="263"/>
      <c r="CF94" s="264"/>
      <c r="CG94" s="279"/>
      <c r="CH94" s="280"/>
      <c r="CI94" s="278"/>
      <c r="CJ94" s="240"/>
      <c r="CK94" s="261"/>
      <c r="CL94" s="262"/>
      <c r="CM94" s="261"/>
      <c r="CN94" s="263"/>
      <c r="CO94" s="264"/>
      <c r="CP94" s="279"/>
      <c r="CQ94" s="280"/>
      <c r="CR94" s="278"/>
      <c r="CS94" s="240"/>
      <c r="CT94" s="261"/>
      <c r="CU94" s="268"/>
      <c r="CV94" s="267"/>
      <c r="CW94" s="269"/>
      <c r="CX94" s="264"/>
      <c r="CY94" s="279"/>
      <c r="CZ94" s="280"/>
      <c r="DA94" s="278"/>
      <c r="DB94" s="240"/>
      <c r="DC94" s="261"/>
      <c r="DD94" s="262"/>
      <c r="DE94" s="261"/>
      <c r="DF94" s="263"/>
      <c r="DG94" s="264"/>
      <c r="DH94" s="279"/>
      <c r="DI94" s="280"/>
      <c r="DJ94" s="278"/>
      <c r="DK94" s="240"/>
      <c r="DL94" s="261"/>
      <c r="DM94" s="268"/>
      <c r="DN94" s="267"/>
      <c r="DO94" s="269"/>
      <c r="DP94" s="264"/>
      <c r="DQ94" s="279"/>
      <c r="DR94" s="280"/>
      <c r="DS94" s="278"/>
      <c r="DT94" s="240"/>
      <c r="DU94" s="261"/>
      <c r="DV94" s="262"/>
      <c r="DW94" s="261"/>
      <c r="DX94" s="263"/>
      <c r="DY94" s="264"/>
      <c r="DZ94" s="279"/>
      <c r="EA94" s="280"/>
      <c r="EB94" s="278"/>
      <c r="EC94" s="240"/>
      <c r="ED94" s="261"/>
      <c r="EE94" s="268"/>
      <c r="EF94" s="267"/>
      <c r="EG94" s="269"/>
      <c r="EH94" s="264"/>
      <c r="EI94" s="279"/>
      <c r="EJ94" s="280"/>
      <c r="EK94" s="278"/>
      <c r="EL94" s="240"/>
      <c r="EM94" s="261"/>
      <c r="EN94" s="268"/>
      <c r="EO94" s="267"/>
      <c r="EP94" s="269"/>
      <c r="EQ94" s="264"/>
      <c r="ER94" s="279"/>
      <c r="ES94" s="280"/>
      <c r="ET94" s="278"/>
      <c r="EU94" s="240"/>
      <c r="EV94" s="261"/>
      <c r="EW94" s="262"/>
      <c r="EX94" s="261"/>
      <c r="EY94" s="263"/>
      <c r="EZ94" s="264"/>
      <c r="FA94" s="279"/>
      <c r="FB94" s="280"/>
      <c r="FC94" s="278"/>
      <c r="FD94" s="240"/>
      <c r="FE94" s="261"/>
      <c r="FF94" s="262"/>
      <c r="FG94" s="261"/>
      <c r="FH94" s="263"/>
      <c r="FI94" s="264"/>
      <c r="FJ94" s="279"/>
      <c r="FK94" s="280"/>
      <c r="FL94" s="278"/>
      <c r="FM94" s="240"/>
      <c r="FN94" s="261"/>
      <c r="FO94" s="262"/>
      <c r="FP94" s="261"/>
      <c r="FQ94" s="263"/>
      <c r="FR94" s="264"/>
      <c r="FS94" s="279"/>
      <c r="FT94" s="280"/>
      <c r="FU94" s="278"/>
      <c r="FV94" s="240"/>
      <c r="FW94" s="261"/>
      <c r="FX94" s="262"/>
      <c r="FY94" s="261"/>
      <c r="FZ94" s="263"/>
      <c r="GA94" s="264"/>
      <c r="GB94" s="279"/>
      <c r="GC94" s="280"/>
      <c r="GD94" s="278"/>
      <c r="GE94" s="240"/>
      <c r="GF94" s="261"/>
      <c r="GG94" s="262"/>
      <c r="GH94" s="261"/>
      <c r="GI94" s="263"/>
      <c r="GJ94" s="264"/>
      <c r="GK94" s="279"/>
      <c r="GL94" s="280"/>
      <c r="GM94" s="278"/>
      <c r="GN94" s="240"/>
      <c r="GO94" s="261"/>
      <c r="GP94" s="262"/>
      <c r="GQ94" s="261"/>
      <c r="GR94" s="263"/>
      <c r="GS94" s="264"/>
      <c r="GT94" s="250"/>
      <c r="GU94" s="30"/>
      <c r="GV94" s="281"/>
      <c r="GW94" s="271"/>
      <c r="GX94" s="271"/>
      <c r="GY94" s="272"/>
      <c r="GZ94" s="39"/>
    </row>
    <row r="95" spans="1:209" ht="17.25" thickTop="1" thickBot="1" x14ac:dyDescent="0.3">
      <c r="A95"/>
      <c r="B95" s="116"/>
      <c r="C95" s="116"/>
      <c r="D95" s="41"/>
      <c r="E95" s="42"/>
      <c r="F95" s="43"/>
      <c r="G95" s="44"/>
      <c r="H95" s="45"/>
      <c r="I95" s="46"/>
      <c r="J95" s="230"/>
      <c r="K95" s="282"/>
      <c r="L95" s="232"/>
      <c r="M95" s="283"/>
      <c r="N95" s="284"/>
      <c r="O95" s="839" t="s">
        <v>35</v>
      </c>
      <c r="P95" s="840"/>
      <c r="Q95" s="840"/>
      <c r="R95" s="285">
        <f>SUM(R11:R94)</f>
        <v>0</v>
      </c>
      <c r="S95" s="286"/>
      <c r="T95" s="287">
        <f>SUM(T11:T94)</f>
        <v>20729996.390000001</v>
      </c>
      <c r="U95" s="288"/>
      <c r="V95" s="245"/>
      <c r="W95" s="289">
        <f t="shared" ref="W95:BB95" si="9">SUM(W11:W94)</f>
        <v>428950.6</v>
      </c>
      <c r="X95" s="290">
        <f t="shared" si="9"/>
        <v>0</v>
      </c>
      <c r="Y95" s="290">
        <f t="shared" si="9"/>
        <v>0</v>
      </c>
      <c r="Z95" s="290">
        <f t="shared" si="9"/>
        <v>0</v>
      </c>
      <c r="AA95" s="290">
        <f t="shared" si="9"/>
        <v>0</v>
      </c>
      <c r="AB95" s="290">
        <f t="shared" si="9"/>
        <v>0</v>
      </c>
      <c r="AC95" s="290">
        <f t="shared" si="9"/>
        <v>0</v>
      </c>
      <c r="AD95" s="290">
        <f t="shared" si="9"/>
        <v>0</v>
      </c>
      <c r="AE95" s="290">
        <f t="shared" si="9"/>
        <v>0</v>
      </c>
      <c r="AF95" s="290">
        <f t="shared" si="9"/>
        <v>0</v>
      </c>
      <c r="AG95" s="290">
        <f t="shared" si="9"/>
        <v>0</v>
      </c>
      <c r="AH95" s="290">
        <f t="shared" si="9"/>
        <v>0</v>
      </c>
      <c r="AI95" s="290">
        <f t="shared" si="9"/>
        <v>0</v>
      </c>
      <c r="AJ95" s="290">
        <f t="shared" si="9"/>
        <v>0</v>
      </c>
      <c r="AK95" s="290">
        <f t="shared" si="9"/>
        <v>0</v>
      </c>
      <c r="AL95" s="290">
        <f t="shared" si="9"/>
        <v>0</v>
      </c>
      <c r="AM95" s="290">
        <f t="shared" si="9"/>
        <v>0</v>
      </c>
      <c r="AN95" s="290">
        <f t="shared" si="9"/>
        <v>0</v>
      </c>
      <c r="AO95" s="290">
        <f t="shared" si="9"/>
        <v>0</v>
      </c>
      <c r="AP95" s="290">
        <f t="shared" si="9"/>
        <v>0</v>
      </c>
      <c r="AQ95" s="290">
        <f t="shared" si="9"/>
        <v>0</v>
      </c>
      <c r="AR95" s="290">
        <f t="shared" si="9"/>
        <v>0</v>
      </c>
      <c r="AS95" s="290">
        <f t="shared" si="9"/>
        <v>0</v>
      </c>
      <c r="AT95" s="290">
        <f t="shared" si="9"/>
        <v>0</v>
      </c>
      <c r="AU95" s="290">
        <f t="shared" si="9"/>
        <v>0</v>
      </c>
      <c r="AV95" s="290">
        <f t="shared" si="9"/>
        <v>0</v>
      </c>
      <c r="AW95" s="290">
        <f t="shared" si="9"/>
        <v>0</v>
      </c>
      <c r="AX95" s="290">
        <f t="shared" si="9"/>
        <v>0</v>
      </c>
      <c r="AY95" s="290">
        <f t="shared" si="9"/>
        <v>0</v>
      </c>
      <c r="AZ95" s="290">
        <f t="shared" si="9"/>
        <v>0</v>
      </c>
      <c r="BA95" s="290">
        <f t="shared" si="9"/>
        <v>0</v>
      </c>
      <c r="BB95" s="290">
        <f t="shared" si="9"/>
        <v>0</v>
      </c>
      <c r="BC95" s="290">
        <f t="shared" ref="BC95:CH95" si="10">SUM(BC11:BC94)</f>
        <v>0</v>
      </c>
      <c r="BD95" s="290">
        <f t="shared" si="10"/>
        <v>0</v>
      </c>
      <c r="BE95" s="290">
        <f t="shared" si="10"/>
        <v>0</v>
      </c>
      <c r="BF95" s="290">
        <f t="shared" si="10"/>
        <v>0</v>
      </c>
      <c r="BG95" s="290">
        <f t="shared" si="10"/>
        <v>0</v>
      </c>
      <c r="BH95" s="290">
        <f t="shared" si="10"/>
        <v>0</v>
      </c>
      <c r="BI95" s="290">
        <f t="shared" si="10"/>
        <v>0</v>
      </c>
      <c r="BJ95" s="290">
        <f t="shared" si="10"/>
        <v>0</v>
      </c>
      <c r="BK95" s="290">
        <f t="shared" si="10"/>
        <v>0</v>
      </c>
      <c r="BL95" s="290">
        <f t="shared" si="10"/>
        <v>0</v>
      </c>
      <c r="BM95" s="290">
        <f t="shared" si="10"/>
        <v>0</v>
      </c>
      <c r="BN95" s="290">
        <f t="shared" si="10"/>
        <v>0</v>
      </c>
      <c r="BO95" s="290">
        <f t="shared" si="10"/>
        <v>0</v>
      </c>
      <c r="BP95" s="290">
        <f t="shared" si="10"/>
        <v>0</v>
      </c>
      <c r="BQ95" s="290">
        <f t="shared" si="10"/>
        <v>0</v>
      </c>
      <c r="BR95" s="290">
        <f t="shared" si="10"/>
        <v>0</v>
      </c>
      <c r="BS95" s="290">
        <f t="shared" si="10"/>
        <v>0</v>
      </c>
      <c r="BT95" s="290">
        <f t="shared" si="10"/>
        <v>0</v>
      </c>
      <c r="BU95" s="290">
        <f t="shared" si="10"/>
        <v>0</v>
      </c>
      <c r="BV95" s="290">
        <f t="shared" si="10"/>
        <v>0</v>
      </c>
      <c r="BW95" s="290">
        <f t="shared" si="10"/>
        <v>0</v>
      </c>
      <c r="BX95" s="290">
        <f t="shared" si="10"/>
        <v>0</v>
      </c>
      <c r="BY95" s="290">
        <f t="shared" si="10"/>
        <v>0</v>
      </c>
      <c r="BZ95" s="290">
        <f t="shared" si="10"/>
        <v>0</v>
      </c>
      <c r="CA95" s="290">
        <f t="shared" si="10"/>
        <v>0</v>
      </c>
      <c r="CB95" s="290">
        <f t="shared" si="10"/>
        <v>0</v>
      </c>
      <c r="CC95" s="290">
        <f t="shared" si="10"/>
        <v>0</v>
      </c>
      <c r="CD95" s="290">
        <f t="shared" si="10"/>
        <v>0</v>
      </c>
      <c r="CE95" s="290">
        <f t="shared" si="10"/>
        <v>0</v>
      </c>
      <c r="CF95" s="290">
        <f t="shared" si="10"/>
        <v>0</v>
      </c>
      <c r="CG95" s="290">
        <f t="shared" si="10"/>
        <v>0</v>
      </c>
      <c r="CH95" s="290">
        <f t="shared" si="10"/>
        <v>0</v>
      </c>
      <c r="CI95" s="290">
        <f t="shared" ref="CI95:DN95" si="11">SUM(CI11:CI94)</f>
        <v>0</v>
      </c>
      <c r="CJ95" s="290">
        <f t="shared" si="11"/>
        <v>0</v>
      </c>
      <c r="CK95" s="290">
        <f t="shared" si="11"/>
        <v>0</v>
      </c>
      <c r="CL95" s="290">
        <f t="shared" si="11"/>
        <v>0</v>
      </c>
      <c r="CM95" s="290">
        <f t="shared" si="11"/>
        <v>0</v>
      </c>
      <c r="CN95" s="290">
        <f t="shared" si="11"/>
        <v>0</v>
      </c>
      <c r="CO95" s="290">
        <f t="shared" si="11"/>
        <v>0</v>
      </c>
      <c r="CP95" s="290">
        <f t="shared" si="11"/>
        <v>0</v>
      </c>
      <c r="CQ95" s="290">
        <f t="shared" si="11"/>
        <v>0</v>
      </c>
      <c r="CR95" s="290">
        <f t="shared" si="11"/>
        <v>0</v>
      </c>
      <c r="CS95" s="290">
        <f t="shared" si="11"/>
        <v>0</v>
      </c>
      <c r="CT95" s="290">
        <f t="shared" si="11"/>
        <v>0</v>
      </c>
      <c r="CU95" s="290">
        <f t="shared" si="11"/>
        <v>0</v>
      </c>
      <c r="CV95" s="290">
        <f t="shared" si="11"/>
        <v>0</v>
      </c>
      <c r="CW95" s="290">
        <f t="shared" si="11"/>
        <v>0</v>
      </c>
      <c r="CX95" s="290">
        <f t="shared" si="11"/>
        <v>0</v>
      </c>
      <c r="CY95" s="290">
        <f t="shared" si="11"/>
        <v>0</v>
      </c>
      <c r="CZ95" s="290">
        <f t="shared" si="11"/>
        <v>0</v>
      </c>
      <c r="DA95" s="290">
        <f t="shared" si="11"/>
        <v>0</v>
      </c>
      <c r="DB95" s="290">
        <f t="shared" si="11"/>
        <v>0</v>
      </c>
      <c r="DC95" s="290">
        <f t="shared" si="11"/>
        <v>0</v>
      </c>
      <c r="DD95" s="290">
        <f t="shared" si="11"/>
        <v>0</v>
      </c>
      <c r="DE95" s="290">
        <f t="shared" si="11"/>
        <v>0</v>
      </c>
      <c r="DF95" s="290">
        <f t="shared" si="11"/>
        <v>0</v>
      </c>
      <c r="DG95" s="290">
        <f t="shared" si="11"/>
        <v>0</v>
      </c>
      <c r="DH95" s="290">
        <f t="shared" si="11"/>
        <v>0</v>
      </c>
      <c r="DI95" s="290">
        <f t="shared" si="11"/>
        <v>0</v>
      </c>
      <c r="DJ95" s="290">
        <f t="shared" si="11"/>
        <v>0</v>
      </c>
      <c r="DK95" s="290">
        <f t="shared" si="11"/>
        <v>0</v>
      </c>
      <c r="DL95" s="290">
        <f t="shared" si="11"/>
        <v>0</v>
      </c>
      <c r="DM95" s="290">
        <f t="shared" si="11"/>
        <v>0</v>
      </c>
      <c r="DN95" s="290">
        <f t="shared" si="11"/>
        <v>0</v>
      </c>
      <c r="DO95" s="290">
        <f t="shared" ref="DO95:ET95" si="12">SUM(DO11:DO94)</f>
        <v>0</v>
      </c>
      <c r="DP95" s="290">
        <f t="shared" si="12"/>
        <v>0</v>
      </c>
      <c r="DQ95" s="290">
        <f t="shared" si="12"/>
        <v>0</v>
      </c>
      <c r="DR95" s="290">
        <f t="shared" si="12"/>
        <v>0</v>
      </c>
      <c r="DS95" s="290">
        <f t="shared" si="12"/>
        <v>0</v>
      </c>
      <c r="DT95" s="290">
        <f t="shared" si="12"/>
        <v>0</v>
      </c>
      <c r="DU95" s="290">
        <f t="shared" si="12"/>
        <v>0</v>
      </c>
      <c r="DV95" s="290">
        <f t="shared" si="12"/>
        <v>0</v>
      </c>
      <c r="DW95" s="290">
        <f t="shared" si="12"/>
        <v>0</v>
      </c>
      <c r="DX95" s="290">
        <f t="shared" si="12"/>
        <v>0</v>
      </c>
      <c r="DY95" s="290">
        <f t="shared" si="12"/>
        <v>0</v>
      </c>
      <c r="DZ95" s="290">
        <f t="shared" si="12"/>
        <v>0</v>
      </c>
      <c r="EA95" s="290">
        <f t="shared" si="12"/>
        <v>0</v>
      </c>
      <c r="EB95" s="290">
        <f t="shared" si="12"/>
        <v>0</v>
      </c>
      <c r="EC95" s="290">
        <f t="shared" si="12"/>
        <v>0</v>
      </c>
      <c r="ED95" s="290">
        <f t="shared" si="12"/>
        <v>0</v>
      </c>
      <c r="EE95" s="290">
        <f t="shared" si="12"/>
        <v>0</v>
      </c>
      <c r="EF95" s="290">
        <f t="shared" si="12"/>
        <v>0</v>
      </c>
      <c r="EG95" s="290">
        <f t="shared" si="12"/>
        <v>0</v>
      </c>
      <c r="EH95" s="290">
        <f t="shared" si="12"/>
        <v>0</v>
      </c>
      <c r="EI95" s="290">
        <f t="shared" si="12"/>
        <v>0</v>
      </c>
      <c r="EJ95" s="290">
        <f t="shared" si="12"/>
        <v>0</v>
      </c>
      <c r="EK95" s="290">
        <f t="shared" si="12"/>
        <v>0</v>
      </c>
      <c r="EL95" s="290">
        <f t="shared" si="12"/>
        <v>0</v>
      </c>
      <c r="EM95" s="290">
        <f t="shared" si="12"/>
        <v>0</v>
      </c>
      <c r="EN95" s="290">
        <f t="shared" si="12"/>
        <v>0</v>
      </c>
      <c r="EO95" s="290">
        <f t="shared" si="12"/>
        <v>0</v>
      </c>
      <c r="EP95" s="290">
        <f t="shared" si="12"/>
        <v>0</v>
      </c>
      <c r="EQ95" s="290">
        <f t="shared" si="12"/>
        <v>0</v>
      </c>
      <c r="ER95" s="290">
        <f t="shared" si="12"/>
        <v>0</v>
      </c>
      <c r="ES95" s="290">
        <f t="shared" si="12"/>
        <v>0</v>
      </c>
      <c r="ET95" s="290">
        <f t="shared" si="12"/>
        <v>0</v>
      </c>
      <c r="EU95" s="290">
        <f t="shared" ref="EU95:FZ95" si="13">SUM(EU11:EU94)</f>
        <v>0</v>
      </c>
      <c r="EV95" s="290">
        <f t="shared" si="13"/>
        <v>0</v>
      </c>
      <c r="EW95" s="290">
        <f t="shared" si="13"/>
        <v>0</v>
      </c>
      <c r="EX95" s="290">
        <f t="shared" si="13"/>
        <v>0</v>
      </c>
      <c r="EY95" s="290">
        <f t="shared" si="13"/>
        <v>0</v>
      </c>
      <c r="EZ95" s="290">
        <f t="shared" si="13"/>
        <v>0</v>
      </c>
      <c r="FA95" s="290">
        <f t="shared" si="13"/>
        <v>0</v>
      </c>
      <c r="FB95" s="290">
        <f t="shared" si="13"/>
        <v>0</v>
      </c>
      <c r="FC95" s="290">
        <f t="shared" si="13"/>
        <v>0</v>
      </c>
      <c r="FD95" s="290">
        <f t="shared" si="13"/>
        <v>0</v>
      </c>
      <c r="FE95" s="290">
        <f t="shared" si="13"/>
        <v>0</v>
      </c>
      <c r="FF95" s="290">
        <f t="shared" si="13"/>
        <v>0</v>
      </c>
      <c r="FG95" s="290">
        <f t="shared" si="13"/>
        <v>0</v>
      </c>
      <c r="FH95" s="290">
        <f t="shared" si="13"/>
        <v>0</v>
      </c>
      <c r="FI95" s="290">
        <f t="shared" si="13"/>
        <v>0</v>
      </c>
      <c r="FJ95" s="290">
        <f t="shared" si="13"/>
        <v>0</v>
      </c>
      <c r="FK95" s="290">
        <f t="shared" si="13"/>
        <v>0</v>
      </c>
      <c r="FL95" s="290">
        <f t="shared" si="13"/>
        <v>0</v>
      </c>
      <c r="FM95" s="290">
        <f t="shared" si="13"/>
        <v>0</v>
      </c>
      <c r="FN95" s="290">
        <f t="shared" si="13"/>
        <v>0</v>
      </c>
      <c r="FO95" s="290">
        <f t="shared" si="13"/>
        <v>0</v>
      </c>
      <c r="FP95" s="290">
        <f t="shared" si="13"/>
        <v>0</v>
      </c>
      <c r="FQ95" s="290">
        <f t="shared" si="13"/>
        <v>0</v>
      </c>
      <c r="FR95" s="290">
        <f t="shared" si="13"/>
        <v>0</v>
      </c>
      <c r="FS95" s="290">
        <f t="shared" si="13"/>
        <v>0</v>
      </c>
      <c r="FT95" s="290">
        <f t="shared" si="13"/>
        <v>0</v>
      </c>
      <c r="FU95" s="290">
        <f t="shared" si="13"/>
        <v>0</v>
      </c>
      <c r="FV95" s="290">
        <f t="shared" si="13"/>
        <v>0</v>
      </c>
      <c r="FW95" s="290">
        <f t="shared" si="13"/>
        <v>0</v>
      </c>
      <c r="FX95" s="290">
        <f t="shared" si="13"/>
        <v>0</v>
      </c>
      <c r="FY95" s="290">
        <f t="shared" si="13"/>
        <v>0</v>
      </c>
      <c r="FZ95" s="290">
        <f t="shared" si="13"/>
        <v>0</v>
      </c>
      <c r="GA95" s="290">
        <f t="shared" ref="GA95:GS95" si="14">SUM(GA11:GA94)</f>
        <v>0</v>
      </c>
      <c r="GB95" s="290">
        <f t="shared" si="14"/>
        <v>0</v>
      </c>
      <c r="GC95" s="290">
        <f t="shared" si="14"/>
        <v>0</v>
      </c>
      <c r="GD95" s="290">
        <f t="shared" si="14"/>
        <v>0</v>
      </c>
      <c r="GE95" s="290">
        <f t="shared" si="14"/>
        <v>0</v>
      </c>
      <c r="GF95" s="290">
        <f t="shared" si="14"/>
        <v>0</v>
      </c>
      <c r="GG95" s="290">
        <f t="shared" si="14"/>
        <v>0</v>
      </c>
      <c r="GH95" s="290">
        <f t="shared" si="14"/>
        <v>0</v>
      </c>
      <c r="GI95" s="290">
        <f t="shared" si="14"/>
        <v>0</v>
      </c>
      <c r="GJ95" s="290">
        <f t="shared" si="14"/>
        <v>0</v>
      </c>
      <c r="GK95" s="290">
        <f t="shared" si="14"/>
        <v>0</v>
      </c>
      <c r="GL95" s="290">
        <f t="shared" si="14"/>
        <v>0</v>
      </c>
      <c r="GM95" s="290">
        <f t="shared" si="14"/>
        <v>0</v>
      </c>
      <c r="GN95" s="290">
        <f t="shared" si="14"/>
        <v>0</v>
      </c>
      <c r="GO95" s="290">
        <f t="shared" si="14"/>
        <v>0</v>
      </c>
      <c r="GP95" s="290">
        <f t="shared" si="14"/>
        <v>0</v>
      </c>
      <c r="GQ95" s="290">
        <f t="shared" si="14"/>
        <v>0</v>
      </c>
      <c r="GR95" s="290">
        <f t="shared" si="14"/>
        <v>0</v>
      </c>
      <c r="GS95" s="290">
        <f t="shared" si="14"/>
        <v>0</v>
      </c>
      <c r="GT95" s="140"/>
      <c r="GU95" s="291">
        <f>SUM(GU11:GU94)</f>
        <v>0</v>
      </c>
      <c r="GV95" s="292"/>
      <c r="GW95" s="293"/>
      <c r="GX95" s="293"/>
      <c r="GY95" s="294"/>
      <c r="GZ95" s="295">
        <f>SUM(GZ11:GZ94)</f>
        <v>106720</v>
      </c>
    </row>
    <row r="96" spans="1:209" x14ac:dyDescent="0.25">
      <c r="B96" s="116"/>
      <c r="C96" s="116"/>
      <c r="D96" s="41"/>
      <c r="E96" s="42"/>
      <c r="F96" s="43"/>
      <c r="G96" s="44"/>
      <c r="H96" s="45"/>
      <c r="I96" s="46"/>
      <c r="J96" s="230"/>
      <c r="K96" s="282"/>
      <c r="L96" s="232"/>
      <c r="M96" s="283"/>
      <c r="N96" s="284"/>
      <c r="O96" s="296"/>
      <c r="P96" s="297"/>
      <c r="Q96" s="298"/>
      <c r="R96" s="298"/>
      <c r="S96" s="298"/>
      <c r="T96" s="45"/>
      <c r="U96" s="288"/>
      <c r="V96" s="245"/>
      <c r="W96" s="290"/>
      <c r="X96" s="299"/>
      <c r="Y96" s="300"/>
      <c r="Z96" s="301"/>
      <c r="AA96" s="42"/>
      <c r="AB96" s="301"/>
      <c r="AC96" s="302"/>
      <c r="AD96" s="124"/>
      <c r="AE96" s="116"/>
      <c r="AF96" s="79"/>
      <c r="AG96" s="303"/>
      <c r="AH96" s="300"/>
      <c r="AI96" s="301"/>
      <c r="AJ96" s="42"/>
      <c r="AK96" s="304"/>
      <c r="AL96" s="302"/>
      <c r="AM96" s="124"/>
      <c r="AO96" s="60"/>
      <c r="AP96" s="303"/>
      <c r="AQ96" s="300"/>
      <c r="AR96" s="301"/>
      <c r="AS96" s="42"/>
      <c r="AT96" s="301"/>
      <c r="AU96" s="302"/>
      <c r="AV96" s="124"/>
      <c r="AX96" s="60"/>
      <c r="AY96" s="303"/>
      <c r="AZ96" s="300"/>
      <c r="BA96" s="301"/>
      <c r="BB96" s="42"/>
      <c r="BC96" s="304"/>
      <c r="BD96" s="302"/>
      <c r="BE96" s="124"/>
      <c r="BG96" s="60"/>
      <c r="BH96" s="303"/>
      <c r="BI96" s="300"/>
      <c r="BJ96" s="301"/>
      <c r="BK96" s="42"/>
      <c r="BL96" s="304"/>
      <c r="BM96" s="302"/>
      <c r="BN96" s="124"/>
      <c r="BP96" s="60"/>
      <c r="BQ96" s="303"/>
      <c r="BR96" s="300"/>
      <c r="BS96" s="301"/>
      <c r="BT96" s="42"/>
      <c r="BU96" s="301"/>
      <c r="BV96" s="302"/>
      <c r="BW96" s="124"/>
      <c r="BY96" s="60"/>
      <c r="BZ96" s="303"/>
      <c r="CA96" s="300"/>
      <c r="CB96" s="301"/>
      <c r="CC96" s="42"/>
      <c r="CD96" s="301"/>
      <c r="CE96" s="302"/>
      <c r="CF96" s="124"/>
      <c r="CH96" s="60"/>
      <c r="CI96" s="303"/>
      <c r="CJ96" s="300"/>
      <c r="CK96" s="301"/>
      <c r="CL96" s="42"/>
      <c r="CM96" s="301"/>
      <c r="CN96" s="302"/>
      <c r="CO96" s="124"/>
      <c r="CQ96" s="60"/>
      <c r="CR96" s="303"/>
      <c r="CS96" s="300"/>
      <c r="CT96" s="301"/>
      <c r="CU96" s="305"/>
      <c r="CV96" s="304"/>
      <c r="CW96" s="306"/>
      <c r="CX96" s="124"/>
      <c r="CZ96" s="60"/>
      <c r="DA96" s="303"/>
      <c r="DB96" s="300"/>
      <c r="DC96" s="301"/>
      <c r="DD96" s="42"/>
      <c r="DE96" s="301"/>
      <c r="DF96" s="302"/>
      <c r="DG96" s="124"/>
      <c r="DI96" s="60"/>
      <c r="DJ96" s="303"/>
      <c r="DK96" s="300"/>
      <c r="DL96" s="301"/>
      <c r="DM96" s="305"/>
      <c r="DN96" s="304"/>
      <c r="DO96" s="306"/>
      <c r="DP96" s="124"/>
      <c r="DR96" s="60"/>
      <c r="DS96" s="303"/>
      <c r="DT96" s="300"/>
      <c r="DU96" s="301"/>
      <c r="DV96" s="42"/>
      <c r="DW96" s="301"/>
      <c r="DX96" s="302"/>
      <c r="DY96" s="124"/>
      <c r="EA96" s="60"/>
      <c r="EB96" s="303"/>
      <c r="EC96" s="300"/>
      <c r="ED96" s="301"/>
      <c r="EE96" s="305"/>
      <c r="EF96" s="304"/>
      <c r="EG96" s="306"/>
      <c r="EH96" s="124"/>
      <c r="EJ96" s="60"/>
      <c r="EK96" s="303"/>
      <c r="EL96" s="300"/>
      <c r="EM96" s="301"/>
      <c r="EN96" s="305"/>
      <c r="EO96" s="304"/>
      <c r="EP96" s="306"/>
      <c r="EQ96" s="124"/>
      <c r="ES96" s="60"/>
      <c r="ET96" s="303"/>
      <c r="EU96" s="300"/>
      <c r="EV96" s="301"/>
      <c r="EW96" s="42"/>
      <c r="EX96" s="301"/>
      <c r="EY96" s="302"/>
      <c r="EZ96" s="124"/>
      <c r="FB96" s="60"/>
      <c r="FC96" s="303"/>
      <c r="FD96" s="300"/>
      <c r="FE96" s="301"/>
      <c r="FF96" s="42"/>
      <c r="FG96" s="301"/>
      <c r="FH96" s="302"/>
      <c r="FI96" s="124"/>
      <c r="FK96" s="60"/>
      <c r="FL96" s="303"/>
      <c r="FM96" s="300"/>
      <c r="FN96" s="301"/>
      <c r="FO96" s="42"/>
      <c r="FP96" s="301"/>
      <c r="FQ96" s="302"/>
      <c r="FR96" s="124"/>
      <c r="FT96" s="60"/>
      <c r="FU96" s="303"/>
      <c r="FV96" s="300"/>
      <c r="FW96" s="301"/>
      <c r="FX96" s="42"/>
      <c r="FY96" s="301"/>
      <c r="FZ96" s="302"/>
      <c r="GA96" s="124"/>
      <c r="GC96" s="60"/>
      <c r="GD96" s="303"/>
      <c r="GE96" s="300"/>
      <c r="GF96" s="301"/>
      <c r="GG96" s="42"/>
      <c r="GH96" s="301"/>
      <c r="GI96" s="302"/>
      <c r="GJ96" s="124"/>
      <c r="GL96" s="60"/>
      <c r="GM96" s="303"/>
      <c r="GN96" s="300"/>
      <c r="GO96" s="301"/>
      <c r="GP96" s="42"/>
      <c r="GQ96" s="301"/>
      <c r="GR96" s="302"/>
      <c r="GS96" s="124"/>
      <c r="GT96" s="250"/>
      <c r="GU96"/>
      <c r="GW96" s="308"/>
      <c r="GX96" s="308"/>
      <c r="GY96" s="309"/>
      <c r="GZ96"/>
    </row>
    <row r="97" spans="1:208" ht="16.5" thickBot="1" x14ac:dyDescent="0.3">
      <c r="B97" s="116"/>
      <c r="C97" s="116"/>
      <c r="D97" s="41"/>
      <c r="E97" s="42"/>
      <c r="F97" s="43"/>
      <c r="G97" s="44"/>
      <c r="H97" s="45"/>
      <c r="I97" s="46"/>
      <c r="J97" s="230"/>
      <c r="K97" s="282"/>
      <c r="L97" s="232"/>
      <c r="M97" s="283"/>
      <c r="N97" s="284"/>
      <c r="O97" s="296"/>
      <c r="P97" s="297"/>
      <c r="Q97" s="298"/>
      <c r="R97" s="298"/>
      <c r="S97" s="298"/>
      <c r="T97" s="45"/>
      <c r="U97" s="288"/>
      <c r="V97" s="245"/>
      <c r="W97" s="290"/>
      <c r="X97" s="299"/>
      <c r="Y97" s="300"/>
      <c r="Z97" s="301"/>
      <c r="AA97" s="42"/>
      <c r="AB97" s="301"/>
      <c r="AC97" s="302"/>
      <c r="AD97" s="124"/>
      <c r="AE97" s="116"/>
      <c r="AF97" s="79"/>
      <c r="AG97" s="303"/>
      <c r="AH97" s="300"/>
      <c r="AI97" s="301"/>
      <c r="AJ97" s="42"/>
      <c r="AK97" s="304"/>
      <c r="AL97" s="302"/>
      <c r="AM97" s="124"/>
      <c r="AO97" s="60"/>
      <c r="AP97" s="303"/>
      <c r="AQ97" s="300"/>
      <c r="AR97" s="301"/>
      <c r="AS97" s="42"/>
      <c r="AT97" s="301"/>
      <c r="AU97" s="302"/>
      <c r="AV97" s="124"/>
      <c r="AX97" s="60"/>
      <c r="AY97" s="303"/>
      <c r="AZ97" s="300"/>
      <c r="BA97" s="301"/>
      <c r="BB97" s="42"/>
      <c r="BC97" s="304"/>
      <c r="BD97" s="302"/>
      <c r="BE97" s="124"/>
      <c r="BG97" s="60"/>
      <c r="BH97" s="303"/>
      <c r="BI97" s="300"/>
      <c r="BJ97" s="301"/>
      <c r="BK97" s="42"/>
      <c r="BL97" s="304"/>
      <c r="BM97" s="302"/>
      <c r="BN97" s="124"/>
      <c r="BP97" s="60"/>
      <c r="BQ97" s="303"/>
      <c r="BR97" s="300"/>
      <c r="BS97" s="301"/>
      <c r="BT97" s="42"/>
      <c r="BU97" s="301"/>
      <c r="BV97" s="302"/>
      <c r="BW97" s="124"/>
      <c r="BY97" s="60"/>
      <c r="BZ97" s="303"/>
      <c r="CA97" s="300"/>
      <c r="CB97" s="301"/>
      <c r="CC97" s="42"/>
      <c r="CD97" s="301"/>
      <c r="CE97" s="302"/>
      <c r="CF97" s="124"/>
      <c r="CH97" s="60"/>
      <c r="CI97" s="303"/>
      <c r="CJ97" s="300"/>
      <c r="CK97" s="301"/>
      <c r="CL97" s="42"/>
      <c r="CM97" s="301"/>
      <c r="CN97" s="302"/>
      <c r="CO97" s="124"/>
      <c r="CQ97" s="60"/>
      <c r="CR97" s="303"/>
      <c r="CS97" s="300"/>
      <c r="CT97" s="301"/>
      <c r="CU97" s="305"/>
      <c r="CV97" s="304"/>
      <c r="CW97" s="306"/>
      <c r="CX97" s="124"/>
      <c r="CZ97" s="60"/>
      <c r="DA97" s="303"/>
      <c r="DB97" s="300"/>
      <c r="DC97" s="301"/>
      <c r="DD97" s="42"/>
      <c r="DE97" s="301"/>
      <c r="DF97" s="302"/>
      <c r="DG97" s="124"/>
      <c r="DI97" s="60"/>
      <c r="DJ97" s="303"/>
      <c r="DK97" s="300"/>
      <c r="DL97" s="301"/>
      <c r="DM97" s="305"/>
      <c r="DN97" s="304"/>
      <c r="DO97" s="306"/>
      <c r="DP97" s="124"/>
      <c r="DR97" s="60"/>
      <c r="DS97" s="303"/>
      <c r="DT97" s="300"/>
      <c r="DU97" s="301"/>
      <c r="DV97" s="42"/>
      <c r="DW97" s="301"/>
      <c r="DX97" s="302"/>
      <c r="DY97" s="124"/>
      <c r="EA97" s="60"/>
      <c r="EB97" s="303"/>
      <c r="EC97" s="300"/>
      <c r="ED97" s="301"/>
      <c r="EE97" s="305"/>
      <c r="EF97" s="304"/>
      <c r="EG97" s="306"/>
      <c r="EH97" s="124"/>
      <c r="EJ97" s="60"/>
      <c r="EK97" s="303"/>
      <c r="EL97" s="300"/>
      <c r="EM97" s="301"/>
      <c r="EN97" s="305"/>
      <c r="EO97" s="304"/>
      <c r="EP97" s="306"/>
      <c r="EQ97" s="124"/>
      <c r="ES97" s="60"/>
      <c r="ET97" s="303"/>
      <c r="EU97" s="300"/>
      <c r="EV97" s="301"/>
      <c r="EW97" s="42"/>
      <c r="EX97" s="301"/>
      <c r="EY97" s="302"/>
      <c r="EZ97" s="124"/>
      <c r="FB97" s="60"/>
      <c r="FC97" s="303"/>
      <c r="FD97" s="300"/>
      <c r="FE97" s="301"/>
      <c r="FF97" s="42"/>
      <c r="FG97" s="301"/>
      <c r="FH97" s="302"/>
      <c r="FI97" s="124"/>
      <c r="FK97" s="60"/>
      <c r="FL97" s="303"/>
      <c r="FM97" s="300"/>
      <c r="FN97" s="301"/>
      <c r="FO97" s="42"/>
      <c r="FP97" s="301"/>
      <c r="FQ97" s="302"/>
      <c r="FR97" s="124"/>
      <c r="FT97" s="60"/>
      <c r="FU97" s="303"/>
      <c r="FV97" s="300"/>
      <c r="FW97" s="301"/>
      <c r="FX97" s="42"/>
      <c r="FY97" s="301"/>
      <c r="FZ97" s="302"/>
      <c r="GA97" s="124"/>
      <c r="GC97" s="60"/>
      <c r="GD97" s="303"/>
      <c r="GE97" s="300"/>
      <c r="GF97" s="301"/>
      <c r="GG97" s="42"/>
      <c r="GH97" s="301"/>
      <c r="GI97" s="302"/>
      <c r="GJ97" s="124"/>
      <c r="GL97" s="60"/>
      <c r="GM97" s="303"/>
      <c r="GN97" s="300"/>
      <c r="GO97" s="301"/>
      <c r="GP97" s="42"/>
      <c r="GQ97" s="301"/>
      <c r="GR97" s="302"/>
      <c r="GS97" s="124"/>
      <c r="GT97" s="250"/>
      <c r="GU97"/>
      <c r="GW97" s="308"/>
      <c r="GX97" s="308"/>
      <c r="GY97" s="309"/>
      <c r="GZ97"/>
    </row>
    <row r="98" spans="1:208" ht="16.5" thickTop="1" x14ac:dyDescent="0.25">
      <c r="B98" s="116"/>
      <c r="C98" s="116"/>
      <c r="D98" s="41"/>
      <c r="E98" s="42"/>
      <c r="F98" s="43"/>
      <c r="G98" s="44"/>
      <c r="H98" s="45"/>
      <c r="I98" s="46"/>
      <c r="J98" s="230"/>
      <c r="K98" s="282"/>
      <c r="L98" s="232"/>
      <c r="M98" s="283"/>
      <c r="N98" s="254"/>
      <c r="O98" s="841" t="s">
        <v>36</v>
      </c>
      <c r="P98" s="842"/>
      <c r="Q98" s="842"/>
      <c r="R98" s="310"/>
      <c r="S98" s="310"/>
      <c r="T98" s="826">
        <f>GZ95+GU95+W95+T95+R95</f>
        <v>21265666.990000002</v>
      </c>
      <c r="U98" s="827"/>
      <c r="V98" s="245"/>
      <c r="W98" s="290"/>
      <c r="X98" s="299"/>
      <c r="Y98" s="300"/>
      <c r="Z98" s="301"/>
      <c r="AA98" s="42"/>
      <c r="AB98" s="301"/>
      <c r="AC98" s="302"/>
      <c r="AD98" s="124"/>
      <c r="AE98" s="116"/>
      <c r="AF98" s="79"/>
      <c r="AG98" s="303"/>
      <c r="AH98" s="300"/>
      <c r="AI98" s="301"/>
      <c r="AJ98" s="42"/>
      <c r="AK98" s="304"/>
      <c r="AL98" s="302"/>
      <c r="AM98" s="124"/>
      <c r="AO98" s="60"/>
      <c r="AP98" s="303"/>
      <c r="AQ98" s="300"/>
      <c r="AR98" s="301"/>
      <c r="AS98" s="42"/>
      <c r="AT98" s="301"/>
      <c r="AU98" s="302"/>
      <c r="AV98" s="124"/>
      <c r="AX98" s="60"/>
      <c r="AY98" s="303"/>
      <c r="AZ98" s="300"/>
      <c r="BA98" s="301"/>
      <c r="BB98" s="42"/>
      <c r="BC98" s="304"/>
      <c r="BD98" s="302"/>
      <c r="BE98" s="124"/>
      <c r="BG98" s="60"/>
      <c r="BH98" s="303"/>
      <c r="BI98" s="300"/>
      <c r="BJ98" s="301"/>
      <c r="BK98" s="42"/>
      <c r="BL98" s="304"/>
      <c r="BM98" s="302"/>
      <c r="BN98" s="124"/>
      <c r="BP98" s="60"/>
      <c r="BQ98" s="303"/>
      <c r="BR98" s="300"/>
      <c r="BS98" s="301"/>
      <c r="BT98" s="42"/>
      <c r="BU98" s="301"/>
      <c r="BV98" s="302"/>
      <c r="BW98" s="124"/>
      <c r="BY98" s="60"/>
      <c r="BZ98" s="303"/>
      <c r="CA98" s="300"/>
      <c r="CB98" s="301"/>
      <c r="CC98" s="42"/>
      <c r="CD98" s="301"/>
      <c r="CE98" s="302"/>
      <c r="CF98" s="124"/>
      <c r="CH98" s="60"/>
      <c r="CI98" s="303"/>
      <c r="CJ98" s="300"/>
      <c r="CK98" s="301"/>
      <c r="CL98" s="42"/>
      <c r="CM98" s="301"/>
      <c r="CN98" s="302"/>
      <c r="CO98" s="124"/>
      <c r="CQ98" s="60"/>
      <c r="CR98" s="303"/>
      <c r="CS98" s="300"/>
      <c r="CT98" s="301"/>
      <c r="CU98" s="305"/>
      <c r="CV98" s="304"/>
      <c r="CW98" s="306"/>
      <c r="CX98" s="124"/>
      <c r="CZ98" s="60"/>
      <c r="DA98" s="303"/>
      <c r="DB98" s="300"/>
      <c r="DC98" s="301"/>
      <c r="DD98" s="42"/>
      <c r="DE98" s="301"/>
      <c r="DF98" s="302"/>
      <c r="DG98" s="124"/>
      <c r="DI98" s="60"/>
      <c r="DJ98" s="303"/>
      <c r="DK98" s="300"/>
      <c r="DL98" s="301"/>
      <c r="DM98" s="305"/>
      <c r="DN98" s="304"/>
      <c r="DO98" s="306"/>
      <c r="DP98" s="124"/>
      <c r="DR98" s="60"/>
      <c r="DS98" s="303"/>
      <c r="DT98" s="300"/>
      <c r="DU98" s="301"/>
      <c r="DV98" s="42"/>
      <c r="DW98" s="301"/>
      <c r="DX98" s="302"/>
      <c r="DY98" s="124"/>
      <c r="EA98" s="60"/>
      <c r="EB98" s="303"/>
      <c r="EC98" s="300"/>
      <c r="ED98" s="301"/>
      <c r="EE98" s="305"/>
      <c r="EF98" s="304"/>
      <c r="EG98" s="306"/>
      <c r="EH98" s="124"/>
      <c r="EJ98" s="60"/>
      <c r="EK98" s="303"/>
      <c r="EL98" s="300"/>
      <c r="EM98" s="301"/>
      <c r="EN98" s="305"/>
      <c r="EO98" s="304"/>
      <c r="EP98" s="306"/>
      <c r="EQ98" s="124"/>
      <c r="ES98" s="60"/>
      <c r="ET98" s="303"/>
      <c r="EU98" s="300"/>
      <c r="EV98" s="301"/>
      <c r="EW98" s="42"/>
      <c r="EX98" s="301"/>
      <c r="EY98" s="302"/>
      <c r="EZ98" s="124"/>
      <c r="FB98" s="60"/>
      <c r="FC98" s="303"/>
      <c r="FD98" s="300"/>
      <c r="FE98" s="301"/>
      <c r="FF98" s="42"/>
      <c r="FG98" s="301"/>
      <c r="FH98" s="302"/>
      <c r="FI98" s="124"/>
      <c r="FK98" s="60"/>
      <c r="FL98" s="303"/>
      <c r="FM98" s="300"/>
      <c r="FN98" s="301"/>
      <c r="FO98" s="42"/>
      <c r="FP98" s="301"/>
      <c r="FQ98" s="302"/>
      <c r="FR98" s="124"/>
      <c r="FT98" s="60"/>
      <c r="FU98" s="303"/>
      <c r="FV98" s="300"/>
      <c r="FW98" s="301"/>
      <c r="FX98" s="42"/>
      <c r="FY98" s="301"/>
      <c r="FZ98" s="302"/>
      <c r="GA98" s="124"/>
      <c r="GC98" s="60"/>
      <c r="GD98" s="303"/>
      <c r="GE98" s="300"/>
      <c r="GF98" s="301"/>
      <c r="GG98" s="42"/>
      <c r="GH98" s="301"/>
      <c r="GI98" s="302"/>
      <c r="GJ98" s="124"/>
      <c r="GL98" s="60"/>
      <c r="GM98" s="303"/>
      <c r="GN98" s="300"/>
      <c r="GO98" s="301"/>
      <c r="GP98" s="42"/>
      <c r="GQ98" s="301"/>
      <c r="GR98" s="302"/>
      <c r="GS98" s="124"/>
      <c r="GT98" s="250"/>
      <c r="GU98"/>
      <c r="GW98" s="308"/>
      <c r="GX98" s="308"/>
      <c r="GY98" s="309"/>
      <c r="GZ98"/>
    </row>
    <row r="99" spans="1:208" ht="16.5" thickBot="1" x14ac:dyDescent="0.3">
      <c r="B99" s="116"/>
      <c r="C99" s="116"/>
      <c r="D99" s="41"/>
      <c r="E99" s="42"/>
      <c r="F99" s="43"/>
      <c r="G99" s="44"/>
      <c r="H99" s="45"/>
      <c r="I99" s="46"/>
      <c r="J99" s="311"/>
      <c r="K99" s="282"/>
      <c r="L99" s="232"/>
      <c r="M99" s="283"/>
      <c r="N99" s="254"/>
      <c r="O99" s="843"/>
      <c r="P99" s="844"/>
      <c r="Q99" s="844"/>
      <c r="R99" s="312"/>
      <c r="S99" s="312"/>
      <c r="T99" s="828"/>
      <c r="U99" s="829"/>
      <c r="V99" s="245"/>
      <c r="W99" s="290"/>
      <c r="X99" s="299"/>
      <c r="Y99" s="300"/>
      <c r="Z99" s="301"/>
      <c r="AA99" s="42"/>
      <c r="AB99" s="301"/>
      <c r="AC99" s="302"/>
      <c r="AD99" s="124"/>
      <c r="AE99" s="116"/>
      <c r="AF99" s="79"/>
      <c r="AG99" s="303"/>
      <c r="AH99" s="300"/>
      <c r="AI99" s="301"/>
      <c r="AJ99" s="42"/>
      <c r="AK99" s="304"/>
      <c r="AL99" s="302"/>
      <c r="AM99" s="124"/>
      <c r="AO99" s="60"/>
      <c r="AP99" s="303"/>
      <c r="AQ99" s="300"/>
      <c r="AR99" s="301"/>
      <c r="AS99" s="42"/>
      <c r="AT99" s="301"/>
      <c r="AU99" s="302"/>
      <c r="AV99" s="124"/>
      <c r="AX99" s="60"/>
      <c r="AY99" s="303"/>
      <c r="AZ99" s="300"/>
      <c r="BA99" s="301"/>
      <c r="BB99" s="42"/>
      <c r="BC99" s="304"/>
      <c r="BD99" s="302"/>
      <c r="BE99" s="124"/>
      <c r="BG99" s="60"/>
      <c r="BH99" s="303"/>
      <c r="BI99" s="300"/>
      <c r="BJ99" s="301"/>
      <c r="BK99" s="42"/>
      <c r="BL99" s="304"/>
      <c r="BM99" s="302"/>
      <c r="BN99" s="124"/>
      <c r="BP99" s="60"/>
      <c r="BQ99" s="303"/>
      <c r="BR99" s="300"/>
      <c r="BS99" s="301"/>
      <c r="BT99" s="42"/>
      <c r="BU99" s="301"/>
      <c r="BV99" s="302"/>
      <c r="BW99" s="124"/>
      <c r="BY99" s="60"/>
      <c r="BZ99" s="303"/>
      <c r="CA99" s="300"/>
      <c r="CB99" s="301"/>
      <c r="CC99" s="42"/>
      <c r="CD99" s="301"/>
      <c r="CE99" s="302"/>
      <c r="CF99" s="124"/>
      <c r="CH99" s="60"/>
      <c r="CI99" s="303"/>
      <c r="CJ99" s="300"/>
      <c r="CK99" s="301"/>
      <c r="CL99" s="42"/>
      <c r="CM99" s="301"/>
      <c r="CN99" s="302"/>
      <c r="CO99" s="124"/>
      <c r="CQ99" s="60"/>
      <c r="CR99" s="303"/>
      <c r="CS99" s="300"/>
      <c r="CT99" s="301"/>
      <c r="CU99" s="305"/>
      <c r="CV99" s="304"/>
      <c r="CW99" s="306"/>
      <c r="CX99" s="124"/>
      <c r="CZ99" s="60"/>
      <c r="DA99" s="303"/>
      <c r="DB99" s="300"/>
      <c r="DC99" s="301"/>
      <c r="DD99" s="42"/>
      <c r="DE99" s="301"/>
      <c r="DF99" s="302"/>
      <c r="DG99" s="124"/>
      <c r="DI99" s="60"/>
      <c r="DJ99" s="303"/>
      <c r="DK99" s="300"/>
      <c r="DL99" s="301"/>
      <c r="DM99" s="305"/>
      <c r="DN99" s="304"/>
      <c r="DO99" s="306"/>
      <c r="DP99" s="124"/>
      <c r="DR99" s="60"/>
      <c r="DS99" s="303"/>
      <c r="DT99" s="300"/>
      <c r="DU99" s="301"/>
      <c r="DV99" s="42"/>
      <c r="DW99" s="301"/>
      <c r="DX99" s="302"/>
      <c r="DY99" s="124"/>
      <c r="EA99" s="60"/>
      <c r="EB99" s="303"/>
      <c r="EC99" s="300"/>
      <c r="ED99" s="301"/>
      <c r="EE99" s="305"/>
      <c r="EF99" s="304"/>
      <c r="EG99" s="306"/>
      <c r="EH99" s="124"/>
      <c r="EJ99" s="60"/>
      <c r="EK99" s="303"/>
      <c r="EL99" s="300"/>
      <c r="EM99" s="301"/>
      <c r="EN99" s="305"/>
      <c r="EO99" s="304"/>
      <c r="EP99" s="306"/>
      <c r="EQ99" s="124"/>
      <c r="ES99" s="60"/>
      <c r="ET99" s="303"/>
      <c r="EU99" s="300"/>
      <c r="EV99" s="301"/>
      <c r="EW99" s="42"/>
      <c r="EX99" s="301"/>
      <c r="EY99" s="302"/>
      <c r="EZ99" s="124"/>
      <c r="FB99" s="60"/>
      <c r="FC99" s="303"/>
      <c r="FD99" s="300"/>
      <c r="FE99" s="301"/>
      <c r="FF99" s="42"/>
      <c r="FG99" s="301"/>
      <c r="FH99" s="302"/>
      <c r="FI99" s="124"/>
      <c r="FK99" s="60"/>
      <c r="FL99" s="303"/>
      <c r="FM99" s="300"/>
      <c r="FN99" s="301"/>
      <c r="FO99" s="42"/>
      <c r="FP99" s="301"/>
      <c r="FQ99" s="302"/>
      <c r="FR99" s="124"/>
      <c r="FT99" s="60"/>
      <c r="FU99" s="303"/>
      <c r="FV99" s="300"/>
      <c r="FW99" s="301"/>
      <c r="FX99" s="42"/>
      <c r="FY99" s="301"/>
      <c r="FZ99" s="302"/>
      <c r="GA99" s="124"/>
      <c r="GC99" s="60"/>
      <c r="GD99" s="303"/>
      <c r="GE99" s="300"/>
      <c r="GF99" s="301"/>
      <c r="GG99" s="42"/>
      <c r="GH99" s="301"/>
      <c r="GI99" s="302"/>
      <c r="GJ99" s="124"/>
      <c r="GL99" s="60"/>
      <c r="GM99" s="303"/>
      <c r="GN99" s="300"/>
      <c r="GO99" s="301"/>
      <c r="GP99" s="42"/>
      <c r="GQ99" s="301"/>
      <c r="GR99" s="302"/>
      <c r="GS99" s="124"/>
      <c r="GT99" s="250"/>
      <c r="GU99"/>
      <c r="GW99" s="308"/>
      <c r="GX99" s="308"/>
      <c r="GY99" s="309"/>
      <c r="GZ99"/>
    </row>
    <row r="100" spans="1:208" ht="16.5" thickTop="1" x14ac:dyDescent="0.25">
      <c r="B100" s="116"/>
      <c r="C100" s="116"/>
      <c r="D100" s="41"/>
      <c r="E100" s="42"/>
      <c r="F100" s="43"/>
      <c r="G100" s="44"/>
      <c r="H100" s="45"/>
      <c r="I100" s="46"/>
      <c r="J100" s="311"/>
      <c r="K100" s="282"/>
      <c r="L100" s="232"/>
      <c r="M100" s="283"/>
      <c r="N100" s="254"/>
      <c r="O100" s="296"/>
      <c r="P100" s="297"/>
      <c r="Q100" s="298"/>
      <c r="R100" s="298"/>
      <c r="S100" s="298"/>
      <c r="T100" s="274"/>
      <c r="U100" s="313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309"/>
      <c r="GZ100"/>
    </row>
    <row r="101" spans="1:208" x14ac:dyDescent="0.25">
      <c r="B101" s="116"/>
      <c r="C101" s="116"/>
      <c r="D101" s="41"/>
      <c r="E101" s="42"/>
      <c r="F101" s="43"/>
      <c r="G101" s="44"/>
      <c r="H101" s="45"/>
      <c r="I101" s="46"/>
      <c r="J101" s="230"/>
      <c r="K101" s="282"/>
      <c r="L101" s="232"/>
      <c r="M101" s="283"/>
      <c r="N101" s="254"/>
      <c r="O101" s="296"/>
      <c r="P101" s="297"/>
      <c r="Q101" s="298"/>
      <c r="R101" s="298"/>
      <c r="S101" s="298"/>
      <c r="T101" s="274"/>
      <c r="U101" s="313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309"/>
      <c r="GZ101"/>
    </row>
    <row r="102" spans="1:208" x14ac:dyDescent="0.25">
      <c r="A102" s="1">
        <v>25</v>
      </c>
      <c r="B102" s="116" t="e">
        <f>#REF!</f>
        <v>#REF!</v>
      </c>
      <c r="C102" s="116" t="e">
        <f>#REF!</f>
        <v>#REF!</v>
      </c>
      <c r="D102" s="41" t="e">
        <f>#REF!</f>
        <v>#REF!</v>
      </c>
      <c r="E102" s="42" t="e">
        <f>#REF!</f>
        <v>#REF!</v>
      </c>
      <c r="F102" s="43" t="e">
        <f>#REF!</f>
        <v>#REF!</v>
      </c>
      <c r="G102" s="44" t="e">
        <f>#REF!</f>
        <v>#REF!</v>
      </c>
      <c r="H102" s="45" t="e">
        <f>#REF!</f>
        <v>#REF!</v>
      </c>
      <c r="I102" s="46" t="e">
        <f>#REF!</f>
        <v>#REF!</v>
      </c>
      <c r="J102" s="230"/>
      <c r="K102" s="282"/>
      <c r="L102" s="232"/>
      <c r="M102" s="283"/>
      <c r="N102" s="254"/>
      <c r="O102" s="296"/>
      <c r="P102" s="314"/>
      <c r="Q102" s="298"/>
      <c r="R102" s="298"/>
      <c r="S102" s="298"/>
      <c r="T102" s="274"/>
      <c r="U102" s="315"/>
      <c r="V102" s="245"/>
      <c r="W102" s="290"/>
      <c r="X102" s="299"/>
      <c r="Y102" s="300"/>
      <c r="Z102" s="301"/>
      <c r="AA102" s="262"/>
      <c r="AB102" s="261"/>
      <c r="AC102" s="263"/>
      <c r="AD102" s="264"/>
      <c r="AE102" s="116"/>
      <c r="AF102" s="79"/>
      <c r="AG102" s="303"/>
      <c r="AH102" s="300"/>
      <c r="AI102" s="301"/>
      <c r="AJ102" s="305"/>
      <c r="AK102" s="304"/>
      <c r="AL102" s="306"/>
      <c r="AM102" s="124"/>
      <c r="AO102" s="60"/>
      <c r="AP102" s="303"/>
      <c r="AQ102" s="300">
        <v>21</v>
      </c>
      <c r="AR102" s="301"/>
      <c r="AS102" s="305"/>
      <c r="AT102" s="301"/>
      <c r="AU102" s="306"/>
      <c r="AV102" s="124"/>
      <c r="AX102" s="60"/>
      <c r="AY102" s="303"/>
      <c r="AZ102" s="300">
        <v>21</v>
      </c>
      <c r="BA102" s="301"/>
      <c r="BB102" s="305"/>
      <c r="BC102" s="304"/>
      <c r="BD102" s="306"/>
      <c r="BE102" s="124"/>
      <c r="BG102" s="60"/>
      <c r="BH102" s="303"/>
      <c r="BI102" s="300"/>
      <c r="BJ102" s="301"/>
      <c r="BK102" s="305"/>
      <c r="BL102" s="304"/>
      <c r="BM102" s="306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>
        <v>21</v>
      </c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>
        <v>21</v>
      </c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>
        <v>21</v>
      </c>
      <c r="ED102" s="301"/>
      <c r="EE102" s="305"/>
      <c r="EF102" s="304"/>
      <c r="EG102" s="306"/>
      <c r="EH102" s="124"/>
      <c r="EJ102" s="60"/>
      <c r="EK102" s="303"/>
      <c r="EL102" s="300">
        <v>21</v>
      </c>
      <c r="EM102" s="301"/>
      <c r="EN102" s="305"/>
      <c r="EO102" s="304"/>
      <c r="EP102" s="306"/>
      <c r="EQ102" s="124"/>
      <c r="ES102" s="60"/>
      <c r="ET102" s="303"/>
      <c r="EU102" s="300">
        <v>21</v>
      </c>
      <c r="EV102" s="301"/>
      <c r="EW102" s="42"/>
      <c r="EX102" s="301"/>
      <c r="EY102" s="302"/>
      <c r="EZ102" s="124"/>
      <c r="FB102" s="60"/>
      <c r="FC102" s="303"/>
      <c r="FD102" s="300">
        <v>21</v>
      </c>
      <c r="FE102" s="301"/>
      <c r="FF102" s="42"/>
      <c r="FG102" s="301"/>
      <c r="FH102" s="302"/>
      <c r="FI102" s="124"/>
      <c r="FK102" s="60"/>
      <c r="FL102" s="303"/>
      <c r="FM102" s="300">
        <v>21</v>
      </c>
      <c r="FN102" s="301"/>
      <c r="FO102" s="42"/>
      <c r="FP102" s="301"/>
      <c r="FQ102" s="302"/>
      <c r="FR102" s="124"/>
      <c r="FT102" s="60"/>
      <c r="FU102" s="303"/>
      <c r="FV102" s="300">
        <v>21</v>
      </c>
      <c r="FW102" s="301"/>
      <c r="FX102" s="42"/>
      <c r="FY102" s="301"/>
      <c r="FZ102" s="302"/>
      <c r="GA102" s="124"/>
      <c r="GC102" s="60"/>
      <c r="GD102" s="303"/>
      <c r="GE102" s="300">
        <v>21</v>
      </c>
      <c r="GF102" s="301"/>
      <c r="GG102" s="42"/>
      <c r="GH102" s="301"/>
      <c r="GI102" s="302"/>
      <c r="GJ102" s="124"/>
      <c r="GL102" s="60"/>
      <c r="GM102" s="303"/>
      <c r="GN102" s="300">
        <v>21</v>
      </c>
      <c r="GO102" s="301"/>
      <c r="GP102" s="42"/>
      <c r="GQ102" s="301"/>
      <c r="GR102" s="302"/>
      <c r="GS102" s="124"/>
      <c r="GT102" s="250"/>
      <c r="GU102"/>
      <c r="GW102" s="308"/>
      <c r="GX102" s="308"/>
      <c r="GY102" s="309"/>
      <c r="GZ102"/>
    </row>
    <row r="103" spans="1:208" x14ac:dyDescent="0.25">
      <c r="A103" s="1">
        <v>26</v>
      </c>
      <c r="B103" s="116" t="e">
        <f>#REF!</f>
        <v>#REF!</v>
      </c>
      <c r="C103" s="116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311"/>
      <c r="K103" s="282"/>
      <c r="L103" s="232"/>
      <c r="M103" s="283"/>
      <c r="N103" s="254"/>
      <c r="O103" s="89"/>
      <c r="P103" s="247"/>
      <c r="Q103" s="80"/>
      <c r="R103" s="80"/>
      <c r="S103" s="80"/>
      <c r="T103" s="274"/>
      <c r="U103" s="316"/>
      <c r="V103" s="245"/>
      <c r="W103" s="290"/>
      <c r="X103" s="299"/>
      <c r="Y103" s="300"/>
      <c r="Z103" s="301"/>
      <c r="AA103" s="42"/>
      <c r="AB103" s="301"/>
      <c r="AC103" s="302"/>
      <c r="AD103" s="124"/>
      <c r="AE103" s="116"/>
      <c r="AF103" s="79"/>
      <c r="AG103" s="303"/>
      <c r="AH103" s="300"/>
      <c r="AI103" s="301"/>
      <c r="AJ103" s="305"/>
      <c r="AK103" s="304"/>
      <c r="AL103" s="306"/>
      <c r="AM103" s="124"/>
      <c r="AO103" s="60"/>
      <c r="AP103" s="303"/>
      <c r="AQ103" s="300">
        <v>22</v>
      </c>
      <c r="AR103" s="304"/>
      <c r="AS103" s="305"/>
      <c r="AT103" s="301"/>
      <c r="AU103" s="306"/>
      <c r="AV103" s="124"/>
      <c r="AX103" s="60"/>
      <c r="AY103" s="303"/>
      <c r="AZ103" s="300">
        <v>22</v>
      </c>
      <c r="BA103" s="301"/>
      <c r="BB103" s="305"/>
      <c r="BC103" s="304"/>
      <c r="BD103" s="306"/>
      <c r="BE103" s="124"/>
      <c r="BG103" s="60"/>
      <c r="BH103" s="303"/>
      <c r="BI103" s="300"/>
      <c r="BJ103" s="301"/>
      <c r="BK103" s="305"/>
      <c r="BL103" s="304"/>
      <c r="BM103" s="306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>
        <v>22</v>
      </c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>
        <v>22</v>
      </c>
      <c r="DC103" s="301"/>
      <c r="DD103" s="305"/>
      <c r="DE103" s="304"/>
      <c r="DF103" s="306"/>
      <c r="DG103" s="124"/>
      <c r="DI103" s="60"/>
      <c r="DJ103" s="303"/>
      <c r="DK103" s="300"/>
      <c r="DL103" s="301">
        <v>0</v>
      </c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>
        <v>22</v>
      </c>
      <c r="ED103" s="301"/>
      <c r="EE103" s="305"/>
      <c r="EF103" s="304"/>
      <c r="EG103" s="306"/>
      <c r="EH103" s="124"/>
      <c r="EJ103" s="60"/>
      <c r="EK103" s="303"/>
      <c r="EL103" s="300">
        <v>22</v>
      </c>
      <c r="EM103" s="301"/>
      <c r="EN103" s="305"/>
      <c r="EO103" s="304"/>
      <c r="EP103" s="306"/>
      <c r="EQ103" s="124"/>
      <c r="ES103" s="60"/>
      <c r="ET103" s="303"/>
      <c r="EU103" s="300">
        <v>22</v>
      </c>
      <c r="EV103" s="301"/>
      <c r="EW103" s="42"/>
      <c r="EX103" s="301"/>
      <c r="EY103" s="302"/>
      <c r="EZ103" s="124"/>
      <c r="FB103" s="60"/>
      <c r="FC103" s="303"/>
      <c r="FD103" s="300">
        <v>22</v>
      </c>
      <c r="FE103" s="301"/>
      <c r="FF103" s="42"/>
      <c r="FG103" s="301"/>
      <c r="FH103" s="302"/>
      <c r="FI103" s="124"/>
      <c r="FK103" s="60"/>
      <c r="FL103" s="303"/>
      <c r="FM103" s="300">
        <v>22</v>
      </c>
      <c r="FN103" s="301"/>
      <c r="FO103" s="42"/>
      <c r="FP103" s="301"/>
      <c r="FQ103" s="302"/>
      <c r="FR103" s="124"/>
      <c r="FT103" s="60"/>
      <c r="FU103" s="303"/>
      <c r="FV103" s="300">
        <v>22</v>
      </c>
      <c r="FW103" s="301"/>
      <c r="FX103" s="42"/>
      <c r="FY103" s="301"/>
      <c r="FZ103" s="302"/>
      <c r="GA103" s="124"/>
      <c r="GC103" s="60"/>
      <c r="GD103" s="303"/>
      <c r="GE103" s="300">
        <v>22</v>
      </c>
      <c r="GF103" s="301"/>
      <c r="GG103" s="42"/>
      <c r="GH103" s="301"/>
      <c r="GI103" s="302"/>
      <c r="GJ103" s="124"/>
      <c r="GL103" s="60"/>
      <c r="GM103" s="303"/>
      <c r="GN103" s="300">
        <v>22</v>
      </c>
      <c r="GO103" s="301"/>
      <c r="GP103" s="42"/>
      <c r="GQ103" s="301"/>
      <c r="GR103" s="302"/>
      <c r="GS103" s="124"/>
      <c r="GT103" s="250"/>
      <c r="GU103"/>
      <c r="GW103" s="308"/>
      <c r="GX103" s="308"/>
      <c r="GY103" s="309"/>
      <c r="GZ103"/>
    </row>
    <row r="104" spans="1:208" ht="16.5" thickBot="1" x14ac:dyDescent="0.3">
      <c r="A104" s="1">
        <v>27</v>
      </c>
      <c r="B104" s="116" t="e">
        <f>#REF!</f>
        <v>#REF!</v>
      </c>
      <c r="C104" s="116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1"/>
      <c r="K104" s="282"/>
      <c r="L104" s="232"/>
      <c r="O104" s="317"/>
      <c r="P104" s="318"/>
      <c r="Q104" s="319"/>
      <c r="R104" s="319"/>
      <c r="S104" s="319"/>
      <c r="T104" s="60"/>
      <c r="U104" s="316"/>
      <c r="V104" s="245"/>
      <c r="W104" s="290"/>
      <c r="X104" s="299"/>
      <c r="Y104" s="300"/>
      <c r="Z104" s="304"/>
      <c r="AA104" s="42"/>
      <c r="AB104" s="301"/>
      <c r="AC104" s="302"/>
      <c r="AD104" s="124"/>
      <c r="AE104" s="116"/>
      <c r="AF104" s="79"/>
      <c r="AG104" s="320"/>
      <c r="AH104" s="321"/>
      <c r="AI104" s="322"/>
      <c r="AJ104" s="323"/>
      <c r="AK104" s="324"/>
      <c r="AL104" s="325"/>
      <c r="AO104" s="60"/>
      <c r="AP104" s="303"/>
      <c r="AQ104" s="300">
        <v>23</v>
      </c>
      <c r="AR104" s="326"/>
      <c r="AS104" s="327"/>
      <c r="AT104" s="301"/>
      <c r="AU104" s="328"/>
      <c r="AV104" s="329"/>
      <c r="AX104" s="60"/>
      <c r="AY104" s="303"/>
      <c r="AZ104" s="300"/>
      <c r="BA104" s="326"/>
      <c r="BB104" s="305"/>
      <c r="BC104" s="330"/>
      <c r="BD104" s="331"/>
      <c r="BE104" s="332"/>
      <c r="BG104" s="60"/>
      <c r="BH104" s="320"/>
      <c r="BI104" s="333"/>
      <c r="BJ104" s="322"/>
      <c r="BK104" s="334"/>
      <c r="BL104" s="324"/>
      <c r="BM104" s="335"/>
      <c r="BN104" s="332"/>
      <c r="BP104" s="60"/>
      <c r="BQ104" s="60"/>
      <c r="BR104" s="300"/>
      <c r="BS104" s="326"/>
      <c r="BT104" s="42"/>
      <c r="BU104" s="326"/>
      <c r="BV104" s="302"/>
      <c r="BW104" s="124"/>
      <c r="BY104" s="60"/>
      <c r="BZ104" s="320"/>
      <c r="CA104" s="336"/>
      <c r="CB104" s="322"/>
      <c r="CC104" s="323"/>
      <c r="CD104" s="324"/>
      <c r="CE104" s="325"/>
      <c r="CH104" s="60"/>
      <c r="CI104" s="303"/>
      <c r="CJ104" s="300">
        <v>23</v>
      </c>
      <c r="CK104" s="304"/>
      <c r="CL104" s="79"/>
      <c r="CM104" s="304"/>
      <c r="CN104" s="79"/>
      <c r="CO104" s="116"/>
      <c r="CQ104" s="60"/>
      <c r="CR104" s="320"/>
      <c r="CS104" s="336"/>
      <c r="CT104" s="322">
        <v>0</v>
      </c>
      <c r="CU104" s="323"/>
      <c r="CV104" s="324">
        <v>0</v>
      </c>
      <c r="CW104" s="325"/>
      <c r="CZ104" s="60"/>
      <c r="DA104" s="320"/>
      <c r="DB104" s="336"/>
      <c r="DC104" s="322">
        <v>0</v>
      </c>
      <c r="DD104" s="323"/>
      <c r="DE104" s="324">
        <v>0</v>
      </c>
      <c r="DF104" s="325"/>
      <c r="DI104" s="60"/>
      <c r="DJ104" s="320"/>
      <c r="DK104" s="336"/>
      <c r="DL104" s="322">
        <v>0</v>
      </c>
      <c r="DM104" s="323"/>
      <c r="DN104" s="324">
        <v>0</v>
      </c>
      <c r="DO104" s="325"/>
      <c r="DR104" s="60"/>
      <c r="DS104" s="320"/>
      <c r="DT104" s="336"/>
      <c r="DU104" s="322">
        <v>0</v>
      </c>
      <c r="DV104" s="323"/>
      <c r="DW104" s="324">
        <v>0</v>
      </c>
      <c r="DX104" s="325"/>
      <c r="EA104" s="60"/>
      <c r="EB104" s="320"/>
      <c r="EC104" s="336"/>
      <c r="ED104" s="322">
        <v>0</v>
      </c>
      <c r="EE104" s="323"/>
      <c r="EF104" s="324">
        <v>0</v>
      </c>
      <c r="EG104" s="325"/>
      <c r="EJ104" s="60"/>
      <c r="EK104" s="320"/>
      <c r="EL104" s="336"/>
      <c r="EM104" s="322">
        <v>0</v>
      </c>
      <c r="EN104" s="323"/>
      <c r="EO104" s="324">
        <v>0</v>
      </c>
      <c r="EP104" s="325"/>
      <c r="ES104" s="60"/>
      <c r="ET104" s="320"/>
      <c r="EU104" s="336"/>
      <c r="EV104" s="322">
        <v>0</v>
      </c>
      <c r="EW104" s="323"/>
      <c r="EX104" s="324">
        <v>0</v>
      </c>
      <c r="EY104" s="325"/>
      <c r="FB104" s="60"/>
      <c r="FC104" s="320"/>
      <c r="FD104" s="336"/>
      <c r="FE104" s="322">
        <v>0</v>
      </c>
      <c r="FF104" s="323"/>
      <c r="FG104" s="324">
        <v>0</v>
      </c>
      <c r="FH104" s="325"/>
      <c r="FK104" s="60"/>
      <c r="FL104" s="320"/>
      <c r="FM104" s="336"/>
      <c r="FN104" s="322">
        <v>0</v>
      </c>
      <c r="FO104" s="323"/>
      <c r="FP104" s="324">
        <v>0</v>
      </c>
      <c r="FQ104" s="325"/>
      <c r="FT104" s="60"/>
      <c r="FU104" s="320"/>
      <c r="FV104" s="336"/>
      <c r="FW104" s="322">
        <v>0</v>
      </c>
      <c r="FX104" s="323"/>
      <c r="FY104" s="324">
        <v>0</v>
      </c>
      <c r="FZ104" s="325"/>
      <c r="GC104" s="60"/>
      <c r="GD104" s="320"/>
      <c r="GE104" s="336"/>
      <c r="GF104" s="322">
        <v>0</v>
      </c>
      <c r="GG104" s="323"/>
      <c r="GH104" s="324">
        <v>0</v>
      </c>
      <c r="GI104" s="325"/>
      <c r="GL104" s="60"/>
      <c r="GM104" s="320"/>
      <c r="GN104" s="336"/>
      <c r="GO104" s="322">
        <v>0</v>
      </c>
      <c r="GP104" s="323"/>
      <c r="GQ104" s="324">
        <v>0</v>
      </c>
      <c r="GR104" s="325"/>
      <c r="GU104"/>
      <c r="GW104" s="308"/>
      <c r="GX104" s="308"/>
      <c r="GY104" s="309"/>
      <c r="GZ104"/>
    </row>
    <row r="105" spans="1:208" x14ac:dyDescent="0.25">
      <c r="J105" s="230"/>
      <c r="K105" s="231"/>
      <c r="L105" s="232"/>
      <c r="M105" s="233"/>
      <c r="N105" s="254"/>
      <c r="O105" s="89"/>
      <c r="P105" s="247"/>
      <c r="Q105" s="80"/>
      <c r="R105" s="80"/>
      <c r="S105" s="80"/>
      <c r="T105" s="274"/>
      <c r="U105" s="313"/>
      <c r="GU105"/>
      <c r="GW105" s="308"/>
      <c r="GX105" s="308"/>
      <c r="GY105" s="309"/>
      <c r="GZ105"/>
    </row>
    <row r="106" spans="1:208" x14ac:dyDescent="0.25">
      <c r="J106" s="311"/>
      <c r="K106" s="231"/>
      <c r="L106" s="232"/>
      <c r="M106" s="233"/>
      <c r="N106" s="254"/>
      <c r="O106" s="89"/>
      <c r="P106" s="247"/>
      <c r="Q106" s="80"/>
      <c r="R106" s="80"/>
      <c r="S106" s="80"/>
      <c r="T106" s="274"/>
      <c r="U106" s="313"/>
      <c r="GU106"/>
      <c r="GW106" s="308"/>
      <c r="GX106" s="308"/>
      <c r="GY106" s="309"/>
      <c r="GZ106"/>
    </row>
    <row r="107" spans="1:208" x14ac:dyDescent="0.25">
      <c r="J107" s="230"/>
      <c r="K107" s="231"/>
      <c r="L107" s="232"/>
      <c r="M107" s="233"/>
      <c r="N107" s="254"/>
      <c r="O107" s="296"/>
      <c r="P107" s="297"/>
      <c r="Q107" s="298"/>
      <c r="R107" s="298"/>
      <c r="S107" s="298"/>
      <c r="T107" s="274"/>
      <c r="U107" s="313"/>
      <c r="GU107"/>
      <c r="GW107" s="308"/>
      <c r="GX107" s="308"/>
      <c r="GY107" s="309"/>
      <c r="GZ107"/>
    </row>
    <row r="108" spans="1:208" x14ac:dyDescent="0.25">
      <c r="J108" s="311"/>
      <c r="K108" s="231"/>
      <c r="L108" s="232"/>
      <c r="M108" s="283"/>
      <c r="N108" s="254"/>
      <c r="O108" s="296"/>
      <c r="P108" s="297"/>
      <c r="Q108" s="298"/>
      <c r="R108" s="298"/>
      <c r="S108" s="298"/>
      <c r="T108" s="274"/>
      <c r="U108" s="313"/>
      <c r="GU108"/>
      <c r="GW108" s="308"/>
      <c r="GX108" s="308"/>
      <c r="GY108" s="309"/>
      <c r="GZ108"/>
    </row>
    <row r="109" spans="1:208" x14ac:dyDescent="0.25">
      <c r="J109" s="230"/>
      <c r="K109" s="231"/>
      <c r="L109" s="232"/>
      <c r="M109" s="283"/>
      <c r="N109" s="254"/>
      <c r="O109" s="832"/>
      <c r="P109" s="832"/>
      <c r="Q109" s="832"/>
      <c r="R109" s="80"/>
      <c r="S109" s="80"/>
      <c r="T109" s="274"/>
      <c r="U109" s="313"/>
      <c r="GU109"/>
      <c r="GW109" s="308"/>
      <c r="GX109" s="308"/>
      <c r="GY109" s="309"/>
      <c r="GZ109"/>
    </row>
    <row r="110" spans="1:208" x14ac:dyDescent="0.25">
      <c r="J110" s="311"/>
      <c r="O110" s="317"/>
      <c r="P110" s="318"/>
      <c r="Q110" s="319"/>
      <c r="R110" s="319"/>
      <c r="S110" s="319"/>
      <c r="T110" s="60"/>
      <c r="U110" s="340"/>
      <c r="GU110"/>
      <c r="GW110" s="308"/>
      <c r="GX110" s="308"/>
      <c r="GY110" s="309"/>
      <c r="GZ110"/>
    </row>
    <row r="111" spans="1:208" x14ac:dyDescent="0.25">
      <c r="J111" s="230"/>
      <c r="O111" s="317"/>
      <c r="P111" s="318"/>
      <c r="Q111" s="319"/>
      <c r="R111" s="319"/>
      <c r="S111" s="319"/>
      <c r="T111" s="60"/>
      <c r="U111" s="340"/>
      <c r="GU111"/>
      <c r="GW111" s="308"/>
      <c r="GX111" s="308"/>
      <c r="GY111" s="309"/>
      <c r="GZ111"/>
    </row>
    <row r="112" spans="1:208" x14ac:dyDescent="0.25">
      <c r="A112"/>
      <c r="F112"/>
      <c r="J112" s="230"/>
      <c r="K112" s="341"/>
      <c r="L112"/>
      <c r="M112"/>
      <c r="N112"/>
      <c r="O112" s="342"/>
      <c r="P112"/>
      <c r="Q112"/>
      <c r="R112"/>
      <c r="S112"/>
      <c r="V112"/>
      <c r="W112"/>
      <c r="GU112"/>
      <c r="GW112" s="308"/>
      <c r="GX112" s="308"/>
      <c r="GY112" s="309"/>
      <c r="GZ112"/>
    </row>
    <row r="113" spans="1:208" x14ac:dyDescent="0.25">
      <c r="A113"/>
      <c r="F113"/>
      <c r="J113" s="311"/>
      <c r="K113" s="341"/>
      <c r="L113"/>
      <c r="M113"/>
      <c r="N113"/>
      <c r="O113" s="342"/>
      <c r="P113"/>
      <c r="Q113"/>
      <c r="R113"/>
      <c r="S113"/>
      <c r="V113"/>
      <c r="W113"/>
      <c r="GU113"/>
      <c r="GW113" s="308"/>
      <c r="GX113" s="308"/>
      <c r="GY113" s="309"/>
      <c r="GZ113"/>
    </row>
    <row r="114" spans="1:208" x14ac:dyDescent="0.25">
      <c r="A114"/>
      <c r="F114"/>
      <c r="J114" s="311"/>
      <c r="K114" s="341"/>
      <c r="L114"/>
      <c r="M114"/>
      <c r="N114"/>
      <c r="O114" s="342"/>
      <c r="P114"/>
      <c r="Q114"/>
      <c r="R114"/>
      <c r="S114"/>
      <c r="V114"/>
      <c r="W114"/>
      <c r="GU114"/>
      <c r="GW114" s="308"/>
      <c r="GX114" s="308"/>
      <c r="GY114" s="309"/>
      <c r="GZ114"/>
    </row>
    <row r="115" spans="1:208" x14ac:dyDescent="0.25">
      <c r="A115"/>
      <c r="F115"/>
      <c r="J115" s="311"/>
      <c r="K115" s="341"/>
      <c r="L115"/>
      <c r="M115"/>
      <c r="N115"/>
      <c r="O115" s="342"/>
      <c r="P115"/>
      <c r="Q115"/>
      <c r="R115"/>
      <c r="S115"/>
      <c r="V115"/>
      <c r="W115"/>
      <c r="GU115"/>
      <c r="GW115" s="308"/>
      <c r="GX115" s="308"/>
      <c r="GY115" s="309"/>
      <c r="GZ115"/>
    </row>
    <row r="116" spans="1:208" x14ac:dyDescent="0.25">
      <c r="A116"/>
      <c r="F116"/>
      <c r="J116" s="343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309"/>
      <c r="GZ116"/>
    </row>
    <row r="117" spans="1:208" x14ac:dyDescent="0.25">
      <c r="A117"/>
      <c r="F117"/>
      <c r="J117" s="273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309"/>
      <c r="GZ117"/>
    </row>
    <row r="118" spans="1:208" x14ac:dyDescent="0.25">
      <c r="A118"/>
      <c r="F118"/>
      <c r="J118" s="344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309"/>
      <c r="GZ118"/>
    </row>
    <row r="119" spans="1:208" x14ac:dyDescent="0.25">
      <c r="A119"/>
      <c r="F119"/>
      <c r="J119" s="344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309"/>
      <c r="GZ119"/>
    </row>
    <row r="120" spans="1:208" x14ac:dyDescent="0.25">
      <c r="A120"/>
      <c r="F120"/>
      <c r="J120" s="230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309"/>
      <c r="GZ120"/>
    </row>
    <row r="121" spans="1:208" x14ac:dyDescent="0.25">
      <c r="A121"/>
      <c r="F121"/>
      <c r="J121" s="230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309"/>
      <c r="GZ121"/>
    </row>
    <row r="122" spans="1:208" x14ac:dyDescent="0.25">
      <c r="A122"/>
      <c r="F122"/>
      <c r="J122" s="230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309"/>
      <c r="GZ122"/>
    </row>
    <row r="123" spans="1:208" x14ac:dyDescent="0.25">
      <c r="A123"/>
      <c r="F123"/>
      <c r="J123" s="230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30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309"/>
      <c r="GZ124"/>
    </row>
  </sheetData>
  <mergeCells count="32">
    <mergeCell ref="O109:Q109"/>
    <mergeCell ref="R56:S56"/>
    <mergeCell ref="M91:N91"/>
    <mergeCell ref="O91:O92"/>
    <mergeCell ref="O95:Q95"/>
    <mergeCell ref="O98:Q99"/>
    <mergeCell ref="T98:U99"/>
    <mergeCell ref="FT1:FZ1"/>
    <mergeCell ref="GC1:GI1"/>
    <mergeCell ref="GL1:GR1"/>
    <mergeCell ref="R18:S18"/>
    <mergeCell ref="R20:S20"/>
    <mergeCell ref="R40:S4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R23:S23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A18" sqref="A18"/>
    </sheetView>
  </sheetViews>
  <sheetFormatPr baseColWidth="10" defaultRowHeight="15" x14ac:dyDescent="0.25"/>
  <cols>
    <col min="1" max="1" width="26.7109375" style="245" bestFit="1" customWidth="1"/>
    <col min="2" max="2" width="15" style="245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824" t="s">
        <v>367</v>
      </c>
      <c r="B1" s="824"/>
      <c r="C1" s="824"/>
      <c r="D1" s="824"/>
      <c r="E1" s="824"/>
      <c r="F1" s="824"/>
      <c r="G1" s="824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595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595"/>
      <c r="G5" s="274">
        <f t="shared" si="0"/>
        <v>0</v>
      </c>
      <c r="H5" s="363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595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595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3"/>
      <c r="B8" s="381"/>
      <c r="C8" s="514"/>
      <c r="D8" s="515"/>
      <c r="E8" s="516"/>
      <c r="F8" s="235"/>
      <c r="G8" s="517">
        <f t="shared" si="0"/>
        <v>0</v>
      </c>
      <c r="H8" s="461"/>
      <c r="I8" s="462"/>
      <c r="J8" s="463"/>
      <c r="K8" s="265"/>
      <c r="L8" s="279"/>
      <c r="M8" s="279"/>
      <c r="N8" s="279"/>
    </row>
    <row r="9" spans="1:14" x14ac:dyDescent="0.25">
      <c r="A9" s="365"/>
      <c r="B9" s="359"/>
      <c r="C9" s="371"/>
      <c r="D9" s="361"/>
      <c r="E9" s="362"/>
      <c r="F9" s="595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x14ac:dyDescent="0.25">
      <c r="A10" s="365"/>
      <c r="B10" s="359"/>
      <c r="C10" s="371"/>
      <c r="D10" s="361"/>
      <c r="E10" s="362"/>
      <c r="F10" s="595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x14ac:dyDescent="0.25">
      <c r="A11" s="373"/>
      <c r="B11" s="239"/>
      <c r="C11" s="371"/>
      <c r="D11" s="361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x14ac:dyDescent="0.25">
      <c r="A12" s="373"/>
      <c r="B12" s="239"/>
      <c r="C12" s="371"/>
      <c r="D12" s="361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x14ac:dyDescent="0.25">
      <c r="A13" s="373"/>
      <c r="B13" s="239"/>
      <c r="C13" s="371"/>
      <c r="D13" s="361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x14ac:dyDescent="0.25">
      <c r="A14" s="373"/>
      <c r="B14" s="239"/>
      <c r="C14" s="371"/>
      <c r="D14" s="361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x14ac:dyDescent="0.25">
      <c r="A15" s="373"/>
      <c r="B15" s="239"/>
      <c r="C15" s="371"/>
      <c r="D15" s="361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x14ac:dyDescent="0.25">
      <c r="A16" s="373"/>
      <c r="B16" s="239"/>
      <c r="C16" s="371"/>
      <c r="D16" s="361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x14ac:dyDescent="0.25">
      <c r="A17" s="373"/>
      <c r="B17" s="239"/>
      <c r="C17" s="371"/>
      <c r="D17" s="361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x14ac:dyDescent="0.25">
      <c r="A18" s="375"/>
      <c r="B18" s="376"/>
      <c r="C18" s="377"/>
      <c r="D18" s="361"/>
      <c r="E18" s="362"/>
      <c r="F18" s="595"/>
      <c r="G18" s="45">
        <f t="shared" si="0"/>
        <v>0</v>
      </c>
      <c r="H18" s="82"/>
      <c r="K18" s="265"/>
      <c r="L18" s="279"/>
      <c r="M18" s="279"/>
      <c r="N18" s="279"/>
    </row>
    <row r="19" spans="1:14" x14ac:dyDescent="0.25">
      <c r="A19" s="378"/>
      <c r="B19" s="359"/>
      <c r="C19" s="379"/>
      <c r="D19" s="361"/>
      <c r="E19" s="362"/>
      <c r="F19" s="595"/>
      <c r="G19" s="45">
        <f t="shared" si="0"/>
        <v>0</v>
      </c>
      <c r="H19" s="82"/>
      <c r="K19" s="265"/>
      <c r="L19" s="279"/>
      <c r="M19" s="279"/>
      <c r="N19" s="279"/>
    </row>
    <row r="20" spans="1:14" x14ac:dyDescent="0.25">
      <c r="A20" s="365"/>
      <c r="B20" s="359"/>
      <c r="C20" s="371"/>
      <c r="D20" s="361"/>
      <c r="E20" s="362"/>
      <c r="F20" s="595"/>
      <c r="G20" s="45">
        <f t="shared" si="0"/>
        <v>0</v>
      </c>
      <c r="H20" s="82"/>
      <c r="K20" s="265"/>
      <c r="L20" s="279"/>
      <c r="M20" s="279"/>
      <c r="N20" s="279"/>
    </row>
    <row r="21" spans="1:14" x14ac:dyDescent="0.25">
      <c r="A21" s="365"/>
      <c r="B21" s="380"/>
      <c r="C21" s="371"/>
      <c r="D21" s="361"/>
      <c r="E21" s="362"/>
      <c r="F21" s="595"/>
      <c r="G21" s="45">
        <f t="shared" si="0"/>
        <v>0</v>
      </c>
      <c r="H21" s="82"/>
      <c r="K21" s="265"/>
      <c r="L21" s="279"/>
      <c r="M21" s="279"/>
      <c r="N21" s="279"/>
    </row>
    <row r="22" spans="1:14" x14ac:dyDescent="0.25">
      <c r="A22" s="365"/>
      <c r="B22" s="380"/>
      <c r="C22" s="371"/>
      <c r="D22" s="361"/>
      <c r="E22" s="362"/>
      <c r="F22" s="595"/>
      <c r="G22" s="45">
        <f t="shared" si="0"/>
        <v>0</v>
      </c>
      <c r="H22" s="82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361"/>
      <c r="E23" s="362"/>
      <c r="F23" s="595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361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x14ac:dyDescent="0.25">
      <c r="A25" s="383"/>
      <c r="B25" s="384"/>
      <c r="C25" s="385"/>
      <c r="D25" s="361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x14ac:dyDescent="0.25">
      <c r="A26" s="383"/>
      <c r="B26" s="384"/>
      <c r="C26" s="385"/>
      <c r="D26" s="361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x14ac:dyDescent="0.25">
      <c r="A27" s="383"/>
      <c r="B27" s="384"/>
      <c r="C27" s="385"/>
      <c r="D27" s="361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x14ac:dyDescent="0.25">
      <c r="A28" s="383"/>
      <c r="B28" s="380"/>
      <c r="C28" s="385"/>
      <c r="D28" s="361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x14ac:dyDescent="0.25">
      <c r="A29" s="383"/>
      <c r="B29" s="380"/>
      <c r="C29" s="385"/>
      <c r="D29" s="361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x14ac:dyDescent="0.25">
      <c r="A30" s="383"/>
      <c r="B30" s="380"/>
      <c r="C30" s="385"/>
      <c r="D30" s="361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x14ac:dyDescent="0.25">
      <c r="A31" s="383"/>
      <c r="B31" s="380"/>
      <c r="C31" s="385"/>
      <c r="D31" s="361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x14ac:dyDescent="0.25">
      <c r="A32" s="386"/>
      <c r="B32" s="380"/>
      <c r="C32" s="377"/>
      <c r="D32" s="361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x14ac:dyDescent="0.25">
      <c r="A33" s="373"/>
      <c r="B33" s="380"/>
      <c r="C33" s="371"/>
      <c r="D33" s="361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x14ac:dyDescent="0.25">
      <c r="A34" s="373"/>
      <c r="B34" s="380"/>
      <c r="C34" s="371"/>
      <c r="D34" s="361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x14ac:dyDescent="0.25">
      <c r="A35" s="373"/>
      <c r="B35" s="380"/>
      <c r="C35" s="371"/>
      <c r="D35" s="361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x14ac:dyDescent="0.25">
      <c r="A36" s="373"/>
      <c r="B36" s="380"/>
      <c r="C36" s="371"/>
      <c r="D36" s="361"/>
      <c r="E36" s="374"/>
      <c r="F36" s="595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x14ac:dyDescent="0.25">
      <c r="A37" s="373"/>
      <c r="B37" s="380"/>
      <c r="C37" s="371"/>
      <c r="D37" s="361"/>
      <c r="E37" s="374"/>
      <c r="F37" s="595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x14ac:dyDescent="0.25">
      <c r="A38" s="373"/>
      <c r="B38" s="380"/>
      <c r="C38" s="371"/>
      <c r="D38" s="361"/>
      <c r="E38" s="374"/>
      <c r="F38" s="595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x14ac:dyDescent="0.25">
      <c r="A39" s="373"/>
      <c r="B39" s="230"/>
      <c r="C39" s="371"/>
      <c r="D39" s="361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x14ac:dyDescent="0.25">
      <c r="A40" s="373"/>
      <c r="B40" s="230"/>
      <c r="C40" s="371"/>
      <c r="D40" s="361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x14ac:dyDescent="0.25">
      <c r="A41" s="373"/>
      <c r="B41" s="230"/>
      <c r="C41" s="371"/>
      <c r="D41" s="361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x14ac:dyDescent="0.25">
      <c r="A42" s="389"/>
      <c r="B42" s="246"/>
      <c r="C42" s="390"/>
      <c r="D42" s="361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x14ac:dyDescent="0.25">
      <c r="A43" s="391"/>
      <c r="B43" s="246"/>
      <c r="C43" s="360"/>
      <c r="D43" s="361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x14ac:dyDescent="0.25">
      <c r="A44" s="392"/>
      <c r="B44" s="246"/>
      <c r="C44" s="393"/>
      <c r="D44" s="361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x14ac:dyDescent="0.25">
      <c r="A45" s="391"/>
      <c r="B45" s="246"/>
      <c r="C45" s="360"/>
      <c r="D45" s="361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x14ac:dyDescent="0.25">
      <c r="A46" s="391"/>
      <c r="B46" s="246"/>
      <c r="C46" s="360"/>
      <c r="D46" s="361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x14ac:dyDescent="0.25">
      <c r="A47" s="391"/>
      <c r="B47" s="246"/>
      <c r="C47" s="360"/>
      <c r="D47" s="361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x14ac:dyDescent="0.25">
      <c r="A48" s="391"/>
      <c r="B48" s="246"/>
      <c r="C48" s="360"/>
      <c r="D48" s="361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x14ac:dyDescent="0.25">
      <c r="A49" s="389"/>
      <c r="B49" s="246"/>
      <c r="C49" s="390"/>
      <c r="D49" s="361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x14ac:dyDescent="0.25">
      <c r="A50" s="391"/>
      <c r="B50" s="246"/>
      <c r="C50" s="360"/>
      <c r="D50" s="361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x14ac:dyDescent="0.25">
      <c r="A51" s="391"/>
      <c r="B51" s="246"/>
      <c r="C51" s="360"/>
      <c r="D51" s="361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x14ac:dyDescent="0.25">
      <c r="A52" s="391"/>
      <c r="B52" s="246"/>
      <c r="C52" s="360"/>
      <c r="D52" s="361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x14ac:dyDescent="0.25">
      <c r="A53" s="391"/>
      <c r="B53" s="246"/>
      <c r="C53" s="360"/>
      <c r="D53" s="361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x14ac:dyDescent="0.25">
      <c r="A54" s="391"/>
      <c r="B54" s="246"/>
      <c r="C54" s="360"/>
      <c r="D54" s="361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x14ac:dyDescent="0.25">
      <c r="A55" s="391"/>
      <c r="B55" s="246"/>
      <c r="C55" s="360"/>
      <c r="D55" s="361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361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361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361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x14ac:dyDescent="0.25">
      <c r="A59" s="391"/>
      <c r="B59" s="248"/>
      <c r="C59" s="360"/>
      <c r="D59" s="361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x14ac:dyDescent="0.25">
      <c r="A60" s="391"/>
      <c r="B60" s="248"/>
      <c r="C60" s="360"/>
      <c r="D60" s="361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x14ac:dyDescent="0.25">
      <c r="A61" s="391"/>
      <c r="B61" s="248"/>
      <c r="C61" s="360"/>
      <c r="D61" s="361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x14ac:dyDescent="0.25">
      <c r="A62" s="391"/>
      <c r="B62" s="246"/>
      <c r="C62" s="360"/>
      <c r="D62" s="361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x14ac:dyDescent="0.25">
      <c r="A63" s="391"/>
      <c r="B63" s="246"/>
      <c r="C63" s="360"/>
      <c r="D63" s="361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x14ac:dyDescent="0.25">
      <c r="A64" s="391"/>
      <c r="B64" s="246"/>
      <c r="C64" s="360"/>
      <c r="D64" s="361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x14ac:dyDescent="0.25">
      <c r="A65" s="391"/>
      <c r="B65" s="246"/>
      <c r="C65" s="360"/>
      <c r="D65" s="361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x14ac:dyDescent="0.25">
      <c r="A66" s="391"/>
      <c r="B66" s="246"/>
      <c r="C66" s="360"/>
      <c r="D66" s="361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x14ac:dyDescent="0.25">
      <c r="A67" s="391"/>
      <c r="B67" s="246"/>
      <c r="C67" s="360"/>
      <c r="D67" s="361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361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x14ac:dyDescent="0.25">
      <c r="A69" s="391"/>
      <c r="B69" s="246"/>
      <c r="C69" s="360"/>
      <c r="D69" s="361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x14ac:dyDescent="0.25">
      <c r="A70" s="391"/>
      <c r="B70" s="246"/>
      <c r="C70" s="360"/>
      <c r="D70" s="361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x14ac:dyDescent="0.25">
      <c r="A71" s="391"/>
      <c r="B71" s="404"/>
      <c r="C71" s="360"/>
      <c r="D71" s="361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x14ac:dyDescent="0.25">
      <c r="A72" s="391"/>
      <c r="B72" s="404"/>
      <c r="C72" s="360"/>
      <c r="D72" s="361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x14ac:dyDescent="0.25">
      <c r="A73" s="391"/>
      <c r="B73" s="246"/>
      <c r="C73" s="360"/>
      <c r="D73" s="361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x14ac:dyDescent="0.25">
      <c r="A74" s="391"/>
      <c r="B74" s="246"/>
      <c r="C74" s="360"/>
      <c r="D74" s="361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x14ac:dyDescent="0.25">
      <c r="A75" s="392"/>
      <c r="B75" s="246"/>
      <c r="C75" s="393"/>
      <c r="D75" s="361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x14ac:dyDescent="0.25">
      <c r="A76" s="391"/>
      <c r="B76" s="246"/>
      <c r="C76" s="360"/>
      <c r="D76" s="361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x14ac:dyDescent="0.25">
      <c r="A77" s="391"/>
      <c r="B77" s="246"/>
      <c r="C77" s="360"/>
      <c r="D77" s="361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x14ac:dyDescent="0.25">
      <c r="A78" s="391"/>
      <c r="B78" s="246"/>
      <c r="C78" s="360"/>
      <c r="D78" s="361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x14ac:dyDescent="0.25">
      <c r="A79" s="392"/>
      <c r="B79" s="246"/>
      <c r="C79" s="393"/>
      <c r="D79" s="361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x14ac:dyDescent="0.25">
      <c r="A80" s="389"/>
      <c r="B80" s="246"/>
      <c r="C80" s="390"/>
      <c r="D80" s="361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x14ac:dyDescent="0.25">
      <c r="A81" s="391"/>
      <c r="B81" s="248"/>
      <c r="C81" s="360"/>
      <c r="D81" s="361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x14ac:dyDescent="0.25">
      <c r="A82" s="389"/>
      <c r="B82" s="248"/>
      <c r="C82" s="390"/>
      <c r="D82" s="361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x14ac:dyDescent="0.25">
      <c r="A83" s="391"/>
      <c r="B83" s="246"/>
      <c r="C83" s="360"/>
      <c r="D83" s="361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x14ac:dyDescent="0.25">
      <c r="A84" s="391"/>
      <c r="B84" s="246"/>
      <c r="C84" s="360"/>
      <c r="D84" s="361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x14ac:dyDescent="0.25">
      <c r="A85" s="391"/>
      <c r="B85" s="246"/>
      <c r="C85" s="360"/>
      <c r="D85" s="361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x14ac:dyDescent="0.25">
      <c r="A86" s="391"/>
      <c r="B86" s="246"/>
      <c r="C86" s="360"/>
      <c r="D86" s="361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x14ac:dyDescent="0.25">
      <c r="A87" s="391"/>
      <c r="B87" s="246"/>
      <c r="C87" s="360"/>
      <c r="D87" s="361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x14ac:dyDescent="0.25">
      <c r="A88" s="391"/>
      <c r="B88" s="246"/>
      <c r="C88" s="360"/>
      <c r="D88" s="361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x14ac:dyDescent="0.25">
      <c r="A89" s="391"/>
      <c r="B89" s="246"/>
      <c r="C89" s="360"/>
      <c r="D89" s="361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x14ac:dyDescent="0.25">
      <c r="A90" s="391"/>
      <c r="B90" s="246"/>
      <c r="C90" s="360"/>
      <c r="D90" s="361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x14ac:dyDescent="0.25">
      <c r="A91" s="405"/>
      <c r="B91" s="246"/>
      <c r="C91" s="406"/>
      <c r="D91" s="361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x14ac:dyDescent="0.25">
      <c r="A92" s="391"/>
      <c r="B92" s="246"/>
      <c r="C92" s="360"/>
      <c r="D92" s="361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x14ac:dyDescent="0.25">
      <c r="A93" s="391"/>
      <c r="B93" s="246"/>
      <c r="C93" s="360"/>
      <c r="D93" s="361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x14ac:dyDescent="0.25">
      <c r="A94" s="391"/>
      <c r="B94" s="246"/>
      <c r="C94" s="360"/>
      <c r="D94" s="361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x14ac:dyDescent="0.25">
      <c r="A95" s="391"/>
      <c r="B95" s="246"/>
      <c r="C95" s="360"/>
      <c r="D95" s="361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x14ac:dyDescent="0.25">
      <c r="A96" s="391"/>
      <c r="B96" s="246"/>
      <c r="C96" s="360"/>
      <c r="D96" s="361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x14ac:dyDescent="0.25">
      <c r="A97" s="391"/>
      <c r="B97" s="246"/>
      <c r="C97" s="360"/>
      <c r="D97" s="361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x14ac:dyDescent="0.25">
      <c r="A98" s="391"/>
      <c r="B98" s="246"/>
      <c r="C98" s="360"/>
      <c r="D98" s="361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x14ac:dyDescent="0.25">
      <c r="A99" s="405"/>
      <c r="B99" s="246"/>
      <c r="C99" s="406"/>
      <c r="D99" s="361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x14ac:dyDescent="0.25">
      <c r="A100" s="405"/>
      <c r="B100" s="246"/>
      <c r="C100" s="406"/>
      <c r="D100" s="361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x14ac:dyDescent="0.25">
      <c r="A101" s="391"/>
      <c r="B101" s="246"/>
      <c r="C101" s="360"/>
      <c r="D101" s="361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x14ac:dyDescent="0.25">
      <c r="A102" s="391"/>
      <c r="B102" s="246"/>
      <c r="C102" s="360"/>
      <c r="D102" s="361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x14ac:dyDescent="0.25">
      <c r="A103" s="391"/>
      <c r="B103" s="246"/>
      <c r="C103" s="360"/>
      <c r="D103" s="361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x14ac:dyDescent="0.25">
      <c r="A104" s="391"/>
      <c r="B104" s="246"/>
      <c r="C104" s="360"/>
      <c r="D104" s="361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x14ac:dyDescent="0.25">
      <c r="A105" s="392"/>
      <c r="B105" s="248"/>
      <c r="C105" s="393"/>
      <c r="D105" s="361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x14ac:dyDescent="0.25">
      <c r="A106" s="392"/>
      <c r="B106" s="248"/>
      <c r="C106" s="393"/>
      <c r="D106" s="361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x14ac:dyDescent="0.25">
      <c r="A107" s="407"/>
      <c r="B107" s="248"/>
      <c r="C107" s="408"/>
      <c r="D107" s="361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x14ac:dyDescent="0.25">
      <c r="A108" s="392"/>
      <c r="B108" s="248"/>
      <c r="C108" s="393"/>
      <c r="D108" s="361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x14ac:dyDescent="0.25">
      <c r="A109" s="392"/>
      <c r="B109" s="248"/>
      <c r="C109" s="393"/>
      <c r="D109" s="361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x14ac:dyDescent="0.25">
      <c r="A110" s="392"/>
      <c r="B110" s="248"/>
      <c r="C110" s="393"/>
      <c r="D110" s="361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x14ac:dyDescent="0.25">
      <c r="A111" s="391"/>
      <c r="B111" s="246"/>
      <c r="C111" s="360"/>
      <c r="D111" s="361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x14ac:dyDescent="0.25">
      <c r="A112" s="391"/>
      <c r="B112" s="246"/>
      <c r="C112" s="360"/>
      <c r="D112" s="361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x14ac:dyDescent="0.25">
      <c r="A113" s="391"/>
      <c r="B113" s="246"/>
      <c r="C113" s="360"/>
      <c r="D113" s="361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x14ac:dyDescent="0.25">
      <c r="A114" s="391"/>
      <c r="B114" s="246"/>
      <c r="C114" s="360"/>
      <c r="D114" s="361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x14ac:dyDescent="0.25">
      <c r="A115" s="391"/>
      <c r="B115" s="246"/>
      <c r="C115" s="360"/>
      <c r="D115" s="361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x14ac:dyDescent="0.25">
      <c r="A116" s="391"/>
      <c r="B116" s="246"/>
      <c r="C116" s="360"/>
      <c r="D116" s="361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x14ac:dyDescent="0.25">
      <c r="A117" s="389"/>
      <c r="B117" s="246"/>
      <c r="C117" s="390"/>
      <c r="D117" s="361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x14ac:dyDescent="0.25">
      <c r="A118" s="391"/>
      <c r="B118" s="246"/>
      <c r="C118" s="360"/>
      <c r="D118" s="361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x14ac:dyDescent="0.25">
      <c r="A119" s="391"/>
      <c r="B119" s="246"/>
      <c r="C119" s="360"/>
      <c r="D119" s="361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x14ac:dyDescent="0.25">
      <c r="A120" s="391"/>
      <c r="B120" s="246"/>
      <c r="C120" s="360"/>
      <c r="D120" s="361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x14ac:dyDescent="0.25">
      <c r="A121" s="391"/>
      <c r="B121" s="246"/>
      <c r="C121" s="360"/>
      <c r="D121" s="361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x14ac:dyDescent="0.25">
      <c r="A122" s="389"/>
      <c r="B122" s="246"/>
      <c r="C122" s="390"/>
      <c r="D122" s="361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x14ac:dyDescent="0.25">
      <c r="A123" s="391"/>
      <c r="B123" s="246"/>
      <c r="C123" s="360"/>
      <c r="D123" s="361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x14ac:dyDescent="0.25">
      <c r="A124" s="389"/>
      <c r="B124" s="246"/>
      <c r="C124" s="390"/>
      <c r="D124" s="361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x14ac:dyDescent="0.25">
      <c r="A125" s="391"/>
      <c r="B125" s="246"/>
      <c r="C125" s="360"/>
      <c r="D125" s="361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x14ac:dyDescent="0.25">
      <c r="A126" s="391"/>
      <c r="B126" s="246"/>
      <c r="C126" s="360"/>
      <c r="D126" s="361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x14ac:dyDescent="0.25">
      <c r="A127" s="391"/>
      <c r="B127" s="246"/>
      <c r="C127" s="360"/>
      <c r="D127" s="361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x14ac:dyDescent="0.25">
      <c r="A128" s="389"/>
      <c r="B128" s="246"/>
      <c r="C128" s="390"/>
      <c r="D128" s="361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x14ac:dyDescent="0.25">
      <c r="A129" s="391"/>
      <c r="B129" s="246"/>
      <c r="C129" s="360"/>
      <c r="D129" s="361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x14ac:dyDescent="0.25">
      <c r="A130" s="391"/>
      <c r="B130" s="246"/>
      <c r="C130" s="360"/>
      <c r="D130" s="361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x14ac:dyDescent="0.25">
      <c r="A131" s="391"/>
      <c r="B131" s="246"/>
      <c r="C131" s="360"/>
      <c r="D131" s="361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x14ac:dyDescent="0.25">
      <c r="A132" s="389"/>
      <c r="B132" s="246"/>
      <c r="C132" s="390"/>
      <c r="D132" s="361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x14ac:dyDescent="0.25">
      <c r="A133" s="391"/>
      <c r="B133" s="246"/>
      <c r="C133" s="360"/>
      <c r="D133" s="361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x14ac:dyDescent="0.25">
      <c r="A134" s="391"/>
      <c r="B134" s="246"/>
      <c r="C134" s="360"/>
      <c r="D134" s="361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x14ac:dyDescent="0.25">
      <c r="A135" s="391"/>
      <c r="B135" s="246"/>
      <c r="C135" s="360"/>
      <c r="D135" s="361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x14ac:dyDescent="0.25">
      <c r="A136" s="391"/>
      <c r="B136" s="246"/>
      <c r="C136" s="360"/>
      <c r="D136" s="361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845" t="s">
        <v>36</v>
      </c>
      <c r="F223" s="846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B128"/>
  <sheetViews>
    <sheetView topLeftCell="J1" workbookViewId="0">
      <pane xSplit="4" ySplit="2" topLeftCell="N21" activePane="bottomRight" state="frozen"/>
      <selection activeCell="J1" sqref="J1"/>
      <selection pane="topRight" activeCell="N1" sqref="N1"/>
      <selection pane="bottomLeft" activeCell="J3" sqref="J3"/>
      <selection pane="bottomRight" activeCell="J28" sqref="J2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7109375" style="26" bestFit="1" customWidth="1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347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4" t="s">
        <v>460</v>
      </c>
      <c r="K1" s="824"/>
      <c r="L1" s="824"/>
      <c r="M1" s="824"/>
      <c r="N1" s="824"/>
      <c r="O1" s="824"/>
      <c r="P1" s="824"/>
      <c r="Q1" s="824"/>
      <c r="R1" s="6"/>
      <c r="S1" s="6"/>
      <c r="T1" s="6"/>
      <c r="U1" s="7">
        <v>1</v>
      </c>
      <c r="W1" s="9" t="s">
        <v>1</v>
      </c>
      <c r="X1" s="825"/>
      <c r="Y1" s="825"/>
      <c r="Z1" s="825"/>
      <c r="AA1" s="825"/>
      <c r="AB1" s="825"/>
      <c r="AC1" s="825"/>
      <c r="AD1" s="10" t="e">
        <f>#REF!+1</f>
        <v>#REF!</v>
      </c>
      <c r="AF1" s="823" t="e">
        <f>#REF!</f>
        <v>#REF!</v>
      </c>
      <c r="AG1" s="823"/>
      <c r="AH1" s="823"/>
      <c r="AI1" s="823"/>
      <c r="AJ1" s="823"/>
      <c r="AK1" s="823"/>
      <c r="AL1" s="823"/>
      <c r="AM1" s="10" t="e">
        <f>AD1+1</f>
        <v>#REF!</v>
      </c>
      <c r="AO1" s="823" t="e">
        <f>AF1</f>
        <v>#REF!</v>
      </c>
      <c r="AP1" s="823"/>
      <c r="AQ1" s="823"/>
      <c r="AR1" s="823"/>
      <c r="AS1" s="823"/>
      <c r="AT1" s="823"/>
      <c r="AU1" s="823"/>
      <c r="AV1" s="10" t="e">
        <f>AM1+1</f>
        <v>#REF!</v>
      </c>
      <c r="AX1" s="823" t="e">
        <f>AO1</f>
        <v>#REF!</v>
      </c>
      <c r="AY1" s="823"/>
      <c r="AZ1" s="823"/>
      <c r="BA1" s="823"/>
      <c r="BB1" s="823"/>
      <c r="BC1" s="823"/>
      <c r="BD1" s="823"/>
      <c r="BE1" s="10" t="e">
        <f>AV1+1</f>
        <v>#REF!</v>
      </c>
      <c r="BG1" s="823" t="e">
        <f>AX1</f>
        <v>#REF!</v>
      </c>
      <c r="BH1" s="823"/>
      <c r="BI1" s="823"/>
      <c r="BJ1" s="823"/>
      <c r="BK1" s="823"/>
      <c r="BL1" s="823"/>
      <c r="BM1" s="823"/>
      <c r="BN1" s="10" t="e">
        <f>BE1+1</f>
        <v>#REF!</v>
      </c>
      <c r="BP1" s="823" t="e">
        <f>BG1</f>
        <v>#REF!</v>
      </c>
      <c r="BQ1" s="823"/>
      <c r="BR1" s="823"/>
      <c r="BS1" s="823"/>
      <c r="BT1" s="823"/>
      <c r="BU1" s="823"/>
      <c r="BV1" s="823"/>
      <c r="BW1" s="10" t="e">
        <f>BN1+1</f>
        <v>#REF!</v>
      </c>
      <c r="BY1" s="823" t="e">
        <f>BP1</f>
        <v>#REF!</v>
      </c>
      <c r="BZ1" s="823"/>
      <c r="CA1" s="823"/>
      <c r="CB1" s="823"/>
      <c r="CC1" s="823"/>
      <c r="CD1" s="823"/>
      <c r="CE1" s="823"/>
      <c r="CF1" s="10" t="e">
        <f>BW1+1</f>
        <v>#REF!</v>
      </c>
      <c r="CH1" s="823" t="e">
        <f>BY1</f>
        <v>#REF!</v>
      </c>
      <c r="CI1" s="823"/>
      <c r="CJ1" s="823"/>
      <c r="CK1" s="823"/>
      <c r="CL1" s="823"/>
      <c r="CM1" s="823"/>
      <c r="CN1" s="823"/>
      <c r="CO1" s="10" t="e">
        <f>CF1+1</f>
        <v>#REF!</v>
      </c>
      <c r="CQ1" s="823" t="e">
        <f>CH1</f>
        <v>#REF!</v>
      </c>
      <c r="CR1" s="823"/>
      <c r="CS1" s="823"/>
      <c r="CT1" s="823"/>
      <c r="CU1" s="823"/>
      <c r="CV1" s="823"/>
      <c r="CW1" s="823"/>
      <c r="CX1" s="10" t="e">
        <f>CO1+1</f>
        <v>#REF!</v>
      </c>
      <c r="CZ1" s="823" t="e">
        <f>CQ1</f>
        <v>#REF!</v>
      </c>
      <c r="DA1" s="823"/>
      <c r="DB1" s="823"/>
      <c r="DC1" s="823"/>
      <c r="DD1" s="823"/>
      <c r="DE1" s="823"/>
      <c r="DF1" s="823"/>
      <c r="DG1" s="10" t="e">
        <f>CX1+1</f>
        <v>#REF!</v>
      </c>
      <c r="DI1" s="823" t="e">
        <f>CZ1</f>
        <v>#REF!</v>
      </c>
      <c r="DJ1" s="823"/>
      <c r="DK1" s="823"/>
      <c r="DL1" s="823"/>
      <c r="DM1" s="823"/>
      <c r="DN1" s="823"/>
      <c r="DO1" s="823"/>
      <c r="DP1" s="10" t="e">
        <f>DG1+1</f>
        <v>#REF!</v>
      </c>
      <c r="DR1" s="823" t="e">
        <f>DI1</f>
        <v>#REF!</v>
      </c>
      <c r="DS1" s="823"/>
      <c r="DT1" s="823"/>
      <c r="DU1" s="823"/>
      <c r="DV1" s="823"/>
      <c r="DW1" s="823"/>
      <c r="DX1" s="823"/>
      <c r="DY1" s="10" t="e">
        <f>DP1+1</f>
        <v>#REF!</v>
      </c>
      <c r="EA1" s="823" t="e">
        <f>DR1</f>
        <v>#REF!</v>
      </c>
      <c r="EB1" s="823"/>
      <c r="EC1" s="823"/>
      <c r="ED1" s="823"/>
      <c r="EE1" s="823"/>
      <c r="EF1" s="823"/>
      <c r="EG1" s="823"/>
      <c r="EH1" s="10" t="e">
        <f>DY1+1</f>
        <v>#REF!</v>
      </c>
      <c r="EJ1" s="823" t="e">
        <f>EA1</f>
        <v>#REF!</v>
      </c>
      <c r="EK1" s="823"/>
      <c r="EL1" s="823"/>
      <c r="EM1" s="823"/>
      <c r="EN1" s="823"/>
      <c r="EO1" s="823"/>
      <c r="EP1" s="823"/>
      <c r="EQ1" s="10" t="e">
        <f>EH1+1</f>
        <v>#REF!</v>
      </c>
      <c r="ES1" s="823" t="e">
        <f>EJ1</f>
        <v>#REF!</v>
      </c>
      <c r="ET1" s="823"/>
      <c r="EU1" s="823"/>
      <c r="EV1" s="823"/>
      <c r="EW1" s="823"/>
      <c r="EX1" s="823"/>
      <c r="EY1" s="823"/>
      <c r="EZ1" s="10" t="e">
        <f>EQ1+1</f>
        <v>#REF!</v>
      </c>
      <c r="FB1" s="823" t="e">
        <f>ES1</f>
        <v>#REF!</v>
      </c>
      <c r="FC1" s="823"/>
      <c r="FD1" s="823"/>
      <c r="FE1" s="823"/>
      <c r="FF1" s="823"/>
      <c r="FG1" s="823"/>
      <c r="FH1" s="823"/>
      <c r="FI1" s="10" t="e">
        <f>EZ1+1</f>
        <v>#REF!</v>
      </c>
      <c r="FK1" s="823" t="e">
        <f>FB1</f>
        <v>#REF!</v>
      </c>
      <c r="FL1" s="823"/>
      <c r="FM1" s="823"/>
      <c r="FN1" s="823"/>
      <c r="FO1" s="823"/>
      <c r="FP1" s="823"/>
      <c r="FQ1" s="823"/>
      <c r="FR1" s="10" t="e">
        <f>FI1+1</f>
        <v>#REF!</v>
      </c>
      <c r="FT1" s="823" t="e">
        <f>FK1</f>
        <v>#REF!</v>
      </c>
      <c r="FU1" s="823"/>
      <c r="FV1" s="823"/>
      <c r="FW1" s="823"/>
      <c r="FX1" s="823"/>
      <c r="FY1" s="823"/>
      <c r="FZ1" s="823"/>
      <c r="GA1" s="10" t="e">
        <f>FR1+1</f>
        <v>#REF!</v>
      </c>
      <c r="GC1" s="823" t="e">
        <f>FT1</f>
        <v>#REF!</v>
      </c>
      <c r="GD1" s="823"/>
      <c r="GE1" s="823"/>
      <c r="GF1" s="823"/>
      <c r="GG1" s="823"/>
      <c r="GH1" s="823"/>
      <c r="GI1" s="823"/>
      <c r="GJ1" s="10" t="e">
        <f>GA1+1</f>
        <v>#REF!</v>
      </c>
      <c r="GL1" s="823" t="e">
        <f>GC1</f>
        <v>#REF!</v>
      </c>
      <c r="GM1" s="823"/>
      <c r="GN1" s="823"/>
      <c r="GO1" s="823"/>
      <c r="GP1" s="823"/>
      <c r="GQ1" s="823"/>
      <c r="GR1" s="823"/>
      <c r="GS1" s="10" t="e">
        <f>GJ1+1</f>
        <v>#REF!</v>
      </c>
      <c r="GT1" s="11" t="s">
        <v>2</v>
      </c>
      <c r="GU1" s="605"/>
      <c r="GV1" s="606"/>
      <c r="GW1" s="607"/>
      <c r="GX1" s="607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436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08"/>
      <c r="GU3" s="609" t="s">
        <v>22</v>
      </c>
      <c r="GV3" s="13" t="s">
        <v>382</v>
      </c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461</v>
      </c>
      <c r="K4" s="494" t="s">
        <v>31</v>
      </c>
      <c r="L4" s="146">
        <v>20960</v>
      </c>
      <c r="M4" s="87">
        <v>43252</v>
      </c>
      <c r="N4" s="88" t="s">
        <v>500</v>
      </c>
      <c r="O4" s="106">
        <v>26930</v>
      </c>
      <c r="P4" s="76">
        <f t="shared" ref="P4:P88" si="0">O4-L4</f>
        <v>5970</v>
      </c>
      <c r="Q4" s="619">
        <v>25.5</v>
      </c>
      <c r="R4" s="438"/>
      <c r="S4" s="438"/>
      <c r="T4" s="45">
        <f t="shared" ref="T4:T6" si="1">Q4*O4</f>
        <v>686715</v>
      </c>
      <c r="U4" s="501" t="s">
        <v>113</v>
      </c>
      <c r="V4" s="502">
        <v>43269</v>
      </c>
      <c r="W4" s="503">
        <v>20880</v>
      </c>
      <c r="X4" s="504"/>
      <c r="Y4" s="504"/>
      <c r="Z4" s="504"/>
      <c r="AA4" s="504"/>
      <c r="AB4" s="504"/>
      <c r="AC4" s="58"/>
      <c r="AD4" s="505"/>
      <c r="AE4" s="79"/>
      <c r="AF4" s="504"/>
      <c r="AG4" s="504"/>
      <c r="AH4" s="504"/>
      <c r="AI4" s="504"/>
      <c r="AJ4" s="504"/>
      <c r="AK4" s="504"/>
      <c r="AL4" s="58"/>
      <c r="AM4" s="505"/>
      <c r="AN4" s="79"/>
      <c r="AO4" s="504"/>
      <c r="AP4" s="504"/>
      <c r="AQ4" s="504"/>
      <c r="AR4" s="504"/>
      <c r="AS4" s="504"/>
      <c r="AT4" s="504"/>
      <c r="AU4" s="58"/>
      <c r="AV4" s="505"/>
      <c r="AW4" s="79"/>
      <c r="AX4" s="504"/>
      <c r="AY4" s="504"/>
      <c r="AZ4" s="504"/>
      <c r="BA4" s="504"/>
      <c r="BB4" s="504"/>
      <c r="BC4" s="504"/>
      <c r="BD4" s="58"/>
      <c r="BE4" s="505"/>
      <c r="BF4" s="79"/>
      <c r="BG4" s="504"/>
      <c r="BH4" s="504"/>
      <c r="BI4" s="504"/>
      <c r="BJ4" s="504"/>
      <c r="BK4" s="504"/>
      <c r="BL4" s="504"/>
      <c r="BM4" s="505"/>
      <c r="BN4" s="505"/>
      <c r="BO4" s="79"/>
      <c r="BP4" s="504"/>
      <c r="BQ4" s="504"/>
      <c r="BR4" s="504"/>
      <c r="BS4" s="504"/>
      <c r="BT4" s="504"/>
      <c r="BU4" s="504"/>
      <c r="BV4" s="505"/>
      <c r="BW4" s="505"/>
      <c r="BX4" s="79"/>
      <c r="BY4" s="504"/>
      <c r="BZ4" s="504"/>
      <c r="CA4" s="504"/>
      <c r="CB4" s="504"/>
      <c r="CC4" s="504"/>
      <c r="CD4" s="504"/>
      <c r="CE4" s="505"/>
      <c r="CF4" s="505"/>
      <c r="CG4" s="79"/>
      <c r="CH4" s="504"/>
      <c r="CI4" s="504"/>
      <c r="CJ4" s="504"/>
      <c r="CK4" s="504"/>
      <c r="CL4" s="504"/>
      <c r="CM4" s="504"/>
      <c r="CN4" s="58"/>
      <c r="CO4" s="505"/>
      <c r="CP4" s="79"/>
      <c r="CQ4" s="504"/>
      <c r="CR4" s="504"/>
      <c r="CS4" s="504"/>
      <c r="CT4" s="504"/>
      <c r="CU4" s="504"/>
      <c r="CV4" s="504"/>
      <c r="CW4" s="505"/>
      <c r="CX4" s="505"/>
      <c r="CY4" s="79"/>
      <c r="CZ4" s="504"/>
      <c r="DA4" s="504"/>
      <c r="DB4" s="504"/>
      <c r="DC4" s="504"/>
      <c r="DD4" s="504"/>
      <c r="DE4" s="504"/>
      <c r="DF4" s="505"/>
      <c r="DG4" s="505"/>
      <c r="DH4" s="79"/>
      <c r="DI4" s="504"/>
      <c r="DJ4" s="504"/>
      <c r="DK4" s="504"/>
      <c r="DL4" s="504"/>
      <c r="DM4" s="504"/>
      <c r="DN4" s="504"/>
      <c r="DO4" s="505"/>
      <c r="DP4" s="505"/>
      <c r="DQ4" s="79"/>
      <c r="DR4" s="504"/>
      <c r="DS4" s="504"/>
      <c r="DT4" s="504"/>
      <c r="DU4" s="504"/>
      <c r="DV4" s="504"/>
      <c r="DW4" s="504"/>
      <c r="DX4" s="505"/>
      <c r="DY4" s="505"/>
      <c r="DZ4" s="79"/>
      <c r="EA4" s="504"/>
      <c r="EB4" s="504"/>
      <c r="EC4" s="504"/>
      <c r="ED4" s="504"/>
      <c r="EE4" s="504"/>
      <c r="EF4" s="504"/>
      <c r="EG4" s="505"/>
      <c r="EH4" s="505"/>
      <c r="EI4" s="79"/>
      <c r="EJ4" s="504"/>
      <c r="EK4" s="504"/>
      <c r="EL4" s="504"/>
      <c r="EM4" s="504"/>
      <c r="EN4" s="504"/>
      <c r="EO4" s="504"/>
      <c r="EP4" s="505"/>
      <c r="EQ4" s="505"/>
      <c r="ER4" s="79"/>
      <c r="ES4" s="504"/>
      <c r="ET4" s="504"/>
      <c r="EU4" s="504"/>
      <c r="EV4" s="504"/>
      <c r="EW4" s="504"/>
      <c r="EX4" s="504"/>
      <c r="EY4" s="505"/>
      <c r="EZ4" s="505"/>
      <c r="FA4" s="79"/>
      <c r="FB4" s="504"/>
      <c r="FC4" s="504"/>
      <c r="FD4" s="504"/>
      <c r="FE4" s="504"/>
      <c r="FF4" s="504"/>
      <c r="FG4" s="504"/>
      <c r="FH4" s="505"/>
      <c r="FI4" s="505"/>
      <c r="FJ4" s="79"/>
      <c r="FK4" s="504"/>
      <c r="FL4" s="504"/>
      <c r="FM4" s="504"/>
      <c r="FN4" s="504"/>
      <c r="FO4" s="504"/>
      <c r="FP4" s="504"/>
      <c r="FQ4" s="505"/>
      <c r="FR4" s="505"/>
      <c r="FS4" s="79"/>
      <c r="FT4" s="504"/>
      <c r="FU4" s="504"/>
      <c r="FV4" s="504"/>
      <c r="FW4" s="504"/>
      <c r="FX4" s="504"/>
      <c r="FY4" s="504"/>
      <c r="FZ4" s="505"/>
      <c r="GA4" s="505"/>
      <c r="GB4" s="79"/>
      <c r="GC4" s="504"/>
      <c r="GD4" s="504"/>
      <c r="GE4" s="504"/>
      <c r="GF4" s="504"/>
      <c r="GG4" s="504"/>
      <c r="GH4" s="504"/>
      <c r="GI4" s="505"/>
      <c r="GJ4" s="505"/>
      <c r="GK4" s="79"/>
      <c r="GL4" s="504"/>
      <c r="GM4" s="504"/>
      <c r="GN4" s="504"/>
      <c r="GO4" s="504"/>
      <c r="GP4" s="504"/>
      <c r="GQ4" s="504"/>
      <c r="GR4" s="505"/>
      <c r="GS4" s="505"/>
      <c r="GT4" s="506">
        <v>43269</v>
      </c>
      <c r="GU4" s="298"/>
      <c r="GV4" s="507"/>
      <c r="GW4" s="82"/>
      <c r="GX4" s="82"/>
      <c r="GY4" s="580" t="s">
        <v>585</v>
      </c>
      <c r="GZ4" s="83">
        <v>3712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4" t="s">
        <v>61</v>
      </c>
      <c r="K5" s="494" t="s">
        <v>30</v>
      </c>
      <c r="L5" s="146">
        <v>11330</v>
      </c>
      <c r="M5" s="87">
        <v>43252</v>
      </c>
      <c r="N5" s="88" t="s">
        <v>496</v>
      </c>
      <c r="O5" s="106">
        <v>13750</v>
      </c>
      <c r="P5" s="76">
        <f t="shared" si="0"/>
        <v>2420</v>
      </c>
      <c r="Q5" s="619">
        <v>25.5</v>
      </c>
      <c r="R5" s="438"/>
      <c r="S5" s="438"/>
      <c r="T5" s="45">
        <f t="shared" si="1"/>
        <v>350625</v>
      </c>
      <c r="U5" s="501" t="s">
        <v>113</v>
      </c>
      <c r="V5" s="502">
        <v>43266</v>
      </c>
      <c r="W5" s="503">
        <v>10857.6</v>
      </c>
      <c r="X5" s="504"/>
      <c r="Y5" s="504"/>
      <c r="Z5" s="504"/>
      <c r="AA5" s="504"/>
      <c r="AB5" s="504"/>
      <c r="AC5" s="58"/>
      <c r="AD5" s="505"/>
      <c r="AE5" s="79"/>
      <c r="AF5" s="504"/>
      <c r="AG5" s="504"/>
      <c r="AH5" s="504"/>
      <c r="AI5" s="504"/>
      <c r="AJ5" s="504"/>
      <c r="AK5" s="504"/>
      <c r="AL5" s="58"/>
      <c r="AM5" s="505"/>
      <c r="AN5" s="79"/>
      <c r="AO5" s="504"/>
      <c r="AP5" s="504"/>
      <c r="AQ5" s="504"/>
      <c r="AR5" s="504"/>
      <c r="AS5" s="504"/>
      <c r="AT5" s="504"/>
      <c r="AU5" s="58"/>
      <c r="AV5" s="505"/>
      <c r="AW5" s="79"/>
      <c r="AX5" s="504"/>
      <c r="AY5" s="504"/>
      <c r="AZ5" s="504"/>
      <c r="BA5" s="504"/>
      <c r="BB5" s="504"/>
      <c r="BC5" s="504"/>
      <c r="BD5" s="58"/>
      <c r="BE5" s="505"/>
      <c r="BF5" s="79"/>
      <c r="BG5" s="504"/>
      <c r="BH5" s="504"/>
      <c r="BI5" s="504"/>
      <c r="BJ5" s="504"/>
      <c r="BK5" s="504"/>
      <c r="BL5" s="504"/>
      <c r="BM5" s="505"/>
      <c r="BN5" s="505"/>
      <c r="BO5" s="79"/>
      <c r="BP5" s="504"/>
      <c r="BQ5" s="504"/>
      <c r="BR5" s="504"/>
      <c r="BS5" s="504"/>
      <c r="BT5" s="504"/>
      <c r="BU5" s="504"/>
      <c r="BV5" s="505"/>
      <c r="BW5" s="505"/>
      <c r="BX5" s="79"/>
      <c r="BY5" s="504"/>
      <c r="BZ5" s="504"/>
      <c r="CA5" s="504"/>
      <c r="CB5" s="504"/>
      <c r="CC5" s="504"/>
      <c r="CD5" s="504"/>
      <c r="CE5" s="505"/>
      <c r="CF5" s="505"/>
      <c r="CG5" s="79"/>
      <c r="CH5" s="504"/>
      <c r="CI5" s="504"/>
      <c r="CJ5" s="504"/>
      <c r="CK5" s="504"/>
      <c r="CL5" s="504"/>
      <c r="CM5" s="504"/>
      <c r="CN5" s="58"/>
      <c r="CO5" s="505"/>
      <c r="CP5" s="79"/>
      <c r="CQ5" s="504"/>
      <c r="CR5" s="504"/>
      <c r="CS5" s="504"/>
      <c r="CT5" s="504"/>
      <c r="CU5" s="504"/>
      <c r="CV5" s="504"/>
      <c r="CW5" s="505"/>
      <c r="CX5" s="505"/>
      <c r="CY5" s="79"/>
      <c r="CZ5" s="504"/>
      <c r="DA5" s="504"/>
      <c r="DB5" s="504"/>
      <c r="DC5" s="504"/>
      <c r="DD5" s="504"/>
      <c r="DE5" s="504"/>
      <c r="DF5" s="505"/>
      <c r="DG5" s="505"/>
      <c r="DH5" s="79"/>
      <c r="DI5" s="504"/>
      <c r="DJ5" s="504"/>
      <c r="DK5" s="504"/>
      <c r="DL5" s="504"/>
      <c r="DM5" s="504"/>
      <c r="DN5" s="504"/>
      <c r="DO5" s="505"/>
      <c r="DP5" s="505"/>
      <c r="DQ5" s="79"/>
      <c r="DR5" s="504"/>
      <c r="DS5" s="504"/>
      <c r="DT5" s="504"/>
      <c r="DU5" s="504"/>
      <c r="DV5" s="504"/>
      <c r="DW5" s="504"/>
      <c r="DX5" s="505"/>
      <c r="DY5" s="505"/>
      <c r="DZ5" s="79"/>
      <c r="EA5" s="504"/>
      <c r="EB5" s="504"/>
      <c r="EC5" s="504"/>
      <c r="ED5" s="504"/>
      <c r="EE5" s="504"/>
      <c r="EF5" s="504"/>
      <c r="EG5" s="505"/>
      <c r="EH5" s="505"/>
      <c r="EI5" s="79"/>
      <c r="EJ5" s="504"/>
      <c r="EK5" s="504"/>
      <c r="EL5" s="504"/>
      <c r="EM5" s="504"/>
      <c r="EN5" s="504"/>
      <c r="EO5" s="504"/>
      <c r="EP5" s="505"/>
      <c r="EQ5" s="505"/>
      <c r="ER5" s="79"/>
      <c r="ES5" s="504"/>
      <c r="ET5" s="504"/>
      <c r="EU5" s="504"/>
      <c r="EV5" s="504"/>
      <c r="EW5" s="504"/>
      <c r="EX5" s="504"/>
      <c r="EY5" s="505"/>
      <c r="EZ5" s="505"/>
      <c r="FA5" s="79"/>
      <c r="FB5" s="504"/>
      <c r="FC5" s="504"/>
      <c r="FD5" s="504"/>
      <c r="FE5" s="504"/>
      <c r="FF5" s="504"/>
      <c r="FG5" s="504"/>
      <c r="FH5" s="505"/>
      <c r="FI5" s="505"/>
      <c r="FJ5" s="79"/>
      <c r="FK5" s="504"/>
      <c r="FL5" s="504"/>
      <c r="FM5" s="504"/>
      <c r="FN5" s="504"/>
      <c r="FO5" s="504"/>
      <c r="FP5" s="504"/>
      <c r="FQ5" s="505"/>
      <c r="FR5" s="505"/>
      <c r="FS5" s="79"/>
      <c r="FT5" s="504"/>
      <c r="FU5" s="504"/>
      <c r="FV5" s="504"/>
      <c r="FW5" s="504"/>
      <c r="FX5" s="504"/>
      <c r="FY5" s="504"/>
      <c r="FZ5" s="505"/>
      <c r="GA5" s="505"/>
      <c r="GB5" s="79"/>
      <c r="GC5" s="504"/>
      <c r="GD5" s="504"/>
      <c r="GE5" s="504"/>
      <c r="GF5" s="504"/>
      <c r="GG5" s="504"/>
      <c r="GH5" s="504"/>
      <c r="GI5" s="505"/>
      <c r="GJ5" s="505"/>
      <c r="GK5" s="79"/>
      <c r="GL5" s="504"/>
      <c r="GM5" s="504"/>
      <c r="GN5" s="504"/>
      <c r="GO5" s="504"/>
      <c r="GP5" s="504"/>
      <c r="GQ5" s="504"/>
      <c r="GR5" s="505"/>
      <c r="GS5" s="505"/>
      <c r="GT5" s="82">
        <v>43266</v>
      </c>
      <c r="GU5" s="298">
        <v>18928</v>
      </c>
      <c r="GV5" s="507" t="s">
        <v>484</v>
      </c>
      <c r="GW5" s="82"/>
      <c r="GX5" s="82"/>
      <c r="GY5" s="625" t="s">
        <v>585</v>
      </c>
      <c r="GZ5" s="102">
        <v>2088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1" t="s">
        <v>464</v>
      </c>
      <c r="K6" s="494" t="s">
        <v>31</v>
      </c>
      <c r="L6" s="146">
        <v>22210</v>
      </c>
      <c r="M6" s="87">
        <v>43254</v>
      </c>
      <c r="N6" s="88" t="s">
        <v>501</v>
      </c>
      <c r="O6" s="106">
        <v>26910</v>
      </c>
      <c r="P6" s="76">
        <f t="shared" si="0"/>
        <v>4700</v>
      </c>
      <c r="Q6" s="619">
        <v>26</v>
      </c>
      <c r="R6" s="90"/>
      <c r="S6" s="90"/>
      <c r="T6" s="45">
        <f t="shared" si="1"/>
        <v>699660</v>
      </c>
      <c r="U6" s="91" t="s">
        <v>113</v>
      </c>
      <c r="V6" s="92">
        <v>43269</v>
      </c>
      <c r="W6" s="93">
        <v>20880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43269</v>
      </c>
      <c r="GU6" s="298"/>
      <c r="GV6" s="518"/>
      <c r="GW6" s="101"/>
      <c r="GX6" s="101"/>
      <c r="GY6" s="625" t="s">
        <v>585</v>
      </c>
      <c r="GZ6" s="102">
        <v>3712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59" t="s">
        <v>28</v>
      </c>
      <c r="K7" s="495" t="s">
        <v>45</v>
      </c>
      <c r="L7" s="72"/>
      <c r="M7" s="73">
        <v>43254</v>
      </c>
      <c r="N7" s="74" t="s">
        <v>502</v>
      </c>
      <c r="O7" s="75">
        <v>1155</v>
      </c>
      <c r="P7" s="76">
        <f t="shared" si="0"/>
        <v>1155</v>
      </c>
      <c r="Q7" s="77">
        <v>26</v>
      </c>
      <c r="R7" s="78"/>
      <c r="S7" s="78"/>
      <c r="T7" s="45">
        <v>0</v>
      </c>
      <c r="U7" s="91" t="s">
        <v>113</v>
      </c>
      <c r="V7" s="92">
        <v>43269</v>
      </c>
      <c r="W7" s="93">
        <v>835.2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43269</v>
      </c>
      <c r="GU7" s="619"/>
      <c r="GV7" s="100"/>
      <c r="GW7" s="101"/>
      <c r="GX7" s="101"/>
      <c r="GY7" s="625" t="s">
        <v>585</v>
      </c>
      <c r="GZ7" s="102">
        <v>0</v>
      </c>
    </row>
    <row r="8" spans="1:210" ht="30" x14ac:dyDescent="0.25">
      <c r="B8" s="40"/>
      <c r="C8" s="40"/>
      <c r="D8" s="41"/>
      <c r="E8" s="42"/>
      <c r="F8" s="43"/>
      <c r="G8" s="44"/>
      <c r="H8" s="45"/>
      <c r="I8" s="46"/>
      <c r="J8" s="359" t="s">
        <v>462</v>
      </c>
      <c r="K8" s="494" t="s">
        <v>463</v>
      </c>
      <c r="L8" s="86">
        <v>18730</v>
      </c>
      <c r="M8" s="87">
        <v>43255</v>
      </c>
      <c r="N8" s="88" t="s">
        <v>505</v>
      </c>
      <c r="O8" s="89">
        <f>23360-117</f>
        <v>23243</v>
      </c>
      <c r="P8" s="76">
        <f t="shared" si="0"/>
        <v>4513</v>
      </c>
      <c r="Q8" s="619">
        <v>26</v>
      </c>
      <c r="R8" s="90"/>
      <c r="S8" s="90"/>
      <c r="T8" s="45">
        <f>Q8*O8</f>
        <v>604318</v>
      </c>
      <c r="U8" s="91" t="s">
        <v>113</v>
      </c>
      <c r="V8" s="92">
        <v>43271</v>
      </c>
      <c r="W8" s="93">
        <v>16620.48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101">
        <v>43271</v>
      </c>
      <c r="GU8" s="99"/>
      <c r="GV8" s="100"/>
      <c r="GW8" s="101"/>
      <c r="GX8" s="101"/>
      <c r="GY8" s="582" t="s">
        <v>585</v>
      </c>
      <c r="GZ8" s="102">
        <v>3712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25" t="s">
        <v>32</v>
      </c>
      <c r="K9" s="494" t="s">
        <v>29</v>
      </c>
      <c r="L9" s="86">
        <v>16040</v>
      </c>
      <c r="M9" s="87">
        <v>43256</v>
      </c>
      <c r="N9" s="88" t="s">
        <v>506</v>
      </c>
      <c r="O9" s="89">
        <v>20280</v>
      </c>
      <c r="P9" s="76">
        <f t="shared" si="0"/>
        <v>4240</v>
      </c>
      <c r="Q9" s="619">
        <v>26.5</v>
      </c>
      <c r="R9" s="853"/>
      <c r="S9" s="854"/>
      <c r="T9" s="45">
        <f>Q9*O9</f>
        <v>537420</v>
      </c>
      <c r="U9" s="91" t="s">
        <v>113</v>
      </c>
      <c r="V9" s="92">
        <v>43271</v>
      </c>
      <c r="W9" s="93">
        <v>16704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101">
        <v>43271</v>
      </c>
      <c r="GU9" s="99"/>
      <c r="GV9" s="103"/>
      <c r="GW9" s="101"/>
      <c r="GX9" s="101"/>
      <c r="GY9" s="582" t="s">
        <v>585</v>
      </c>
      <c r="GZ9" s="102">
        <v>3712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465</v>
      </c>
      <c r="K10" s="494" t="s">
        <v>31</v>
      </c>
      <c r="L10" s="105">
        <v>21600</v>
      </c>
      <c r="M10" s="87">
        <v>43257</v>
      </c>
      <c r="N10" s="88" t="s">
        <v>514</v>
      </c>
      <c r="O10" s="106">
        <v>26080</v>
      </c>
      <c r="P10" s="76">
        <f t="shared" si="0"/>
        <v>4480</v>
      </c>
      <c r="Q10" s="99">
        <v>26.5</v>
      </c>
      <c r="R10" s="90"/>
      <c r="S10" s="90"/>
      <c r="T10" s="45">
        <f t="shared" ref="T10:T90" si="2">Q10*O10</f>
        <v>691120</v>
      </c>
      <c r="U10" s="107" t="s">
        <v>113</v>
      </c>
      <c r="V10" s="108">
        <v>43272</v>
      </c>
      <c r="W10" s="109">
        <v>20880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12">
        <v>43272</v>
      </c>
      <c r="GU10" s="113"/>
      <c r="GV10" s="100"/>
      <c r="GW10" s="101"/>
      <c r="GX10" s="114"/>
      <c r="GY10" s="583" t="s">
        <v>585</v>
      </c>
      <c r="GZ10" s="589">
        <v>3712</v>
      </c>
      <c r="HA10" s="116"/>
      <c r="HB10" s="116"/>
    </row>
    <row r="11" spans="1:210" x14ac:dyDescent="0.25">
      <c r="B11" s="40"/>
      <c r="C11" s="40"/>
      <c r="D11" s="41"/>
      <c r="E11" s="42"/>
      <c r="F11" s="43"/>
      <c r="G11" s="44"/>
      <c r="H11" s="45"/>
      <c r="I11" s="46"/>
      <c r="J11" s="104" t="s">
        <v>32</v>
      </c>
      <c r="K11" s="494" t="s">
        <v>45</v>
      </c>
      <c r="L11" s="86"/>
      <c r="M11" s="87">
        <v>43257</v>
      </c>
      <c r="N11" s="88" t="s">
        <v>513</v>
      </c>
      <c r="O11" s="117">
        <v>980</v>
      </c>
      <c r="P11" s="76">
        <f t="shared" si="0"/>
        <v>980</v>
      </c>
      <c r="Q11" s="118">
        <v>26.5</v>
      </c>
      <c r="R11" s="119"/>
      <c r="S11" s="120"/>
      <c r="T11" s="45">
        <f t="shared" si="2"/>
        <v>25970</v>
      </c>
      <c r="U11" s="107" t="s">
        <v>113</v>
      </c>
      <c r="V11" s="108">
        <v>43272</v>
      </c>
      <c r="W11" s="109">
        <v>835.2</v>
      </c>
      <c r="X11" s="110"/>
      <c r="Y11" s="110"/>
      <c r="Z11" s="110"/>
      <c r="AA11" s="110"/>
      <c r="AB11" s="110"/>
      <c r="AC11" s="95"/>
      <c r="AD11" s="96"/>
      <c r="AE11" s="111"/>
      <c r="AF11" s="110"/>
      <c r="AG11" s="110"/>
      <c r="AH11" s="110"/>
      <c r="AI11" s="110"/>
      <c r="AJ11" s="110"/>
      <c r="AK11" s="110"/>
      <c r="AL11" s="95"/>
      <c r="AM11" s="96"/>
      <c r="AN11" s="111"/>
      <c r="AO11" s="110"/>
      <c r="AP11" s="110"/>
      <c r="AQ11" s="110"/>
      <c r="AR11" s="110"/>
      <c r="AS11" s="110"/>
      <c r="AT11" s="110"/>
      <c r="AU11" s="95"/>
      <c r="AV11" s="96"/>
      <c r="AW11" s="111"/>
      <c r="AX11" s="110"/>
      <c r="AY11" s="110"/>
      <c r="AZ11" s="110"/>
      <c r="BA11" s="110"/>
      <c r="BB11" s="110"/>
      <c r="BC11" s="110"/>
      <c r="BD11" s="95"/>
      <c r="BE11" s="96"/>
      <c r="BF11" s="111"/>
      <c r="BG11" s="110"/>
      <c r="BH11" s="110"/>
      <c r="BI11" s="110"/>
      <c r="BJ11" s="110"/>
      <c r="BK11" s="110"/>
      <c r="BL11" s="110"/>
      <c r="BM11" s="96"/>
      <c r="BN11" s="96"/>
      <c r="BO11" s="111"/>
      <c r="BP11" s="110"/>
      <c r="BQ11" s="110"/>
      <c r="BR11" s="110"/>
      <c r="BS11" s="110"/>
      <c r="BT11" s="110"/>
      <c r="BU11" s="110"/>
      <c r="BV11" s="96"/>
      <c r="BW11" s="96"/>
      <c r="BX11" s="111"/>
      <c r="BY11" s="110"/>
      <c r="BZ11" s="110"/>
      <c r="CA11" s="110"/>
      <c r="CB11" s="110"/>
      <c r="CC11" s="110"/>
      <c r="CD11" s="110"/>
      <c r="CE11" s="96"/>
      <c r="CF11" s="96"/>
      <c r="CG11" s="111"/>
      <c r="CH11" s="110"/>
      <c r="CI11" s="110"/>
      <c r="CJ11" s="110"/>
      <c r="CK11" s="110"/>
      <c r="CL11" s="110"/>
      <c r="CM11" s="110"/>
      <c r="CN11" s="95"/>
      <c r="CO11" s="96"/>
      <c r="CP11" s="111"/>
      <c r="CQ11" s="110"/>
      <c r="CR11" s="110"/>
      <c r="CS11" s="110"/>
      <c r="CT11" s="110"/>
      <c r="CU11" s="110"/>
      <c r="CV11" s="110"/>
      <c r="CW11" s="96"/>
      <c r="CX11" s="96"/>
      <c r="CY11" s="111"/>
      <c r="CZ11" s="110"/>
      <c r="DA11" s="110"/>
      <c r="DB11" s="110"/>
      <c r="DC11" s="110"/>
      <c r="DD11" s="110"/>
      <c r="DE11" s="110"/>
      <c r="DF11" s="96"/>
      <c r="DG11" s="96"/>
      <c r="DH11" s="111"/>
      <c r="DI11" s="110"/>
      <c r="DJ11" s="110"/>
      <c r="DK11" s="110"/>
      <c r="DL11" s="110"/>
      <c r="DM11" s="110"/>
      <c r="DN11" s="110"/>
      <c r="DO11" s="96"/>
      <c r="DP11" s="96"/>
      <c r="DQ11" s="111"/>
      <c r="DR11" s="110"/>
      <c r="DS11" s="110"/>
      <c r="DT11" s="110"/>
      <c r="DU11" s="110"/>
      <c r="DV11" s="110"/>
      <c r="DW11" s="110"/>
      <c r="DX11" s="96"/>
      <c r="DY11" s="96"/>
      <c r="DZ11" s="111"/>
      <c r="EA11" s="110"/>
      <c r="EB11" s="110"/>
      <c r="EC11" s="110"/>
      <c r="ED11" s="110"/>
      <c r="EE11" s="110"/>
      <c r="EF11" s="110"/>
      <c r="EG11" s="96"/>
      <c r="EH11" s="96"/>
      <c r="EI11" s="111"/>
      <c r="EJ11" s="110"/>
      <c r="EK11" s="110"/>
      <c r="EL11" s="110"/>
      <c r="EM11" s="110"/>
      <c r="EN11" s="110"/>
      <c r="EO11" s="110"/>
      <c r="EP11" s="96"/>
      <c r="EQ11" s="96"/>
      <c r="ER11" s="111"/>
      <c r="ES11" s="110"/>
      <c r="ET11" s="110"/>
      <c r="EU11" s="110"/>
      <c r="EV11" s="110"/>
      <c r="EW11" s="110"/>
      <c r="EX11" s="110"/>
      <c r="EY11" s="96"/>
      <c r="EZ11" s="96"/>
      <c r="FA11" s="111"/>
      <c r="FB11" s="110"/>
      <c r="FC11" s="110"/>
      <c r="FD11" s="110"/>
      <c r="FE11" s="110"/>
      <c r="FF11" s="110"/>
      <c r="FG11" s="110"/>
      <c r="FH11" s="96"/>
      <c r="FI11" s="96"/>
      <c r="FJ11" s="111"/>
      <c r="FK11" s="110"/>
      <c r="FL11" s="110"/>
      <c r="FM11" s="110"/>
      <c r="FN11" s="110"/>
      <c r="FO11" s="110"/>
      <c r="FP11" s="110"/>
      <c r="FQ11" s="96"/>
      <c r="FR11" s="96"/>
      <c r="FS11" s="111"/>
      <c r="FT11" s="110"/>
      <c r="FU11" s="110"/>
      <c r="FV11" s="110"/>
      <c r="FW11" s="110"/>
      <c r="FX11" s="110"/>
      <c r="FY11" s="110"/>
      <c r="FZ11" s="96"/>
      <c r="GA11" s="96"/>
      <c r="GB11" s="111"/>
      <c r="GC11" s="110"/>
      <c r="GD11" s="110"/>
      <c r="GE11" s="110"/>
      <c r="GF11" s="110"/>
      <c r="GG11" s="110"/>
      <c r="GH11" s="110"/>
      <c r="GI11" s="96"/>
      <c r="GJ11" s="96"/>
      <c r="GK11" s="111"/>
      <c r="GL11" s="110"/>
      <c r="GM11" s="110"/>
      <c r="GN11" s="110"/>
      <c r="GO11" s="110"/>
      <c r="GP11" s="110"/>
      <c r="GQ11" s="110"/>
      <c r="GR11" s="96"/>
      <c r="GS11" s="96"/>
      <c r="GT11" s="121">
        <v>43272</v>
      </c>
      <c r="GU11" s="113"/>
      <c r="GV11" s="122"/>
      <c r="GW11" s="114"/>
      <c r="GX11" s="114"/>
      <c r="GY11" s="583" t="s">
        <v>585</v>
      </c>
      <c r="GZ11" s="229">
        <v>0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125" t="s">
        <v>466</v>
      </c>
      <c r="K12" s="494" t="s">
        <v>87</v>
      </c>
      <c r="L12" s="86">
        <v>22970</v>
      </c>
      <c r="M12" s="87">
        <v>43258</v>
      </c>
      <c r="N12" s="88" t="s">
        <v>519</v>
      </c>
      <c r="O12" s="117">
        <v>27705</v>
      </c>
      <c r="P12" s="76">
        <f t="shared" si="0"/>
        <v>4735</v>
      </c>
      <c r="Q12" s="118">
        <v>26.5</v>
      </c>
      <c r="R12" s="99"/>
      <c r="S12" s="126"/>
      <c r="T12" s="45">
        <f t="shared" si="2"/>
        <v>734182.5</v>
      </c>
      <c r="U12" s="127" t="s">
        <v>113</v>
      </c>
      <c r="V12" s="128">
        <v>43276</v>
      </c>
      <c r="W12" s="129">
        <v>20796.48</v>
      </c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>
        <v>43276</v>
      </c>
      <c r="GU12" s="136"/>
      <c r="GV12" s="100"/>
      <c r="GW12" s="114"/>
      <c r="GX12" s="114"/>
      <c r="GY12" s="583" t="s">
        <v>585</v>
      </c>
      <c r="GZ12" s="229">
        <v>3712</v>
      </c>
      <c r="HA12" s="116"/>
      <c r="HB12" s="116"/>
    </row>
    <row r="13" spans="1:210" x14ac:dyDescent="0.25">
      <c r="B13" s="116"/>
      <c r="C13" s="124"/>
      <c r="D13" s="41"/>
      <c r="E13" s="42"/>
      <c r="F13" s="43"/>
      <c r="G13" s="44"/>
      <c r="H13" s="45"/>
      <c r="I13" s="46"/>
      <c r="J13" s="125" t="s">
        <v>468</v>
      </c>
      <c r="K13" s="494" t="s">
        <v>467</v>
      </c>
      <c r="L13" s="86">
        <v>11540</v>
      </c>
      <c r="M13" s="87">
        <v>43258</v>
      </c>
      <c r="N13" s="88" t="s">
        <v>515</v>
      </c>
      <c r="O13" s="117">
        <v>15450</v>
      </c>
      <c r="P13" s="76">
        <f t="shared" si="0"/>
        <v>3910</v>
      </c>
      <c r="Q13" s="118">
        <v>26.5</v>
      </c>
      <c r="R13" s="99"/>
      <c r="S13" s="126"/>
      <c r="T13" s="45">
        <f t="shared" si="2"/>
        <v>409425</v>
      </c>
      <c r="U13" s="127" t="s">
        <v>113</v>
      </c>
      <c r="V13" s="128">
        <v>43272</v>
      </c>
      <c r="W13" s="129">
        <v>10941.12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43272</v>
      </c>
      <c r="GU13" s="136">
        <v>18928</v>
      </c>
      <c r="GV13" s="100" t="s">
        <v>498</v>
      </c>
      <c r="GW13" s="114"/>
      <c r="GX13" s="114"/>
      <c r="GY13" s="583" t="s">
        <v>585</v>
      </c>
      <c r="GZ13" s="229">
        <v>2088</v>
      </c>
      <c r="HA13" s="116"/>
      <c r="HB13" s="116"/>
    </row>
    <row r="14" spans="1:210" x14ac:dyDescent="0.25">
      <c r="B14" s="116"/>
      <c r="C14" s="124"/>
      <c r="D14" s="41"/>
      <c r="E14" s="42"/>
      <c r="F14" s="43"/>
      <c r="G14" s="44"/>
      <c r="H14" s="45"/>
      <c r="I14" s="46"/>
      <c r="J14" s="125" t="s">
        <v>28</v>
      </c>
      <c r="K14" s="494" t="s">
        <v>247</v>
      </c>
      <c r="L14" s="105">
        <v>20740</v>
      </c>
      <c r="M14" s="87">
        <v>43259</v>
      </c>
      <c r="N14" s="88" t="s">
        <v>520</v>
      </c>
      <c r="O14" s="106">
        <v>27920</v>
      </c>
      <c r="P14" s="76">
        <f t="shared" si="0"/>
        <v>7180</v>
      </c>
      <c r="Q14" s="99">
        <v>26.5</v>
      </c>
      <c r="R14" s="855"/>
      <c r="S14" s="856"/>
      <c r="T14" s="45">
        <f t="shared" si="2"/>
        <v>739880</v>
      </c>
      <c r="U14" s="127" t="s">
        <v>113</v>
      </c>
      <c r="V14" s="128">
        <v>43276</v>
      </c>
      <c r="W14" s="129">
        <v>20880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135">
        <v>43276</v>
      </c>
      <c r="GU14" s="136">
        <v>18928</v>
      </c>
      <c r="GV14" s="100" t="s">
        <v>499</v>
      </c>
      <c r="GW14" s="114"/>
      <c r="GX14" s="114"/>
      <c r="GY14" s="583" t="s">
        <v>585</v>
      </c>
      <c r="GZ14" s="229">
        <v>3712</v>
      </c>
      <c r="HA14" s="116"/>
      <c r="HB14" s="116"/>
    </row>
    <row r="15" spans="1:210" ht="30" x14ac:dyDescent="0.25">
      <c r="B15" s="116"/>
      <c r="C15" s="124"/>
      <c r="D15" s="41"/>
      <c r="E15" s="42"/>
      <c r="F15" s="43"/>
      <c r="G15" s="44"/>
      <c r="H15" s="45"/>
      <c r="I15" s="46"/>
      <c r="J15" s="601" t="s">
        <v>469</v>
      </c>
      <c r="K15" s="495" t="s">
        <v>30</v>
      </c>
      <c r="L15" s="138">
        <v>11380</v>
      </c>
      <c r="M15" s="73">
        <v>43259</v>
      </c>
      <c r="N15" s="74" t="s">
        <v>521</v>
      </c>
      <c r="O15" s="139">
        <f>12470-96</f>
        <v>12374</v>
      </c>
      <c r="P15" s="76">
        <f t="shared" si="0"/>
        <v>994</v>
      </c>
      <c r="Q15" s="140">
        <v>26.5</v>
      </c>
      <c r="R15" s="141"/>
      <c r="S15" s="142"/>
      <c r="T15" s="45">
        <f t="shared" si="2"/>
        <v>327911</v>
      </c>
      <c r="U15" s="143" t="s">
        <v>113</v>
      </c>
      <c r="V15" s="144">
        <v>43276</v>
      </c>
      <c r="W15" s="145">
        <v>10857.6</v>
      </c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>
        <v>43276</v>
      </c>
      <c r="GU15" s="136"/>
      <c r="GV15" s="100"/>
      <c r="GW15" s="114"/>
      <c r="GX15" s="114"/>
      <c r="GY15" s="583" t="s">
        <v>585</v>
      </c>
      <c r="GZ15" s="229">
        <v>2088</v>
      </c>
      <c r="HA15" s="116"/>
      <c r="HB15" s="116"/>
    </row>
    <row r="16" spans="1:210" x14ac:dyDescent="0.25">
      <c r="B16" s="116"/>
      <c r="C16" s="124"/>
      <c r="D16" s="41"/>
      <c r="E16" s="42"/>
      <c r="F16" s="43"/>
      <c r="G16" s="44"/>
      <c r="H16" s="45"/>
      <c r="I16" s="46"/>
      <c r="J16" s="519" t="s">
        <v>470</v>
      </c>
      <c r="K16" s="495" t="s">
        <v>265</v>
      </c>
      <c r="L16" s="138">
        <v>21800</v>
      </c>
      <c r="M16" s="73">
        <v>43259</v>
      </c>
      <c r="N16" s="496">
        <v>128</v>
      </c>
      <c r="O16" s="139">
        <v>21810</v>
      </c>
      <c r="P16" s="623">
        <f t="shared" si="0"/>
        <v>10</v>
      </c>
      <c r="Q16" s="140">
        <v>35</v>
      </c>
      <c r="R16" s="141"/>
      <c r="S16" s="142"/>
      <c r="T16" s="45">
        <f t="shared" si="2"/>
        <v>763350</v>
      </c>
      <c r="U16" s="143" t="s">
        <v>113</v>
      </c>
      <c r="V16" s="144">
        <v>43270</v>
      </c>
      <c r="W16" s="145"/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135"/>
      <c r="GU16" s="136"/>
      <c r="GV16" s="100"/>
      <c r="GW16" s="114"/>
      <c r="GX16" s="114"/>
      <c r="GY16" s="583" t="s">
        <v>200</v>
      </c>
      <c r="GZ16" s="229">
        <v>0</v>
      </c>
      <c r="HA16" s="116"/>
      <c r="HB16" s="116"/>
    </row>
    <row r="17" spans="2:210" x14ac:dyDescent="0.25">
      <c r="B17" s="116"/>
      <c r="C17" s="124"/>
      <c r="D17" s="41"/>
      <c r="E17" s="42"/>
      <c r="F17" s="43"/>
      <c r="G17" s="44"/>
      <c r="H17" s="45"/>
      <c r="I17" s="46"/>
      <c r="J17" s="125" t="s">
        <v>471</v>
      </c>
      <c r="K17" s="495" t="s">
        <v>247</v>
      </c>
      <c r="L17" s="138">
        <v>22370</v>
      </c>
      <c r="M17" s="73">
        <v>43261</v>
      </c>
      <c r="N17" s="74" t="s">
        <v>523</v>
      </c>
      <c r="O17" s="139">
        <v>27800</v>
      </c>
      <c r="P17" s="76">
        <f t="shared" si="0"/>
        <v>5430</v>
      </c>
      <c r="Q17" s="140">
        <v>26.5</v>
      </c>
      <c r="R17" s="141"/>
      <c r="S17" s="142"/>
      <c r="T17" s="45">
        <f t="shared" si="2"/>
        <v>736700</v>
      </c>
      <c r="U17" s="143" t="s">
        <v>113</v>
      </c>
      <c r="V17" s="144">
        <v>43277</v>
      </c>
      <c r="W17" s="145">
        <v>20880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135">
        <v>43277</v>
      </c>
      <c r="GU17" s="136"/>
      <c r="GV17" s="100"/>
      <c r="GW17" s="114"/>
      <c r="GX17" s="114"/>
      <c r="GY17" s="583" t="s">
        <v>585</v>
      </c>
      <c r="GZ17" s="229">
        <v>3712</v>
      </c>
      <c r="HA17" s="116"/>
      <c r="HB17" s="116"/>
    </row>
    <row r="18" spans="2:210" ht="18.75" x14ac:dyDescent="0.3">
      <c r="B18" s="116"/>
      <c r="C18" s="124"/>
      <c r="D18" s="41"/>
      <c r="E18" s="42"/>
      <c r="F18" s="43"/>
      <c r="G18" s="44"/>
      <c r="H18" s="45"/>
      <c r="I18" s="46"/>
      <c r="J18" s="381" t="s">
        <v>472</v>
      </c>
      <c r="K18" s="495" t="s">
        <v>247</v>
      </c>
      <c r="L18" s="602">
        <v>21120</v>
      </c>
      <c r="M18" s="603">
        <v>43262</v>
      </c>
      <c r="N18" s="74" t="s">
        <v>524</v>
      </c>
      <c r="O18" s="604">
        <v>26640</v>
      </c>
      <c r="P18" s="76">
        <f t="shared" si="0"/>
        <v>5520</v>
      </c>
      <c r="Q18" s="140">
        <v>26.8</v>
      </c>
      <c r="R18" s="600"/>
      <c r="S18" s="600"/>
      <c r="T18" s="45">
        <f t="shared" si="2"/>
        <v>713952</v>
      </c>
      <c r="U18" s="143" t="s">
        <v>113</v>
      </c>
      <c r="V18" s="144">
        <v>43278</v>
      </c>
      <c r="W18" s="145">
        <v>20880</v>
      </c>
      <c r="X18" s="111"/>
      <c r="Y18" s="110"/>
      <c r="Z18" s="130"/>
      <c r="AA18" s="131"/>
      <c r="AB18" s="130"/>
      <c r="AC18" s="132"/>
      <c r="AD18" s="133"/>
      <c r="AE18" s="111"/>
      <c r="AF18" s="111"/>
      <c r="AG18" s="111"/>
      <c r="AH18" s="110"/>
      <c r="AI18" s="130"/>
      <c r="AJ18" s="131"/>
      <c r="AK18" s="130"/>
      <c r="AL18" s="132"/>
      <c r="AM18" s="133"/>
      <c r="AN18" s="111"/>
      <c r="AO18" s="111"/>
      <c r="AP18" s="111"/>
      <c r="AQ18" s="110"/>
      <c r="AR18" s="130"/>
      <c r="AS18" s="131"/>
      <c r="AT18" s="130"/>
      <c r="AU18" s="132"/>
      <c r="AV18" s="133"/>
      <c r="AW18" s="111"/>
      <c r="AX18" s="111"/>
      <c r="AY18" s="111"/>
      <c r="AZ18" s="110"/>
      <c r="BA18" s="130"/>
      <c r="BB18" s="131"/>
      <c r="BC18" s="130"/>
      <c r="BD18" s="132"/>
      <c r="BE18" s="133"/>
      <c r="BF18" s="111"/>
      <c r="BG18" s="111"/>
      <c r="BH18" s="111"/>
      <c r="BI18" s="110"/>
      <c r="BJ18" s="130"/>
      <c r="BK18" s="131"/>
      <c r="BL18" s="130"/>
      <c r="BM18" s="132"/>
      <c r="BN18" s="133"/>
      <c r="BO18" s="111"/>
      <c r="BP18" s="111"/>
      <c r="BQ18" s="111"/>
      <c r="BR18" s="110"/>
      <c r="BS18" s="130"/>
      <c r="BT18" s="131"/>
      <c r="BU18" s="130"/>
      <c r="BV18" s="132"/>
      <c r="BW18" s="133"/>
      <c r="BX18" s="111"/>
      <c r="BY18" s="111"/>
      <c r="BZ18" s="111"/>
      <c r="CA18" s="110"/>
      <c r="CB18" s="130"/>
      <c r="CC18" s="131"/>
      <c r="CD18" s="130"/>
      <c r="CE18" s="132"/>
      <c r="CF18" s="133"/>
      <c r="CG18" s="111"/>
      <c r="CH18" s="111"/>
      <c r="CI18" s="111"/>
      <c r="CJ18" s="110"/>
      <c r="CK18" s="130"/>
      <c r="CL18" s="131"/>
      <c r="CM18" s="130"/>
      <c r="CN18" s="132"/>
      <c r="CO18" s="133"/>
      <c r="CP18" s="111"/>
      <c r="CQ18" s="111"/>
      <c r="CR18" s="111"/>
      <c r="CS18" s="110"/>
      <c r="CT18" s="130"/>
      <c r="CU18" s="131"/>
      <c r="CV18" s="134"/>
      <c r="CW18" s="132"/>
      <c r="CX18" s="133"/>
      <c r="CY18" s="111"/>
      <c r="CZ18" s="111"/>
      <c r="DA18" s="111"/>
      <c r="DB18" s="110"/>
      <c r="DC18" s="130"/>
      <c r="DD18" s="131"/>
      <c r="DE18" s="130"/>
      <c r="DF18" s="132"/>
      <c r="DG18" s="133"/>
      <c r="DH18" s="111"/>
      <c r="DI18" s="111"/>
      <c r="DJ18" s="111"/>
      <c r="DK18" s="110"/>
      <c r="DL18" s="130"/>
      <c r="DM18" s="131"/>
      <c r="DN18" s="130"/>
      <c r="DO18" s="132"/>
      <c r="DP18" s="133"/>
      <c r="DQ18" s="111"/>
      <c r="DR18" s="111"/>
      <c r="DS18" s="111"/>
      <c r="DT18" s="110"/>
      <c r="DU18" s="130"/>
      <c r="DV18" s="131"/>
      <c r="DW18" s="130"/>
      <c r="DX18" s="132"/>
      <c r="DY18" s="133"/>
      <c r="DZ18" s="111"/>
      <c r="EA18" s="111"/>
      <c r="EB18" s="111"/>
      <c r="EC18" s="110"/>
      <c r="ED18" s="130"/>
      <c r="EE18" s="131"/>
      <c r="EF18" s="130"/>
      <c r="EG18" s="132"/>
      <c r="EH18" s="133"/>
      <c r="EI18" s="111"/>
      <c r="EJ18" s="111"/>
      <c r="EK18" s="111"/>
      <c r="EL18" s="110"/>
      <c r="EM18" s="130"/>
      <c r="EN18" s="131"/>
      <c r="EO18" s="130"/>
      <c r="EP18" s="132"/>
      <c r="EQ18" s="133"/>
      <c r="ER18" s="111"/>
      <c r="ES18" s="111"/>
      <c r="ET18" s="111"/>
      <c r="EU18" s="110"/>
      <c r="EV18" s="130"/>
      <c r="EW18" s="131"/>
      <c r="EX18" s="130"/>
      <c r="EY18" s="132"/>
      <c r="EZ18" s="133"/>
      <c r="FA18" s="111"/>
      <c r="FB18" s="111"/>
      <c r="FC18" s="111"/>
      <c r="FD18" s="110"/>
      <c r="FE18" s="130"/>
      <c r="FF18" s="131"/>
      <c r="FG18" s="130"/>
      <c r="FH18" s="132"/>
      <c r="FI18" s="133"/>
      <c r="FJ18" s="111"/>
      <c r="FK18" s="111"/>
      <c r="FL18" s="111"/>
      <c r="FM18" s="110"/>
      <c r="FN18" s="130"/>
      <c r="FO18" s="131"/>
      <c r="FP18" s="130"/>
      <c r="FQ18" s="132"/>
      <c r="FR18" s="133"/>
      <c r="FS18" s="111"/>
      <c r="FT18" s="111"/>
      <c r="FU18" s="111"/>
      <c r="FV18" s="110"/>
      <c r="FW18" s="130"/>
      <c r="FX18" s="131"/>
      <c r="FY18" s="130"/>
      <c r="FZ18" s="132"/>
      <c r="GA18" s="133"/>
      <c r="GB18" s="111"/>
      <c r="GC18" s="111"/>
      <c r="GD18" s="111"/>
      <c r="GE18" s="110"/>
      <c r="GF18" s="130"/>
      <c r="GG18" s="131"/>
      <c r="GH18" s="130"/>
      <c r="GI18" s="132"/>
      <c r="GJ18" s="133"/>
      <c r="GK18" s="111"/>
      <c r="GL18" s="111"/>
      <c r="GM18" s="111"/>
      <c r="GN18" s="110"/>
      <c r="GO18" s="130"/>
      <c r="GP18" s="131"/>
      <c r="GQ18" s="130"/>
      <c r="GR18" s="132"/>
      <c r="GS18" s="133"/>
      <c r="GT18" s="135">
        <v>43278</v>
      </c>
      <c r="GU18" s="136"/>
      <c r="GV18" s="100"/>
      <c r="GW18" s="114"/>
      <c r="GX18" s="114"/>
      <c r="GY18" s="583" t="s">
        <v>585</v>
      </c>
      <c r="GZ18" s="229">
        <v>3712</v>
      </c>
      <c r="HA18" s="116"/>
      <c r="HB18" s="116"/>
    </row>
    <row r="19" spans="2:210" x14ac:dyDescent="0.25">
      <c r="B19" s="116"/>
      <c r="C19" s="124"/>
      <c r="D19" s="41"/>
      <c r="E19" s="42"/>
      <c r="F19" s="43"/>
      <c r="G19" s="44"/>
      <c r="H19" s="45"/>
      <c r="I19" s="46"/>
      <c r="J19" s="125" t="s">
        <v>154</v>
      </c>
      <c r="K19" s="494" t="s">
        <v>264</v>
      </c>
      <c r="L19" s="146">
        <v>22450</v>
      </c>
      <c r="M19" s="87">
        <v>43263</v>
      </c>
      <c r="N19" s="88" t="s">
        <v>526</v>
      </c>
      <c r="O19" s="106">
        <v>28140</v>
      </c>
      <c r="P19" s="76">
        <f t="shared" si="0"/>
        <v>5690</v>
      </c>
      <c r="Q19" s="99">
        <v>26.8</v>
      </c>
      <c r="R19" s="99"/>
      <c r="S19" s="147"/>
      <c r="T19" s="45">
        <f t="shared" si="2"/>
        <v>754152</v>
      </c>
      <c r="U19" s="127" t="s">
        <v>113</v>
      </c>
      <c r="V19" s="148">
        <v>43279</v>
      </c>
      <c r="W19" s="145">
        <v>21047.040000000001</v>
      </c>
      <c r="X19" s="111"/>
      <c r="Y19" s="110"/>
      <c r="Z19" s="130"/>
      <c r="AA19" s="131"/>
      <c r="AB19" s="130"/>
      <c r="AC19" s="132"/>
      <c r="AD19" s="133"/>
      <c r="AE19" s="111"/>
      <c r="AF19" s="111"/>
      <c r="AG19" s="111"/>
      <c r="AH19" s="110"/>
      <c r="AI19" s="130"/>
      <c r="AJ19" s="131"/>
      <c r="AK19" s="130"/>
      <c r="AL19" s="132"/>
      <c r="AM19" s="133"/>
      <c r="AN19" s="111"/>
      <c r="AO19" s="111"/>
      <c r="AP19" s="111"/>
      <c r="AQ19" s="110"/>
      <c r="AR19" s="130"/>
      <c r="AS19" s="131"/>
      <c r="AT19" s="130"/>
      <c r="AU19" s="132"/>
      <c r="AV19" s="133"/>
      <c r="AW19" s="111"/>
      <c r="AX19" s="111"/>
      <c r="AY19" s="111"/>
      <c r="AZ19" s="110"/>
      <c r="BA19" s="130"/>
      <c r="BB19" s="131"/>
      <c r="BC19" s="130"/>
      <c r="BD19" s="132"/>
      <c r="BE19" s="133"/>
      <c r="BF19" s="111"/>
      <c r="BG19" s="111"/>
      <c r="BH19" s="111"/>
      <c r="BI19" s="110"/>
      <c r="BJ19" s="130"/>
      <c r="BK19" s="131"/>
      <c r="BL19" s="130"/>
      <c r="BM19" s="132"/>
      <c r="BN19" s="133"/>
      <c r="BO19" s="111"/>
      <c r="BP19" s="111"/>
      <c r="BQ19" s="111"/>
      <c r="BR19" s="110"/>
      <c r="BS19" s="130"/>
      <c r="BT19" s="131"/>
      <c r="BU19" s="130"/>
      <c r="BV19" s="132"/>
      <c r="BW19" s="133"/>
      <c r="BX19" s="111"/>
      <c r="BY19" s="111"/>
      <c r="BZ19" s="111"/>
      <c r="CA19" s="110"/>
      <c r="CB19" s="130"/>
      <c r="CC19" s="131"/>
      <c r="CD19" s="130"/>
      <c r="CE19" s="132"/>
      <c r="CF19" s="133"/>
      <c r="CG19" s="111"/>
      <c r="CH19" s="111"/>
      <c r="CI19" s="111"/>
      <c r="CJ19" s="110"/>
      <c r="CK19" s="130"/>
      <c r="CL19" s="131"/>
      <c r="CM19" s="130"/>
      <c r="CN19" s="132"/>
      <c r="CO19" s="133"/>
      <c r="CP19" s="111"/>
      <c r="CQ19" s="111"/>
      <c r="CR19" s="111"/>
      <c r="CS19" s="110"/>
      <c r="CT19" s="130"/>
      <c r="CU19" s="131"/>
      <c r="CV19" s="134"/>
      <c r="CW19" s="132"/>
      <c r="CX19" s="133"/>
      <c r="CY19" s="111"/>
      <c r="CZ19" s="111"/>
      <c r="DA19" s="111"/>
      <c r="DB19" s="110"/>
      <c r="DC19" s="130"/>
      <c r="DD19" s="131"/>
      <c r="DE19" s="130"/>
      <c r="DF19" s="132"/>
      <c r="DG19" s="133"/>
      <c r="DH19" s="111"/>
      <c r="DI19" s="111"/>
      <c r="DJ19" s="111"/>
      <c r="DK19" s="110"/>
      <c r="DL19" s="130"/>
      <c r="DM19" s="131"/>
      <c r="DN19" s="130"/>
      <c r="DO19" s="132"/>
      <c r="DP19" s="133"/>
      <c r="DQ19" s="111"/>
      <c r="DR19" s="111"/>
      <c r="DS19" s="111"/>
      <c r="DT19" s="110"/>
      <c r="DU19" s="130"/>
      <c r="DV19" s="131"/>
      <c r="DW19" s="130"/>
      <c r="DX19" s="132"/>
      <c r="DY19" s="133"/>
      <c r="DZ19" s="111"/>
      <c r="EA19" s="111"/>
      <c r="EB19" s="111"/>
      <c r="EC19" s="110"/>
      <c r="ED19" s="130"/>
      <c r="EE19" s="131"/>
      <c r="EF19" s="130"/>
      <c r="EG19" s="132"/>
      <c r="EH19" s="133"/>
      <c r="EI19" s="111"/>
      <c r="EJ19" s="111"/>
      <c r="EK19" s="111"/>
      <c r="EL19" s="110"/>
      <c r="EM19" s="130"/>
      <c r="EN19" s="131"/>
      <c r="EO19" s="130"/>
      <c r="EP19" s="132"/>
      <c r="EQ19" s="133"/>
      <c r="ER19" s="111"/>
      <c r="ES19" s="111"/>
      <c r="ET19" s="111"/>
      <c r="EU19" s="110"/>
      <c r="EV19" s="130"/>
      <c r="EW19" s="131"/>
      <c r="EX19" s="130"/>
      <c r="EY19" s="132"/>
      <c r="EZ19" s="133"/>
      <c r="FA19" s="111"/>
      <c r="FB19" s="111"/>
      <c r="FC19" s="111"/>
      <c r="FD19" s="110"/>
      <c r="FE19" s="130"/>
      <c r="FF19" s="131"/>
      <c r="FG19" s="130"/>
      <c r="FH19" s="132"/>
      <c r="FI19" s="133"/>
      <c r="FJ19" s="111"/>
      <c r="FK19" s="111"/>
      <c r="FL19" s="111"/>
      <c r="FM19" s="110"/>
      <c r="FN19" s="130"/>
      <c r="FO19" s="131"/>
      <c r="FP19" s="130"/>
      <c r="FQ19" s="132"/>
      <c r="FR19" s="133"/>
      <c r="FS19" s="111"/>
      <c r="FT19" s="111"/>
      <c r="FU19" s="111"/>
      <c r="FV19" s="110"/>
      <c r="FW19" s="130"/>
      <c r="FX19" s="131"/>
      <c r="FY19" s="130"/>
      <c r="FZ19" s="132"/>
      <c r="GA19" s="133"/>
      <c r="GB19" s="111"/>
      <c r="GC19" s="111"/>
      <c r="GD19" s="111"/>
      <c r="GE19" s="110"/>
      <c r="GF19" s="130"/>
      <c r="GG19" s="131"/>
      <c r="GH19" s="130"/>
      <c r="GI19" s="132"/>
      <c r="GJ19" s="133"/>
      <c r="GK19" s="111"/>
      <c r="GL19" s="111"/>
      <c r="GM19" s="111"/>
      <c r="GN19" s="110"/>
      <c r="GO19" s="130"/>
      <c r="GP19" s="131"/>
      <c r="GQ19" s="130"/>
      <c r="GR19" s="132"/>
      <c r="GS19" s="133"/>
      <c r="GT19" s="135">
        <v>43279</v>
      </c>
      <c r="GU19" s="136"/>
      <c r="GV19" s="100"/>
      <c r="GW19" s="114"/>
      <c r="GX19" s="114"/>
      <c r="GY19" s="588" t="s">
        <v>585</v>
      </c>
      <c r="GZ19" s="229">
        <v>3712</v>
      </c>
      <c r="HA19" s="116"/>
      <c r="HB19" s="116"/>
    </row>
    <row r="20" spans="2:210" x14ac:dyDescent="0.25">
      <c r="B20" s="116"/>
      <c r="C20" s="124"/>
      <c r="D20" s="41"/>
      <c r="E20" s="42"/>
      <c r="F20" s="43"/>
      <c r="G20" s="44"/>
      <c r="H20" s="45"/>
      <c r="I20" s="46"/>
      <c r="J20" s="569" t="s">
        <v>470</v>
      </c>
      <c r="K20" s="494" t="s">
        <v>87</v>
      </c>
      <c r="L20" s="146">
        <v>21640</v>
      </c>
      <c r="M20" s="87">
        <v>43264</v>
      </c>
      <c r="N20" s="626">
        <v>129</v>
      </c>
      <c r="O20" s="106">
        <v>21680</v>
      </c>
      <c r="P20" s="623">
        <f t="shared" si="0"/>
        <v>40</v>
      </c>
      <c r="Q20" s="99">
        <v>35.6</v>
      </c>
      <c r="R20" s="830"/>
      <c r="S20" s="831"/>
      <c r="T20" s="45">
        <f t="shared" si="2"/>
        <v>771808</v>
      </c>
      <c r="U20" s="127" t="s">
        <v>113</v>
      </c>
      <c r="V20" s="148">
        <v>43273</v>
      </c>
      <c r="W20" s="145"/>
      <c r="X20" s="111"/>
      <c r="Y20" s="110"/>
      <c r="Z20" s="130"/>
      <c r="AA20" s="131"/>
      <c r="AB20" s="130"/>
      <c r="AC20" s="132"/>
      <c r="AD20" s="133"/>
      <c r="AE20" s="111"/>
      <c r="AF20" s="111"/>
      <c r="AG20" s="111"/>
      <c r="AH20" s="110"/>
      <c r="AI20" s="130"/>
      <c r="AJ20" s="131"/>
      <c r="AK20" s="130"/>
      <c r="AL20" s="132"/>
      <c r="AM20" s="133"/>
      <c r="AN20" s="111"/>
      <c r="AO20" s="111"/>
      <c r="AP20" s="111"/>
      <c r="AQ20" s="110"/>
      <c r="AR20" s="130"/>
      <c r="AS20" s="131"/>
      <c r="AT20" s="130"/>
      <c r="AU20" s="132"/>
      <c r="AV20" s="133"/>
      <c r="AW20" s="111"/>
      <c r="AX20" s="111"/>
      <c r="AY20" s="111"/>
      <c r="AZ20" s="110"/>
      <c r="BA20" s="130"/>
      <c r="BB20" s="131"/>
      <c r="BC20" s="130"/>
      <c r="BD20" s="132"/>
      <c r="BE20" s="133"/>
      <c r="BF20" s="111"/>
      <c r="BG20" s="111"/>
      <c r="BH20" s="111"/>
      <c r="BI20" s="110"/>
      <c r="BJ20" s="130"/>
      <c r="BK20" s="131"/>
      <c r="BL20" s="130"/>
      <c r="BM20" s="132"/>
      <c r="BN20" s="133"/>
      <c r="BO20" s="111"/>
      <c r="BP20" s="111"/>
      <c r="BQ20" s="111"/>
      <c r="BR20" s="110"/>
      <c r="BS20" s="130"/>
      <c r="BT20" s="131"/>
      <c r="BU20" s="130"/>
      <c r="BV20" s="132"/>
      <c r="BW20" s="133"/>
      <c r="BX20" s="111"/>
      <c r="BY20" s="111"/>
      <c r="BZ20" s="111"/>
      <c r="CA20" s="110"/>
      <c r="CB20" s="130"/>
      <c r="CC20" s="131"/>
      <c r="CD20" s="130"/>
      <c r="CE20" s="132"/>
      <c r="CF20" s="133"/>
      <c r="CG20" s="111"/>
      <c r="CH20" s="111"/>
      <c r="CI20" s="111"/>
      <c r="CJ20" s="110"/>
      <c r="CK20" s="130"/>
      <c r="CL20" s="131"/>
      <c r="CM20" s="130"/>
      <c r="CN20" s="132"/>
      <c r="CO20" s="133"/>
      <c r="CP20" s="111"/>
      <c r="CQ20" s="111"/>
      <c r="CR20" s="111"/>
      <c r="CS20" s="110"/>
      <c r="CT20" s="130"/>
      <c r="CU20" s="131"/>
      <c r="CV20" s="134"/>
      <c r="CW20" s="132"/>
      <c r="CX20" s="133"/>
      <c r="CY20" s="111"/>
      <c r="CZ20" s="111"/>
      <c r="DA20" s="111"/>
      <c r="DB20" s="110"/>
      <c r="DC20" s="130"/>
      <c r="DD20" s="131"/>
      <c r="DE20" s="130"/>
      <c r="DF20" s="132"/>
      <c r="DG20" s="133"/>
      <c r="DH20" s="111"/>
      <c r="DI20" s="111"/>
      <c r="DJ20" s="111"/>
      <c r="DK20" s="110"/>
      <c r="DL20" s="130"/>
      <c r="DM20" s="131"/>
      <c r="DN20" s="130"/>
      <c r="DO20" s="132"/>
      <c r="DP20" s="133"/>
      <c r="DQ20" s="111"/>
      <c r="DR20" s="111"/>
      <c r="DS20" s="111"/>
      <c r="DT20" s="110"/>
      <c r="DU20" s="130"/>
      <c r="DV20" s="131"/>
      <c r="DW20" s="130"/>
      <c r="DX20" s="132"/>
      <c r="DY20" s="133"/>
      <c r="DZ20" s="111"/>
      <c r="EA20" s="111"/>
      <c r="EB20" s="111"/>
      <c r="EC20" s="110"/>
      <c r="ED20" s="130"/>
      <c r="EE20" s="131"/>
      <c r="EF20" s="130"/>
      <c r="EG20" s="132"/>
      <c r="EH20" s="133"/>
      <c r="EI20" s="111"/>
      <c r="EJ20" s="111"/>
      <c r="EK20" s="111"/>
      <c r="EL20" s="110"/>
      <c r="EM20" s="130"/>
      <c r="EN20" s="131"/>
      <c r="EO20" s="130"/>
      <c r="EP20" s="132"/>
      <c r="EQ20" s="133"/>
      <c r="ER20" s="111"/>
      <c r="ES20" s="111"/>
      <c r="ET20" s="111"/>
      <c r="EU20" s="110"/>
      <c r="EV20" s="130"/>
      <c r="EW20" s="131"/>
      <c r="EX20" s="130"/>
      <c r="EY20" s="132"/>
      <c r="EZ20" s="133"/>
      <c r="FA20" s="111"/>
      <c r="FB20" s="111"/>
      <c r="FC20" s="111"/>
      <c r="FD20" s="110"/>
      <c r="FE20" s="130"/>
      <c r="FF20" s="131"/>
      <c r="FG20" s="130"/>
      <c r="FH20" s="132"/>
      <c r="FI20" s="133"/>
      <c r="FJ20" s="111"/>
      <c r="FK20" s="111"/>
      <c r="FL20" s="111"/>
      <c r="FM20" s="110"/>
      <c r="FN20" s="130"/>
      <c r="FO20" s="131"/>
      <c r="FP20" s="130"/>
      <c r="FQ20" s="132"/>
      <c r="FR20" s="133"/>
      <c r="FS20" s="111"/>
      <c r="FT20" s="111"/>
      <c r="FU20" s="111"/>
      <c r="FV20" s="110"/>
      <c r="FW20" s="130"/>
      <c r="FX20" s="131"/>
      <c r="FY20" s="130"/>
      <c r="FZ20" s="132"/>
      <c r="GA20" s="133"/>
      <c r="GB20" s="111"/>
      <c r="GC20" s="111"/>
      <c r="GD20" s="111"/>
      <c r="GE20" s="110"/>
      <c r="GF20" s="130"/>
      <c r="GG20" s="131"/>
      <c r="GH20" s="130"/>
      <c r="GI20" s="132"/>
      <c r="GJ20" s="133"/>
      <c r="GK20" s="111"/>
      <c r="GL20" s="111"/>
      <c r="GM20" s="111"/>
      <c r="GN20" s="110"/>
      <c r="GO20" s="130"/>
      <c r="GP20" s="131"/>
      <c r="GQ20" s="130"/>
      <c r="GR20" s="132"/>
      <c r="GS20" s="133"/>
      <c r="GT20" s="135"/>
      <c r="GU20" s="149"/>
      <c r="GV20" s="100"/>
      <c r="GW20" s="114"/>
      <c r="GX20" s="114"/>
      <c r="GY20" s="583" t="s">
        <v>585</v>
      </c>
      <c r="GZ20" s="229">
        <v>3712</v>
      </c>
      <c r="HA20" s="116"/>
      <c r="HB20" s="116"/>
    </row>
    <row r="21" spans="2:210" ht="30" customHeight="1" x14ac:dyDescent="0.3">
      <c r="B21" s="116"/>
      <c r="C21" s="124"/>
      <c r="D21" s="41"/>
      <c r="E21" s="42"/>
      <c r="F21" s="43"/>
      <c r="G21" s="44"/>
      <c r="H21" s="45"/>
      <c r="I21" s="46"/>
      <c r="J21" s="624" t="s">
        <v>507</v>
      </c>
      <c r="K21" s="494" t="s">
        <v>98</v>
      </c>
      <c r="L21" s="146">
        <v>7250</v>
      </c>
      <c r="M21" s="87">
        <v>43264</v>
      </c>
      <c r="N21" s="88" t="s">
        <v>508</v>
      </c>
      <c r="O21" s="106">
        <v>7279.8</v>
      </c>
      <c r="P21" s="623">
        <f t="shared" si="0"/>
        <v>29.800000000000182</v>
      </c>
      <c r="Q21" s="99">
        <v>70</v>
      </c>
      <c r="R21" s="851" t="s">
        <v>529</v>
      </c>
      <c r="S21" s="852"/>
      <c r="T21" s="45">
        <f t="shared" si="2"/>
        <v>509586</v>
      </c>
      <c r="U21" s="127" t="s">
        <v>113</v>
      </c>
      <c r="V21" s="148">
        <v>43263</v>
      </c>
      <c r="W21" s="145"/>
      <c r="X21" s="111"/>
      <c r="Y21" s="110"/>
      <c r="Z21" s="130"/>
      <c r="AA21" s="131"/>
      <c r="AB21" s="130"/>
      <c r="AC21" s="132"/>
      <c r="AD21" s="133"/>
      <c r="AE21" s="111"/>
      <c r="AF21" s="111"/>
      <c r="AG21" s="111"/>
      <c r="AH21" s="110"/>
      <c r="AI21" s="130"/>
      <c r="AJ21" s="131"/>
      <c r="AK21" s="130"/>
      <c r="AL21" s="132"/>
      <c r="AM21" s="133"/>
      <c r="AN21" s="111"/>
      <c r="AO21" s="111"/>
      <c r="AP21" s="111"/>
      <c r="AQ21" s="110"/>
      <c r="AR21" s="130"/>
      <c r="AS21" s="131"/>
      <c r="AT21" s="130"/>
      <c r="AU21" s="132"/>
      <c r="AV21" s="133"/>
      <c r="AW21" s="111"/>
      <c r="AX21" s="111"/>
      <c r="AY21" s="111"/>
      <c r="AZ21" s="110"/>
      <c r="BA21" s="130"/>
      <c r="BB21" s="131"/>
      <c r="BC21" s="130"/>
      <c r="BD21" s="132"/>
      <c r="BE21" s="133"/>
      <c r="BF21" s="111"/>
      <c r="BG21" s="111"/>
      <c r="BH21" s="111"/>
      <c r="BI21" s="110"/>
      <c r="BJ21" s="130"/>
      <c r="BK21" s="131"/>
      <c r="BL21" s="130"/>
      <c r="BM21" s="132"/>
      <c r="BN21" s="133"/>
      <c r="BO21" s="111"/>
      <c r="BP21" s="111"/>
      <c r="BQ21" s="111"/>
      <c r="BR21" s="110"/>
      <c r="BS21" s="130"/>
      <c r="BT21" s="131"/>
      <c r="BU21" s="130"/>
      <c r="BV21" s="132"/>
      <c r="BW21" s="133"/>
      <c r="BX21" s="111"/>
      <c r="BY21" s="111"/>
      <c r="BZ21" s="111"/>
      <c r="CA21" s="110"/>
      <c r="CB21" s="130"/>
      <c r="CC21" s="131"/>
      <c r="CD21" s="130"/>
      <c r="CE21" s="132"/>
      <c r="CF21" s="133"/>
      <c r="CG21" s="111"/>
      <c r="CH21" s="111"/>
      <c r="CI21" s="111"/>
      <c r="CJ21" s="110"/>
      <c r="CK21" s="130"/>
      <c r="CL21" s="131"/>
      <c r="CM21" s="130"/>
      <c r="CN21" s="132"/>
      <c r="CO21" s="133"/>
      <c r="CP21" s="111"/>
      <c r="CQ21" s="111"/>
      <c r="CR21" s="111"/>
      <c r="CS21" s="110"/>
      <c r="CT21" s="130"/>
      <c r="CU21" s="131"/>
      <c r="CV21" s="134"/>
      <c r="CW21" s="132"/>
      <c r="CX21" s="133"/>
      <c r="CY21" s="111"/>
      <c r="CZ21" s="111"/>
      <c r="DA21" s="111"/>
      <c r="DB21" s="110"/>
      <c r="DC21" s="130"/>
      <c r="DD21" s="131"/>
      <c r="DE21" s="130"/>
      <c r="DF21" s="132"/>
      <c r="DG21" s="133"/>
      <c r="DH21" s="111"/>
      <c r="DI21" s="111"/>
      <c r="DJ21" s="111"/>
      <c r="DK21" s="110"/>
      <c r="DL21" s="130"/>
      <c r="DM21" s="131"/>
      <c r="DN21" s="130"/>
      <c r="DO21" s="132"/>
      <c r="DP21" s="133"/>
      <c r="DQ21" s="111"/>
      <c r="DR21" s="111"/>
      <c r="DS21" s="111"/>
      <c r="DT21" s="110"/>
      <c r="DU21" s="130"/>
      <c r="DV21" s="131"/>
      <c r="DW21" s="130"/>
      <c r="DX21" s="132"/>
      <c r="DY21" s="133"/>
      <c r="DZ21" s="111"/>
      <c r="EA21" s="111"/>
      <c r="EB21" s="111"/>
      <c r="EC21" s="110"/>
      <c r="ED21" s="130"/>
      <c r="EE21" s="131"/>
      <c r="EF21" s="130"/>
      <c r="EG21" s="132"/>
      <c r="EH21" s="133"/>
      <c r="EI21" s="111"/>
      <c r="EJ21" s="111"/>
      <c r="EK21" s="111"/>
      <c r="EL21" s="110"/>
      <c r="EM21" s="130"/>
      <c r="EN21" s="131"/>
      <c r="EO21" s="130"/>
      <c r="EP21" s="132"/>
      <c r="EQ21" s="133"/>
      <c r="ER21" s="111"/>
      <c r="ES21" s="111"/>
      <c r="ET21" s="111"/>
      <c r="EU21" s="110"/>
      <c r="EV21" s="130"/>
      <c r="EW21" s="131"/>
      <c r="EX21" s="130"/>
      <c r="EY21" s="132"/>
      <c r="EZ21" s="133"/>
      <c r="FA21" s="111"/>
      <c r="FB21" s="111"/>
      <c r="FC21" s="111"/>
      <c r="FD21" s="110"/>
      <c r="FE21" s="130"/>
      <c r="FF21" s="131"/>
      <c r="FG21" s="130"/>
      <c r="FH21" s="132"/>
      <c r="FI21" s="133"/>
      <c r="FJ21" s="111"/>
      <c r="FK21" s="111"/>
      <c r="FL21" s="111"/>
      <c r="FM21" s="110"/>
      <c r="FN21" s="130"/>
      <c r="FO21" s="131"/>
      <c r="FP21" s="130"/>
      <c r="FQ21" s="132"/>
      <c r="FR21" s="133"/>
      <c r="FS21" s="111"/>
      <c r="FT21" s="111"/>
      <c r="FU21" s="111"/>
      <c r="FV21" s="110"/>
      <c r="FW21" s="130"/>
      <c r="FX21" s="131"/>
      <c r="FY21" s="130"/>
      <c r="FZ21" s="132"/>
      <c r="GA21" s="133"/>
      <c r="GB21" s="111"/>
      <c r="GC21" s="111"/>
      <c r="GD21" s="111"/>
      <c r="GE21" s="110"/>
      <c r="GF21" s="130"/>
      <c r="GG21" s="131"/>
      <c r="GH21" s="130"/>
      <c r="GI21" s="132"/>
      <c r="GJ21" s="133"/>
      <c r="GK21" s="111"/>
      <c r="GL21" s="111"/>
      <c r="GM21" s="111"/>
      <c r="GN21" s="110"/>
      <c r="GO21" s="130"/>
      <c r="GP21" s="131"/>
      <c r="GQ21" s="130"/>
      <c r="GR21" s="132"/>
      <c r="GS21" s="133"/>
      <c r="GT21" s="135"/>
      <c r="GU21" s="149"/>
      <c r="GV21" s="100"/>
      <c r="GW21" s="114"/>
      <c r="GX21" s="114"/>
      <c r="GY21" s="583" t="s">
        <v>585</v>
      </c>
      <c r="GZ21" s="229">
        <v>2366.4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359" t="s">
        <v>473</v>
      </c>
      <c r="K22" s="494" t="s">
        <v>30</v>
      </c>
      <c r="L22" s="146">
        <v>11940</v>
      </c>
      <c r="M22" s="87">
        <v>43265</v>
      </c>
      <c r="N22" s="466" t="s">
        <v>542</v>
      </c>
      <c r="O22" s="106">
        <v>14370</v>
      </c>
      <c r="P22" s="150">
        <f t="shared" si="0"/>
        <v>2430</v>
      </c>
      <c r="Q22" s="99">
        <v>27</v>
      </c>
      <c r="R22" s="152"/>
      <c r="S22" s="118"/>
      <c r="T22" s="45">
        <f>Q22*O22</f>
        <v>387990</v>
      </c>
      <c r="U22" s="537" t="s">
        <v>113</v>
      </c>
      <c r="V22" s="468">
        <v>43283</v>
      </c>
      <c r="W22" s="538">
        <v>10857.6</v>
      </c>
      <c r="X22" s="470"/>
      <c r="Y22" s="471"/>
      <c r="Z22" s="472"/>
      <c r="AA22" s="473"/>
      <c r="AB22" s="472"/>
      <c r="AC22" s="474"/>
      <c r="AD22" s="475"/>
      <c r="AE22" s="470"/>
      <c r="AF22" s="470"/>
      <c r="AG22" s="470"/>
      <c r="AH22" s="471"/>
      <c r="AI22" s="472"/>
      <c r="AJ22" s="473"/>
      <c r="AK22" s="472"/>
      <c r="AL22" s="474"/>
      <c r="AM22" s="475"/>
      <c r="AN22" s="470"/>
      <c r="AO22" s="470"/>
      <c r="AP22" s="470"/>
      <c r="AQ22" s="471"/>
      <c r="AR22" s="472"/>
      <c r="AS22" s="473"/>
      <c r="AT22" s="472"/>
      <c r="AU22" s="474"/>
      <c r="AV22" s="475"/>
      <c r="AW22" s="470"/>
      <c r="AX22" s="470"/>
      <c r="AY22" s="470"/>
      <c r="AZ22" s="471"/>
      <c r="BA22" s="472"/>
      <c r="BB22" s="473"/>
      <c r="BC22" s="472"/>
      <c r="BD22" s="474"/>
      <c r="BE22" s="475"/>
      <c r="BF22" s="470"/>
      <c r="BG22" s="470"/>
      <c r="BH22" s="470"/>
      <c r="BI22" s="471"/>
      <c r="BJ22" s="472"/>
      <c r="BK22" s="473"/>
      <c r="BL22" s="472"/>
      <c r="BM22" s="474"/>
      <c r="BN22" s="475"/>
      <c r="BO22" s="470"/>
      <c r="BP22" s="470"/>
      <c r="BQ22" s="470"/>
      <c r="BR22" s="471"/>
      <c r="BS22" s="472"/>
      <c r="BT22" s="473"/>
      <c r="BU22" s="472"/>
      <c r="BV22" s="474"/>
      <c r="BW22" s="475"/>
      <c r="BX22" s="470"/>
      <c r="BY22" s="470"/>
      <c r="BZ22" s="470"/>
      <c r="CA22" s="471"/>
      <c r="CB22" s="472"/>
      <c r="CC22" s="473"/>
      <c r="CD22" s="472"/>
      <c r="CE22" s="474"/>
      <c r="CF22" s="475"/>
      <c r="CG22" s="470"/>
      <c r="CH22" s="470"/>
      <c r="CI22" s="470"/>
      <c r="CJ22" s="471"/>
      <c r="CK22" s="472"/>
      <c r="CL22" s="473"/>
      <c r="CM22" s="472"/>
      <c r="CN22" s="474"/>
      <c r="CO22" s="475"/>
      <c r="CP22" s="470"/>
      <c r="CQ22" s="470"/>
      <c r="CR22" s="470"/>
      <c r="CS22" s="471"/>
      <c r="CT22" s="472"/>
      <c r="CU22" s="473"/>
      <c r="CV22" s="476"/>
      <c r="CW22" s="474"/>
      <c r="CX22" s="475"/>
      <c r="CY22" s="470"/>
      <c r="CZ22" s="470"/>
      <c r="DA22" s="470"/>
      <c r="DB22" s="471"/>
      <c r="DC22" s="472"/>
      <c r="DD22" s="473"/>
      <c r="DE22" s="472"/>
      <c r="DF22" s="474"/>
      <c r="DG22" s="475"/>
      <c r="DH22" s="470"/>
      <c r="DI22" s="470"/>
      <c r="DJ22" s="470"/>
      <c r="DK22" s="471"/>
      <c r="DL22" s="472"/>
      <c r="DM22" s="473"/>
      <c r="DN22" s="472"/>
      <c r="DO22" s="474"/>
      <c r="DP22" s="475"/>
      <c r="DQ22" s="470"/>
      <c r="DR22" s="470"/>
      <c r="DS22" s="470"/>
      <c r="DT22" s="471"/>
      <c r="DU22" s="472"/>
      <c r="DV22" s="473"/>
      <c r="DW22" s="472"/>
      <c r="DX22" s="474"/>
      <c r="DY22" s="475"/>
      <c r="DZ22" s="470"/>
      <c r="EA22" s="470"/>
      <c r="EB22" s="470"/>
      <c r="EC22" s="471"/>
      <c r="ED22" s="472"/>
      <c r="EE22" s="473"/>
      <c r="EF22" s="472"/>
      <c r="EG22" s="474"/>
      <c r="EH22" s="475"/>
      <c r="EI22" s="470"/>
      <c r="EJ22" s="470"/>
      <c r="EK22" s="470"/>
      <c r="EL22" s="471"/>
      <c r="EM22" s="472"/>
      <c r="EN22" s="473"/>
      <c r="EO22" s="472"/>
      <c r="EP22" s="474"/>
      <c r="EQ22" s="475"/>
      <c r="ER22" s="470"/>
      <c r="ES22" s="470"/>
      <c r="ET22" s="470"/>
      <c r="EU22" s="471"/>
      <c r="EV22" s="472"/>
      <c r="EW22" s="473"/>
      <c r="EX22" s="472"/>
      <c r="EY22" s="474"/>
      <c r="EZ22" s="475"/>
      <c r="FA22" s="470"/>
      <c r="FB22" s="470"/>
      <c r="FC22" s="470"/>
      <c r="FD22" s="471"/>
      <c r="FE22" s="472"/>
      <c r="FF22" s="473"/>
      <c r="FG22" s="472"/>
      <c r="FH22" s="474"/>
      <c r="FI22" s="475"/>
      <c r="FJ22" s="470"/>
      <c r="FK22" s="470"/>
      <c r="FL22" s="470"/>
      <c r="FM22" s="471"/>
      <c r="FN22" s="472"/>
      <c r="FO22" s="473"/>
      <c r="FP22" s="472"/>
      <c r="FQ22" s="474"/>
      <c r="FR22" s="475"/>
      <c r="FS22" s="470"/>
      <c r="FT22" s="470"/>
      <c r="FU22" s="470"/>
      <c r="FV22" s="471"/>
      <c r="FW22" s="472"/>
      <c r="FX22" s="473"/>
      <c r="FY22" s="472"/>
      <c r="FZ22" s="474"/>
      <c r="GA22" s="475"/>
      <c r="GB22" s="470"/>
      <c r="GC22" s="470"/>
      <c r="GD22" s="470"/>
      <c r="GE22" s="471"/>
      <c r="GF22" s="472"/>
      <c r="GG22" s="473"/>
      <c r="GH22" s="472"/>
      <c r="GI22" s="474"/>
      <c r="GJ22" s="475"/>
      <c r="GK22" s="470"/>
      <c r="GL22" s="470"/>
      <c r="GM22" s="470"/>
      <c r="GN22" s="471"/>
      <c r="GO22" s="472"/>
      <c r="GP22" s="473"/>
      <c r="GQ22" s="472"/>
      <c r="GR22" s="474"/>
      <c r="GS22" s="475"/>
      <c r="GT22" s="477">
        <v>43283</v>
      </c>
      <c r="GU22" s="136">
        <v>18928</v>
      </c>
      <c r="GV22" s="100" t="s">
        <v>503</v>
      </c>
      <c r="GW22" s="114"/>
      <c r="GX22" s="114"/>
      <c r="GY22" s="583" t="s">
        <v>585</v>
      </c>
      <c r="GZ22" s="229">
        <v>2088</v>
      </c>
      <c r="HA22" s="116"/>
      <c r="HB22" s="116"/>
    </row>
    <row r="23" spans="2:210" x14ac:dyDescent="0.25">
      <c r="B23" s="116"/>
      <c r="C23" s="124"/>
      <c r="D23" s="41"/>
      <c r="E23" s="42"/>
      <c r="F23" s="43"/>
      <c r="G23" s="44"/>
      <c r="H23" s="45"/>
      <c r="I23" s="46"/>
      <c r="J23" s="125" t="s">
        <v>474</v>
      </c>
      <c r="K23" s="494" t="s">
        <v>87</v>
      </c>
      <c r="L23" s="146">
        <v>22590</v>
      </c>
      <c r="M23" s="87">
        <v>43265</v>
      </c>
      <c r="N23" s="466" t="s">
        <v>541</v>
      </c>
      <c r="O23" s="106">
        <v>28690</v>
      </c>
      <c r="P23" s="150">
        <f t="shared" si="0"/>
        <v>6100</v>
      </c>
      <c r="Q23" s="99">
        <v>27</v>
      </c>
      <c r="R23" s="830"/>
      <c r="S23" s="831"/>
      <c r="T23" s="45">
        <f t="shared" si="2"/>
        <v>774630</v>
      </c>
      <c r="U23" s="537" t="s">
        <v>113</v>
      </c>
      <c r="V23" s="468">
        <v>43283</v>
      </c>
      <c r="W23" s="538">
        <v>20880</v>
      </c>
      <c r="X23" s="470"/>
      <c r="Y23" s="471"/>
      <c r="Z23" s="472"/>
      <c r="AA23" s="473"/>
      <c r="AB23" s="472"/>
      <c r="AC23" s="474"/>
      <c r="AD23" s="475"/>
      <c r="AE23" s="470"/>
      <c r="AF23" s="470"/>
      <c r="AG23" s="470"/>
      <c r="AH23" s="471"/>
      <c r="AI23" s="472"/>
      <c r="AJ23" s="473"/>
      <c r="AK23" s="472"/>
      <c r="AL23" s="474"/>
      <c r="AM23" s="475"/>
      <c r="AN23" s="470"/>
      <c r="AO23" s="470"/>
      <c r="AP23" s="470"/>
      <c r="AQ23" s="471"/>
      <c r="AR23" s="472"/>
      <c r="AS23" s="473"/>
      <c r="AT23" s="472"/>
      <c r="AU23" s="474"/>
      <c r="AV23" s="475"/>
      <c r="AW23" s="470"/>
      <c r="AX23" s="470"/>
      <c r="AY23" s="470"/>
      <c r="AZ23" s="471"/>
      <c r="BA23" s="472"/>
      <c r="BB23" s="473"/>
      <c r="BC23" s="472"/>
      <c r="BD23" s="474"/>
      <c r="BE23" s="475"/>
      <c r="BF23" s="470"/>
      <c r="BG23" s="470"/>
      <c r="BH23" s="470"/>
      <c r="BI23" s="471"/>
      <c r="BJ23" s="472"/>
      <c r="BK23" s="473"/>
      <c r="BL23" s="472"/>
      <c r="BM23" s="474"/>
      <c r="BN23" s="475"/>
      <c r="BO23" s="470"/>
      <c r="BP23" s="470"/>
      <c r="BQ23" s="470"/>
      <c r="BR23" s="471"/>
      <c r="BS23" s="472"/>
      <c r="BT23" s="473"/>
      <c r="BU23" s="472"/>
      <c r="BV23" s="474"/>
      <c r="BW23" s="475"/>
      <c r="BX23" s="470"/>
      <c r="BY23" s="470"/>
      <c r="BZ23" s="470"/>
      <c r="CA23" s="471"/>
      <c r="CB23" s="472"/>
      <c r="CC23" s="473"/>
      <c r="CD23" s="472"/>
      <c r="CE23" s="474"/>
      <c r="CF23" s="475"/>
      <c r="CG23" s="470"/>
      <c r="CH23" s="470"/>
      <c r="CI23" s="470"/>
      <c r="CJ23" s="471"/>
      <c r="CK23" s="472"/>
      <c r="CL23" s="473"/>
      <c r="CM23" s="472"/>
      <c r="CN23" s="474"/>
      <c r="CO23" s="475"/>
      <c r="CP23" s="470"/>
      <c r="CQ23" s="470"/>
      <c r="CR23" s="470"/>
      <c r="CS23" s="471"/>
      <c r="CT23" s="472"/>
      <c r="CU23" s="473"/>
      <c r="CV23" s="476"/>
      <c r="CW23" s="474"/>
      <c r="CX23" s="475"/>
      <c r="CY23" s="470"/>
      <c r="CZ23" s="470"/>
      <c r="DA23" s="470"/>
      <c r="DB23" s="471"/>
      <c r="DC23" s="472"/>
      <c r="DD23" s="473"/>
      <c r="DE23" s="472"/>
      <c r="DF23" s="474"/>
      <c r="DG23" s="475"/>
      <c r="DH23" s="470"/>
      <c r="DI23" s="470"/>
      <c r="DJ23" s="470"/>
      <c r="DK23" s="471"/>
      <c r="DL23" s="472"/>
      <c r="DM23" s="473"/>
      <c r="DN23" s="472"/>
      <c r="DO23" s="474"/>
      <c r="DP23" s="475"/>
      <c r="DQ23" s="470"/>
      <c r="DR23" s="470"/>
      <c r="DS23" s="470"/>
      <c r="DT23" s="471"/>
      <c r="DU23" s="472"/>
      <c r="DV23" s="473"/>
      <c r="DW23" s="472"/>
      <c r="DX23" s="474"/>
      <c r="DY23" s="475"/>
      <c r="DZ23" s="470"/>
      <c r="EA23" s="470"/>
      <c r="EB23" s="470"/>
      <c r="EC23" s="471"/>
      <c r="ED23" s="472"/>
      <c r="EE23" s="473"/>
      <c r="EF23" s="472"/>
      <c r="EG23" s="474"/>
      <c r="EH23" s="475"/>
      <c r="EI23" s="470"/>
      <c r="EJ23" s="470"/>
      <c r="EK23" s="470"/>
      <c r="EL23" s="471"/>
      <c r="EM23" s="472"/>
      <c r="EN23" s="473"/>
      <c r="EO23" s="472"/>
      <c r="EP23" s="474"/>
      <c r="EQ23" s="475"/>
      <c r="ER23" s="470"/>
      <c r="ES23" s="470"/>
      <c r="ET23" s="470"/>
      <c r="EU23" s="471"/>
      <c r="EV23" s="472"/>
      <c r="EW23" s="473"/>
      <c r="EX23" s="472"/>
      <c r="EY23" s="474"/>
      <c r="EZ23" s="475"/>
      <c r="FA23" s="470"/>
      <c r="FB23" s="470"/>
      <c r="FC23" s="470"/>
      <c r="FD23" s="471"/>
      <c r="FE23" s="472"/>
      <c r="FF23" s="473"/>
      <c r="FG23" s="472"/>
      <c r="FH23" s="474"/>
      <c r="FI23" s="475"/>
      <c r="FJ23" s="470"/>
      <c r="FK23" s="470"/>
      <c r="FL23" s="470"/>
      <c r="FM23" s="471"/>
      <c r="FN23" s="472"/>
      <c r="FO23" s="473"/>
      <c r="FP23" s="472"/>
      <c r="FQ23" s="474"/>
      <c r="FR23" s="475"/>
      <c r="FS23" s="470"/>
      <c r="FT23" s="470"/>
      <c r="FU23" s="470"/>
      <c r="FV23" s="471"/>
      <c r="FW23" s="472"/>
      <c r="FX23" s="473"/>
      <c r="FY23" s="472"/>
      <c r="FZ23" s="474"/>
      <c r="GA23" s="475"/>
      <c r="GB23" s="470"/>
      <c r="GC23" s="470"/>
      <c r="GD23" s="470"/>
      <c r="GE23" s="471"/>
      <c r="GF23" s="472"/>
      <c r="GG23" s="473"/>
      <c r="GH23" s="472"/>
      <c r="GI23" s="474"/>
      <c r="GJ23" s="475"/>
      <c r="GK23" s="470"/>
      <c r="GL23" s="470"/>
      <c r="GM23" s="470"/>
      <c r="GN23" s="471"/>
      <c r="GO23" s="472"/>
      <c r="GP23" s="473"/>
      <c r="GQ23" s="472"/>
      <c r="GR23" s="474"/>
      <c r="GS23" s="475"/>
      <c r="GT23" s="477">
        <v>43283</v>
      </c>
      <c r="GU23" s="136"/>
      <c r="GV23" s="100"/>
      <c r="GW23" s="114"/>
      <c r="GX23" s="114"/>
      <c r="GY23" s="583" t="s">
        <v>585</v>
      </c>
      <c r="GZ23" s="229">
        <v>3712</v>
      </c>
      <c r="HA23" s="116"/>
      <c r="HB23" s="116"/>
    </row>
    <row r="24" spans="2:210" x14ac:dyDescent="0.25">
      <c r="B24" s="116"/>
      <c r="C24" s="124"/>
      <c r="D24" s="41"/>
      <c r="E24" s="42"/>
      <c r="F24" s="43"/>
      <c r="G24" s="44"/>
      <c r="H24" s="45"/>
      <c r="I24" s="46"/>
      <c r="J24" s="125" t="s">
        <v>95</v>
      </c>
      <c r="K24" s="494" t="s">
        <v>475</v>
      </c>
      <c r="L24" s="105">
        <v>23050</v>
      </c>
      <c r="M24" s="87">
        <v>43266</v>
      </c>
      <c r="N24" s="466" t="s">
        <v>547</v>
      </c>
      <c r="O24" s="106">
        <v>29050</v>
      </c>
      <c r="P24" s="150">
        <f t="shared" si="0"/>
        <v>6000</v>
      </c>
      <c r="Q24" s="99">
        <v>27</v>
      </c>
      <c r="R24" s="99"/>
      <c r="S24" s="99"/>
      <c r="T24" s="45">
        <f t="shared" si="2"/>
        <v>784350</v>
      </c>
      <c r="U24" s="467" t="s">
        <v>113</v>
      </c>
      <c r="V24" s="468">
        <v>43284</v>
      </c>
      <c r="W24" s="469">
        <v>20629.439999999999</v>
      </c>
      <c r="X24" s="470"/>
      <c r="Y24" s="471"/>
      <c r="Z24" s="472"/>
      <c r="AA24" s="473"/>
      <c r="AB24" s="472"/>
      <c r="AC24" s="474"/>
      <c r="AD24" s="475"/>
      <c r="AE24" s="470"/>
      <c r="AF24" s="470"/>
      <c r="AG24" s="470"/>
      <c r="AH24" s="471"/>
      <c r="AI24" s="472"/>
      <c r="AJ24" s="473"/>
      <c r="AK24" s="472"/>
      <c r="AL24" s="474"/>
      <c r="AM24" s="475"/>
      <c r="AN24" s="470"/>
      <c r="AO24" s="470"/>
      <c r="AP24" s="470"/>
      <c r="AQ24" s="471"/>
      <c r="AR24" s="472"/>
      <c r="AS24" s="473"/>
      <c r="AT24" s="472"/>
      <c r="AU24" s="474"/>
      <c r="AV24" s="475"/>
      <c r="AW24" s="470"/>
      <c r="AX24" s="470"/>
      <c r="AY24" s="470"/>
      <c r="AZ24" s="471"/>
      <c r="BA24" s="472"/>
      <c r="BB24" s="473"/>
      <c r="BC24" s="472"/>
      <c r="BD24" s="474"/>
      <c r="BE24" s="475"/>
      <c r="BF24" s="470"/>
      <c r="BG24" s="470"/>
      <c r="BH24" s="470"/>
      <c r="BI24" s="471"/>
      <c r="BJ24" s="472"/>
      <c r="BK24" s="473"/>
      <c r="BL24" s="472"/>
      <c r="BM24" s="474"/>
      <c r="BN24" s="475"/>
      <c r="BO24" s="470"/>
      <c r="BP24" s="470"/>
      <c r="BQ24" s="470"/>
      <c r="BR24" s="471"/>
      <c r="BS24" s="472"/>
      <c r="BT24" s="473"/>
      <c r="BU24" s="472"/>
      <c r="BV24" s="474"/>
      <c r="BW24" s="475"/>
      <c r="BX24" s="470"/>
      <c r="BY24" s="470"/>
      <c r="BZ24" s="470"/>
      <c r="CA24" s="471"/>
      <c r="CB24" s="472"/>
      <c r="CC24" s="473"/>
      <c r="CD24" s="472"/>
      <c r="CE24" s="474"/>
      <c r="CF24" s="475"/>
      <c r="CG24" s="470"/>
      <c r="CH24" s="470"/>
      <c r="CI24" s="470"/>
      <c r="CJ24" s="471"/>
      <c r="CK24" s="472"/>
      <c r="CL24" s="473"/>
      <c r="CM24" s="472"/>
      <c r="CN24" s="474"/>
      <c r="CO24" s="475"/>
      <c r="CP24" s="470"/>
      <c r="CQ24" s="470"/>
      <c r="CR24" s="470"/>
      <c r="CS24" s="471"/>
      <c r="CT24" s="472"/>
      <c r="CU24" s="473"/>
      <c r="CV24" s="476"/>
      <c r="CW24" s="474"/>
      <c r="CX24" s="475"/>
      <c r="CY24" s="470"/>
      <c r="CZ24" s="470"/>
      <c r="DA24" s="470"/>
      <c r="DB24" s="471"/>
      <c r="DC24" s="472"/>
      <c r="DD24" s="473"/>
      <c r="DE24" s="472"/>
      <c r="DF24" s="474"/>
      <c r="DG24" s="475"/>
      <c r="DH24" s="470"/>
      <c r="DI24" s="470"/>
      <c r="DJ24" s="470"/>
      <c r="DK24" s="471"/>
      <c r="DL24" s="472"/>
      <c r="DM24" s="473"/>
      <c r="DN24" s="472"/>
      <c r="DO24" s="474"/>
      <c r="DP24" s="475"/>
      <c r="DQ24" s="470"/>
      <c r="DR24" s="470"/>
      <c r="DS24" s="470"/>
      <c r="DT24" s="471"/>
      <c r="DU24" s="472"/>
      <c r="DV24" s="473"/>
      <c r="DW24" s="472"/>
      <c r="DX24" s="474"/>
      <c r="DY24" s="475"/>
      <c r="DZ24" s="470"/>
      <c r="EA24" s="470"/>
      <c r="EB24" s="470"/>
      <c r="EC24" s="471"/>
      <c r="ED24" s="472"/>
      <c r="EE24" s="473"/>
      <c r="EF24" s="472"/>
      <c r="EG24" s="474"/>
      <c r="EH24" s="475"/>
      <c r="EI24" s="470"/>
      <c r="EJ24" s="470"/>
      <c r="EK24" s="470"/>
      <c r="EL24" s="471"/>
      <c r="EM24" s="472"/>
      <c r="EN24" s="473"/>
      <c r="EO24" s="472"/>
      <c r="EP24" s="474"/>
      <c r="EQ24" s="475"/>
      <c r="ER24" s="470"/>
      <c r="ES24" s="470"/>
      <c r="ET24" s="470"/>
      <c r="EU24" s="471"/>
      <c r="EV24" s="472"/>
      <c r="EW24" s="473"/>
      <c r="EX24" s="472"/>
      <c r="EY24" s="474"/>
      <c r="EZ24" s="475"/>
      <c r="FA24" s="470"/>
      <c r="FB24" s="470"/>
      <c r="FC24" s="470"/>
      <c r="FD24" s="471"/>
      <c r="FE24" s="472"/>
      <c r="FF24" s="473"/>
      <c r="FG24" s="472"/>
      <c r="FH24" s="474"/>
      <c r="FI24" s="475"/>
      <c r="FJ24" s="470"/>
      <c r="FK24" s="470"/>
      <c r="FL24" s="470"/>
      <c r="FM24" s="471"/>
      <c r="FN24" s="472"/>
      <c r="FO24" s="473"/>
      <c r="FP24" s="472"/>
      <c r="FQ24" s="474"/>
      <c r="FR24" s="475"/>
      <c r="FS24" s="470"/>
      <c r="FT24" s="470"/>
      <c r="FU24" s="470"/>
      <c r="FV24" s="471"/>
      <c r="FW24" s="472"/>
      <c r="FX24" s="473"/>
      <c r="FY24" s="472"/>
      <c r="FZ24" s="474"/>
      <c r="GA24" s="475"/>
      <c r="GB24" s="470"/>
      <c r="GC24" s="470"/>
      <c r="GD24" s="470"/>
      <c r="GE24" s="471"/>
      <c r="GF24" s="472"/>
      <c r="GG24" s="473"/>
      <c r="GH24" s="472"/>
      <c r="GI24" s="474"/>
      <c r="GJ24" s="475"/>
      <c r="GK24" s="470"/>
      <c r="GL24" s="470"/>
      <c r="GM24" s="470"/>
      <c r="GN24" s="471"/>
      <c r="GO24" s="472"/>
      <c r="GP24" s="473"/>
      <c r="GQ24" s="472"/>
      <c r="GR24" s="474"/>
      <c r="GS24" s="475"/>
      <c r="GT24" s="477">
        <v>43284</v>
      </c>
      <c r="GU24" s="136"/>
      <c r="GV24" s="100"/>
      <c r="GW24" s="114"/>
      <c r="GX24" s="114"/>
      <c r="GY24" s="583" t="s">
        <v>585</v>
      </c>
      <c r="GZ24" s="229">
        <v>3712</v>
      </c>
      <c r="HA24" s="116"/>
      <c r="HB24" s="116"/>
    </row>
    <row r="25" spans="2:210" x14ac:dyDescent="0.25">
      <c r="B25" s="116"/>
      <c r="C25" s="124"/>
      <c r="D25" s="41"/>
      <c r="E25" s="42"/>
      <c r="F25" s="43"/>
      <c r="G25" s="44"/>
      <c r="H25" s="45"/>
      <c r="I25" s="46"/>
      <c r="J25" s="125" t="s">
        <v>33</v>
      </c>
      <c r="K25" s="494" t="s">
        <v>30</v>
      </c>
      <c r="L25" s="105">
        <v>10390</v>
      </c>
      <c r="M25" s="87">
        <v>43266</v>
      </c>
      <c r="N25" s="88" t="s">
        <v>530</v>
      </c>
      <c r="O25" s="106">
        <v>13180</v>
      </c>
      <c r="P25" s="150">
        <f t="shared" si="0"/>
        <v>2790</v>
      </c>
      <c r="Q25" s="99">
        <v>27</v>
      </c>
      <c r="R25" s="99"/>
      <c r="S25" s="99"/>
      <c r="T25" s="45">
        <f t="shared" si="2"/>
        <v>355860</v>
      </c>
      <c r="U25" s="153" t="s">
        <v>113</v>
      </c>
      <c r="V25" s="148">
        <v>43280</v>
      </c>
      <c r="W25" s="154">
        <v>10857.6</v>
      </c>
      <c r="X25" s="111"/>
      <c r="Y25" s="110"/>
      <c r="Z25" s="130"/>
      <c r="AA25" s="131"/>
      <c r="AB25" s="130"/>
      <c r="AC25" s="132"/>
      <c r="AD25" s="133"/>
      <c r="AE25" s="111"/>
      <c r="AF25" s="111"/>
      <c r="AG25" s="111"/>
      <c r="AH25" s="110"/>
      <c r="AI25" s="130"/>
      <c r="AJ25" s="131"/>
      <c r="AK25" s="130"/>
      <c r="AL25" s="132"/>
      <c r="AM25" s="133"/>
      <c r="AN25" s="111"/>
      <c r="AO25" s="111"/>
      <c r="AP25" s="111"/>
      <c r="AQ25" s="110"/>
      <c r="AR25" s="130"/>
      <c r="AS25" s="131"/>
      <c r="AT25" s="130"/>
      <c r="AU25" s="132"/>
      <c r="AV25" s="133"/>
      <c r="AW25" s="111"/>
      <c r="AX25" s="111"/>
      <c r="AY25" s="111"/>
      <c r="AZ25" s="110"/>
      <c r="BA25" s="130"/>
      <c r="BB25" s="131"/>
      <c r="BC25" s="130"/>
      <c r="BD25" s="132"/>
      <c r="BE25" s="133"/>
      <c r="BF25" s="111"/>
      <c r="BG25" s="111"/>
      <c r="BH25" s="111"/>
      <c r="BI25" s="110"/>
      <c r="BJ25" s="130"/>
      <c r="BK25" s="131"/>
      <c r="BL25" s="130"/>
      <c r="BM25" s="132"/>
      <c r="BN25" s="133"/>
      <c r="BO25" s="111"/>
      <c r="BP25" s="111"/>
      <c r="BQ25" s="111"/>
      <c r="BR25" s="110"/>
      <c r="BS25" s="130"/>
      <c r="BT25" s="131"/>
      <c r="BU25" s="130"/>
      <c r="BV25" s="132"/>
      <c r="BW25" s="133"/>
      <c r="BX25" s="111"/>
      <c r="BY25" s="111"/>
      <c r="BZ25" s="111"/>
      <c r="CA25" s="110"/>
      <c r="CB25" s="130"/>
      <c r="CC25" s="131"/>
      <c r="CD25" s="130"/>
      <c r="CE25" s="132"/>
      <c r="CF25" s="133"/>
      <c r="CG25" s="111"/>
      <c r="CH25" s="111"/>
      <c r="CI25" s="111"/>
      <c r="CJ25" s="110"/>
      <c r="CK25" s="130"/>
      <c r="CL25" s="131"/>
      <c r="CM25" s="130"/>
      <c r="CN25" s="132"/>
      <c r="CO25" s="133"/>
      <c r="CP25" s="111"/>
      <c r="CQ25" s="111"/>
      <c r="CR25" s="111"/>
      <c r="CS25" s="110"/>
      <c r="CT25" s="130"/>
      <c r="CU25" s="131"/>
      <c r="CV25" s="134"/>
      <c r="CW25" s="132"/>
      <c r="CX25" s="133"/>
      <c r="CY25" s="111"/>
      <c r="CZ25" s="111"/>
      <c r="DA25" s="111"/>
      <c r="DB25" s="110"/>
      <c r="DC25" s="130"/>
      <c r="DD25" s="131"/>
      <c r="DE25" s="130"/>
      <c r="DF25" s="132"/>
      <c r="DG25" s="133"/>
      <c r="DH25" s="111"/>
      <c r="DI25" s="111"/>
      <c r="DJ25" s="111"/>
      <c r="DK25" s="110"/>
      <c r="DL25" s="130"/>
      <c r="DM25" s="131"/>
      <c r="DN25" s="130"/>
      <c r="DO25" s="132"/>
      <c r="DP25" s="133"/>
      <c r="DQ25" s="111"/>
      <c r="DR25" s="111"/>
      <c r="DS25" s="111"/>
      <c r="DT25" s="110"/>
      <c r="DU25" s="130"/>
      <c r="DV25" s="131"/>
      <c r="DW25" s="130"/>
      <c r="DX25" s="132"/>
      <c r="DY25" s="133"/>
      <c r="DZ25" s="111"/>
      <c r="EA25" s="111"/>
      <c r="EB25" s="111"/>
      <c r="EC25" s="110"/>
      <c r="ED25" s="130"/>
      <c r="EE25" s="131"/>
      <c r="EF25" s="130"/>
      <c r="EG25" s="132"/>
      <c r="EH25" s="133"/>
      <c r="EI25" s="111"/>
      <c r="EJ25" s="111"/>
      <c r="EK25" s="111"/>
      <c r="EL25" s="110"/>
      <c r="EM25" s="130"/>
      <c r="EN25" s="131"/>
      <c r="EO25" s="130"/>
      <c r="EP25" s="132"/>
      <c r="EQ25" s="133"/>
      <c r="ER25" s="111"/>
      <c r="ES25" s="111"/>
      <c r="ET25" s="111"/>
      <c r="EU25" s="110"/>
      <c r="EV25" s="130"/>
      <c r="EW25" s="131"/>
      <c r="EX25" s="130"/>
      <c r="EY25" s="132"/>
      <c r="EZ25" s="133"/>
      <c r="FA25" s="111"/>
      <c r="FB25" s="111"/>
      <c r="FC25" s="111"/>
      <c r="FD25" s="110"/>
      <c r="FE25" s="130"/>
      <c r="FF25" s="131"/>
      <c r="FG25" s="130"/>
      <c r="FH25" s="132"/>
      <c r="FI25" s="133"/>
      <c r="FJ25" s="111"/>
      <c r="FK25" s="111"/>
      <c r="FL25" s="111"/>
      <c r="FM25" s="110"/>
      <c r="FN25" s="130"/>
      <c r="FO25" s="131"/>
      <c r="FP25" s="130"/>
      <c r="FQ25" s="132"/>
      <c r="FR25" s="133"/>
      <c r="FS25" s="111"/>
      <c r="FT25" s="111"/>
      <c r="FU25" s="111"/>
      <c r="FV25" s="110"/>
      <c r="FW25" s="130"/>
      <c r="FX25" s="131"/>
      <c r="FY25" s="130"/>
      <c r="FZ25" s="132"/>
      <c r="GA25" s="133"/>
      <c r="GB25" s="111"/>
      <c r="GC25" s="111"/>
      <c r="GD25" s="111"/>
      <c r="GE25" s="110"/>
      <c r="GF25" s="130"/>
      <c r="GG25" s="131"/>
      <c r="GH25" s="130"/>
      <c r="GI25" s="132"/>
      <c r="GJ25" s="133"/>
      <c r="GK25" s="111"/>
      <c r="GL25" s="111"/>
      <c r="GM25" s="111"/>
      <c r="GN25" s="110"/>
      <c r="GO25" s="130"/>
      <c r="GP25" s="131"/>
      <c r="GQ25" s="130"/>
      <c r="GR25" s="132"/>
      <c r="GS25" s="133"/>
      <c r="GT25" s="135">
        <v>43280</v>
      </c>
      <c r="GU25" s="136">
        <v>18928</v>
      </c>
      <c r="GV25" s="100" t="s">
        <v>504</v>
      </c>
      <c r="GW25" s="114"/>
      <c r="GX25" s="114"/>
      <c r="GY25" s="583" t="s">
        <v>585</v>
      </c>
      <c r="GZ25" s="229">
        <v>2088</v>
      </c>
      <c r="HA25" s="116"/>
      <c r="HB25" s="116"/>
    </row>
    <row r="26" spans="2:210" x14ac:dyDescent="0.25">
      <c r="B26" s="116"/>
      <c r="C26" s="124"/>
      <c r="D26" s="41"/>
      <c r="E26" s="42"/>
      <c r="F26" s="43"/>
      <c r="G26" s="44"/>
      <c r="H26" s="45"/>
      <c r="I26" s="46"/>
      <c r="J26" s="104" t="s">
        <v>510</v>
      </c>
      <c r="K26" s="494" t="s">
        <v>87</v>
      </c>
      <c r="L26" s="105">
        <v>1793</v>
      </c>
      <c r="M26" s="87">
        <v>43268</v>
      </c>
      <c r="N26" s="466" t="s">
        <v>549</v>
      </c>
      <c r="O26" s="106">
        <v>27840</v>
      </c>
      <c r="P26" s="150">
        <f t="shared" si="0"/>
        <v>26047</v>
      </c>
      <c r="Q26" s="99">
        <v>27.3</v>
      </c>
      <c r="R26" s="99"/>
      <c r="S26" s="99"/>
      <c r="T26" s="45">
        <f t="shared" si="2"/>
        <v>760032</v>
      </c>
      <c r="U26" s="467" t="s">
        <v>113</v>
      </c>
      <c r="V26" s="468">
        <v>43285</v>
      </c>
      <c r="W26" s="469">
        <v>20712.96</v>
      </c>
      <c r="X26" s="470"/>
      <c r="Y26" s="471"/>
      <c r="Z26" s="472"/>
      <c r="AA26" s="473"/>
      <c r="AB26" s="472"/>
      <c r="AC26" s="474"/>
      <c r="AD26" s="475"/>
      <c r="AE26" s="470"/>
      <c r="AF26" s="470"/>
      <c r="AG26" s="470"/>
      <c r="AH26" s="471"/>
      <c r="AI26" s="472"/>
      <c r="AJ26" s="473"/>
      <c r="AK26" s="472"/>
      <c r="AL26" s="474"/>
      <c r="AM26" s="475"/>
      <c r="AN26" s="470"/>
      <c r="AO26" s="470"/>
      <c r="AP26" s="470"/>
      <c r="AQ26" s="471"/>
      <c r="AR26" s="472"/>
      <c r="AS26" s="473"/>
      <c r="AT26" s="472"/>
      <c r="AU26" s="474"/>
      <c r="AV26" s="475"/>
      <c r="AW26" s="470"/>
      <c r="AX26" s="470"/>
      <c r="AY26" s="470"/>
      <c r="AZ26" s="471"/>
      <c r="BA26" s="472"/>
      <c r="BB26" s="473"/>
      <c r="BC26" s="472"/>
      <c r="BD26" s="474"/>
      <c r="BE26" s="475"/>
      <c r="BF26" s="470"/>
      <c r="BG26" s="470"/>
      <c r="BH26" s="470"/>
      <c r="BI26" s="471"/>
      <c r="BJ26" s="472"/>
      <c r="BK26" s="473"/>
      <c r="BL26" s="472"/>
      <c r="BM26" s="474"/>
      <c r="BN26" s="475"/>
      <c r="BO26" s="470"/>
      <c r="BP26" s="470"/>
      <c r="BQ26" s="470"/>
      <c r="BR26" s="471"/>
      <c r="BS26" s="472"/>
      <c r="BT26" s="473"/>
      <c r="BU26" s="472"/>
      <c r="BV26" s="474"/>
      <c r="BW26" s="475"/>
      <c r="BX26" s="470"/>
      <c r="BY26" s="470"/>
      <c r="BZ26" s="470"/>
      <c r="CA26" s="471"/>
      <c r="CB26" s="472"/>
      <c r="CC26" s="473"/>
      <c r="CD26" s="472"/>
      <c r="CE26" s="474"/>
      <c r="CF26" s="475"/>
      <c r="CG26" s="470"/>
      <c r="CH26" s="470"/>
      <c r="CI26" s="470"/>
      <c r="CJ26" s="471"/>
      <c r="CK26" s="472"/>
      <c r="CL26" s="473"/>
      <c r="CM26" s="472"/>
      <c r="CN26" s="474"/>
      <c r="CO26" s="475"/>
      <c r="CP26" s="470"/>
      <c r="CQ26" s="470"/>
      <c r="CR26" s="470"/>
      <c r="CS26" s="471"/>
      <c r="CT26" s="472"/>
      <c r="CU26" s="473"/>
      <c r="CV26" s="476"/>
      <c r="CW26" s="474"/>
      <c r="CX26" s="475"/>
      <c r="CY26" s="470"/>
      <c r="CZ26" s="470"/>
      <c r="DA26" s="470"/>
      <c r="DB26" s="471"/>
      <c r="DC26" s="472"/>
      <c r="DD26" s="473"/>
      <c r="DE26" s="472"/>
      <c r="DF26" s="474"/>
      <c r="DG26" s="475"/>
      <c r="DH26" s="470"/>
      <c r="DI26" s="470"/>
      <c r="DJ26" s="470"/>
      <c r="DK26" s="471"/>
      <c r="DL26" s="472"/>
      <c r="DM26" s="473"/>
      <c r="DN26" s="472"/>
      <c r="DO26" s="474"/>
      <c r="DP26" s="475"/>
      <c r="DQ26" s="470"/>
      <c r="DR26" s="470"/>
      <c r="DS26" s="470"/>
      <c r="DT26" s="471"/>
      <c r="DU26" s="472"/>
      <c r="DV26" s="473"/>
      <c r="DW26" s="472"/>
      <c r="DX26" s="474"/>
      <c r="DY26" s="475"/>
      <c r="DZ26" s="470"/>
      <c r="EA26" s="470"/>
      <c r="EB26" s="470"/>
      <c r="EC26" s="471"/>
      <c r="ED26" s="472"/>
      <c r="EE26" s="473"/>
      <c r="EF26" s="472"/>
      <c r="EG26" s="474"/>
      <c r="EH26" s="475"/>
      <c r="EI26" s="470"/>
      <c r="EJ26" s="470"/>
      <c r="EK26" s="470"/>
      <c r="EL26" s="471"/>
      <c r="EM26" s="472"/>
      <c r="EN26" s="473"/>
      <c r="EO26" s="472"/>
      <c r="EP26" s="474"/>
      <c r="EQ26" s="475"/>
      <c r="ER26" s="470"/>
      <c r="ES26" s="470"/>
      <c r="ET26" s="470"/>
      <c r="EU26" s="471"/>
      <c r="EV26" s="472"/>
      <c r="EW26" s="473"/>
      <c r="EX26" s="472"/>
      <c r="EY26" s="474"/>
      <c r="EZ26" s="475"/>
      <c r="FA26" s="470"/>
      <c r="FB26" s="470"/>
      <c r="FC26" s="470"/>
      <c r="FD26" s="471"/>
      <c r="FE26" s="472"/>
      <c r="FF26" s="473"/>
      <c r="FG26" s="472"/>
      <c r="FH26" s="474"/>
      <c r="FI26" s="475"/>
      <c r="FJ26" s="470"/>
      <c r="FK26" s="470"/>
      <c r="FL26" s="470"/>
      <c r="FM26" s="471"/>
      <c r="FN26" s="472"/>
      <c r="FO26" s="473"/>
      <c r="FP26" s="472"/>
      <c r="FQ26" s="474"/>
      <c r="FR26" s="475"/>
      <c r="FS26" s="470"/>
      <c r="FT26" s="470"/>
      <c r="FU26" s="470"/>
      <c r="FV26" s="471"/>
      <c r="FW26" s="472"/>
      <c r="FX26" s="473"/>
      <c r="FY26" s="472"/>
      <c r="FZ26" s="474"/>
      <c r="GA26" s="475"/>
      <c r="GB26" s="470"/>
      <c r="GC26" s="470"/>
      <c r="GD26" s="470"/>
      <c r="GE26" s="471"/>
      <c r="GF26" s="472"/>
      <c r="GG26" s="473"/>
      <c r="GH26" s="472"/>
      <c r="GI26" s="474"/>
      <c r="GJ26" s="475"/>
      <c r="GK26" s="470"/>
      <c r="GL26" s="470"/>
      <c r="GM26" s="470"/>
      <c r="GN26" s="471"/>
      <c r="GO26" s="472"/>
      <c r="GP26" s="473"/>
      <c r="GQ26" s="472"/>
      <c r="GR26" s="474"/>
      <c r="GS26" s="475"/>
      <c r="GT26" s="477">
        <v>43285</v>
      </c>
      <c r="GU26" s="136"/>
      <c r="GV26" s="122"/>
      <c r="GW26" s="114"/>
      <c r="GX26" s="114"/>
      <c r="GY26" s="661" t="s">
        <v>639</v>
      </c>
      <c r="GZ26" s="662">
        <v>3712</v>
      </c>
      <c r="HA26" s="116"/>
      <c r="HB26" s="116"/>
    </row>
    <row r="27" spans="2:210" ht="30" x14ac:dyDescent="0.25">
      <c r="B27" s="116"/>
      <c r="C27" s="124"/>
      <c r="D27" s="41"/>
      <c r="E27" s="42"/>
      <c r="F27" s="43"/>
      <c r="G27" s="44"/>
      <c r="H27" s="45"/>
      <c r="I27" s="46"/>
      <c r="J27" s="104" t="s">
        <v>509</v>
      </c>
      <c r="K27" s="494" t="s">
        <v>325</v>
      </c>
      <c r="L27" s="105">
        <v>11170</v>
      </c>
      <c r="M27" s="87">
        <v>43268</v>
      </c>
      <c r="N27" s="466" t="s">
        <v>548</v>
      </c>
      <c r="O27" s="106">
        <v>8990</v>
      </c>
      <c r="P27" s="150">
        <f t="shared" si="0"/>
        <v>-2180</v>
      </c>
      <c r="Q27" s="99">
        <v>27.3</v>
      </c>
      <c r="R27" s="821"/>
      <c r="S27" s="822"/>
      <c r="T27" s="45">
        <f t="shared" si="2"/>
        <v>245427</v>
      </c>
      <c r="U27" s="539" t="s">
        <v>113</v>
      </c>
      <c r="V27" s="468">
        <v>43285</v>
      </c>
      <c r="W27" s="469">
        <v>6681.6</v>
      </c>
      <c r="X27" s="470"/>
      <c r="Y27" s="471"/>
      <c r="Z27" s="472"/>
      <c r="AA27" s="473"/>
      <c r="AB27" s="472"/>
      <c r="AC27" s="474"/>
      <c r="AD27" s="475"/>
      <c r="AE27" s="470"/>
      <c r="AF27" s="470"/>
      <c r="AG27" s="470"/>
      <c r="AH27" s="471"/>
      <c r="AI27" s="472"/>
      <c r="AJ27" s="473"/>
      <c r="AK27" s="472"/>
      <c r="AL27" s="474"/>
      <c r="AM27" s="475"/>
      <c r="AN27" s="470"/>
      <c r="AO27" s="470"/>
      <c r="AP27" s="470"/>
      <c r="AQ27" s="471"/>
      <c r="AR27" s="472"/>
      <c r="AS27" s="473"/>
      <c r="AT27" s="472"/>
      <c r="AU27" s="474"/>
      <c r="AV27" s="475"/>
      <c r="AW27" s="470"/>
      <c r="AX27" s="470"/>
      <c r="AY27" s="470"/>
      <c r="AZ27" s="471"/>
      <c r="BA27" s="472"/>
      <c r="BB27" s="473"/>
      <c r="BC27" s="472"/>
      <c r="BD27" s="474"/>
      <c r="BE27" s="475"/>
      <c r="BF27" s="470"/>
      <c r="BG27" s="470"/>
      <c r="BH27" s="470"/>
      <c r="BI27" s="471"/>
      <c r="BJ27" s="472"/>
      <c r="BK27" s="473"/>
      <c r="BL27" s="472"/>
      <c r="BM27" s="474"/>
      <c r="BN27" s="475"/>
      <c r="BO27" s="470"/>
      <c r="BP27" s="470"/>
      <c r="BQ27" s="470"/>
      <c r="BR27" s="471"/>
      <c r="BS27" s="472"/>
      <c r="BT27" s="473"/>
      <c r="BU27" s="472"/>
      <c r="BV27" s="474"/>
      <c r="BW27" s="475"/>
      <c r="BX27" s="470"/>
      <c r="BY27" s="470"/>
      <c r="BZ27" s="470"/>
      <c r="CA27" s="471"/>
      <c r="CB27" s="472"/>
      <c r="CC27" s="473"/>
      <c r="CD27" s="472"/>
      <c r="CE27" s="474"/>
      <c r="CF27" s="475"/>
      <c r="CG27" s="470"/>
      <c r="CH27" s="470"/>
      <c r="CI27" s="470"/>
      <c r="CJ27" s="471"/>
      <c r="CK27" s="472"/>
      <c r="CL27" s="473"/>
      <c r="CM27" s="472"/>
      <c r="CN27" s="474"/>
      <c r="CO27" s="475"/>
      <c r="CP27" s="470"/>
      <c r="CQ27" s="470"/>
      <c r="CR27" s="470"/>
      <c r="CS27" s="471"/>
      <c r="CT27" s="472"/>
      <c r="CU27" s="473"/>
      <c r="CV27" s="476"/>
      <c r="CW27" s="474"/>
      <c r="CX27" s="475"/>
      <c r="CY27" s="470"/>
      <c r="CZ27" s="470"/>
      <c r="DA27" s="470"/>
      <c r="DB27" s="471"/>
      <c r="DC27" s="472"/>
      <c r="DD27" s="473"/>
      <c r="DE27" s="472"/>
      <c r="DF27" s="474"/>
      <c r="DG27" s="475"/>
      <c r="DH27" s="470"/>
      <c r="DI27" s="470"/>
      <c r="DJ27" s="470"/>
      <c r="DK27" s="471"/>
      <c r="DL27" s="472"/>
      <c r="DM27" s="473"/>
      <c r="DN27" s="472"/>
      <c r="DO27" s="474"/>
      <c r="DP27" s="475"/>
      <c r="DQ27" s="470"/>
      <c r="DR27" s="470"/>
      <c r="DS27" s="470"/>
      <c r="DT27" s="471"/>
      <c r="DU27" s="472"/>
      <c r="DV27" s="473"/>
      <c r="DW27" s="472"/>
      <c r="DX27" s="474"/>
      <c r="DY27" s="475"/>
      <c r="DZ27" s="470"/>
      <c r="EA27" s="470"/>
      <c r="EB27" s="470"/>
      <c r="EC27" s="471"/>
      <c r="ED27" s="472"/>
      <c r="EE27" s="473"/>
      <c r="EF27" s="472"/>
      <c r="EG27" s="474"/>
      <c r="EH27" s="475"/>
      <c r="EI27" s="470"/>
      <c r="EJ27" s="470"/>
      <c r="EK27" s="470"/>
      <c r="EL27" s="471"/>
      <c r="EM27" s="472"/>
      <c r="EN27" s="473"/>
      <c r="EO27" s="472"/>
      <c r="EP27" s="474"/>
      <c r="EQ27" s="475"/>
      <c r="ER27" s="470"/>
      <c r="ES27" s="470"/>
      <c r="ET27" s="470"/>
      <c r="EU27" s="471"/>
      <c r="EV27" s="472"/>
      <c r="EW27" s="473"/>
      <c r="EX27" s="472"/>
      <c r="EY27" s="474"/>
      <c r="EZ27" s="475"/>
      <c r="FA27" s="470"/>
      <c r="FB27" s="470"/>
      <c r="FC27" s="470"/>
      <c r="FD27" s="471"/>
      <c r="FE27" s="472"/>
      <c r="FF27" s="473"/>
      <c r="FG27" s="472"/>
      <c r="FH27" s="474"/>
      <c r="FI27" s="475"/>
      <c r="FJ27" s="470"/>
      <c r="FK27" s="470"/>
      <c r="FL27" s="470"/>
      <c r="FM27" s="471"/>
      <c r="FN27" s="472"/>
      <c r="FO27" s="473"/>
      <c r="FP27" s="472"/>
      <c r="FQ27" s="474"/>
      <c r="FR27" s="475"/>
      <c r="FS27" s="470"/>
      <c r="FT27" s="470"/>
      <c r="FU27" s="470"/>
      <c r="FV27" s="471"/>
      <c r="FW27" s="472"/>
      <c r="FX27" s="473"/>
      <c r="FY27" s="472"/>
      <c r="FZ27" s="474"/>
      <c r="GA27" s="475"/>
      <c r="GB27" s="470"/>
      <c r="GC27" s="470"/>
      <c r="GD27" s="470"/>
      <c r="GE27" s="471"/>
      <c r="GF27" s="472"/>
      <c r="GG27" s="473"/>
      <c r="GH27" s="472"/>
      <c r="GI27" s="474"/>
      <c r="GJ27" s="475"/>
      <c r="GK27" s="470"/>
      <c r="GL27" s="470"/>
      <c r="GM27" s="470"/>
      <c r="GN27" s="471"/>
      <c r="GO27" s="472"/>
      <c r="GP27" s="473"/>
      <c r="GQ27" s="472"/>
      <c r="GR27" s="474"/>
      <c r="GS27" s="475"/>
      <c r="GT27" s="477">
        <v>43285</v>
      </c>
      <c r="GU27" s="136">
        <v>18928</v>
      </c>
      <c r="GV27" s="122" t="s">
        <v>516</v>
      </c>
      <c r="GW27" s="114"/>
      <c r="GX27" s="114"/>
      <c r="GY27" s="661" t="s">
        <v>639</v>
      </c>
      <c r="GZ27" s="662">
        <v>2088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04" t="s">
        <v>511</v>
      </c>
      <c r="K28" s="494" t="s">
        <v>31</v>
      </c>
      <c r="L28" s="105">
        <v>21970</v>
      </c>
      <c r="M28" s="87">
        <v>43269</v>
      </c>
      <c r="N28" s="466" t="s">
        <v>556</v>
      </c>
      <c r="O28" s="106">
        <v>27645</v>
      </c>
      <c r="P28" s="150">
        <f t="shared" si="0"/>
        <v>5675</v>
      </c>
      <c r="Q28" s="99">
        <v>27.3</v>
      </c>
      <c r="R28" s="99"/>
      <c r="S28" s="99"/>
      <c r="T28" s="45">
        <f t="shared" si="2"/>
        <v>754708.5</v>
      </c>
      <c r="U28" s="467" t="s">
        <v>113</v>
      </c>
      <c r="V28" s="468">
        <v>43287</v>
      </c>
      <c r="W28" s="469">
        <v>20880</v>
      </c>
      <c r="X28" s="470"/>
      <c r="Y28" s="471"/>
      <c r="Z28" s="472"/>
      <c r="AA28" s="473"/>
      <c r="AB28" s="472"/>
      <c r="AC28" s="474"/>
      <c r="AD28" s="475"/>
      <c r="AE28" s="470"/>
      <c r="AF28" s="470"/>
      <c r="AG28" s="470"/>
      <c r="AH28" s="471"/>
      <c r="AI28" s="472"/>
      <c r="AJ28" s="473"/>
      <c r="AK28" s="472"/>
      <c r="AL28" s="474"/>
      <c r="AM28" s="475"/>
      <c r="AN28" s="470"/>
      <c r="AO28" s="470"/>
      <c r="AP28" s="470"/>
      <c r="AQ28" s="471"/>
      <c r="AR28" s="472"/>
      <c r="AS28" s="473"/>
      <c r="AT28" s="472"/>
      <c r="AU28" s="474"/>
      <c r="AV28" s="475"/>
      <c r="AW28" s="470"/>
      <c r="AX28" s="470"/>
      <c r="AY28" s="470"/>
      <c r="AZ28" s="471"/>
      <c r="BA28" s="472"/>
      <c r="BB28" s="473"/>
      <c r="BC28" s="472"/>
      <c r="BD28" s="474"/>
      <c r="BE28" s="475"/>
      <c r="BF28" s="470"/>
      <c r="BG28" s="470"/>
      <c r="BH28" s="470"/>
      <c r="BI28" s="471"/>
      <c r="BJ28" s="472"/>
      <c r="BK28" s="473"/>
      <c r="BL28" s="472"/>
      <c r="BM28" s="474"/>
      <c r="BN28" s="475"/>
      <c r="BO28" s="470"/>
      <c r="BP28" s="470"/>
      <c r="BQ28" s="470"/>
      <c r="BR28" s="471"/>
      <c r="BS28" s="472"/>
      <c r="BT28" s="473"/>
      <c r="BU28" s="472"/>
      <c r="BV28" s="474"/>
      <c r="BW28" s="475"/>
      <c r="BX28" s="470"/>
      <c r="BY28" s="470"/>
      <c r="BZ28" s="470"/>
      <c r="CA28" s="471"/>
      <c r="CB28" s="472"/>
      <c r="CC28" s="473"/>
      <c r="CD28" s="472"/>
      <c r="CE28" s="474"/>
      <c r="CF28" s="475"/>
      <c r="CG28" s="470"/>
      <c r="CH28" s="470"/>
      <c r="CI28" s="470"/>
      <c r="CJ28" s="471"/>
      <c r="CK28" s="472"/>
      <c r="CL28" s="473"/>
      <c r="CM28" s="472"/>
      <c r="CN28" s="474"/>
      <c r="CO28" s="475"/>
      <c r="CP28" s="470"/>
      <c r="CQ28" s="470"/>
      <c r="CR28" s="470"/>
      <c r="CS28" s="471"/>
      <c r="CT28" s="472"/>
      <c r="CU28" s="473"/>
      <c r="CV28" s="476"/>
      <c r="CW28" s="474"/>
      <c r="CX28" s="475"/>
      <c r="CY28" s="470"/>
      <c r="CZ28" s="470"/>
      <c r="DA28" s="470"/>
      <c r="DB28" s="471"/>
      <c r="DC28" s="472"/>
      <c r="DD28" s="473"/>
      <c r="DE28" s="472"/>
      <c r="DF28" s="474"/>
      <c r="DG28" s="475"/>
      <c r="DH28" s="470"/>
      <c r="DI28" s="470"/>
      <c r="DJ28" s="470"/>
      <c r="DK28" s="471"/>
      <c r="DL28" s="472"/>
      <c r="DM28" s="473"/>
      <c r="DN28" s="472"/>
      <c r="DO28" s="474"/>
      <c r="DP28" s="475"/>
      <c r="DQ28" s="470"/>
      <c r="DR28" s="470"/>
      <c r="DS28" s="470"/>
      <c r="DT28" s="471"/>
      <c r="DU28" s="472"/>
      <c r="DV28" s="473"/>
      <c r="DW28" s="472"/>
      <c r="DX28" s="474"/>
      <c r="DY28" s="475"/>
      <c r="DZ28" s="470"/>
      <c r="EA28" s="470"/>
      <c r="EB28" s="470"/>
      <c r="EC28" s="471"/>
      <c r="ED28" s="472"/>
      <c r="EE28" s="473"/>
      <c r="EF28" s="472"/>
      <c r="EG28" s="474"/>
      <c r="EH28" s="475"/>
      <c r="EI28" s="470"/>
      <c r="EJ28" s="470"/>
      <c r="EK28" s="470"/>
      <c r="EL28" s="471"/>
      <c r="EM28" s="472"/>
      <c r="EN28" s="473"/>
      <c r="EO28" s="472"/>
      <c r="EP28" s="474"/>
      <c r="EQ28" s="475"/>
      <c r="ER28" s="470"/>
      <c r="ES28" s="470"/>
      <c r="ET28" s="470"/>
      <c r="EU28" s="471"/>
      <c r="EV28" s="472"/>
      <c r="EW28" s="473"/>
      <c r="EX28" s="472"/>
      <c r="EY28" s="474"/>
      <c r="EZ28" s="475"/>
      <c r="FA28" s="470"/>
      <c r="FB28" s="470"/>
      <c r="FC28" s="470"/>
      <c r="FD28" s="471"/>
      <c r="FE28" s="472"/>
      <c r="FF28" s="473"/>
      <c r="FG28" s="472"/>
      <c r="FH28" s="474"/>
      <c r="FI28" s="475"/>
      <c r="FJ28" s="470"/>
      <c r="FK28" s="470"/>
      <c r="FL28" s="470"/>
      <c r="FM28" s="471"/>
      <c r="FN28" s="472"/>
      <c r="FO28" s="473"/>
      <c r="FP28" s="472"/>
      <c r="FQ28" s="474"/>
      <c r="FR28" s="475"/>
      <c r="FS28" s="470"/>
      <c r="FT28" s="470"/>
      <c r="FU28" s="470"/>
      <c r="FV28" s="471"/>
      <c r="FW28" s="472"/>
      <c r="FX28" s="473"/>
      <c r="FY28" s="472"/>
      <c r="FZ28" s="474"/>
      <c r="GA28" s="475"/>
      <c r="GB28" s="470"/>
      <c r="GC28" s="470"/>
      <c r="GD28" s="470"/>
      <c r="GE28" s="471"/>
      <c r="GF28" s="472"/>
      <c r="GG28" s="473"/>
      <c r="GH28" s="472"/>
      <c r="GI28" s="474"/>
      <c r="GJ28" s="475"/>
      <c r="GK28" s="470"/>
      <c r="GL28" s="470"/>
      <c r="GM28" s="470"/>
      <c r="GN28" s="471"/>
      <c r="GO28" s="472"/>
      <c r="GP28" s="473"/>
      <c r="GQ28" s="472"/>
      <c r="GR28" s="474"/>
      <c r="GS28" s="475"/>
      <c r="GT28" s="477">
        <v>43287</v>
      </c>
      <c r="GU28" s="136"/>
      <c r="GV28" s="122"/>
      <c r="GW28" s="114"/>
      <c r="GX28" s="114"/>
      <c r="GY28" s="661" t="s">
        <v>639</v>
      </c>
      <c r="GZ28" s="662">
        <v>3712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569" t="s">
        <v>470</v>
      </c>
      <c r="K29" s="494" t="s">
        <v>512</v>
      </c>
      <c r="L29" s="105">
        <v>22300</v>
      </c>
      <c r="M29" s="87">
        <v>43270</v>
      </c>
      <c r="N29" s="626">
        <v>144</v>
      </c>
      <c r="O29" s="106">
        <v>22400</v>
      </c>
      <c r="P29" s="150">
        <f t="shared" si="0"/>
        <v>100</v>
      </c>
      <c r="Q29" s="99">
        <v>36.200000000000003</v>
      </c>
      <c r="R29" s="99"/>
      <c r="S29" s="99"/>
      <c r="T29" s="45">
        <f t="shared" si="2"/>
        <v>810880.00000000012</v>
      </c>
      <c r="U29" s="153" t="s">
        <v>113</v>
      </c>
      <c r="V29" s="148">
        <v>43280</v>
      </c>
      <c r="W29" s="154"/>
      <c r="X29" s="111"/>
      <c r="Y29" s="110"/>
      <c r="Z29" s="130"/>
      <c r="AA29" s="131"/>
      <c r="AB29" s="130"/>
      <c r="AC29" s="132"/>
      <c r="AD29" s="133"/>
      <c r="AE29" s="111"/>
      <c r="AF29" s="111"/>
      <c r="AG29" s="111"/>
      <c r="AH29" s="110"/>
      <c r="AI29" s="130"/>
      <c r="AJ29" s="131"/>
      <c r="AK29" s="130"/>
      <c r="AL29" s="132"/>
      <c r="AM29" s="133"/>
      <c r="AN29" s="111"/>
      <c r="AO29" s="111"/>
      <c r="AP29" s="111"/>
      <c r="AQ29" s="110"/>
      <c r="AR29" s="130"/>
      <c r="AS29" s="131"/>
      <c r="AT29" s="130"/>
      <c r="AU29" s="132"/>
      <c r="AV29" s="133"/>
      <c r="AW29" s="111"/>
      <c r="AX29" s="111"/>
      <c r="AY29" s="111"/>
      <c r="AZ29" s="110"/>
      <c r="BA29" s="130"/>
      <c r="BB29" s="131"/>
      <c r="BC29" s="130"/>
      <c r="BD29" s="132"/>
      <c r="BE29" s="133"/>
      <c r="BF29" s="111"/>
      <c r="BG29" s="111"/>
      <c r="BH29" s="111"/>
      <c r="BI29" s="110"/>
      <c r="BJ29" s="130"/>
      <c r="BK29" s="131"/>
      <c r="BL29" s="130"/>
      <c r="BM29" s="132"/>
      <c r="BN29" s="133"/>
      <c r="BO29" s="111"/>
      <c r="BP29" s="111"/>
      <c r="BQ29" s="111"/>
      <c r="BR29" s="110"/>
      <c r="BS29" s="130"/>
      <c r="BT29" s="131"/>
      <c r="BU29" s="130"/>
      <c r="BV29" s="132"/>
      <c r="BW29" s="133"/>
      <c r="BX29" s="111"/>
      <c r="BY29" s="111"/>
      <c r="BZ29" s="111"/>
      <c r="CA29" s="110"/>
      <c r="CB29" s="130"/>
      <c r="CC29" s="131"/>
      <c r="CD29" s="130"/>
      <c r="CE29" s="132"/>
      <c r="CF29" s="133"/>
      <c r="CG29" s="111"/>
      <c r="CH29" s="111"/>
      <c r="CI29" s="111"/>
      <c r="CJ29" s="110"/>
      <c r="CK29" s="130"/>
      <c r="CL29" s="131"/>
      <c r="CM29" s="130"/>
      <c r="CN29" s="132"/>
      <c r="CO29" s="133"/>
      <c r="CP29" s="111"/>
      <c r="CQ29" s="111"/>
      <c r="CR29" s="111"/>
      <c r="CS29" s="110"/>
      <c r="CT29" s="130"/>
      <c r="CU29" s="131"/>
      <c r="CV29" s="134"/>
      <c r="CW29" s="132"/>
      <c r="CX29" s="133"/>
      <c r="CY29" s="111"/>
      <c r="CZ29" s="111"/>
      <c r="DA29" s="111"/>
      <c r="DB29" s="110"/>
      <c r="DC29" s="130"/>
      <c r="DD29" s="131"/>
      <c r="DE29" s="130"/>
      <c r="DF29" s="132"/>
      <c r="DG29" s="133"/>
      <c r="DH29" s="111"/>
      <c r="DI29" s="111"/>
      <c r="DJ29" s="111"/>
      <c r="DK29" s="110"/>
      <c r="DL29" s="130"/>
      <c r="DM29" s="131"/>
      <c r="DN29" s="130"/>
      <c r="DO29" s="132"/>
      <c r="DP29" s="133"/>
      <c r="DQ29" s="111"/>
      <c r="DR29" s="111"/>
      <c r="DS29" s="111"/>
      <c r="DT29" s="110"/>
      <c r="DU29" s="130"/>
      <c r="DV29" s="131"/>
      <c r="DW29" s="130"/>
      <c r="DX29" s="132"/>
      <c r="DY29" s="133"/>
      <c r="DZ29" s="111"/>
      <c r="EA29" s="111"/>
      <c r="EB29" s="111"/>
      <c r="EC29" s="110"/>
      <c r="ED29" s="130"/>
      <c r="EE29" s="131"/>
      <c r="EF29" s="130"/>
      <c r="EG29" s="132"/>
      <c r="EH29" s="133"/>
      <c r="EI29" s="111"/>
      <c r="EJ29" s="111"/>
      <c r="EK29" s="111"/>
      <c r="EL29" s="110"/>
      <c r="EM29" s="130"/>
      <c r="EN29" s="131"/>
      <c r="EO29" s="130"/>
      <c r="EP29" s="132"/>
      <c r="EQ29" s="133"/>
      <c r="ER29" s="111"/>
      <c r="ES29" s="111"/>
      <c r="ET29" s="111"/>
      <c r="EU29" s="110"/>
      <c r="EV29" s="130"/>
      <c r="EW29" s="131"/>
      <c r="EX29" s="130"/>
      <c r="EY29" s="132"/>
      <c r="EZ29" s="133"/>
      <c r="FA29" s="111"/>
      <c r="FB29" s="111"/>
      <c r="FC29" s="111"/>
      <c r="FD29" s="110"/>
      <c r="FE29" s="130"/>
      <c r="FF29" s="131"/>
      <c r="FG29" s="130"/>
      <c r="FH29" s="132"/>
      <c r="FI29" s="133"/>
      <c r="FJ29" s="111"/>
      <c r="FK29" s="111"/>
      <c r="FL29" s="111"/>
      <c r="FM29" s="110"/>
      <c r="FN29" s="130"/>
      <c r="FO29" s="131"/>
      <c r="FP29" s="130"/>
      <c r="FQ29" s="132"/>
      <c r="FR29" s="133"/>
      <c r="FS29" s="111"/>
      <c r="FT29" s="111"/>
      <c r="FU29" s="111"/>
      <c r="FV29" s="110"/>
      <c r="FW29" s="130"/>
      <c r="FX29" s="131"/>
      <c r="FY29" s="130"/>
      <c r="FZ29" s="132"/>
      <c r="GA29" s="133"/>
      <c r="GB29" s="111"/>
      <c r="GC29" s="111"/>
      <c r="GD29" s="111"/>
      <c r="GE29" s="110"/>
      <c r="GF29" s="130"/>
      <c r="GG29" s="131"/>
      <c r="GH29" s="130"/>
      <c r="GI29" s="132"/>
      <c r="GJ29" s="133"/>
      <c r="GK29" s="111"/>
      <c r="GL29" s="111"/>
      <c r="GM29" s="111"/>
      <c r="GN29" s="110"/>
      <c r="GO29" s="130"/>
      <c r="GP29" s="131"/>
      <c r="GQ29" s="130"/>
      <c r="GR29" s="132"/>
      <c r="GS29" s="133"/>
      <c r="GT29" s="135"/>
      <c r="GU29" s="136"/>
      <c r="GV29" s="100"/>
      <c r="GW29" s="114"/>
      <c r="GX29" s="114"/>
      <c r="GY29" s="661" t="s">
        <v>639</v>
      </c>
      <c r="GZ29" s="662">
        <v>3712</v>
      </c>
      <c r="HA29" s="116"/>
      <c r="HB29" s="116"/>
    </row>
    <row r="30" spans="2:210" x14ac:dyDescent="0.25">
      <c r="B30" s="116"/>
      <c r="C30" s="124"/>
      <c r="D30" s="41"/>
      <c r="E30" s="42"/>
      <c r="F30" s="43"/>
      <c r="G30" s="44"/>
      <c r="H30" s="45"/>
      <c r="I30" s="46"/>
      <c r="J30" s="104" t="s">
        <v>95</v>
      </c>
      <c r="K30" s="500" t="s">
        <v>160</v>
      </c>
      <c r="L30" s="105">
        <v>22060</v>
      </c>
      <c r="M30" s="87">
        <v>43271</v>
      </c>
      <c r="N30" s="466" t="s">
        <v>550</v>
      </c>
      <c r="O30" s="106">
        <v>28060</v>
      </c>
      <c r="P30" s="150">
        <f t="shared" si="0"/>
        <v>6000</v>
      </c>
      <c r="Q30" s="99">
        <v>27.3</v>
      </c>
      <c r="R30" s="99"/>
      <c r="S30" s="99"/>
      <c r="T30" s="45">
        <f t="shared" si="2"/>
        <v>766038</v>
      </c>
      <c r="U30" s="467" t="s">
        <v>113</v>
      </c>
      <c r="V30" s="468">
        <v>43286</v>
      </c>
      <c r="W30" s="469">
        <v>20712.96</v>
      </c>
      <c r="X30" s="470"/>
      <c r="Y30" s="471"/>
      <c r="Z30" s="472"/>
      <c r="AA30" s="473"/>
      <c r="AB30" s="472"/>
      <c r="AC30" s="474"/>
      <c r="AD30" s="475"/>
      <c r="AE30" s="470"/>
      <c r="AF30" s="470"/>
      <c r="AG30" s="470"/>
      <c r="AH30" s="471"/>
      <c r="AI30" s="472"/>
      <c r="AJ30" s="473"/>
      <c r="AK30" s="472"/>
      <c r="AL30" s="474"/>
      <c r="AM30" s="475"/>
      <c r="AN30" s="470"/>
      <c r="AO30" s="470"/>
      <c r="AP30" s="470"/>
      <c r="AQ30" s="471"/>
      <c r="AR30" s="472"/>
      <c r="AS30" s="473"/>
      <c r="AT30" s="472"/>
      <c r="AU30" s="474"/>
      <c r="AV30" s="475"/>
      <c r="AW30" s="470"/>
      <c r="AX30" s="470"/>
      <c r="AY30" s="470"/>
      <c r="AZ30" s="471"/>
      <c r="BA30" s="472"/>
      <c r="BB30" s="473"/>
      <c r="BC30" s="472"/>
      <c r="BD30" s="474"/>
      <c r="BE30" s="475"/>
      <c r="BF30" s="470"/>
      <c r="BG30" s="470"/>
      <c r="BH30" s="470"/>
      <c r="BI30" s="471"/>
      <c r="BJ30" s="472"/>
      <c r="BK30" s="473"/>
      <c r="BL30" s="472"/>
      <c r="BM30" s="474"/>
      <c r="BN30" s="475"/>
      <c r="BO30" s="470"/>
      <c r="BP30" s="470"/>
      <c r="BQ30" s="470"/>
      <c r="BR30" s="471"/>
      <c r="BS30" s="472"/>
      <c r="BT30" s="473"/>
      <c r="BU30" s="472"/>
      <c r="BV30" s="474"/>
      <c r="BW30" s="475"/>
      <c r="BX30" s="470"/>
      <c r="BY30" s="470"/>
      <c r="BZ30" s="470"/>
      <c r="CA30" s="471"/>
      <c r="CB30" s="472"/>
      <c r="CC30" s="473"/>
      <c r="CD30" s="472"/>
      <c r="CE30" s="474"/>
      <c r="CF30" s="475"/>
      <c r="CG30" s="470"/>
      <c r="CH30" s="470"/>
      <c r="CI30" s="470"/>
      <c r="CJ30" s="471"/>
      <c r="CK30" s="472"/>
      <c r="CL30" s="473"/>
      <c r="CM30" s="472"/>
      <c r="CN30" s="474"/>
      <c r="CO30" s="475"/>
      <c r="CP30" s="470"/>
      <c r="CQ30" s="470"/>
      <c r="CR30" s="470"/>
      <c r="CS30" s="471"/>
      <c r="CT30" s="472"/>
      <c r="CU30" s="473"/>
      <c r="CV30" s="476"/>
      <c r="CW30" s="474"/>
      <c r="CX30" s="475"/>
      <c r="CY30" s="470"/>
      <c r="CZ30" s="470"/>
      <c r="DA30" s="470"/>
      <c r="DB30" s="471"/>
      <c r="DC30" s="472"/>
      <c r="DD30" s="473"/>
      <c r="DE30" s="472"/>
      <c r="DF30" s="474"/>
      <c r="DG30" s="475"/>
      <c r="DH30" s="470"/>
      <c r="DI30" s="470"/>
      <c r="DJ30" s="470"/>
      <c r="DK30" s="471"/>
      <c r="DL30" s="472"/>
      <c r="DM30" s="473"/>
      <c r="DN30" s="472"/>
      <c r="DO30" s="474"/>
      <c r="DP30" s="475"/>
      <c r="DQ30" s="470"/>
      <c r="DR30" s="470"/>
      <c r="DS30" s="470"/>
      <c r="DT30" s="471"/>
      <c r="DU30" s="472"/>
      <c r="DV30" s="473"/>
      <c r="DW30" s="472"/>
      <c r="DX30" s="474"/>
      <c r="DY30" s="475"/>
      <c r="DZ30" s="470"/>
      <c r="EA30" s="470"/>
      <c r="EB30" s="470"/>
      <c r="EC30" s="471"/>
      <c r="ED30" s="472"/>
      <c r="EE30" s="473"/>
      <c r="EF30" s="472"/>
      <c r="EG30" s="474"/>
      <c r="EH30" s="475"/>
      <c r="EI30" s="470"/>
      <c r="EJ30" s="470"/>
      <c r="EK30" s="470"/>
      <c r="EL30" s="471"/>
      <c r="EM30" s="472"/>
      <c r="EN30" s="473"/>
      <c r="EO30" s="472"/>
      <c r="EP30" s="474"/>
      <c r="EQ30" s="475"/>
      <c r="ER30" s="470"/>
      <c r="ES30" s="470"/>
      <c r="ET30" s="470"/>
      <c r="EU30" s="471"/>
      <c r="EV30" s="472"/>
      <c r="EW30" s="473"/>
      <c r="EX30" s="472"/>
      <c r="EY30" s="474"/>
      <c r="EZ30" s="475"/>
      <c r="FA30" s="470"/>
      <c r="FB30" s="470"/>
      <c r="FC30" s="470"/>
      <c r="FD30" s="471"/>
      <c r="FE30" s="472"/>
      <c r="FF30" s="473"/>
      <c r="FG30" s="472"/>
      <c r="FH30" s="474"/>
      <c r="FI30" s="475"/>
      <c r="FJ30" s="470"/>
      <c r="FK30" s="470"/>
      <c r="FL30" s="470"/>
      <c r="FM30" s="471"/>
      <c r="FN30" s="472"/>
      <c r="FO30" s="473"/>
      <c r="FP30" s="472"/>
      <c r="FQ30" s="474"/>
      <c r="FR30" s="475"/>
      <c r="FS30" s="470"/>
      <c r="FT30" s="470"/>
      <c r="FU30" s="470"/>
      <c r="FV30" s="471"/>
      <c r="FW30" s="472"/>
      <c r="FX30" s="473"/>
      <c r="FY30" s="472"/>
      <c r="FZ30" s="474"/>
      <c r="GA30" s="475"/>
      <c r="GB30" s="470"/>
      <c r="GC30" s="470"/>
      <c r="GD30" s="470"/>
      <c r="GE30" s="471"/>
      <c r="GF30" s="472"/>
      <c r="GG30" s="473"/>
      <c r="GH30" s="472"/>
      <c r="GI30" s="474"/>
      <c r="GJ30" s="475"/>
      <c r="GK30" s="470"/>
      <c r="GL30" s="470"/>
      <c r="GM30" s="470"/>
      <c r="GN30" s="471"/>
      <c r="GO30" s="472"/>
      <c r="GP30" s="473"/>
      <c r="GQ30" s="472"/>
      <c r="GR30" s="474"/>
      <c r="GS30" s="475"/>
      <c r="GT30" s="477">
        <v>43286</v>
      </c>
      <c r="GU30" s="136"/>
      <c r="GV30" s="103"/>
      <c r="GW30" s="98"/>
      <c r="GX30" s="114"/>
      <c r="GY30" s="661" t="s">
        <v>639</v>
      </c>
      <c r="GZ30" s="662">
        <v>3712</v>
      </c>
      <c r="HA30" s="116"/>
      <c r="HB30" s="116"/>
    </row>
    <row r="31" spans="2:210" x14ac:dyDescent="0.25">
      <c r="B31" s="116"/>
      <c r="C31" s="124"/>
      <c r="D31" s="41"/>
      <c r="E31" s="42"/>
      <c r="F31" s="43"/>
      <c r="G31" s="44"/>
      <c r="H31" s="45"/>
      <c r="I31" s="46"/>
      <c r="J31" s="155" t="s">
        <v>28</v>
      </c>
      <c r="K31" s="500" t="s">
        <v>31</v>
      </c>
      <c r="L31" s="105">
        <v>23810</v>
      </c>
      <c r="M31" s="87">
        <v>43272</v>
      </c>
      <c r="N31" s="466" t="s">
        <v>559</v>
      </c>
      <c r="O31" s="106">
        <v>29570</v>
      </c>
      <c r="P31" s="150">
        <f t="shared" si="0"/>
        <v>5760</v>
      </c>
      <c r="Q31" s="99">
        <v>28</v>
      </c>
      <c r="R31" s="99"/>
      <c r="S31" s="99"/>
      <c r="T31" s="45">
        <f t="shared" si="2"/>
        <v>827960</v>
      </c>
      <c r="U31" s="467" t="s">
        <v>113</v>
      </c>
      <c r="V31" s="468">
        <v>43290</v>
      </c>
      <c r="W31" s="469">
        <v>20880</v>
      </c>
      <c r="X31" s="470"/>
      <c r="Y31" s="471"/>
      <c r="Z31" s="472"/>
      <c r="AA31" s="473"/>
      <c r="AB31" s="472"/>
      <c r="AC31" s="474"/>
      <c r="AD31" s="475"/>
      <c r="AE31" s="470"/>
      <c r="AF31" s="470"/>
      <c r="AG31" s="470"/>
      <c r="AH31" s="471"/>
      <c r="AI31" s="472"/>
      <c r="AJ31" s="473"/>
      <c r="AK31" s="472"/>
      <c r="AL31" s="474"/>
      <c r="AM31" s="475"/>
      <c r="AN31" s="470"/>
      <c r="AO31" s="470"/>
      <c r="AP31" s="470"/>
      <c r="AQ31" s="471"/>
      <c r="AR31" s="472"/>
      <c r="AS31" s="473"/>
      <c r="AT31" s="472"/>
      <c r="AU31" s="474"/>
      <c r="AV31" s="475"/>
      <c r="AW31" s="470"/>
      <c r="AX31" s="470"/>
      <c r="AY31" s="470"/>
      <c r="AZ31" s="471"/>
      <c r="BA31" s="472"/>
      <c r="BB31" s="473"/>
      <c r="BC31" s="472"/>
      <c r="BD31" s="474"/>
      <c r="BE31" s="475"/>
      <c r="BF31" s="470"/>
      <c r="BG31" s="470"/>
      <c r="BH31" s="470"/>
      <c r="BI31" s="471"/>
      <c r="BJ31" s="472"/>
      <c r="BK31" s="473"/>
      <c r="BL31" s="472"/>
      <c r="BM31" s="474"/>
      <c r="BN31" s="475"/>
      <c r="BO31" s="470"/>
      <c r="BP31" s="470"/>
      <c r="BQ31" s="470"/>
      <c r="BR31" s="471"/>
      <c r="BS31" s="472"/>
      <c r="BT31" s="473"/>
      <c r="BU31" s="472"/>
      <c r="BV31" s="474"/>
      <c r="BW31" s="475"/>
      <c r="BX31" s="470"/>
      <c r="BY31" s="470"/>
      <c r="BZ31" s="470"/>
      <c r="CA31" s="471"/>
      <c r="CB31" s="472"/>
      <c r="CC31" s="473"/>
      <c r="CD31" s="472"/>
      <c r="CE31" s="474"/>
      <c r="CF31" s="475"/>
      <c r="CG31" s="470"/>
      <c r="CH31" s="470"/>
      <c r="CI31" s="470"/>
      <c r="CJ31" s="471"/>
      <c r="CK31" s="472"/>
      <c r="CL31" s="473"/>
      <c r="CM31" s="472"/>
      <c r="CN31" s="474"/>
      <c r="CO31" s="475"/>
      <c r="CP31" s="470"/>
      <c r="CQ31" s="470"/>
      <c r="CR31" s="470"/>
      <c r="CS31" s="471"/>
      <c r="CT31" s="472"/>
      <c r="CU31" s="473"/>
      <c r="CV31" s="476"/>
      <c r="CW31" s="474"/>
      <c r="CX31" s="475"/>
      <c r="CY31" s="470"/>
      <c r="CZ31" s="470"/>
      <c r="DA31" s="470"/>
      <c r="DB31" s="471"/>
      <c r="DC31" s="472"/>
      <c r="DD31" s="473"/>
      <c r="DE31" s="472"/>
      <c r="DF31" s="474"/>
      <c r="DG31" s="475"/>
      <c r="DH31" s="470"/>
      <c r="DI31" s="470"/>
      <c r="DJ31" s="470"/>
      <c r="DK31" s="471"/>
      <c r="DL31" s="472"/>
      <c r="DM31" s="473"/>
      <c r="DN31" s="472"/>
      <c r="DO31" s="474"/>
      <c r="DP31" s="475"/>
      <c r="DQ31" s="470"/>
      <c r="DR31" s="470"/>
      <c r="DS31" s="470"/>
      <c r="DT31" s="471"/>
      <c r="DU31" s="472"/>
      <c r="DV31" s="473"/>
      <c r="DW31" s="472"/>
      <c r="DX31" s="474"/>
      <c r="DY31" s="475"/>
      <c r="DZ31" s="470"/>
      <c r="EA31" s="470"/>
      <c r="EB31" s="470"/>
      <c r="EC31" s="471"/>
      <c r="ED31" s="472"/>
      <c r="EE31" s="473"/>
      <c r="EF31" s="472"/>
      <c r="EG31" s="474"/>
      <c r="EH31" s="475"/>
      <c r="EI31" s="470"/>
      <c r="EJ31" s="470"/>
      <c r="EK31" s="470"/>
      <c r="EL31" s="471"/>
      <c r="EM31" s="472"/>
      <c r="EN31" s="473"/>
      <c r="EO31" s="472"/>
      <c r="EP31" s="474"/>
      <c r="EQ31" s="475"/>
      <c r="ER31" s="470"/>
      <c r="ES31" s="470"/>
      <c r="ET31" s="470"/>
      <c r="EU31" s="471"/>
      <c r="EV31" s="472"/>
      <c r="EW31" s="473"/>
      <c r="EX31" s="472"/>
      <c r="EY31" s="474"/>
      <c r="EZ31" s="475"/>
      <c r="FA31" s="470"/>
      <c r="FB31" s="470"/>
      <c r="FC31" s="470"/>
      <c r="FD31" s="471"/>
      <c r="FE31" s="472"/>
      <c r="FF31" s="473"/>
      <c r="FG31" s="472"/>
      <c r="FH31" s="474"/>
      <c r="FI31" s="475"/>
      <c r="FJ31" s="470"/>
      <c r="FK31" s="470"/>
      <c r="FL31" s="470"/>
      <c r="FM31" s="471"/>
      <c r="FN31" s="472"/>
      <c r="FO31" s="473"/>
      <c r="FP31" s="472"/>
      <c r="FQ31" s="474"/>
      <c r="FR31" s="475"/>
      <c r="FS31" s="470"/>
      <c r="FT31" s="470"/>
      <c r="FU31" s="470"/>
      <c r="FV31" s="471"/>
      <c r="FW31" s="472"/>
      <c r="FX31" s="473"/>
      <c r="FY31" s="472"/>
      <c r="FZ31" s="474"/>
      <c r="GA31" s="475"/>
      <c r="GB31" s="470"/>
      <c r="GC31" s="470"/>
      <c r="GD31" s="470"/>
      <c r="GE31" s="471"/>
      <c r="GF31" s="472"/>
      <c r="GG31" s="473"/>
      <c r="GH31" s="472"/>
      <c r="GI31" s="474"/>
      <c r="GJ31" s="475"/>
      <c r="GK31" s="470"/>
      <c r="GL31" s="470"/>
      <c r="GM31" s="470"/>
      <c r="GN31" s="471"/>
      <c r="GO31" s="472"/>
      <c r="GP31" s="473"/>
      <c r="GQ31" s="472"/>
      <c r="GR31" s="474"/>
      <c r="GS31" s="475"/>
      <c r="GT31" s="477">
        <v>43290</v>
      </c>
      <c r="GU31" s="136"/>
      <c r="GV31" s="100"/>
      <c r="GW31" s="114"/>
      <c r="GX31" s="114"/>
      <c r="GY31" s="661" t="s">
        <v>639</v>
      </c>
      <c r="GZ31" s="662">
        <v>3712</v>
      </c>
      <c r="HA31" s="116"/>
      <c r="HB31" s="116"/>
    </row>
    <row r="32" spans="2:210" x14ac:dyDescent="0.25">
      <c r="B32" s="116"/>
      <c r="C32" s="124"/>
      <c r="D32" s="41"/>
      <c r="E32" s="42"/>
      <c r="F32" s="43"/>
      <c r="G32" s="44"/>
      <c r="H32" s="45"/>
      <c r="I32" s="46"/>
      <c r="J32" s="151" t="s">
        <v>95</v>
      </c>
      <c r="K32" s="500" t="s">
        <v>30</v>
      </c>
      <c r="L32" s="105">
        <v>11810</v>
      </c>
      <c r="M32" s="87">
        <v>43272</v>
      </c>
      <c r="N32" s="466" t="s">
        <v>551</v>
      </c>
      <c r="O32" s="106">
        <v>14865</v>
      </c>
      <c r="P32" s="150">
        <f t="shared" si="0"/>
        <v>3055</v>
      </c>
      <c r="Q32" s="99">
        <v>28</v>
      </c>
      <c r="R32" s="99"/>
      <c r="S32" s="99"/>
      <c r="T32" s="45">
        <f t="shared" si="2"/>
        <v>416220</v>
      </c>
      <c r="U32" s="467" t="s">
        <v>113</v>
      </c>
      <c r="V32" s="468">
        <v>43286</v>
      </c>
      <c r="W32" s="469">
        <v>10857.6</v>
      </c>
      <c r="X32" s="470"/>
      <c r="Y32" s="471"/>
      <c r="Z32" s="472"/>
      <c r="AA32" s="473"/>
      <c r="AB32" s="472"/>
      <c r="AC32" s="474"/>
      <c r="AD32" s="475"/>
      <c r="AE32" s="470"/>
      <c r="AF32" s="470"/>
      <c r="AG32" s="470"/>
      <c r="AH32" s="471"/>
      <c r="AI32" s="472"/>
      <c r="AJ32" s="473"/>
      <c r="AK32" s="472"/>
      <c r="AL32" s="474"/>
      <c r="AM32" s="475"/>
      <c r="AN32" s="470"/>
      <c r="AO32" s="470"/>
      <c r="AP32" s="470"/>
      <c r="AQ32" s="471"/>
      <c r="AR32" s="472"/>
      <c r="AS32" s="473"/>
      <c r="AT32" s="472"/>
      <c r="AU32" s="474"/>
      <c r="AV32" s="475"/>
      <c r="AW32" s="470"/>
      <c r="AX32" s="470"/>
      <c r="AY32" s="470"/>
      <c r="AZ32" s="471"/>
      <c r="BA32" s="472"/>
      <c r="BB32" s="473"/>
      <c r="BC32" s="472"/>
      <c r="BD32" s="474"/>
      <c r="BE32" s="475"/>
      <c r="BF32" s="470"/>
      <c r="BG32" s="470"/>
      <c r="BH32" s="470"/>
      <c r="BI32" s="471"/>
      <c r="BJ32" s="472"/>
      <c r="BK32" s="473"/>
      <c r="BL32" s="472"/>
      <c r="BM32" s="474"/>
      <c r="BN32" s="475"/>
      <c r="BO32" s="470"/>
      <c r="BP32" s="470"/>
      <c r="BQ32" s="470"/>
      <c r="BR32" s="471"/>
      <c r="BS32" s="472"/>
      <c r="BT32" s="473"/>
      <c r="BU32" s="472"/>
      <c r="BV32" s="474"/>
      <c r="BW32" s="475"/>
      <c r="BX32" s="470"/>
      <c r="BY32" s="470"/>
      <c r="BZ32" s="470"/>
      <c r="CA32" s="471"/>
      <c r="CB32" s="472"/>
      <c r="CC32" s="473"/>
      <c r="CD32" s="472"/>
      <c r="CE32" s="474"/>
      <c r="CF32" s="475"/>
      <c r="CG32" s="470"/>
      <c r="CH32" s="470"/>
      <c r="CI32" s="470"/>
      <c r="CJ32" s="471"/>
      <c r="CK32" s="472"/>
      <c r="CL32" s="473"/>
      <c r="CM32" s="472"/>
      <c r="CN32" s="474"/>
      <c r="CO32" s="475"/>
      <c r="CP32" s="470"/>
      <c r="CQ32" s="470"/>
      <c r="CR32" s="470"/>
      <c r="CS32" s="471"/>
      <c r="CT32" s="472"/>
      <c r="CU32" s="473"/>
      <c r="CV32" s="476"/>
      <c r="CW32" s="474"/>
      <c r="CX32" s="475"/>
      <c r="CY32" s="470"/>
      <c r="CZ32" s="470"/>
      <c r="DA32" s="470"/>
      <c r="DB32" s="471"/>
      <c r="DC32" s="472"/>
      <c r="DD32" s="473"/>
      <c r="DE32" s="472"/>
      <c r="DF32" s="474"/>
      <c r="DG32" s="475"/>
      <c r="DH32" s="470"/>
      <c r="DI32" s="470"/>
      <c r="DJ32" s="470"/>
      <c r="DK32" s="471"/>
      <c r="DL32" s="472"/>
      <c r="DM32" s="473"/>
      <c r="DN32" s="472"/>
      <c r="DO32" s="474"/>
      <c r="DP32" s="475"/>
      <c r="DQ32" s="470"/>
      <c r="DR32" s="470"/>
      <c r="DS32" s="470"/>
      <c r="DT32" s="471"/>
      <c r="DU32" s="472"/>
      <c r="DV32" s="473"/>
      <c r="DW32" s="472"/>
      <c r="DX32" s="474"/>
      <c r="DY32" s="475"/>
      <c r="DZ32" s="470"/>
      <c r="EA32" s="470"/>
      <c r="EB32" s="470"/>
      <c r="EC32" s="471"/>
      <c r="ED32" s="472"/>
      <c r="EE32" s="473"/>
      <c r="EF32" s="472"/>
      <c r="EG32" s="474"/>
      <c r="EH32" s="475"/>
      <c r="EI32" s="470"/>
      <c r="EJ32" s="470"/>
      <c r="EK32" s="470"/>
      <c r="EL32" s="471"/>
      <c r="EM32" s="472"/>
      <c r="EN32" s="473"/>
      <c r="EO32" s="472"/>
      <c r="EP32" s="474"/>
      <c r="EQ32" s="475"/>
      <c r="ER32" s="470"/>
      <c r="ES32" s="470"/>
      <c r="ET32" s="470"/>
      <c r="EU32" s="471"/>
      <c r="EV32" s="472"/>
      <c r="EW32" s="473"/>
      <c r="EX32" s="472"/>
      <c r="EY32" s="474"/>
      <c r="EZ32" s="475"/>
      <c r="FA32" s="470"/>
      <c r="FB32" s="470"/>
      <c r="FC32" s="470"/>
      <c r="FD32" s="471"/>
      <c r="FE32" s="472"/>
      <c r="FF32" s="473"/>
      <c r="FG32" s="472"/>
      <c r="FH32" s="474"/>
      <c r="FI32" s="475"/>
      <c r="FJ32" s="470"/>
      <c r="FK32" s="470"/>
      <c r="FL32" s="470"/>
      <c r="FM32" s="471"/>
      <c r="FN32" s="472"/>
      <c r="FO32" s="473"/>
      <c r="FP32" s="472"/>
      <c r="FQ32" s="474"/>
      <c r="FR32" s="475"/>
      <c r="FS32" s="470"/>
      <c r="FT32" s="470"/>
      <c r="FU32" s="470"/>
      <c r="FV32" s="471"/>
      <c r="FW32" s="472"/>
      <c r="FX32" s="473"/>
      <c r="FY32" s="472"/>
      <c r="FZ32" s="474"/>
      <c r="GA32" s="475"/>
      <c r="GB32" s="470"/>
      <c r="GC32" s="470"/>
      <c r="GD32" s="470"/>
      <c r="GE32" s="471"/>
      <c r="GF32" s="472"/>
      <c r="GG32" s="473"/>
      <c r="GH32" s="472"/>
      <c r="GI32" s="474"/>
      <c r="GJ32" s="475"/>
      <c r="GK32" s="470"/>
      <c r="GL32" s="470"/>
      <c r="GM32" s="470"/>
      <c r="GN32" s="471"/>
      <c r="GO32" s="472"/>
      <c r="GP32" s="473"/>
      <c r="GQ32" s="472"/>
      <c r="GR32" s="474"/>
      <c r="GS32" s="475"/>
      <c r="GT32" s="477">
        <v>43286</v>
      </c>
      <c r="GU32" s="136">
        <v>18928</v>
      </c>
      <c r="GV32" s="100" t="s">
        <v>517</v>
      </c>
      <c r="GW32" s="101"/>
      <c r="GX32" s="114"/>
      <c r="GY32" s="661" t="s">
        <v>639</v>
      </c>
      <c r="GZ32" s="662">
        <v>2088</v>
      </c>
      <c r="HA32" s="116"/>
      <c r="HB32" s="116"/>
    </row>
    <row r="33" spans="1:210" x14ac:dyDescent="0.25">
      <c r="B33" s="116"/>
      <c r="C33" s="124"/>
      <c r="D33" s="41"/>
      <c r="E33" s="42"/>
      <c r="F33" s="43"/>
      <c r="G33" s="44"/>
      <c r="H33" s="45"/>
      <c r="I33" s="46"/>
      <c r="J33" s="151" t="s">
        <v>95</v>
      </c>
      <c r="K33" s="500" t="s">
        <v>31</v>
      </c>
      <c r="L33" s="105">
        <v>21670</v>
      </c>
      <c r="M33" s="87">
        <v>43273</v>
      </c>
      <c r="N33" s="466" t="s">
        <v>561</v>
      </c>
      <c r="O33" s="106">
        <v>28350</v>
      </c>
      <c r="P33" s="150">
        <f t="shared" si="0"/>
        <v>6680</v>
      </c>
      <c r="Q33" s="99">
        <v>28</v>
      </c>
      <c r="R33" s="99"/>
      <c r="S33" s="99"/>
      <c r="T33" s="45">
        <f t="shared" si="2"/>
        <v>793800</v>
      </c>
      <c r="U33" s="467" t="s">
        <v>113</v>
      </c>
      <c r="V33" s="468">
        <v>43290</v>
      </c>
      <c r="W33" s="469">
        <v>20880</v>
      </c>
      <c r="X33" s="470"/>
      <c r="Y33" s="471"/>
      <c r="Z33" s="472"/>
      <c r="AA33" s="473"/>
      <c r="AB33" s="472"/>
      <c r="AC33" s="474"/>
      <c r="AD33" s="475"/>
      <c r="AE33" s="470"/>
      <c r="AF33" s="470"/>
      <c r="AG33" s="470"/>
      <c r="AH33" s="471"/>
      <c r="AI33" s="472"/>
      <c r="AJ33" s="473"/>
      <c r="AK33" s="472"/>
      <c r="AL33" s="474"/>
      <c r="AM33" s="475"/>
      <c r="AN33" s="470"/>
      <c r="AO33" s="470"/>
      <c r="AP33" s="470"/>
      <c r="AQ33" s="471"/>
      <c r="AR33" s="472"/>
      <c r="AS33" s="473"/>
      <c r="AT33" s="472"/>
      <c r="AU33" s="474"/>
      <c r="AV33" s="475"/>
      <c r="AW33" s="470"/>
      <c r="AX33" s="470"/>
      <c r="AY33" s="470"/>
      <c r="AZ33" s="471"/>
      <c r="BA33" s="472"/>
      <c r="BB33" s="473"/>
      <c r="BC33" s="472"/>
      <c r="BD33" s="474"/>
      <c r="BE33" s="475"/>
      <c r="BF33" s="470"/>
      <c r="BG33" s="470"/>
      <c r="BH33" s="470"/>
      <c r="BI33" s="471"/>
      <c r="BJ33" s="472"/>
      <c r="BK33" s="473"/>
      <c r="BL33" s="472"/>
      <c r="BM33" s="474"/>
      <c r="BN33" s="475"/>
      <c r="BO33" s="470"/>
      <c r="BP33" s="470"/>
      <c r="BQ33" s="470"/>
      <c r="BR33" s="471"/>
      <c r="BS33" s="472"/>
      <c r="BT33" s="473"/>
      <c r="BU33" s="472"/>
      <c r="BV33" s="474"/>
      <c r="BW33" s="475"/>
      <c r="BX33" s="470"/>
      <c r="BY33" s="470"/>
      <c r="BZ33" s="470"/>
      <c r="CA33" s="471"/>
      <c r="CB33" s="472"/>
      <c r="CC33" s="473"/>
      <c r="CD33" s="472"/>
      <c r="CE33" s="474"/>
      <c r="CF33" s="475"/>
      <c r="CG33" s="470"/>
      <c r="CH33" s="470"/>
      <c r="CI33" s="470"/>
      <c r="CJ33" s="471"/>
      <c r="CK33" s="472"/>
      <c r="CL33" s="473"/>
      <c r="CM33" s="472"/>
      <c r="CN33" s="474"/>
      <c r="CO33" s="475"/>
      <c r="CP33" s="470"/>
      <c r="CQ33" s="470"/>
      <c r="CR33" s="470"/>
      <c r="CS33" s="471"/>
      <c r="CT33" s="472"/>
      <c r="CU33" s="473"/>
      <c r="CV33" s="476"/>
      <c r="CW33" s="474"/>
      <c r="CX33" s="475"/>
      <c r="CY33" s="470"/>
      <c r="CZ33" s="470"/>
      <c r="DA33" s="470"/>
      <c r="DB33" s="471"/>
      <c r="DC33" s="472"/>
      <c r="DD33" s="473"/>
      <c r="DE33" s="472"/>
      <c r="DF33" s="474"/>
      <c r="DG33" s="475"/>
      <c r="DH33" s="470"/>
      <c r="DI33" s="470"/>
      <c r="DJ33" s="470"/>
      <c r="DK33" s="471"/>
      <c r="DL33" s="472"/>
      <c r="DM33" s="473"/>
      <c r="DN33" s="472"/>
      <c r="DO33" s="474"/>
      <c r="DP33" s="475"/>
      <c r="DQ33" s="470"/>
      <c r="DR33" s="470"/>
      <c r="DS33" s="470"/>
      <c r="DT33" s="471"/>
      <c r="DU33" s="472"/>
      <c r="DV33" s="473"/>
      <c r="DW33" s="472"/>
      <c r="DX33" s="474"/>
      <c r="DY33" s="475"/>
      <c r="DZ33" s="470"/>
      <c r="EA33" s="470"/>
      <c r="EB33" s="470"/>
      <c r="EC33" s="471"/>
      <c r="ED33" s="472"/>
      <c r="EE33" s="473"/>
      <c r="EF33" s="472"/>
      <c r="EG33" s="474"/>
      <c r="EH33" s="475"/>
      <c r="EI33" s="470"/>
      <c r="EJ33" s="470"/>
      <c r="EK33" s="470"/>
      <c r="EL33" s="471"/>
      <c r="EM33" s="472"/>
      <c r="EN33" s="473"/>
      <c r="EO33" s="472"/>
      <c r="EP33" s="474"/>
      <c r="EQ33" s="475"/>
      <c r="ER33" s="470"/>
      <c r="ES33" s="470"/>
      <c r="ET33" s="470"/>
      <c r="EU33" s="471"/>
      <c r="EV33" s="472"/>
      <c r="EW33" s="473"/>
      <c r="EX33" s="472"/>
      <c r="EY33" s="474"/>
      <c r="EZ33" s="475"/>
      <c r="FA33" s="470"/>
      <c r="FB33" s="470"/>
      <c r="FC33" s="470"/>
      <c r="FD33" s="471"/>
      <c r="FE33" s="472"/>
      <c r="FF33" s="473"/>
      <c r="FG33" s="472"/>
      <c r="FH33" s="474"/>
      <c r="FI33" s="475"/>
      <c r="FJ33" s="470"/>
      <c r="FK33" s="470"/>
      <c r="FL33" s="470"/>
      <c r="FM33" s="471"/>
      <c r="FN33" s="472"/>
      <c r="FO33" s="473"/>
      <c r="FP33" s="472"/>
      <c r="FQ33" s="474"/>
      <c r="FR33" s="475"/>
      <c r="FS33" s="470"/>
      <c r="FT33" s="470"/>
      <c r="FU33" s="470"/>
      <c r="FV33" s="471"/>
      <c r="FW33" s="472"/>
      <c r="FX33" s="473"/>
      <c r="FY33" s="472"/>
      <c r="FZ33" s="474"/>
      <c r="GA33" s="475"/>
      <c r="GB33" s="470"/>
      <c r="GC33" s="470"/>
      <c r="GD33" s="470"/>
      <c r="GE33" s="471"/>
      <c r="GF33" s="472"/>
      <c r="GG33" s="473"/>
      <c r="GH33" s="472"/>
      <c r="GI33" s="474"/>
      <c r="GJ33" s="475"/>
      <c r="GK33" s="470"/>
      <c r="GL33" s="470"/>
      <c r="GM33" s="470"/>
      <c r="GN33" s="471"/>
      <c r="GO33" s="472"/>
      <c r="GP33" s="473"/>
      <c r="GQ33" s="472"/>
      <c r="GR33" s="474"/>
      <c r="GS33" s="475"/>
      <c r="GT33" s="477">
        <v>43290</v>
      </c>
      <c r="GU33" s="136"/>
      <c r="GV33" s="100"/>
      <c r="GW33" s="114"/>
      <c r="GX33" s="114"/>
      <c r="GY33" s="661" t="s">
        <v>639</v>
      </c>
      <c r="GZ33" s="662">
        <v>3712</v>
      </c>
      <c r="HA33" s="116"/>
      <c r="HB33" s="116"/>
    </row>
    <row r="34" spans="1:210" x14ac:dyDescent="0.25">
      <c r="B34" s="116"/>
      <c r="C34" s="124"/>
      <c r="D34" s="41"/>
      <c r="E34" s="42"/>
      <c r="F34" s="43"/>
      <c r="G34" s="44"/>
      <c r="H34" s="45"/>
      <c r="I34" s="46"/>
      <c r="J34" s="151" t="s">
        <v>157</v>
      </c>
      <c r="K34" s="500" t="s">
        <v>30</v>
      </c>
      <c r="L34" s="105">
        <v>11710</v>
      </c>
      <c r="M34" s="87">
        <v>43273</v>
      </c>
      <c r="N34" s="466" t="s">
        <v>560</v>
      </c>
      <c r="O34" s="106">
        <v>13785</v>
      </c>
      <c r="P34" s="150">
        <f t="shared" si="0"/>
        <v>2075</v>
      </c>
      <c r="Q34" s="99">
        <v>28</v>
      </c>
      <c r="R34" s="99"/>
      <c r="S34" s="99"/>
      <c r="T34" s="45">
        <f t="shared" si="2"/>
        <v>385980</v>
      </c>
      <c r="U34" s="467" t="s">
        <v>113</v>
      </c>
      <c r="V34" s="468">
        <v>43290</v>
      </c>
      <c r="W34" s="469">
        <v>10857.6</v>
      </c>
      <c r="X34" s="470"/>
      <c r="Y34" s="471"/>
      <c r="Z34" s="472"/>
      <c r="AA34" s="473"/>
      <c r="AB34" s="472"/>
      <c r="AC34" s="474"/>
      <c r="AD34" s="475"/>
      <c r="AE34" s="470"/>
      <c r="AF34" s="470"/>
      <c r="AG34" s="470"/>
      <c r="AH34" s="471"/>
      <c r="AI34" s="472"/>
      <c r="AJ34" s="473"/>
      <c r="AK34" s="472"/>
      <c r="AL34" s="474"/>
      <c r="AM34" s="475"/>
      <c r="AN34" s="470"/>
      <c r="AO34" s="470"/>
      <c r="AP34" s="470"/>
      <c r="AQ34" s="471"/>
      <c r="AR34" s="472"/>
      <c r="AS34" s="473"/>
      <c r="AT34" s="472"/>
      <c r="AU34" s="474"/>
      <c r="AV34" s="475"/>
      <c r="AW34" s="470"/>
      <c r="AX34" s="470"/>
      <c r="AY34" s="470"/>
      <c r="AZ34" s="471"/>
      <c r="BA34" s="472"/>
      <c r="BB34" s="473"/>
      <c r="BC34" s="472"/>
      <c r="BD34" s="474"/>
      <c r="BE34" s="475"/>
      <c r="BF34" s="470"/>
      <c r="BG34" s="470"/>
      <c r="BH34" s="470"/>
      <c r="BI34" s="471"/>
      <c r="BJ34" s="472"/>
      <c r="BK34" s="473"/>
      <c r="BL34" s="472"/>
      <c r="BM34" s="474"/>
      <c r="BN34" s="475"/>
      <c r="BO34" s="470"/>
      <c r="BP34" s="470"/>
      <c r="BQ34" s="470"/>
      <c r="BR34" s="471"/>
      <c r="BS34" s="472"/>
      <c r="BT34" s="473"/>
      <c r="BU34" s="472"/>
      <c r="BV34" s="474"/>
      <c r="BW34" s="475"/>
      <c r="BX34" s="470"/>
      <c r="BY34" s="470"/>
      <c r="BZ34" s="470"/>
      <c r="CA34" s="471"/>
      <c r="CB34" s="472"/>
      <c r="CC34" s="473"/>
      <c r="CD34" s="472"/>
      <c r="CE34" s="474"/>
      <c r="CF34" s="475"/>
      <c r="CG34" s="470"/>
      <c r="CH34" s="470"/>
      <c r="CI34" s="470"/>
      <c r="CJ34" s="471"/>
      <c r="CK34" s="472"/>
      <c r="CL34" s="473"/>
      <c r="CM34" s="472"/>
      <c r="CN34" s="474"/>
      <c r="CO34" s="475"/>
      <c r="CP34" s="470"/>
      <c r="CQ34" s="470"/>
      <c r="CR34" s="470"/>
      <c r="CS34" s="471"/>
      <c r="CT34" s="472"/>
      <c r="CU34" s="473"/>
      <c r="CV34" s="476"/>
      <c r="CW34" s="474"/>
      <c r="CX34" s="475"/>
      <c r="CY34" s="470"/>
      <c r="CZ34" s="470"/>
      <c r="DA34" s="470"/>
      <c r="DB34" s="471"/>
      <c r="DC34" s="472"/>
      <c r="DD34" s="473"/>
      <c r="DE34" s="472"/>
      <c r="DF34" s="474"/>
      <c r="DG34" s="475"/>
      <c r="DH34" s="470"/>
      <c r="DI34" s="470"/>
      <c r="DJ34" s="470"/>
      <c r="DK34" s="471"/>
      <c r="DL34" s="472"/>
      <c r="DM34" s="473"/>
      <c r="DN34" s="472"/>
      <c r="DO34" s="474"/>
      <c r="DP34" s="475"/>
      <c r="DQ34" s="470"/>
      <c r="DR34" s="470"/>
      <c r="DS34" s="470"/>
      <c r="DT34" s="471"/>
      <c r="DU34" s="472"/>
      <c r="DV34" s="473"/>
      <c r="DW34" s="472"/>
      <c r="DX34" s="474"/>
      <c r="DY34" s="475"/>
      <c r="DZ34" s="470"/>
      <c r="EA34" s="470"/>
      <c r="EB34" s="470"/>
      <c r="EC34" s="471"/>
      <c r="ED34" s="472"/>
      <c r="EE34" s="473"/>
      <c r="EF34" s="472"/>
      <c r="EG34" s="474"/>
      <c r="EH34" s="475"/>
      <c r="EI34" s="470"/>
      <c r="EJ34" s="470"/>
      <c r="EK34" s="470"/>
      <c r="EL34" s="471"/>
      <c r="EM34" s="472"/>
      <c r="EN34" s="473"/>
      <c r="EO34" s="472"/>
      <c r="EP34" s="474"/>
      <c r="EQ34" s="475"/>
      <c r="ER34" s="470"/>
      <c r="ES34" s="470"/>
      <c r="ET34" s="470"/>
      <c r="EU34" s="471"/>
      <c r="EV34" s="472"/>
      <c r="EW34" s="473"/>
      <c r="EX34" s="472"/>
      <c r="EY34" s="474"/>
      <c r="EZ34" s="475"/>
      <c r="FA34" s="470"/>
      <c r="FB34" s="470"/>
      <c r="FC34" s="470"/>
      <c r="FD34" s="471"/>
      <c r="FE34" s="472"/>
      <c r="FF34" s="473"/>
      <c r="FG34" s="472"/>
      <c r="FH34" s="474"/>
      <c r="FI34" s="475"/>
      <c r="FJ34" s="470"/>
      <c r="FK34" s="470"/>
      <c r="FL34" s="470"/>
      <c r="FM34" s="471"/>
      <c r="FN34" s="472"/>
      <c r="FO34" s="473"/>
      <c r="FP34" s="472"/>
      <c r="FQ34" s="474"/>
      <c r="FR34" s="475"/>
      <c r="FS34" s="470"/>
      <c r="FT34" s="470"/>
      <c r="FU34" s="470"/>
      <c r="FV34" s="471"/>
      <c r="FW34" s="472"/>
      <c r="FX34" s="473"/>
      <c r="FY34" s="472"/>
      <c r="FZ34" s="474"/>
      <c r="GA34" s="475"/>
      <c r="GB34" s="470"/>
      <c r="GC34" s="470"/>
      <c r="GD34" s="470"/>
      <c r="GE34" s="471"/>
      <c r="GF34" s="472"/>
      <c r="GG34" s="473"/>
      <c r="GH34" s="472"/>
      <c r="GI34" s="474"/>
      <c r="GJ34" s="475"/>
      <c r="GK34" s="470"/>
      <c r="GL34" s="470"/>
      <c r="GM34" s="470"/>
      <c r="GN34" s="471"/>
      <c r="GO34" s="472"/>
      <c r="GP34" s="473"/>
      <c r="GQ34" s="472"/>
      <c r="GR34" s="474"/>
      <c r="GS34" s="475"/>
      <c r="GT34" s="477">
        <v>43290</v>
      </c>
      <c r="GU34" s="136">
        <v>18928</v>
      </c>
      <c r="GV34" s="100" t="s">
        <v>518</v>
      </c>
      <c r="GW34" s="114"/>
      <c r="GX34" s="114"/>
      <c r="GY34" s="661" t="s">
        <v>639</v>
      </c>
      <c r="GZ34" s="662">
        <v>2088</v>
      </c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104" t="s">
        <v>33</v>
      </c>
      <c r="K35" s="500" t="s">
        <v>285</v>
      </c>
      <c r="L35" s="105">
        <v>18450</v>
      </c>
      <c r="M35" s="87">
        <v>43275</v>
      </c>
      <c r="N35" s="466" t="s">
        <v>562</v>
      </c>
      <c r="O35" s="106">
        <v>20490</v>
      </c>
      <c r="P35" s="150">
        <f t="shared" si="0"/>
        <v>2040</v>
      </c>
      <c r="Q35" s="99">
        <v>28</v>
      </c>
      <c r="R35" s="99"/>
      <c r="S35" s="99"/>
      <c r="T35" s="45">
        <f t="shared" si="2"/>
        <v>573720</v>
      </c>
      <c r="U35" s="467" t="s">
        <v>113</v>
      </c>
      <c r="V35" s="468">
        <v>43291</v>
      </c>
      <c r="W35" s="469">
        <v>16787.52</v>
      </c>
      <c r="X35" s="470"/>
      <c r="Y35" s="471"/>
      <c r="Z35" s="472"/>
      <c r="AA35" s="473"/>
      <c r="AB35" s="472"/>
      <c r="AC35" s="474"/>
      <c r="AD35" s="475"/>
      <c r="AE35" s="470"/>
      <c r="AF35" s="470"/>
      <c r="AG35" s="470"/>
      <c r="AH35" s="471"/>
      <c r="AI35" s="472"/>
      <c r="AJ35" s="473"/>
      <c r="AK35" s="472"/>
      <c r="AL35" s="474"/>
      <c r="AM35" s="475"/>
      <c r="AN35" s="470"/>
      <c r="AO35" s="470"/>
      <c r="AP35" s="470"/>
      <c r="AQ35" s="471"/>
      <c r="AR35" s="472"/>
      <c r="AS35" s="473"/>
      <c r="AT35" s="472"/>
      <c r="AU35" s="474"/>
      <c r="AV35" s="475"/>
      <c r="AW35" s="470"/>
      <c r="AX35" s="470"/>
      <c r="AY35" s="470"/>
      <c r="AZ35" s="471"/>
      <c r="BA35" s="472"/>
      <c r="BB35" s="473"/>
      <c r="BC35" s="472"/>
      <c r="BD35" s="474"/>
      <c r="BE35" s="475"/>
      <c r="BF35" s="470"/>
      <c r="BG35" s="470"/>
      <c r="BH35" s="470"/>
      <c r="BI35" s="471"/>
      <c r="BJ35" s="472"/>
      <c r="BK35" s="473"/>
      <c r="BL35" s="472"/>
      <c r="BM35" s="474"/>
      <c r="BN35" s="475"/>
      <c r="BO35" s="470"/>
      <c r="BP35" s="470"/>
      <c r="BQ35" s="470"/>
      <c r="BR35" s="471"/>
      <c r="BS35" s="472"/>
      <c r="BT35" s="473"/>
      <c r="BU35" s="472"/>
      <c r="BV35" s="474"/>
      <c r="BW35" s="475"/>
      <c r="BX35" s="470"/>
      <c r="BY35" s="470"/>
      <c r="BZ35" s="470"/>
      <c r="CA35" s="471"/>
      <c r="CB35" s="472"/>
      <c r="CC35" s="473"/>
      <c r="CD35" s="472"/>
      <c r="CE35" s="474"/>
      <c r="CF35" s="475"/>
      <c r="CG35" s="470"/>
      <c r="CH35" s="470"/>
      <c r="CI35" s="470"/>
      <c r="CJ35" s="471"/>
      <c r="CK35" s="472"/>
      <c r="CL35" s="473"/>
      <c r="CM35" s="472"/>
      <c r="CN35" s="474"/>
      <c r="CO35" s="475"/>
      <c r="CP35" s="470"/>
      <c r="CQ35" s="470"/>
      <c r="CR35" s="470"/>
      <c r="CS35" s="471"/>
      <c r="CT35" s="472"/>
      <c r="CU35" s="473"/>
      <c r="CV35" s="476"/>
      <c r="CW35" s="474"/>
      <c r="CX35" s="475"/>
      <c r="CY35" s="470"/>
      <c r="CZ35" s="470"/>
      <c r="DA35" s="470"/>
      <c r="DB35" s="471"/>
      <c r="DC35" s="472"/>
      <c r="DD35" s="473"/>
      <c r="DE35" s="472"/>
      <c r="DF35" s="474"/>
      <c r="DG35" s="475"/>
      <c r="DH35" s="470"/>
      <c r="DI35" s="470"/>
      <c r="DJ35" s="470"/>
      <c r="DK35" s="471"/>
      <c r="DL35" s="472"/>
      <c r="DM35" s="473"/>
      <c r="DN35" s="472"/>
      <c r="DO35" s="474"/>
      <c r="DP35" s="475"/>
      <c r="DQ35" s="470"/>
      <c r="DR35" s="470"/>
      <c r="DS35" s="470"/>
      <c r="DT35" s="471"/>
      <c r="DU35" s="472"/>
      <c r="DV35" s="473"/>
      <c r="DW35" s="472"/>
      <c r="DX35" s="474"/>
      <c r="DY35" s="475"/>
      <c r="DZ35" s="470"/>
      <c r="EA35" s="470"/>
      <c r="EB35" s="470"/>
      <c r="EC35" s="471"/>
      <c r="ED35" s="472"/>
      <c r="EE35" s="473"/>
      <c r="EF35" s="472"/>
      <c r="EG35" s="474"/>
      <c r="EH35" s="475"/>
      <c r="EI35" s="470"/>
      <c r="EJ35" s="470"/>
      <c r="EK35" s="470"/>
      <c r="EL35" s="471"/>
      <c r="EM35" s="472"/>
      <c r="EN35" s="473"/>
      <c r="EO35" s="472"/>
      <c r="EP35" s="474"/>
      <c r="EQ35" s="475"/>
      <c r="ER35" s="470"/>
      <c r="ES35" s="470"/>
      <c r="ET35" s="470"/>
      <c r="EU35" s="471"/>
      <c r="EV35" s="472"/>
      <c r="EW35" s="473"/>
      <c r="EX35" s="472"/>
      <c r="EY35" s="474"/>
      <c r="EZ35" s="475"/>
      <c r="FA35" s="470"/>
      <c r="FB35" s="470"/>
      <c r="FC35" s="470"/>
      <c r="FD35" s="471"/>
      <c r="FE35" s="472"/>
      <c r="FF35" s="473"/>
      <c r="FG35" s="472"/>
      <c r="FH35" s="474"/>
      <c r="FI35" s="475"/>
      <c r="FJ35" s="470"/>
      <c r="FK35" s="470"/>
      <c r="FL35" s="470"/>
      <c r="FM35" s="471"/>
      <c r="FN35" s="472"/>
      <c r="FO35" s="473"/>
      <c r="FP35" s="472"/>
      <c r="FQ35" s="474"/>
      <c r="FR35" s="475"/>
      <c r="FS35" s="470"/>
      <c r="FT35" s="470"/>
      <c r="FU35" s="470"/>
      <c r="FV35" s="471"/>
      <c r="FW35" s="472"/>
      <c r="FX35" s="473"/>
      <c r="FY35" s="472"/>
      <c r="FZ35" s="474"/>
      <c r="GA35" s="475"/>
      <c r="GB35" s="470"/>
      <c r="GC35" s="470"/>
      <c r="GD35" s="470"/>
      <c r="GE35" s="471"/>
      <c r="GF35" s="472"/>
      <c r="GG35" s="473"/>
      <c r="GH35" s="472"/>
      <c r="GI35" s="474"/>
      <c r="GJ35" s="475"/>
      <c r="GK35" s="470"/>
      <c r="GL35" s="470"/>
      <c r="GM35" s="470"/>
      <c r="GN35" s="471"/>
      <c r="GO35" s="472"/>
      <c r="GP35" s="473"/>
      <c r="GQ35" s="472"/>
      <c r="GR35" s="474"/>
      <c r="GS35" s="475"/>
      <c r="GT35" s="477">
        <v>43291</v>
      </c>
      <c r="GU35" s="136"/>
      <c r="GV35" s="100"/>
      <c r="GW35" s="114"/>
      <c r="GX35" s="114"/>
      <c r="GY35" s="661" t="s">
        <v>639</v>
      </c>
      <c r="GZ35" s="662">
        <v>3944</v>
      </c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155" t="s">
        <v>157</v>
      </c>
      <c r="K36" s="500" t="s">
        <v>30</v>
      </c>
      <c r="L36" s="105">
        <v>10460</v>
      </c>
      <c r="M36" s="87">
        <v>43275</v>
      </c>
      <c r="N36" s="466" t="s">
        <v>563</v>
      </c>
      <c r="O36" s="106">
        <v>16130</v>
      </c>
      <c r="P36" s="150">
        <f t="shared" si="0"/>
        <v>5670</v>
      </c>
      <c r="Q36" s="99">
        <v>28</v>
      </c>
      <c r="R36" s="99"/>
      <c r="S36" s="99"/>
      <c r="T36" s="45">
        <f t="shared" si="2"/>
        <v>451640</v>
      </c>
      <c r="U36" s="467" t="s">
        <v>113</v>
      </c>
      <c r="V36" s="468">
        <v>43291</v>
      </c>
      <c r="W36" s="469">
        <v>10857.6</v>
      </c>
      <c r="X36" s="470"/>
      <c r="Y36" s="471"/>
      <c r="Z36" s="472"/>
      <c r="AA36" s="473"/>
      <c r="AB36" s="472"/>
      <c r="AC36" s="474"/>
      <c r="AD36" s="475"/>
      <c r="AE36" s="470"/>
      <c r="AF36" s="470"/>
      <c r="AG36" s="470"/>
      <c r="AH36" s="471"/>
      <c r="AI36" s="472"/>
      <c r="AJ36" s="473"/>
      <c r="AK36" s="472"/>
      <c r="AL36" s="474"/>
      <c r="AM36" s="475"/>
      <c r="AN36" s="470"/>
      <c r="AO36" s="470"/>
      <c r="AP36" s="470"/>
      <c r="AQ36" s="471"/>
      <c r="AR36" s="472"/>
      <c r="AS36" s="473"/>
      <c r="AT36" s="472"/>
      <c r="AU36" s="474"/>
      <c r="AV36" s="475"/>
      <c r="AW36" s="470"/>
      <c r="AX36" s="470"/>
      <c r="AY36" s="470"/>
      <c r="AZ36" s="471"/>
      <c r="BA36" s="472"/>
      <c r="BB36" s="473"/>
      <c r="BC36" s="472"/>
      <c r="BD36" s="474"/>
      <c r="BE36" s="475"/>
      <c r="BF36" s="470"/>
      <c r="BG36" s="470"/>
      <c r="BH36" s="470"/>
      <c r="BI36" s="471"/>
      <c r="BJ36" s="472"/>
      <c r="BK36" s="473"/>
      <c r="BL36" s="472"/>
      <c r="BM36" s="474"/>
      <c r="BN36" s="475"/>
      <c r="BO36" s="470"/>
      <c r="BP36" s="470"/>
      <c r="BQ36" s="470"/>
      <c r="BR36" s="471"/>
      <c r="BS36" s="472"/>
      <c r="BT36" s="473"/>
      <c r="BU36" s="472"/>
      <c r="BV36" s="474"/>
      <c r="BW36" s="475"/>
      <c r="BX36" s="470"/>
      <c r="BY36" s="470"/>
      <c r="BZ36" s="470"/>
      <c r="CA36" s="471"/>
      <c r="CB36" s="472"/>
      <c r="CC36" s="473"/>
      <c r="CD36" s="472"/>
      <c r="CE36" s="474"/>
      <c r="CF36" s="475"/>
      <c r="CG36" s="470"/>
      <c r="CH36" s="470"/>
      <c r="CI36" s="470"/>
      <c r="CJ36" s="471"/>
      <c r="CK36" s="472"/>
      <c r="CL36" s="473"/>
      <c r="CM36" s="472"/>
      <c r="CN36" s="474"/>
      <c r="CO36" s="475"/>
      <c r="CP36" s="470"/>
      <c r="CQ36" s="470"/>
      <c r="CR36" s="470"/>
      <c r="CS36" s="471"/>
      <c r="CT36" s="472"/>
      <c r="CU36" s="473"/>
      <c r="CV36" s="476"/>
      <c r="CW36" s="474"/>
      <c r="CX36" s="475"/>
      <c r="CY36" s="470"/>
      <c r="CZ36" s="470"/>
      <c r="DA36" s="470"/>
      <c r="DB36" s="471"/>
      <c r="DC36" s="472"/>
      <c r="DD36" s="473"/>
      <c r="DE36" s="472"/>
      <c r="DF36" s="474"/>
      <c r="DG36" s="475"/>
      <c r="DH36" s="470"/>
      <c r="DI36" s="470"/>
      <c r="DJ36" s="470"/>
      <c r="DK36" s="471"/>
      <c r="DL36" s="472"/>
      <c r="DM36" s="473"/>
      <c r="DN36" s="472"/>
      <c r="DO36" s="474"/>
      <c r="DP36" s="475"/>
      <c r="DQ36" s="470"/>
      <c r="DR36" s="470"/>
      <c r="DS36" s="470"/>
      <c r="DT36" s="471"/>
      <c r="DU36" s="472"/>
      <c r="DV36" s="473"/>
      <c r="DW36" s="472"/>
      <c r="DX36" s="474"/>
      <c r="DY36" s="475"/>
      <c r="DZ36" s="470"/>
      <c r="EA36" s="470"/>
      <c r="EB36" s="470"/>
      <c r="EC36" s="471"/>
      <c r="ED36" s="472"/>
      <c r="EE36" s="473"/>
      <c r="EF36" s="472"/>
      <c r="EG36" s="474"/>
      <c r="EH36" s="475"/>
      <c r="EI36" s="470"/>
      <c r="EJ36" s="470"/>
      <c r="EK36" s="470"/>
      <c r="EL36" s="471"/>
      <c r="EM36" s="472"/>
      <c r="EN36" s="473"/>
      <c r="EO36" s="472"/>
      <c r="EP36" s="474"/>
      <c r="EQ36" s="475"/>
      <c r="ER36" s="470"/>
      <c r="ES36" s="470"/>
      <c r="ET36" s="470"/>
      <c r="EU36" s="471"/>
      <c r="EV36" s="472"/>
      <c r="EW36" s="473"/>
      <c r="EX36" s="472"/>
      <c r="EY36" s="474"/>
      <c r="EZ36" s="475"/>
      <c r="FA36" s="470"/>
      <c r="FB36" s="470"/>
      <c r="FC36" s="470"/>
      <c r="FD36" s="471"/>
      <c r="FE36" s="472"/>
      <c r="FF36" s="473"/>
      <c r="FG36" s="472"/>
      <c r="FH36" s="474"/>
      <c r="FI36" s="475"/>
      <c r="FJ36" s="470"/>
      <c r="FK36" s="470"/>
      <c r="FL36" s="470"/>
      <c r="FM36" s="471"/>
      <c r="FN36" s="472"/>
      <c r="FO36" s="473"/>
      <c r="FP36" s="472"/>
      <c r="FQ36" s="474"/>
      <c r="FR36" s="475"/>
      <c r="FS36" s="470"/>
      <c r="FT36" s="470"/>
      <c r="FU36" s="470"/>
      <c r="FV36" s="471"/>
      <c r="FW36" s="472"/>
      <c r="FX36" s="473"/>
      <c r="FY36" s="472"/>
      <c r="FZ36" s="474"/>
      <c r="GA36" s="475"/>
      <c r="GB36" s="470"/>
      <c r="GC36" s="470"/>
      <c r="GD36" s="470"/>
      <c r="GE36" s="471"/>
      <c r="GF36" s="472"/>
      <c r="GG36" s="473"/>
      <c r="GH36" s="472"/>
      <c r="GI36" s="474"/>
      <c r="GJ36" s="475"/>
      <c r="GK36" s="470"/>
      <c r="GL36" s="470"/>
      <c r="GM36" s="470"/>
      <c r="GN36" s="471"/>
      <c r="GO36" s="472"/>
      <c r="GP36" s="473"/>
      <c r="GQ36" s="472"/>
      <c r="GR36" s="474"/>
      <c r="GS36" s="475"/>
      <c r="GT36" s="477">
        <v>43291</v>
      </c>
      <c r="GU36" s="136">
        <v>18928</v>
      </c>
      <c r="GV36" s="100" t="s">
        <v>543</v>
      </c>
      <c r="GW36" s="114"/>
      <c r="GX36" s="114"/>
      <c r="GY36" s="661" t="s">
        <v>639</v>
      </c>
      <c r="GZ36" s="662">
        <v>2088</v>
      </c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155" t="s">
        <v>95</v>
      </c>
      <c r="K37" s="500" t="s">
        <v>31</v>
      </c>
      <c r="L37" s="105">
        <v>22370</v>
      </c>
      <c r="M37" s="87">
        <v>43277</v>
      </c>
      <c r="N37" s="466" t="s">
        <v>564</v>
      </c>
      <c r="O37" s="106">
        <v>27920</v>
      </c>
      <c r="P37" s="150">
        <f t="shared" si="0"/>
        <v>5550</v>
      </c>
      <c r="Q37" s="99">
        <v>28.5</v>
      </c>
      <c r="R37" s="99"/>
      <c r="S37" s="99"/>
      <c r="T37" s="45">
        <f t="shared" si="2"/>
        <v>795720</v>
      </c>
      <c r="U37" s="467" t="s">
        <v>113</v>
      </c>
      <c r="V37" s="468">
        <v>43291</v>
      </c>
      <c r="W37" s="469">
        <v>20880</v>
      </c>
      <c r="X37" s="470"/>
      <c r="Y37" s="471"/>
      <c r="Z37" s="472"/>
      <c r="AA37" s="473"/>
      <c r="AB37" s="472"/>
      <c r="AC37" s="474"/>
      <c r="AD37" s="475"/>
      <c r="AE37" s="470"/>
      <c r="AF37" s="470"/>
      <c r="AG37" s="470"/>
      <c r="AH37" s="471"/>
      <c r="AI37" s="472"/>
      <c r="AJ37" s="473"/>
      <c r="AK37" s="472"/>
      <c r="AL37" s="474"/>
      <c r="AM37" s="475"/>
      <c r="AN37" s="470"/>
      <c r="AO37" s="470"/>
      <c r="AP37" s="470"/>
      <c r="AQ37" s="471"/>
      <c r="AR37" s="472"/>
      <c r="AS37" s="473"/>
      <c r="AT37" s="472"/>
      <c r="AU37" s="474"/>
      <c r="AV37" s="475"/>
      <c r="AW37" s="470"/>
      <c r="AX37" s="470"/>
      <c r="AY37" s="470"/>
      <c r="AZ37" s="471"/>
      <c r="BA37" s="472"/>
      <c r="BB37" s="473"/>
      <c r="BC37" s="472"/>
      <c r="BD37" s="474"/>
      <c r="BE37" s="475"/>
      <c r="BF37" s="470"/>
      <c r="BG37" s="470"/>
      <c r="BH37" s="470"/>
      <c r="BI37" s="471"/>
      <c r="BJ37" s="472"/>
      <c r="BK37" s="473"/>
      <c r="BL37" s="472"/>
      <c r="BM37" s="474"/>
      <c r="BN37" s="475"/>
      <c r="BO37" s="470"/>
      <c r="BP37" s="470"/>
      <c r="BQ37" s="470"/>
      <c r="BR37" s="471"/>
      <c r="BS37" s="472"/>
      <c r="BT37" s="473"/>
      <c r="BU37" s="472"/>
      <c r="BV37" s="474"/>
      <c r="BW37" s="475"/>
      <c r="BX37" s="470"/>
      <c r="BY37" s="470"/>
      <c r="BZ37" s="470"/>
      <c r="CA37" s="471"/>
      <c r="CB37" s="472"/>
      <c r="CC37" s="473"/>
      <c r="CD37" s="472"/>
      <c r="CE37" s="474"/>
      <c r="CF37" s="475"/>
      <c r="CG37" s="470"/>
      <c r="CH37" s="470"/>
      <c r="CI37" s="470"/>
      <c r="CJ37" s="471"/>
      <c r="CK37" s="472"/>
      <c r="CL37" s="473"/>
      <c r="CM37" s="472"/>
      <c r="CN37" s="474"/>
      <c r="CO37" s="475"/>
      <c r="CP37" s="470"/>
      <c r="CQ37" s="470"/>
      <c r="CR37" s="470"/>
      <c r="CS37" s="471"/>
      <c r="CT37" s="472"/>
      <c r="CU37" s="473"/>
      <c r="CV37" s="476"/>
      <c r="CW37" s="474"/>
      <c r="CX37" s="475"/>
      <c r="CY37" s="470"/>
      <c r="CZ37" s="470"/>
      <c r="DA37" s="470"/>
      <c r="DB37" s="471"/>
      <c r="DC37" s="472"/>
      <c r="DD37" s="473"/>
      <c r="DE37" s="472"/>
      <c r="DF37" s="474"/>
      <c r="DG37" s="475"/>
      <c r="DH37" s="470"/>
      <c r="DI37" s="470"/>
      <c r="DJ37" s="470"/>
      <c r="DK37" s="471"/>
      <c r="DL37" s="472"/>
      <c r="DM37" s="473"/>
      <c r="DN37" s="472"/>
      <c r="DO37" s="474"/>
      <c r="DP37" s="475"/>
      <c r="DQ37" s="470"/>
      <c r="DR37" s="470"/>
      <c r="DS37" s="470"/>
      <c r="DT37" s="471"/>
      <c r="DU37" s="472"/>
      <c r="DV37" s="473"/>
      <c r="DW37" s="472"/>
      <c r="DX37" s="474"/>
      <c r="DY37" s="475"/>
      <c r="DZ37" s="470"/>
      <c r="EA37" s="470"/>
      <c r="EB37" s="470"/>
      <c r="EC37" s="471"/>
      <c r="ED37" s="472"/>
      <c r="EE37" s="473"/>
      <c r="EF37" s="472"/>
      <c r="EG37" s="474"/>
      <c r="EH37" s="475"/>
      <c r="EI37" s="470"/>
      <c r="EJ37" s="470"/>
      <c r="EK37" s="470"/>
      <c r="EL37" s="471"/>
      <c r="EM37" s="472"/>
      <c r="EN37" s="473"/>
      <c r="EO37" s="472"/>
      <c r="EP37" s="474"/>
      <c r="EQ37" s="475"/>
      <c r="ER37" s="470"/>
      <c r="ES37" s="470"/>
      <c r="ET37" s="470"/>
      <c r="EU37" s="471"/>
      <c r="EV37" s="472"/>
      <c r="EW37" s="473"/>
      <c r="EX37" s="472"/>
      <c r="EY37" s="474"/>
      <c r="EZ37" s="475"/>
      <c r="FA37" s="470"/>
      <c r="FB37" s="470"/>
      <c r="FC37" s="470"/>
      <c r="FD37" s="471"/>
      <c r="FE37" s="472"/>
      <c r="FF37" s="473"/>
      <c r="FG37" s="472"/>
      <c r="FH37" s="474"/>
      <c r="FI37" s="475"/>
      <c r="FJ37" s="470"/>
      <c r="FK37" s="470"/>
      <c r="FL37" s="470"/>
      <c r="FM37" s="471"/>
      <c r="FN37" s="472"/>
      <c r="FO37" s="473"/>
      <c r="FP37" s="472"/>
      <c r="FQ37" s="474"/>
      <c r="FR37" s="475"/>
      <c r="FS37" s="470"/>
      <c r="FT37" s="470"/>
      <c r="FU37" s="470"/>
      <c r="FV37" s="471"/>
      <c r="FW37" s="472"/>
      <c r="FX37" s="473"/>
      <c r="FY37" s="472"/>
      <c r="FZ37" s="474"/>
      <c r="GA37" s="475"/>
      <c r="GB37" s="470"/>
      <c r="GC37" s="470"/>
      <c r="GD37" s="470"/>
      <c r="GE37" s="471"/>
      <c r="GF37" s="472"/>
      <c r="GG37" s="473"/>
      <c r="GH37" s="472"/>
      <c r="GI37" s="474"/>
      <c r="GJ37" s="475"/>
      <c r="GK37" s="470"/>
      <c r="GL37" s="470"/>
      <c r="GM37" s="470"/>
      <c r="GN37" s="471"/>
      <c r="GO37" s="472"/>
      <c r="GP37" s="473"/>
      <c r="GQ37" s="472"/>
      <c r="GR37" s="474"/>
      <c r="GS37" s="475"/>
      <c r="GT37" s="477">
        <v>43291</v>
      </c>
      <c r="GU37" s="136">
        <v>18928</v>
      </c>
      <c r="GV37" s="100" t="s">
        <v>544</v>
      </c>
      <c r="GW37" s="114"/>
      <c r="GX37" s="114"/>
      <c r="GY37" s="661" t="s">
        <v>639</v>
      </c>
      <c r="GZ37" s="662">
        <v>3944</v>
      </c>
      <c r="HA37" s="116"/>
      <c r="HB37" s="116"/>
    </row>
    <row r="38" spans="1:210" x14ac:dyDescent="0.25">
      <c r="B38" s="116"/>
      <c r="C38" s="124"/>
      <c r="D38" s="41"/>
      <c r="E38" s="42"/>
      <c r="F38" s="43"/>
      <c r="G38" s="44"/>
      <c r="H38" s="45"/>
      <c r="I38" s="46"/>
      <c r="J38" s="569" t="s">
        <v>470</v>
      </c>
      <c r="K38" s="494" t="s">
        <v>527</v>
      </c>
      <c r="L38" s="105">
        <v>21400</v>
      </c>
      <c r="M38" s="87">
        <v>43277</v>
      </c>
      <c r="N38" s="575">
        <v>161</v>
      </c>
      <c r="O38" s="106">
        <v>21400</v>
      </c>
      <c r="P38" s="150">
        <f t="shared" si="0"/>
        <v>0</v>
      </c>
      <c r="Q38" s="99">
        <v>36.5</v>
      </c>
      <c r="R38" s="99"/>
      <c r="S38" s="99"/>
      <c r="T38" s="45">
        <f t="shared" si="2"/>
        <v>781100</v>
      </c>
      <c r="U38" s="467" t="s">
        <v>113</v>
      </c>
      <c r="V38" s="468">
        <v>43287</v>
      </c>
      <c r="W38" s="508"/>
      <c r="X38" s="159"/>
      <c r="Y38" s="160"/>
      <c r="Z38" s="161"/>
      <c r="AA38" s="162"/>
      <c r="AB38" s="161"/>
      <c r="AC38" s="163"/>
      <c r="AD38" s="164"/>
      <c r="AE38" s="159"/>
      <c r="AF38" s="159"/>
      <c r="AG38" s="159"/>
      <c r="AH38" s="160"/>
      <c r="AI38" s="161"/>
      <c r="AJ38" s="162"/>
      <c r="AK38" s="161"/>
      <c r="AL38" s="163"/>
      <c r="AM38" s="164"/>
      <c r="AN38" s="159"/>
      <c r="AO38" s="159"/>
      <c r="AP38" s="159"/>
      <c r="AQ38" s="160"/>
      <c r="AR38" s="161"/>
      <c r="AS38" s="162"/>
      <c r="AT38" s="161"/>
      <c r="AU38" s="163"/>
      <c r="AV38" s="164"/>
      <c r="AW38" s="159"/>
      <c r="AX38" s="159"/>
      <c r="AY38" s="159"/>
      <c r="AZ38" s="160"/>
      <c r="BA38" s="161"/>
      <c r="BB38" s="162"/>
      <c r="BC38" s="161"/>
      <c r="BD38" s="163"/>
      <c r="BE38" s="164"/>
      <c r="BF38" s="159"/>
      <c r="BG38" s="159"/>
      <c r="BH38" s="159"/>
      <c r="BI38" s="160"/>
      <c r="BJ38" s="161"/>
      <c r="BK38" s="162"/>
      <c r="BL38" s="161"/>
      <c r="BM38" s="163"/>
      <c r="BN38" s="164"/>
      <c r="BO38" s="159"/>
      <c r="BP38" s="159"/>
      <c r="BQ38" s="159"/>
      <c r="BR38" s="160"/>
      <c r="BS38" s="161"/>
      <c r="BT38" s="162"/>
      <c r="BU38" s="161"/>
      <c r="BV38" s="163"/>
      <c r="BW38" s="164"/>
      <c r="BX38" s="159"/>
      <c r="BY38" s="159"/>
      <c r="BZ38" s="159"/>
      <c r="CA38" s="160"/>
      <c r="CB38" s="161"/>
      <c r="CC38" s="162"/>
      <c r="CD38" s="161"/>
      <c r="CE38" s="163"/>
      <c r="CF38" s="164"/>
      <c r="CG38" s="159"/>
      <c r="CH38" s="159"/>
      <c r="CI38" s="159"/>
      <c r="CJ38" s="160"/>
      <c r="CK38" s="161"/>
      <c r="CL38" s="162"/>
      <c r="CM38" s="161"/>
      <c r="CN38" s="163"/>
      <c r="CO38" s="164"/>
      <c r="CP38" s="159"/>
      <c r="CQ38" s="159"/>
      <c r="CR38" s="159"/>
      <c r="CS38" s="160"/>
      <c r="CT38" s="161"/>
      <c r="CU38" s="162"/>
      <c r="CV38" s="509"/>
      <c r="CW38" s="163"/>
      <c r="CX38" s="164"/>
      <c r="CY38" s="159"/>
      <c r="CZ38" s="159"/>
      <c r="DA38" s="159"/>
      <c r="DB38" s="160"/>
      <c r="DC38" s="161"/>
      <c r="DD38" s="162"/>
      <c r="DE38" s="161"/>
      <c r="DF38" s="163"/>
      <c r="DG38" s="164"/>
      <c r="DH38" s="159"/>
      <c r="DI38" s="159"/>
      <c r="DJ38" s="159"/>
      <c r="DK38" s="160"/>
      <c r="DL38" s="161"/>
      <c r="DM38" s="162"/>
      <c r="DN38" s="161"/>
      <c r="DO38" s="163"/>
      <c r="DP38" s="164"/>
      <c r="DQ38" s="159"/>
      <c r="DR38" s="159"/>
      <c r="DS38" s="159"/>
      <c r="DT38" s="160"/>
      <c r="DU38" s="161"/>
      <c r="DV38" s="162"/>
      <c r="DW38" s="161"/>
      <c r="DX38" s="163"/>
      <c r="DY38" s="164"/>
      <c r="DZ38" s="159"/>
      <c r="EA38" s="159"/>
      <c r="EB38" s="159"/>
      <c r="EC38" s="160"/>
      <c r="ED38" s="161"/>
      <c r="EE38" s="162"/>
      <c r="EF38" s="161"/>
      <c r="EG38" s="163"/>
      <c r="EH38" s="164"/>
      <c r="EI38" s="159"/>
      <c r="EJ38" s="159"/>
      <c r="EK38" s="159"/>
      <c r="EL38" s="160"/>
      <c r="EM38" s="161"/>
      <c r="EN38" s="162"/>
      <c r="EO38" s="161"/>
      <c r="EP38" s="163"/>
      <c r="EQ38" s="164"/>
      <c r="ER38" s="159"/>
      <c r="ES38" s="159"/>
      <c r="ET38" s="159"/>
      <c r="EU38" s="160"/>
      <c r="EV38" s="161"/>
      <c r="EW38" s="162"/>
      <c r="EX38" s="161"/>
      <c r="EY38" s="163"/>
      <c r="EZ38" s="164"/>
      <c r="FA38" s="159"/>
      <c r="FB38" s="159"/>
      <c r="FC38" s="159"/>
      <c r="FD38" s="160"/>
      <c r="FE38" s="161"/>
      <c r="FF38" s="162"/>
      <c r="FG38" s="161"/>
      <c r="FH38" s="163"/>
      <c r="FI38" s="164"/>
      <c r="FJ38" s="159"/>
      <c r="FK38" s="159"/>
      <c r="FL38" s="159"/>
      <c r="FM38" s="160"/>
      <c r="FN38" s="161"/>
      <c r="FO38" s="162"/>
      <c r="FP38" s="161"/>
      <c r="FQ38" s="163"/>
      <c r="FR38" s="164"/>
      <c r="FS38" s="159"/>
      <c r="FT38" s="159"/>
      <c r="FU38" s="159"/>
      <c r="FV38" s="160"/>
      <c r="FW38" s="161"/>
      <c r="FX38" s="162"/>
      <c r="FY38" s="161"/>
      <c r="FZ38" s="163"/>
      <c r="GA38" s="164"/>
      <c r="GB38" s="159"/>
      <c r="GC38" s="159"/>
      <c r="GD38" s="159"/>
      <c r="GE38" s="160"/>
      <c r="GF38" s="161"/>
      <c r="GG38" s="162"/>
      <c r="GH38" s="161"/>
      <c r="GI38" s="163"/>
      <c r="GJ38" s="164"/>
      <c r="GK38" s="159"/>
      <c r="GL38" s="159"/>
      <c r="GM38" s="159"/>
      <c r="GN38" s="160"/>
      <c r="GO38" s="161"/>
      <c r="GP38" s="162"/>
      <c r="GQ38" s="161"/>
      <c r="GR38" s="163"/>
      <c r="GS38" s="164"/>
      <c r="GT38" s="510"/>
      <c r="GU38" s="136"/>
      <c r="GV38" s="100"/>
      <c r="GW38" s="114"/>
      <c r="GX38" s="114"/>
      <c r="GY38" s="661" t="s">
        <v>639</v>
      </c>
      <c r="GZ38" s="662">
        <v>3944</v>
      </c>
      <c r="HA38" s="116"/>
      <c r="HB38" s="116"/>
    </row>
    <row r="39" spans="1:210" ht="30" x14ac:dyDescent="0.25">
      <c r="B39" s="116"/>
      <c r="C39" s="124"/>
      <c r="D39" s="41"/>
      <c r="E39" s="42"/>
      <c r="F39" s="43"/>
      <c r="G39" s="44"/>
      <c r="H39" s="45"/>
      <c r="I39" s="46"/>
      <c r="J39" s="155" t="s">
        <v>95</v>
      </c>
      <c r="K39" s="494" t="s">
        <v>30</v>
      </c>
      <c r="L39" s="105">
        <v>11450</v>
      </c>
      <c r="M39" s="87">
        <v>43277</v>
      </c>
      <c r="N39" s="466" t="s">
        <v>566</v>
      </c>
      <c r="O39" s="106">
        <v>14415</v>
      </c>
      <c r="P39" s="150">
        <f t="shared" si="0"/>
        <v>2965</v>
      </c>
      <c r="Q39" s="99">
        <v>28.5</v>
      </c>
      <c r="R39" s="99"/>
      <c r="S39" s="99"/>
      <c r="T39" s="45">
        <f t="shared" si="2"/>
        <v>410827.5</v>
      </c>
      <c r="U39" s="467" t="s">
        <v>113</v>
      </c>
      <c r="V39" s="468">
        <v>43292</v>
      </c>
      <c r="W39" s="469">
        <v>10857.6</v>
      </c>
      <c r="X39" s="470"/>
      <c r="Y39" s="471"/>
      <c r="Z39" s="472"/>
      <c r="AA39" s="473"/>
      <c r="AB39" s="472"/>
      <c r="AC39" s="474"/>
      <c r="AD39" s="475"/>
      <c r="AE39" s="470"/>
      <c r="AF39" s="470"/>
      <c r="AG39" s="470"/>
      <c r="AH39" s="471"/>
      <c r="AI39" s="472"/>
      <c r="AJ39" s="473"/>
      <c r="AK39" s="472"/>
      <c r="AL39" s="474"/>
      <c r="AM39" s="475"/>
      <c r="AN39" s="470"/>
      <c r="AO39" s="470"/>
      <c r="AP39" s="470"/>
      <c r="AQ39" s="471"/>
      <c r="AR39" s="472"/>
      <c r="AS39" s="473"/>
      <c r="AT39" s="472"/>
      <c r="AU39" s="474"/>
      <c r="AV39" s="475"/>
      <c r="AW39" s="470"/>
      <c r="AX39" s="470"/>
      <c r="AY39" s="470"/>
      <c r="AZ39" s="471"/>
      <c r="BA39" s="472"/>
      <c r="BB39" s="473"/>
      <c r="BC39" s="472"/>
      <c r="BD39" s="474"/>
      <c r="BE39" s="475"/>
      <c r="BF39" s="470"/>
      <c r="BG39" s="470"/>
      <c r="BH39" s="470"/>
      <c r="BI39" s="471"/>
      <c r="BJ39" s="472"/>
      <c r="BK39" s="473"/>
      <c r="BL39" s="472"/>
      <c r="BM39" s="474"/>
      <c r="BN39" s="475"/>
      <c r="BO39" s="470"/>
      <c r="BP39" s="470"/>
      <c r="BQ39" s="470"/>
      <c r="BR39" s="471"/>
      <c r="BS39" s="472"/>
      <c r="BT39" s="473"/>
      <c r="BU39" s="472"/>
      <c r="BV39" s="474"/>
      <c r="BW39" s="475"/>
      <c r="BX39" s="470"/>
      <c r="BY39" s="470"/>
      <c r="BZ39" s="470"/>
      <c r="CA39" s="471"/>
      <c r="CB39" s="472"/>
      <c r="CC39" s="473"/>
      <c r="CD39" s="472"/>
      <c r="CE39" s="474"/>
      <c r="CF39" s="475"/>
      <c r="CG39" s="470"/>
      <c r="CH39" s="470"/>
      <c r="CI39" s="470"/>
      <c r="CJ39" s="471"/>
      <c r="CK39" s="472"/>
      <c r="CL39" s="473"/>
      <c r="CM39" s="472"/>
      <c r="CN39" s="474"/>
      <c r="CO39" s="475"/>
      <c r="CP39" s="470"/>
      <c r="CQ39" s="470"/>
      <c r="CR39" s="470"/>
      <c r="CS39" s="471"/>
      <c r="CT39" s="472"/>
      <c r="CU39" s="473"/>
      <c r="CV39" s="476"/>
      <c r="CW39" s="474"/>
      <c r="CX39" s="475"/>
      <c r="CY39" s="470"/>
      <c r="CZ39" s="470"/>
      <c r="DA39" s="470"/>
      <c r="DB39" s="471"/>
      <c r="DC39" s="472"/>
      <c r="DD39" s="473"/>
      <c r="DE39" s="472"/>
      <c r="DF39" s="474"/>
      <c r="DG39" s="475"/>
      <c r="DH39" s="470"/>
      <c r="DI39" s="470"/>
      <c r="DJ39" s="470"/>
      <c r="DK39" s="471"/>
      <c r="DL39" s="472"/>
      <c r="DM39" s="473"/>
      <c r="DN39" s="472"/>
      <c r="DO39" s="474"/>
      <c r="DP39" s="475"/>
      <c r="DQ39" s="470"/>
      <c r="DR39" s="470"/>
      <c r="DS39" s="470"/>
      <c r="DT39" s="471"/>
      <c r="DU39" s="472"/>
      <c r="DV39" s="473"/>
      <c r="DW39" s="472"/>
      <c r="DX39" s="474"/>
      <c r="DY39" s="475"/>
      <c r="DZ39" s="470"/>
      <c r="EA39" s="470"/>
      <c r="EB39" s="470"/>
      <c r="EC39" s="471"/>
      <c r="ED39" s="472"/>
      <c r="EE39" s="473"/>
      <c r="EF39" s="472"/>
      <c r="EG39" s="474"/>
      <c r="EH39" s="475"/>
      <c r="EI39" s="470"/>
      <c r="EJ39" s="470"/>
      <c r="EK39" s="470"/>
      <c r="EL39" s="471"/>
      <c r="EM39" s="472"/>
      <c r="EN39" s="473"/>
      <c r="EO39" s="472"/>
      <c r="EP39" s="474"/>
      <c r="EQ39" s="475"/>
      <c r="ER39" s="470"/>
      <c r="ES39" s="470"/>
      <c r="ET39" s="470"/>
      <c r="EU39" s="471"/>
      <c r="EV39" s="472"/>
      <c r="EW39" s="473"/>
      <c r="EX39" s="472"/>
      <c r="EY39" s="474"/>
      <c r="EZ39" s="475"/>
      <c r="FA39" s="470"/>
      <c r="FB39" s="470"/>
      <c r="FC39" s="470"/>
      <c r="FD39" s="471"/>
      <c r="FE39" s="472"/>
      <c r="FF39" s="473"/>
      <c r="FG39" s="472"/>
      <c r="FH39" s="474"/>
      <c r="FI39" s="475"/>
      <c r="FJ39" s="470"/>
      <c r="FK39" s="470"/>
      <c r="FL39" s="470"/>
      <c r="FM39" s="471"/>
      <c r="FN39" s="472"/>
      <c r="FO39" s="473"/>
      <c r="FP39" s="472"/>
      <c r="FQ39" s="474"/>
      <c r="FR39" s="475"/>
      <c r="FS39" s="470"/>
      <c r="FT39" s="470"/>
      <c r="FU39" s="470"/>
      <c r="FV39" s="471"/>
      <c r="FW39" s="472"/>
      <c r="FX39" s="473"/>
      <c r="FY39" s="472"/>
      <c r="FZ39" s="474"/>
      <c r="GA39" s="475"/>
      <c r="GB39" s="470"/>
      <c r="GC39" s="470"/>
      <c r="GD39" s="470"/>
      <c r="GE39" s="471"/>
      <c r="GF39" s="472"/>
      <c r="GG39" s="473"/>
      <c r="GH39" s="472"/>
      <c r="GI39" s="474"/>
      <c r="GJ39" s="475"/>
      <c r="GK39" s="470"/>
      <c r="GL39" s="470"/>
      <c r="GM39" s="470"/>
      <c r="GN39" s="471"/>
      <c r="GO39" s="472"/>
      <c r="GP39" s="473"/>
      <c r="GQ39" s="472"/>
      <c r="GR39" s="474"/>
      <c r="GS39" s="475"/>
      <c r="GT39" s="478">
        <v>43292</v>
      </c>
      <c r="GU39" s="136"/>
      <c r="GV39" s="100"/>
      <c r="GW39" s="114"/>
      <c r="GX39" s="114"/>
      <c r="GY39" s="661" t="s">
        <v>200</v>
      </c>
      <c r="GZ39" s="662">
        <v>0</v>
      </c>
      <c r="HA39" s="116"/>
      <c r="HB39" s="116"/>
    </row>
    <row r="40" spans="1:210" ht="30" x14ac:dyDescent="0.25">
      <c r="B40" s="116"/>
      <c r="C40" s="124"/>
      <c r="D40" s="41"/>
      <c r="E40" s="42"/>
      <c r="F40" s="43"/>
      <c r="G40" s="44"/>
      <c r="H40" s="45"/>
      <c r="I40" s="46"/>
      <c r="J40" s="155" t="s">
        <v>95</v>
      </c>
      <c r="K40" s="494" t="s">
        <v>87</v>
      </c>
      <c r="L40" s="105">
        <v>23260</v>
      </c>
      <c r="M40" s="87">
        <v>43278</v>
      </c>
      <c r="N40" s="466" t="s">
        <v>565</v>
      </c>
      <c r="O40" s="106">
        <v>29415</v>
      </c>
      <c r="P40" s="150">
        <f t="shared" si="0"/>
        <v>6155</v>
      </c>
      <c r="Q40" s="99">
        <v>28.5</v>
      </c>
      <c r="R40" s="99"/>
      <c r="S40" s="99"/>
      <c r="T40" s="45">
        <f t="shared" si="2"/>
        <v>838327.5</v>
      </c>
      <c r="U40" s="467" t="s">
        <v>113</v>
      </c>
      <c r="V40" s="468">
        <v>43292</v>
      </c>
      <c r="W40" s="469">
        <v>20796.48</v>
      </c>
      <c r="X40" s="470"/>
      <c r="Y40" s="471"/>
      <c r="Z40" s="472"/>
      <c r="AA40" s="473"/>
      <c r="AB40" s="472"/>
      <c r="AC40" s="474"/>
      <c r="AD40" s="475"/>
      <c r="AE40" s="470"/>
      <c r="AF40" s="470"/>
      <c r="AG40" s="470"/>
      <c r="AH40" s="471"/>
      <c r="AI40" s="472"/>
      <c r="AJ40" s="473"/>
      <c r="AK40" s="472"/>
      <c r="AL40" s="474"/>
      <c r="AM40" s="475"/>
      <c r="AN40" s="470"/>
      <c r="AO40" s="470"/>
      <c r="AP40" s="470"/>
      <c r="AQ40" s="471"/>
      <c r="AR40" s="472"/>
      <c r="AS40" s="473"/>
      <c r="AT40" s="472"/>
      <c r="AU40" s="474"/>
      <c r="AV40" s="475"/>
      <c r="AW40" s="470"/>
      <c r="AX40" s="470"/>
      <c r="AY40" s="470"/>
      <c r="AZ40" s="471"/>
      <c r="BA40" s="472"/>
      <c r="BB40" s="473"/>
      <c r="BC40" s="472"/>
      <c r="BD40" s="474"/>
      <c r="BE40" s="475"/>
      <c r="BF40" s="470"/>
      <c r="BG40" s="470"/>
      <c r="BH40" s="470"/>
      <c r="BI40" s="471"/>
      <c r="BJ40" s="472"/>
      <c r="BK40" s="473"/>
      <c r="BL40" s="472"/>
      <c r="BM40" s="474"/>
      <c r="BN40" s="475"/>
      <c r="BO40" s="470"/>
      <c r="BP40" s="470"/>
      <c r="BQ40" s="470"/>
      <c r="BR40" s="471"/>
      <c r="BS40" s="472"/>
      <c r="BT40" s="473"/>
      <c r="BU40" s="472"/>
      <c r="BV40" s="474"/>
      <c r="BW40" s="475"/>
      <c r="BX40" s="470"/>
      <c r="BY40" s="470"/>
      <c r="BZ40" s="470"/>
      <c r="CA40" s="471"/>
      <c r="CB40" s="472"/>
      <c r="CC40" s="473"/>
      <c r="CD40" s="472"/>
      <c r="CE40" s="474"/>
      <c r="CF40" s="475"/>
      <c r="CG40" s="470"/>
      <c r="CH40" s="470"/>
      <c r="CI40" s="470"/>
      <c r="CJ40" s="471"/>
      <c r="CK40" s="472"/>
      <c r="CL40" s="473"/>
      <c r="CM40" s="472"/>
      <c r="CN40" s="474"/>
      <c r="CO40" s="475"/>
      <c r="CP40" s="470"/>
      <c r="CQ40" s="470"/>
      <c r="CR40" s="470"/>
      <c r="CS40" s="471"/>
      <c r="CT40" s="472"/>
      <c r="CU40" s="473"/>
      <c r="CV40" s="476"/>
      <c r="CW40" s="474"/>
      <c r="CX40" s="475"/>
      <c r="CY40" s="470"/>
      <c r="CZ40" s="470"/>
      <c r="DA40" s="470"/>
      <c r="DB40" s="471"/>
      <c r="DC40" s="472"/>
      <c r="DD40" s="473"/>
      <c r="DE40" s="472"/>
      <c r="DF40" s="474"/>
      <c r="DG40" s="475"/>
      <c r="DH40" s="470"/>
      <c r="DI40" s="470"/>
      <c r="DJ40" s="470"/>
      <c r="DK40" s="471"/>
      <c r="DL40" s="472"/>
      <c r="DM40" s="473"/>
      <c r="DN40" s="472"/>
      <c r="DO40" s="474"/>
      <c r="DP40" s="475"/>
      <c r="DQ40" s="470"/>
      <c r="DR40" s="470"/>
      <c r="DS40" s="470"/>
      <c r="DT40" s="471"/>
      <c r="DU40" s="472"/>
      <c r="DV40" s="473"/>
      <c r="DW40" s="472"/>
      <c r="DX40" s="474"/>
      <c r="DY40" s="475"/>
      <c r="DZ40" s="470"/>
      <c r="EA40" s="470"/>
      <c r="EB40" s="470"/>
      <c r="EC40" s="471"/>
      <c r="ED40" s="472"/>
      <c r="EE40" s="473"/>
      <c r="EF40" s="472"/>
      <c r="EG40" s="474"/>
      <c r="EH40" s="475"/>
      <c r="EI40" s="470"/>
      <c r="EJ40" s="470"/>
      <c r="EK40" s="470"/>
      <c r="EL40" s="471"/>
      <c r="EM40" s="472"/>
      <c r="EN40" s="473"/>
      <c r="EO40" s="472"/>
      <c r="EP40" s="474"/>
      <c r="EQ40" s="475"/>
      <c r="ER40" s="470"/>
      <c r="ES40" s="470"/>
      <c r="ET40" s="470"/>
      <c r="EU40" s="471"/>
      <c r="EV40" s="472"/>
      <c r="EW40" s="473"/>
      <c r="EX40" s="472"/>
      <c r="EY40" s="474"/>
      <c r="EZ40" s="475"/>
      <c r="FA40" s="470"/>
      <c r="FB40" s="470"/>
      <c r="FC40" s="470"/>
      <c r="FD40" s="471"/>
      <c r="FE40" s="472"/>
      <c r="FF40" s="473"/>
      <c r="FG40" s="472"/>
      <c r="FH40" s="474"/>
      <c r="FI40" s="475"/>
      <c r="FJ40" s="470"/>
      <c r="FK40" s="470"/>
      <c r="FL40" s="470"/>
      <c r="FM40" s="471"/>
      <c r="FN40" s="472"/>
      <c r="FO40" s="473"/>
      <c r="FP40" s="472"/>
      <c r="FQ40" s="474"/>
      <c r="FR40" s="475"/>
      <c r="FS40" s="470"/>
      <c r="FT40" s="470"/>
      <c r="FU40" s="470"/>
      <c r="FV40" s="471"/>
      <c r="FW40" s="472"/>
      <c r="FX40" s="473"/>
      <c r="FY40" s="472"/>
      <c r="FZ40" s="474"/>
      <c r="GA40" s="475"/>
      <c r="GB40" s="470"/>
      <c r="GC40" s="470"/>
      <c r="GD40" s="470"/>
      <c r="GE40" s="471"/>
      <c r="GF40" s="472"/>
      <c r="GG40" s="473"/>
      <c r="GH40" s="472"/>
      <c r="GI40" s="474"/>
      <c r="GJ40" s="475"/>
      <c r="GK40" s="470"/>
      <c r="GL40" s="470"/>
      <c r="GM40" s="470"/>
      <c r="GN40" s="471"/>
      <c r="GO40" s="472"/>
      <c r="GP40" s="473"/>
      <c r="GQ40" s="472"/>
      <c r="GR40" s="474"/>
      <c r="GS40" s="475"/>
      <c r="GT40" s="478">
        <v>43292</v>
      </c>
      <c r="GU40" s="136"/>
      <c r="GV40" s="100"/>
      <c r="GW40" s="114"/>
      <c r="GX40" s="114"/>
      <c r="GY40" s="661" t="s">
        <v>639</v>
      </c>
      <c r="GZ40" s="662">
        <v>3944</v>
      </c>
      <c r="HA40" s="116"/>
      <c r="HB40" s="116"/>
    </row>
    <row r="41" spans="1:210" x14ac:dyDescent="0.25">
      <c r="B41" s="116"/>
      <c r="C41" s="124"/>
      <c r="D41" s="41"/>
      <c r="E41" s="42"/>
      <c r="F41" s="43"/>
      <c r="G41" s="44"/>
      <c r="H41" s="45"/>
      <c r="I41" s="46"/>
      <c r="J41" s="155" t="s">
        <v>95</v>
      </c>
      <c r="K41" s="494" t="s">
        <v>31</v>
      </c>
      <c r="L41" s="105">
        <v>20680</v>
      </c>
      <c r="M41" s="87">
        <v>43279</v>
      </c>
      <c r="N41" s="466"/>
      <c r="O41" s="106">
        <v>25825</v>
      </c>
      <c r="P41" s="150">
        <f t="shared" si="0"/>
        <v>5145</v>
      </c>
      <c r="Q41" s="99">
        <v>29</v>
      </c>
      <c r="R41" s="99"/>
      <c r="S41" s="99"/>
      <c r="T41" s="45">
        <f t="shared" si="2"/>
        <v>748925</v>
      </c>
      <c r="U41" s="467"/>
      <c r="V41" s="468"/>
      <c r="W41" s="469"/>
      <c r="X41" s="470"/>
      <c r="Y41" s="471"/>
      <c r="Z41" s="472"/>
      <c r="AA41" s="473"/>
      <c r="AB41" s="472"/>
      <c r="AC41" s="474"/>
      <c r="AD41" s="475"/>
      <c r="AE41" s="470"/>
      <c r="AF41" s="470"/>
      <c r="AG41" s="470"/>
      <c r="AH41" s="471"/>
      <c r="AI41" s="472"/>
      <c r="AJ41" s="473"/>
      <c r="AK41" s="472"/>
      <c r="AL41" s="474"/>
      <c r="AM41" s="475"/>
      <c r="AN41" s="470"/>
      <c r="AO41" s="470"/>
      <c r="AP41" s="470"/>
      <c r="AQ41" s="471"/>
      <c r="AR41" s="472"/>
      <c r="AS41" s="473"/>
      <c r="AT41" s="472"/>
      <c r="AU41" s="474"/>
      <c r="AV41" s="475"/>
      <c r="AW41" s="470"/>
      <c r="AX41" s="470"/>
      <c r="AY41" s="470"/>
      <c r="AZ41" s="471"/>
      <c r="BA41" s="472"/>
      <c r="BB41" s="473"/>
      <c r="BC41" s="472"/>
      <c r="BD41" s="474"/>
      <c r="BE41" s="475"/>
      <c r="BF41" s="470"/>
      <c r="BG41" s="470"/>
      <c r="BH41" s="470"/>
      <c r="BI41" s="471"/>
      <c r="BJ41" s="472"/>
      <c r="BK41" s="473"/>
      <c r="BL41" s="472"/>
      <c r="BM41" s="474"/>
      <c r="BN41" s="475"/>
      <c r="BO41" s="470"/>
      <c r="BP41" s="470"/>
      <c r="BQ41" s="470"/>
      <c r="BR41" s="471"/>
      <c r="BS41" s="472"/>
      <c r="BT41" s="473"/>
      <c r="BU41" s="472"/>
      <c r="BV41" s="474"/>
      <c r="BW41" s="475"/>
      <c r="BX41" s="470"/>
      <c r="BY41" s="470"/>
      <c r="BZ41" s="470"/>
      <c r="CA41" s="471"/>
      <c r="CB41" s="472"/>
      <c r="CC41" s="473"/>
      <c r="CD41" s="472"/>
      <c r="CE41" s="474"/>
      <c r="CF41" s="475"/>
      <c r="CG41" s="470"/>
      <c r="CH41" s="470"/>
      <c r="CI41" s="470"/>
      <c r="CJ41" s="471"/>
      <c r="CK41" s="472"/>
      <c r="CL41" s="473"/>
      <c r="CM41" s="472"/>
      <c r="CN41" s="474"/>
      <c r="CO41" s="475"/>
      <c r="CP41" s="470"/>
      <c r="CQ41" s="470"/>
      <c r="CR41" s="470"/>
      <c r="CS41" s="471"/>
      <c r="CT41" s="472"/>
      <c r="CU41" s="473"/>
      <c r="CV41" s="476"/>
      <c r="CW41" s="474"/>
      <c r="CX41" s="475"/>
      <c r="CY41" s="470"/>
      <c r="CZ41" s="470"/>
      <c r="DA41" s="470"/>
      <c r="DB41" s="471"/>
      <c r="DC41" s="472"/>
      <c r="DD41" s="473"/>
      <c r="DE41" s="472"/>
      <c r="DF41" s="474"/>
      <c r="DG41" s="475"/>
      <c r="DH41" s="470"/>
      <c r="DI41" s="470"/>
      <c r="DJ41" s="470"/>
      <c r="DK41" s="471"/>
      <c r="DL41" s="472"/>
      <c r="DM41" s="473"/>
      <c r="DN41" s="472"/>
      <c r="DO41" s="474"/>
      <c r="DP41" s="475"/>
      <c r="DQ41" s="470"/>
      <c r="DR41" s="470"/>
      <c r="DS41" s="470"/>
      <c r="DT41" s="471"/>
      <c r="DU41" s="472"/>
      <c r="DV41" s="473"/>
      <c r="DW41" s="472"/>
      <c r="DX41" s="474"/>
      <c r="DY41" s="475"/>
      <c r="DZ41" s="470"/>
      <c r="EA41" s="470"/>
      <c r="EB41" s="470"/>
      <c r="EC41" s="471"/>
      <c r="ED41" s="472"/>
      <c r="EE41" s="473"/>
      <c r="EF41" s="472"/>
      <c r="EG41" s="474"/>
      <c r="EH41" s="475"/>
      <c r="EI41" s="470"/>
      <c r="EJ41" s="470"/>
      <c r="EK41" s="470"/>
      <c r="EL41" s="471"/>
      <c r="EM41" s="472"/>
      <c r="EN41" s="473"/>
      <c r="EO41" s="472"/>
      <c r="EP41" s="474"/>
      <c r="EQ41" s="475"/>
      <c r="ER41" s="470"/>
      <c r="ES41" s="470"/>
      <c r="ET41" s="470"/>
      <c r="EU41" s="471"/>
      <c r="EV41" s="472"/>
      <c r="EW41" s="473"/>
      <c r="EX41" s="472"/>
      <c r="EY41" s="474"/>
      <c r="EZ41" s="475"/>
      <c r="FA41" s="470"/>
      <c r="FB41" s="470"/>
      <c r="FC41" s="470"/>
      <c r="FD41" s="471"/>
      <c r="FE41" s="472"/>
      <c r="FF41" s="473"/>
      <c r="FG41" s="472"/>
      <c r="FH41" s="474"/>
      <c r="FI41" s="475"/>
      <c r="FJ41" s="470"/>
      <c r="FK41" s="470"/>
      <c r="FL41" s="470"/>
      <c r="FM41" s="471"/>
      <c r="FN41" s="472"/>
      <c r="FO41" s="473"/>
      <c r="FP41" s="472"/>
      <c r="FQ41" s="474"/>
      <c r="FR41" s="475"/>
      <c r="FS41" s="470"/>
      <c r="FT41" s="470"/>
      <c r="FU41" s="470"/>
      <c r="FV41" s="471"/>
      <c r="FW41" s="472"/>
      <c r="FX41" s="473"/>
      <c r="FY41" s="472"/>
      <c r="FZ41" s="474"/>
      <c r="GA41" s="475"/>
      <c r="GB41" s="470"/>
      <c r="GC41" s="470"/>
      <c r="GD41" s="470"/>
      <c r="GE41" s="471"/>
      <c r="GF41" s="472"/>
      <c r="GG41" s="473"/>
      <c r="GH41" s="472"/>
      <c r="GI41" s="474"/>
      <c r="GJ41" s="475"/>
      <c r="GK41" s="470"/>
      <c r="GL41" s="470"/>
      <c r="GM41" s="470"/>
      <c r="GN41" s="471"/>
      <c r="GO41" s="472"/>
      <c r="GP41" s="473"/>
      <c r="GQ41" s="472"/>
      <c r="GR41" s="474"/>
      <c r="GS41" s="475"/>
      <c r="GT41" s="477"/>
      <c r="GU41" s="136"/>
      <c r="GV41" s="100"/>
      <c r="GW41" s="114"/>
      <c r="GX41" s="114"/>
      <c r="GY41" s="661" t="s">
        <v>639</v>
      </c>
      <c r="GZ41" s="662">
        <v>3944</v>
      </c>
      <c r="HA41" s="116"/>
      <c r="HB41" s="116"/>
    </row>
    <row r="42" spans="1:210" x14ac:dyDescent="0.25">
      <c r="A42" s="1">
        <v>23</v>
      </c>
      <c r="B42" s="116" t="e">
        <f>#REF!</f>
        <v>#REF!</v>
      </c>
      <c r="C42" s="116" t="e">
        <f>#REF!</f>
        <v>#REF!</v>
      </c>
      <c r="D42" s="41" t="e">
        <f>#REF!</f>
        <v>#REF!</v>
      </c>
      <c r="E42" s="42" t="e">
        <f>#REF!</f>
        <v>#REF!</v>
      </c>
      <c r="F42" s="43" t="e">
        <f>#REF!</f>
        <v>#REF!</v>
      </c>
      <c r="G42" s="44" t="e">
        <f>#REF!</f>
        <v>#REF!</v>
      </c>
      <c r="H42" s="45" t="e">
        <f>#REF!</f>
        <v>#REF!</v>
      </c>
      <c r="I42" s="46" t="e">
        <f>#REF!</f>
        <v>#REF!</v>
      </c>
      <c r="J42" s="155" t="s">
        <v>528</v>
      </c>
      <c r="K42" s="494" t="s">
        <v>30</v>
      </c>
      <c r="L42" s="105">
        <v>11050</v>
      </c>
      <c r="M42" s="87">
        <v>43279</v>
      </c>
      <c r="N42" s="466" t="s">
        <v>569</v>
      </c>
      <c r="O42" s="106">
        <v>14255</v>
      </c>
      <c r="P42" s="150">
        <f t="shared" si="0"/>
        <v>3205</v>
      </c>
      <c r="Q42" s="99">
        <v>29</v>
      </c>
      <c r="R42" s="99"/>
      <c r="S42" s="99"/>
      <c r="T42" s="45">
        <f t="shared" si="2"/>
        <v>413395</v>
      </c>
      <c r="U42" s="467" t="s">
        <v>113</v>
      </c>
      <c r="V42" s="479">
        <v>43294</v>
      </c>
      <c r="W42" s="480">
        <v>10857.6</v>
      </c>
      <c r="X42" s="470"/>
      <c r="Y42" s="471"/>
      <c r="Z42" s="472"/>
      <c r="AA42" s="473"/>
      <c r="AB42" s="472"/>
      <c r="AC42" s="474"/>
      <c r="AD42" s="475"/>
      <c r="AE42" s="470"/>
      <c r="AF42" s="470"/>
      <c r="AG42" s="470"/>
      <c r="AH42" s="471"/>
      <c r="AI42" s="472"/>
      <c r="AJ42" s="473"/>
      <c r="AK42" s="472"/>
      <c r="AL42" s="474"/>
      <c r="AM42" s="475"/>
      <c r="AN42" s="470"/>
      <c r="AO42" s="470"/>
      <c r="AP42" s="470"/>
      <c r="AQ42" s="471"/>
      <c r="AR42" s="472"/>
      <c r="AS42" s="473"/>
      <c r="AT42" s="472"/>
      <c r="AU42" s="474"/>
      <c r="AV42" s="475"/>
      <c r="AW42" s="470"/>
      <c r="AX42" s="470"/>
      <c r="AY42" s="470"/>
      <c r="AZ42" s="471"/>
      <c r="BA42" s="472"/>
      <c r="BB42" s="473"/>
      <c r="BC42" s="472"/>
      <c r="BD42" s="474"/>
      <c r="BE42" s="475"/>
      <c r="BF42" s="470"/>
      <c r="BG42" s="470"/>
      <c r="BH42" s="470"/>
      <c r="BI42" s="471"/>
      <c r="BJ42" s="472"/>
      <c r="BK42" s="473"/>
      <c r="BL42" s="472"/>
      <c r="BM42" s="474"/>
      <c r="BN42" s="475"/>
      <c r="BO42" s="470"/>
      <c r="BP42" s="470"/>
      <c r="BQ42" s="470"/>
      <c r="BR42" s="471"/>
      <c r="BS42" s="472"/>
      <c r="BT42" s="473"/>
      <c r="BU42" s="472"/>
      <c r="BV42" s="474"/>
      <c r="BW42" s="475"/>
      <c r="BX42" s="470"/>
      <c r="BY42" s="470"/>
      <c r="BZ42" s="470"/>
      <c r="CA42" s="471"/>
      <c r="CB42" s="472"/>
      <c r="CC42" s="473"/>
      <c r="CD42" s="472"/>
      <c r="CE42" s="474"/>
      <c r="CF42" s="475"/>
      <c r="CG42" s="470"/>
      <c r="CH42" s="470"/>
      <c r="CI42" s="470"/>
      <c r="CJ42" s="471"/>
      <c r="CK42" s="472"/>
      <c r="CL42" s="473"/>
      <c r="CM42" s="472"/>
      <c r="CN42" s="474"/>
      <c r="CO42" s="475"/>
      <c r="CP42" s="470"/>
      <c r="CQ42" s="470"/>
      <c r="CR42" s="470"/>
      <c r="CS42" s="471"/>
      <c r="CT42" s="472"/>
      <c r="CU42" s="473"/>
      <c r="CV42" s="472"/>
      <c r="CW42" s="474"/>
      <c r="CX42" s="475"/>
      <c r="CY42" s="470"/>
      <c r="CZ42" s="470"/>
      <c r="DA42" s="470"/>
      <c r="DB42" s="471"/>
      <c r="DC42" s="472"/>
      <c r="DD42" s="473"/>
      <c r="DE42" s="472"/>
      <c r="DF42" s="474"/>
      <c r="DG42" s="475"/>
      <c r="DH42" s="470"/>
      <c r="DI42" s="470"/>
      <c r="DJ42" s="470"/>
      <c r="DK42" s="471"/>
      <c r="DL42" s="472"/>
      <c r="DM42" s="473"/>
      <c r="DN42" s="472"/>
      <c r="DO42" s="474"/>
      <c r="DP42" s="475"/>
      <c r="DQ42" s="470"/>
      <c r="DR42" s="470"/>
      <c r="DS42" s="470"/>
      <c r="DT42" s="471"/>
      <c r="DU42" s="472"/>
      <c r="DV42" s="473"/>
      <c r="DW42" s="472"/>
      <c r="DX42" s="474"/>
      <c r="DY42" s="475"/>
      <c r="DZ42" s="470"/>
      <c r="EA42" s="470"/>
      <c r="EB42" s="470"/>
      <c r="EC42" s="471"/>
      <c r="ED42" s="472"/>
      <c r="EE42" s="473"/>
      <c r="EF42" s="472"/>
      <c r="EG42" s="474"/>
      <c r="EH42" s="475"/>
      <c r="EI42" s="470"/>
      <c r="EJ42" s="470"/>
      <c r="EK42" s="470"/>
      <c r="EL42" s="471"/>
      <c r="EM42" s="472"/>
      <c r="EN42" s="473"/>
      <c r="EO42" s="472"/>
      <c r="EP42" s="474"/>
      <c r="EQ42" s="475"/>
      <c r="ER42" s="470"/>
      <c r="ES42" s="470"/>
      <c r="ET42" s="470"/>
      <c r="EU42" s="471"/>
      <c r="EV42" s="472"/>
      <c r="EW42" s="473"/>
      <c r="EX42" s="472"/>
      <c r="EY42" s="474"/>
      <c r="EZ42" s="475"/>
      <c r="FA42" s="470"/>
      <c r="FB42" s="470"/>
      <c r="FC42" s="470"/>
      <c r="FD42" s="471"/>
      <c r="FE42" s="472"/>
      <c r="FF42" s="473"/>
      <c r="FG42" s="472"/>
      <c r="FH42" s="474"/>
      <c r="FI42" s="475"/>
      <c r="FJ42" s="470"/>
      <c r="FK42" s="470"/>
      <c r="FL42" s="470"/>
      <c r="FM42" s="471"/>
      <c r="FN42" s="472"/>
      <c r="FO42" s="473"/>
      <c r="FP42" s="472"/>
      <c r="FQ42" s="474"/>
      <c r="FR42" s="475"/>
      <c r="FS42" s="470"/>
      <c r="FT42" s="470"/>
      <c r="FU42" s="470"/>
      <c r="FV42" s="471"/>
      <c r="FW42" s="472"/>
      <c r="FX42" s="473"/>
      <c r="FY42" s="472"/>
      <c r="FZ42" s="474"/>
      <c r="GA42" s="475"/>
      <c r="GB42" s="470"/>
      <c r="GC42" s="470"/>
      <c r="GD42" s="470"/>
      <c r="GE42" s="471"/>
      <c r="GF42" s="472"/>
      <c r="GG42" s="473"/>
      <c r="GH42" s="472"/>
      <c r="GI42" s="474"/>
      <c r="GJ42" s="475"/>
      <c r="GK42" s="470"/>
      <c r="GL42" s="470"/>
      <c r="GM42" s="470"/>
      <c r="GN42" s="471"/>
      <c r="GO42" s="472"/>
      <c r="GP42" s="473"/>
      <c r="GQ42" s="472"/>
      <c r="GR42" s="474"/>
      <c r="GS42" s="475"/>
      <c r="GT42" s="477">
        <v>43294</v>
      </c>
      <c r="GU42" s="136">
        <v>18928</v>
      </c>
      <c r="GV42" s="100" t="s">
        <v>545</v>
      </c>
      <c r="GW42" s="114"/>
      <c r="GX42" s="114"/>
      <c r="GY42" s="663" t="s">
        <v>639</v>
      </c>
      <c r="GZ42" s="662">
        <v>2088</v>
      </c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482" t="s">
        <v>531</v>
      </c>
      <c r="K43" s="494" t="s">
        <v>30</v>
      </c>
      <c r="L43" s="105">
        <v>11650</v>
      </c>
      <c r="M43" s="87">
        <v>43280</v>
      </c>
      <c r="N43" s="466" t="s">
        <v>575</v>
      </c>
      <c r="O43" s="106">
        <v>14590</v>
      </c>
      <c r="P43" s="150">
        <f t="shared" si="0"/>
        <v>2940</v>
      </c>
      <c r="Q43" s="166">
        <v>29</v>
      </c>
      <c r="R43" s="166"/>
      <c r="S43" s="166"/>
      <c r="T43" s="45">
        <f t="shared" si="2"/>
        <v>423110</v>
      </c>
      <c r="U43" s="467" t="s">
        <v>113</v>
      </c>
      <c r="V43" s="468">
        <v>43297</v>
      </c>
      <c r="W43" s="481">
        <v>10857.6</v>
      </c>
      <c r="X43" s="470"/>
      <c r="Y43" s="471"/>
      <c r="Z43" s="472"/>
      <c r="AA43" s="473"/>
      <c r="AB43" s="472"/>
      <c r="AC43" s="474"/>
      <c r="AD43" s="475"/>
      <c r="AE43" s="470"/>
      <c r="AF43" s="470"/>
      <c r="AG43" s="470"/>
      <c r="AH43" s="471"/>
      <c r="AI43" s="472"/>
      <c r="AJ43" s="473"/>
      <c r="AK43" s="472"/>
      <c r="AL43" s="474"/>
      <c r="AM43" s="475"/>
      <c r="AN43" s="470"/>
      <c r="AO43" s="470"/>
      <c r="AP43" s="470"/>
      <c r="AQ43" s="471"/>
      <c r="AR43" s="472"/>
      <c r="AS43" s="473"/>
      <c r="AT43" s="472"/>
      <c r="AU43" s="474"/>
      <c r="AV43" s="475"/>
      <c r="AW43" s="470"/>
      <c r="AX43" s="470"/>
      <c r="AY43" s="470"/>
      <c r="AZ43" s="471"/>
      <c r="BA43" s="472"/>
      <c r="BB43" s="473"/>
      <c r="BC43" s="472"/>
      <c r="BD43" s="474"/>
      <c r="BE43" s="475"/>
      <c r="BF43" s="470"/>
      <c r="BG43" s="470"/>
      <c r="BH43" s="470"/>
      <c r="BI43" s="471"/>
      <c r="BJ43" s="472"/>
      <c r="BK43" s="473"/>
      <c r="BL43" s="472"/>
      <c r="BM43" s="474"/>
      <c r="BN43" s="475"/>
      <c r="BO43" s="470"/>
      <c r="BP43" s="470"/>
      <c r="BQ43" s="470"/>
      <c r="BR43" s="471"/>
      <c r="BS43" s="472"/>
      <c r="BT43" s="473"/>
      <c r="BU43" s="472"/>
      <c r="BV43" s="474"/>
      <c r="BW43" s="475"/>
      <c r="BX43" s="470"/>
      <c r="BY43" s="470"/>
      <c r="BZ43" s="470"/>
      <c r="CA43" s="471"/>
      <c r="CB43" s="472"/>
      <c r="CC43" s="473"/>
      <c r="CD43" s="472"/>
      <c r="CE43" s="474"/>
      <c r="CF43" s="475"/>
      <c r="CG43" s="470"/>
      <c r="CH43" s="470"/>
      <c r="CI43" s="470"/>
      <c r="CJ43" s="471"/>
      <c r="CK43" s="472"/>
      <c r="CL43" s="473"/>
      <c r="CM43" s="472"/>
      <c r="CN43" s="474"/>
      <c r="CO43" s="475"/>
      <c r="CP43" s="470"/>
      <c r="CQ43" s="470"/>
      <c r="CR43" s="470"/>
      <c r="CS43" s="471"/>
      <c r="CT43" s="472"/>
      <c r="CU43" s="473"/>
      <c r="CV43" s="472"/>
      <c r="CW43" s="474"/>
      <c r="CX43" s="475"/>
      <c r="CY43" s="470"/>
      <c r="CZ43" s="470"/>
      <c r="DA43" s="470"/>
      <c r="DB43" s="471"/>
      <c r="DC43" s="472"/>
      <c r="DD43" s="473"/>
      <c r="DE43" s="472"/>
      <c r="DF43" s="474"/>
      <c r="DG43" s="475"/>
      <c r="DH43" s="470"/>
      <c r="DI43" s="470"/>
      <c r="DJ43" s="470"/>
      <c r="DK43" s="471"/>
      <c r="DL43" s="472"/>
      <c r="DM43" s="473"/>
      <c r="DN43" s="472"/>
      <c r="DO43" s="474"/>
      <c r="DP43" s="475"/>
      <c r="DQ43" s="470"/>
      <c r="DR43" s="470"/>
      <c r="DS43" s="470"/>
      <c r="DT43" s="471"/>
      <c r="DU43" s="472"/>
      <c r="DV43" s="473"/>
      <c r="DW43" s="472"/>
      <c r="DX43" s="474"/>
      <c r="DY43" s="475"/>
      <c r="DZ43" s="470"/>
      <c r="EA43" s="470"/>
      <c r="EB43" s="470"/>
      <c r="EC43" s="471"/>
      <c r="ED43" s="472"/>
      <c r="EE43" s="473"/>
      <c r="EF43" s="472"/>
      <c r="EG43" s="474"/>
      <c r="EH43" s="475"/>
      <c r="EI43" s="470"/>
      <c r="EJ43" s="470"/>
      <c r="EK43" s="470"/>
      <c r="EL43" s="471"/>
      <c r="EM43" s="472"/>
      <c r="EN43" s="473"/>
      <c r="EO43" s="472"/>
      <c r="EP43" s="474"/>
      <c r="EQ43" s="475"/>
      <c r="ER43" s="470"/>
      <c r="ES43" s="470"/>
      <c r="ET43" s="470"/>
      <c r="EU43" s="471"/>
      <c r="EV43" s="472"/>
      <c r="EW43" s="473"/>
      <c r="EX43" s="472"/>
      <c r="EY43" s="474"/>
      <c r="EZ43" s="475"/>
      <c r="FA43" s="470"/>
      <c r="FB43" s="470"/>
      <c r="FC43" s="470"/>
      <c r="FD43" s="471"/>
      <c r="FE43" s="472"/>
      <c r="FF43" s="473"/>
      <c r="FG43" s="472"/>
      <c r="FH43" s="474"/>
      <c r="FI43" s="475"/>
      <c r="FJ43" s="470"/>
      <c r="FK43" s="470"/>
      <c r="FL43" s="470"/>
      <c r="FM43" s="471"/>
      <c r="FN43" s="472"/>
      <c r="FO43" s="473"/>
      <c r="FP43" s="472"/>
      <c r="FQ43" s="474"/>
      <c r="FR43" s="475"/>
      <c r="FS43" s="470"/>
      <c r="FT43" s="470"/>
      <c r="FU43" s="470"/>
      <c r="FV43" s="471"/>
      <c r="FW43" s="472"/>
      <c r="FX43" s="473"/>
      <c r="FY43" s="472"/>
      <c r="FZ43" s="474"/>
      <c r="GA43" s="475"/>
      <c r="GB43" s="470"/>
      <c r="GC43" s="470"/>
      <c r="GD43" s="470"/>
      <c r="GE43" s="471"/>
      <c r="GF43" s="472"/>
      <c r="GG43" s="473"/>
      <c r="GH43" s="472"/>
      <c r="GI43" s="474"/>
      <c r="GJ43" s="475"/>
      <c r="GK43" s="470"/>
      <c r="GL43" s="470"/>
      <c r="GM43" s="470"/>
      <c r="GN43" s="471"/>
      <c r="GO43" s="472"/>
      <c r="GP43" s="473"/>
      <c r="GQ43" s="472"/>
      <c r="GR43" s="474"/>
      <c r="GS43" s="475"/>
      <c r="GT43" s="477">
        <v>43297</v>
      </c>
      <c r="GU43" s="136">
        <v>18816</v>
      </c>
      <c r="GV43" s="100" t="s">
        <v>546</v>
      </c>
      <c r="GW43" s="114"/>
      <c r="GX43" s="114"/>
      <c r="GY43" s="661" t="s">
        <v>639</v>
      </c>
      <c r="GZ43" s="662">
        <v>2088</v>
      </c>
      <c r="HA43" s="116"/>
      <c r="HB43" s="116"/>
    </row>
    <row r="44" spans="1:210" x14ac:dyDescent="0.25">
      <c r="B44" s="116"/>
      <c r="C44" s="116"/>
      <c r="D44" s="41"/>
      <c r="E44" s="42"/>
      <c r="F44" s="43"/>
      <c r="G44" s="44"/>
      <c r="H44" s="45"/>
      <c r="I44" s="46"/>
      <c r="J44" s="155" t="s">
        <v>532</v>
      </c>
      <c r="K44" s="494" t="s">
        <v>434</v>
      </c>
      <c r="L44" s="105">
        <v>21610</v>
      </c>
      <c r="M44" s="87">
        <v>43280</v>
      </c>
      <c r="N44" s="466" t="s">
        <v>568</v>
      </c>
      <c r="O44" s="106">
        <v>27430</v>
      </c>
      <c r="P44" s="150">
        <f t="shared" si="0"/>
        <v>5820</v>
      </c>
      <c r="Q44" s="166">
        <v>29</v>
      </c>
      <c r="R44" s="830"/>
      <c r="S44" s="831"/>
      <c r="T44" s="45">
        <f t="shared" si="2"/>
        <v>795470</v>
      </c>
      <c r="U44" s="467" t="s">
        <v>113</v>
      </c>
      <c r="V44" s="468">
        <v>43294</v>
      </c>
      <c r="W44" s="481">
        <v>20963.52</v>
      </c>
      <c r="X44" s="470"/>
      <c r="Y44" s="471"/>
      <c r="Z44" s="472"/>
      <c r="AA44" s="473"/>
      <c r="AB44" s="472"/>
      <c r="AC44" s="474"/>
      <c r="AD44" s="475"/>
      <c r="AE44" s="470"/>
      <c r="AF44" s="470"/>
      <c r="AG44" s="470"/>
      <c r="AH44" s="471"/>
      <c r="AI44" s="472"/>
      <c r="AJ44" s="473"/>
      <c r="AK44" s="472"/>
      <c r="AL44" s="474"/>
      <c r="AM44" s="475"/>
      <c r="AN44" s="470"/>
      <c r="AO44" s="470"/>
      <c r="AP44" s="470"/>
      <c r="AQ44" s="471"/>
      <c r="AR44" s="472"/>
      <c r="AS44" s="473"/>
      <c r="AT44" s="472"/>
      <c r="AU44" s="474"/>
      <c r="AV44" s="475"/>
      <c r="AW44" s="470"/>
      <c r="AX44" s="470"/>
      <c r="AY44" s="470"/>
      <c r="AZ44" s="471"/>
      <c r="BA44" s="472"/>
      <c r="BB44" s="473"/>
      <c r="BC44" s="472"/>
      <c r="BD44" s="474"/>
      <c r="BE44" s="475"/>
      <c r="BF44" s="470"/>
      <c r="BG44" s="470"/>
      <c r="BH44" s="470"/>
      <c r="BI44" s="471"/>
      <c r="BJ44" s="472"/>
      <c r="BK44" s="473"/>
      <c r="BL44" s="472"/>
      <c r="BM44" s="474"/>
      <c r="BN44" s="475"/>
      <c r="BO44" s="470"/>
      <c r="BP44" s="470"/>
      <c r="BQ44" s="470"/>
      <c r="BR44" s="471"/>
      <c r="BS44" s="472"/>
      <c r="BT44" s="473"/>
      <c r="BU44" s="472"/>
      <c r="BV44" s="474"/>
      <c r="BW44" s="475"/>
      <c r="BX44" s="470"/>
      <c r="BY44" s="470"/>
      <c r="BZ44" s="470"/>
      <c r="CA44" s="471"/>
      <c r="CB44" s="472"/>
      <c r="CC44" s="473"/>
      <c r="CD44" s="472"/>
      <c r="CE44" s="474"/>
      <c r="CF44" s="475"/>
      <c r="CG44" s="470"/>
      <c r="CH44" s="470"/>
      <c r="CI44" s="470"/>
      <c r="CJ44" s="471"/>
      <c r="CK44" s="472"/>
      <c r="CL44" s="473"/>
      <c r="CM44" s="472"/>
      <c r="CN44" s="474"/>
      <c r="CO44" s="475"/>
      <c r="CP44" s="470"/>
      <c r="CQ44" s="470"/>
      <c r="CR44" s="470"/>
      <c r="CS44" s="471"/>
      <c r="CT44" s="472"/>
      <c r="CU44" s="473"/>
      <c r="CV44" s="472"/>
      <c r="CW44" s="474"/>
      <c r="CX44" s="475"/>
      <c r="CY44" s="470"/>
      <c r="CZ44" s="470"/>
      <c r="DA44" s="470"/>
      <c r="DB44" s="471"/>
      <c r="DC44" s="472"/>
      <c r="DD44" s="473"/>
      <c r="DE44" s="472"/>
      <c r="DF44" s="474"/>
      <c r="DG44" s="475"/>
      <c r="DH44" s="470"/>
      <c r="DI44" s="470"/>
      <c r="DJ44" s="470"/>
      <c r="DK44" s="471"/>
      <c r="DL44" s="472"/>
      <c r="DM44" s="473"/>
      <c r="DN44" s="472"/>
      <c r="DO44" s="474"/>
      <c r="DP44" s="475"/>
      <c r="DQ44" s="470"/>
      <c r="DR44" s="470"/>
      <c r="DS44" s="470"/>
      <c r="DT44" s="471"/>
      <c r="DU44" s="472"/>
      <c r="DV44" s="473"/>
      <c r="DW44" s="472"/>
      <c r="DX44" s="474"/>
      <c r="DY44" s="475"/>
      <c r="DZ44" s="470"/>
      <c r="EA44" s="470"/>
      <c r="EB44" s="470"/>
      <c r="EC44" s="471"/>
      <c r="ED44" s="472"/>
      <c r="EE44" s="473"/>
      <c r="EF44" s="472"/>
      <c r="EG44" s="474"/>
      <c r="EH44" s="475"/>
      <c r="EI44" s="470"/>
      <c r="EJ44" s="470"/>
      <c r="EK44" s="470"/>
      <c r="EL44" s="471"/>
      <c r="EM44" s="472"/>
      <c r="EN44" s="473"/>
      <c r="EO44" s="472"/>
      <c r="EP44" s="474"/>
      <c r="EQ44" s="475"/>
      <c r="ER44" s="470"/>
      <c r="ES44" s="470"/>
      <c r="ET44" s="470"/>
      <c r="EU44" s="471"/>
      <c r="EV44" s="472"/>
      <c r="EW44" s="473"/>
      <c r="EX44" s="472"/>
      <c r="EY44" s="474"/>
      <c r="EZ44" s="475"/>
      <c r="FA44" s="470"/>
      <c r="FB44" s="470"/>
      <c r="FC44" s="470"/>
      <c r="FD44" s="471"/>
      <c r="FE44" s="472"/>
      <c r="FF44" s="473"/>
      <c r="FG44" s="472"/>
      <c r="FH44" s="474"/>
      <c r="FI44" s="475"/>
      <c r="FJ44" s="470"/>
      <c r="FK44" s="470"/>
      <c r="FL44" s="470"/>
      <c r="FM44" s="471"/>
      <c r="FN44" s="472"/>
      <c r="FO44" s="473"/>
      <c r="FP44" s="472"/>
      <c r="FQ44" s="474"/>
      <c r="FR44" s="475"/>
      <c r="FS44" s="470"/>
      <c r="FT44" s="470"/>
      <c r="FU44" s="470"/>
      <c r="FV44" s="471"/>
      <c r="FW44" s="472"/>
      <c r="FX44" s="473"/>
      <c r="FY44" s="472"/>
      <c r="FZ44" s="474"/>
      <c r="GA44" s="475"/>
      <c r="GB44" s="470"/>
      <c r="GC44" s="470"/>
      <c r="GD44" s="470"/>
      <c r="GE44" s="471"/>
      <c r="GF44" s="472"/>
      <c r="GG44" s="473"/>
      <c r="GH44" s="472"/>
      <c r="GI44" s="474"/>
      <c r="GJ44" s="475"/>
      <c r="GK44" s="470"/>
      <c r="GL44" s="470"/>
      <c r="GM44" s="470"/>
      <c r="GN44" s="471"/>
      <c r="GO44" s="472"/>
      <c r="GP44" s="473"/>
      <c r="GQ44" s="472"/>
      <c r="GR44" s="474"/>
      <c r="GS44" s="475"/>
      <c r="GT44" s="477">
        <v>43294</v>
      </c>
      <c r="GU44" s="136" t="s">
        <v>13</v>
      </c>
      <c r="GV44" s="100"/>
      <c r="GW44" s="114"/>
      <c r="GX44" s="114"/>
      <c r="GY44" s="661" t="s">
        <v>639</v>
      </c>
      <c r="GZ44" s="662">
        <v>3944</v>
      </c>
      <c r="HA44" s="116"/>
      <c r="HB44" s="116"/>
    </row>
    <row r="45" spans="1:210" x14ac:dyDescent="0.25">
      <c r="B45" s="116"/>
      <c r="C45" s="116"/>
      <c r="D45" s="41"/>
      <c r="E45" s="42"/>
      <c r="F45" s="43"/>
      <c r="G45" s="44"/>
      <c r="H45" s="45"/>
      <c r="I45" s="46"/>
      <c r="J45" s="155"/>
      <c r="K45" s="500"/>
      <c r="L45" s="105"/>
      <c r="M45" s="87"/>
      <c r="N45" s="88"/>
      <c r="O45" s="106"/>
      <c r="P45" s="150">
        <f t="shared" si="0"/>
        <v>0</v>
      </c>
      <c r="Q45" s="166"/>
      <c r="R45" s="617"/>
      <c r="S45" s="618"/>
      <c r="T45" s="45">
        <f t="shared" si="2"/>
        <v>0</v>
      </c>
      <c r="U45" s="157"/>
      <c r="V45" s="158"/>
      <c r="W45" s="167"/>
      <c r="X45" s="159"/>
      <c r="Y45" s="160"/>
      <c r="Z45" s="161"/>
      <c r="AA45" s="162"/>
      <c r="AB45" s="161"/>
      <c r="AC45" s="163"/>
      <c r="AD45" s="164"/>
      <c r="AE45" s="159"/>
      <c r="AF45" s="159"/>
      <c r="AG45" s="159"/>
      <c r="AH45" s="160"/>
      <c r="AI45" s="161"/>
      <c r="AJ45" s="162"/>
      <c r="AK45" s="161"/>
      <c r="AL45" s="163"/>
      <c r="AM45" s="164"/>
      <c r="AN45" s="159"/>
      <c r="AO45" s="159"/>
      <c r="AP45" s="159"/>
      <c r="AQ45" s="160"/>
      <c r="AR45" s="161"/>
      <c r="AS45" s="162"/>
      <c r="AT45" s="161"/>
      <c r="AU45" s="163"/>
      <c r="AV45" s="164"/>
      <c r="AW45" s="159"/>
      <c r="AX45" s="159"/>
      <c r="AY45" s="159"/>
      <c r="AZ45" s="160"/>
      <c r="BA45" s="161"/>
      <c r="BB45" s="162"/>
      <c r="BC45" s="161"/>
      <c r="BD45" s="163"/>
      <c r="BE45" s="164"/>
      <c r="BF45" s="159"/>
      <c r="BG45" s="159"/>
      <c r="BH45" s="159"/>
      <c r="BI45" s="160"/>
      <c r="BJ45" s="161"/>
      <c r="BK45" s="162"/>
      <c r="BL45" s="161"/>
      <c r="BM45" s="163"/>
      <c r="BN45" s="164"/>
      <c r="BO45" s="159"/>
      <c r="BP45" s="159"/>
      <c r="BQ45" s="159"/>
      <c r="BR45" s="160"/>
      <c r="BS45" s="161"/>
      <c r="BT45" s="162"/>
      <c r="BU45" s="161"/>
      <c r="BV45" s="163"/>
      <c r="BW45" s="164"/>
      <c r="BX45" s="159"/>
      <c r="BY45" s="159"/>
      <c r="BZ45" s="159"/>
      <c r="CA45" s="160"/>
      <c r="CB45" s="161"/>
      <c r="CC45" s="162"/>
      <c r="CD45" s="161"/>
      <c r="CE45" s="163"/>
      <c r="CF45" s="164"/>
      <c r="CG45" s="159"/>
      <c r="CH45" s="159"/>
      <c r="CI45" s="159"/>
      <c r="CJ45" s="160"/>
      <c r="CK45" s="161"/>
      <c r="CL45" s="162"/>
      <c r="CM45" s="161"/>
      <c r="CN45" s="163"/>
      <c r="CO45" s="164"/>
      <c r="CP45" s="159"/>
      <c r="CQ45" s="159"/>
      <c r="CR45" s="159"/>
      <c r="CS45" s="160"/>
      <c r="CT45" s="161"/>
      <c r="CU45" s="162"/>
      <c r="CV45" s="161"/>
      <c r="CW45" s="163"/>
      <c r="CX45" s="164"/>
      <c r="CY45" s="159"/>
      <c r="CZ45" s="159"/>
      <c r="DA45" s="159"/>
      <c r="DB45" s="160"/>
      <c r="DC45" s="161"/>
      <c r="DD45" s="162"/>
      <c r="DE45" s="161"/>
      <c r="DF45" s="163"/>
      <c r="DG45" s="164"/>
      <c r="DH45" s="159"/>
      <c r="DI45" s="159"/>
      <c r="DJ45" s="159"/>
      <c r="DK45" s="160"/>
      <c r="DL45" s="161"/>
      <c r="DM45" s="162"/>
      <c r="DN45" s="161"/>
      <c r="DO45" s="163"/>
      <c r="DP45" s="164"/>
      <c r="DQ45" s="159"/>
      <c r="DR45" s="159"/>
      <c r="DS45" s="159"/>
      <c r="DT45" s="160"/>
      <c r="DU45" s="161"/>
      <c r="DV45" s="162"/>
      <c r="DW45" s="161"/>
      <c r="DX45" s="163"/>
      <c r="DY45" s="164"/>
      <c r="DZ45" s="159"/>
      <c r="EA45" s="159"/>
      <c r="EB45" s="159"/>
      <c r="EC45" s="160"/>
      <c r="ED45" s="161"/>
      <c r="EE45" s="162"/>
      <c r="EF45" s="161"/>
      <c r="EG45" s="163"/>
      <c r="EH45" s="164"/>
      <c r="EI45" s="159"/>
      <c r="EJ45" s="159"/>
      <c r="EK45" s="159"/>
      <c r="EL45" s="160"/>
      <c r="EM45" s="161"/>
      <c r="EN45" s="162"/>
      <c r="EO45" s="161"/>
      <c r="EP45" s="163"/>
      <c r="EQ45" s="164"/>
      <c r="ER45" s="159"/>
      <c r="ES45" s="159"/>
      <c r="ET45" s="159"/>
      <c r="EU45" s="160"/>
      <c r="EV45" s="161"/>
      <c r="EW45" s="162"/>
      <c r="EX45" s="161"/>
      <c r="EY45" s="163"/>
      <c r="EZ45" s="164"/>
      <c r="FA45" s="159"/>
      <c r="FB45" s="159"/>
      <c r="FC45" s="159"/>
      <c r="FD45" s="160"/>
      <c r="FE45" s="161"/>
      <c r="FF45" s="162"/>
      <c r="FG45" s="161"/>
      <c r="FH45" s="163"/>
      <c r="FI45" s="164"/>
      <c r="FJ45" s="159"/>
      <c r="FK45" s="159"/>
      <c r="FL45" s="159"/>
      <c r="FM45" s="160"/>
      <c r="FN45" s="161"/>
      <c r="FO45" s="162"/>
      <c r="FP45" s="161"/>
      <c r="FQ45" s="163"/>
      <c r="FR45" s="164"/>
      <c r="FS45" s="159"/>
      <c r="FT45" s="159"/>
      <c r="FU45" s="159"/>
      <c r="FV45" s="160"/>
      <c r="FW45" s="161"/>
      <c r="FX45" s="162"/>
      <c r="FY45" s="161"/>
      <c r="FZ45" s="163"/>
      <c r="GA45" s="164"/>
      <c r="GB45" s="159"/>
      <c r="GC45" s="159"/>
      <c r="GD45" s="159"/>
      <c r="GE45" s="160"/>
      <c r="GF45" s="161"/>
      <c r="GG45" s="162"/>
      <c r="GH45" s="161"/>
      <c r="GI45" s="163"/>
      <c r="GJ45" s="164"/>
      <c r="GK45" s="159"/>
      <c r="GL45" s="159"/>
      <c r="GM45" s="159"/>
      <c r="GN45" s="160"/>
      <c r="GO45" s="161"/>
      <c r="GP45" s="162"/>
      <c r="GQ45" s="161"/>
      <c r="GR45" s="163"/>
      <c r="GS45" s="164"/>
      <c r="GT45" s="165"/>
      <c r="GU45" s="136"/>
      <c r="GV45" s="100"/>
      <c r="GW45" s="114"/>
      <c r="GX45" s="114"/>
      <c r="GY45" s="661"/>
      <c r="GZ45" s="662"/>
      <c r="HA45" s="116"/>
      <c r="HB45" s="116"/>
    </row>
    <row r="46" spans="1:210" x14ac:dyDescent="0.25">
      <c r="B46" s="116"/>
      <c r="C46" s="116"/>
      <c r="D46" s="41"/>
      <c r="E46" s="42"/>
      <c r="F46" s="43"/>
      <c r="G46" s="44"/>
      <c r="H46" s="45"/>
      <c r="I46" s="46"/>
      <c r="J46" s="155"/>
      <c r="K46" s="500"/>
      <c r="L46" s="105"/>
      <c r="M46" s="87"/>
      <c r="N46" s="88"/>
      <c r="O46" s="106"/>
      <c r="P46" s="150">
        <f t="shared" si="0"/>
        <v>0</v>
      </c>
      <c r="Q46" s="166"/>
      <c r="R46" s="617"/>
      <c r="S46" s="618"/>
      <c r="T46" s="45">
        <f t="shared" si="2"/>
        <v>0</v>
      </c>
      <c r="U46" s="168"/>
      <c r="V46" s="169"/>
      <c r="W46" s="167"/>
      <c r="X46" s="159"/>
      <c r="Y46" s="160"/>
      <c r="Z46" s="161"/>
      <c r="AA46" s="162"/>
      <c r="AB46" s="161"/>
      <c r="AC46" s="163"/>
      <c r="AD46" s="164"/>
      <c r="AE46" s="159"/>
      <c r="AF46" s="159"/>
      <c r="AG46" s="159"/>
      <c r="AH46" s="160"/>
      <c r="AI46" s="161"/>
      <c r="AJ46" s="162"/>
      <c r="AK46" s="161"/>
      <c r="AL46" s="163"/>
      <c r="AM46" s="164"/>
      <c r="AN46" s="159"/>
      <c r="AO46" s="159"/>
      <c r="AP46" s="159"/>
      <c r="AQ46" s="160"/>
      <c r="AR46" s="161"/>
      <c r="AS46" s="162"/>
      <c r="AT46" s="161"/>
      <c r="AU46" s="163"/>
      <c r="AV46" s="164"/>
      <c r="AW46" s="159"/>
      <c r="AX46" s="159"/>
      <c r="AY46" s="159"/>
      <c r="AZ46" s="160"/>
      <c r="BA46" s="161"/>
      <c r="BB46" s="162"/>
      <c r="BC46" s="161"/>
      <c r="BD46" s="163"/>
      <c r="BE46" s="164"/>
      <c r="BF46" s="159"/>
      <c r="BG46" s="159"/>
      <c r="BH46" s="159"/>
      <c r="BI46" s="160"/>
      <c r="BJ46" s="161"/>
      <c r="BK46" s="162"/>
      <c r="BL46" s="161"/>
      <c r="BM46" s="163"/>
      <c r="BN46" s="164"/>
      <c r="BO46" s="159"/>
      <c r="BP46" s="159"/>
      <c r="BQ46" s="159"/>
      <c r="BR46" s="160"/>
      <c r="BS46" s="161"/>
      <c r="BT46" s="162"/>
      <c r="BU46" s="161"/>
      <c r="BV46" s="163"/>
      <c r="BW46" s="164"/>
      <c r="BX46" s="159"/>
      <c r="BY46" s="159"/>
      <c r="BZ46" s="159"/>
      <c r="CA46" s="160"/>
      <c r="CB46" s="161"/>
      <c r="CC46" s="162"/>
      <c r="CD46" s="161"/>
      <c r="CE46" s="163"/>
      <c r="CF46" s="164"/>
      <c r="CG46" s="159"/>
      <c r="CH46" s="159"/>
      <c r="CI46" s="159"/>
      <c r="CJ46" s="160"/>
      <c r="CK46" s="161"/>
      <c r="CL46" s="162"/>
      <c r="CM46" s="161"/>
      <c r="CN46" s="163"/>
      <c r="CO46" s="164"/>
      <c r="CP46" s="159"/>
      <c r="CQ46" s="159"/>
      <c r="CR46" s="159"/>
      <c r="CS46" s="160"/>
      <c r="CT46" s="161"/>
      <c r="CU46" s="162"/>
      <c r="CV46" s="161"/>
      <c r="CW46" s="163"/>
      <c r="CX46" s="164"/>
      <c r="CY46" s="159"/>
      <c r="CZ46" s="159"/>
      <c r="DA46" s="159"/>
      <c r="DB46" s="160"/>
      <c r="DC46" s="161"/>
      <c r="DD46" s="162"/>
      <c r="DE46" s="161"/>
      <c r="DF46" s="163"/>
      <c r="DG46" s="164"/>
      <c r="DH46" s="159"/>
      <c r="DI46" s="159"/>
      <c r="DJ46" s="159"/>
      <c r="DK46" s="160"/>
      <c r="DL46" s="161"/>
      <c r="DM46" s="162"/>
      <c r="DN46" s="161"/>
      <c r="DO46" s="163"/>
      <c r="DP46" s="164"/>
      <c r="DQ46" s="159"/>
      <c r="DR46" s="159"/>
      <c r="DS46" s="159"/>
      <c r="DT46" s="160"/>
      <c r="DU46" s="161"/>
      <c r="DV46" s="162"/>
      <c r="DW46" s="161"/>
      <c r="DX46" s="163"/>
      <c r="DY46" s="164"/>
      <c r="DZ46" s="159"/>
      <c r="EA46" s="159"/>
      <c r="EB46" s="159"/>
      <c r="EC46" s="160"/>
      <c r="ED46" s="161"/>
      <c r="EE46" s="162"/>
      <c r="EF46" s="161"/>
      <c r="EG46" s="163"/>
      <c r="EH46" s="164"/>
      <c r="EI46" s="159"/>
      <c r="EJ46" s="159"/>
      <c r="EK46" s="159"/>
      <c r="EL46" s="160"/>
      <c r="EM46" s="161"/>
      <c r="EN46" s="162"/>
      <c r="EO46" s="161"/>
      <c r="EP46" s="163"/>
      <c r="EQ46" s="164"/>
      <c r="ER46" s="159"/>
      <c r="ES46" s="159"/>
      <c r="ET46" s="159"/>
      <c r="EU46" s="160"/>
      <c r="EV46" s="161"/>
      <c r="EW46" s="162"/>
      <c r="EX46" s="161"/>
      <c r="EY46" s="163"/>
      <c r="EZ46" s="164"/>
      <c r="FA46" s="159"/>
      <c r="FB46" s="159"/>
      <c r="FC46" s="159"/>
      <c r="FD46" s="160"/>
      <c r="FE46" s="161"/>
      <c r="FF46" s="162"/>
      <c r="FG46" s="161"/>
      <c r="FH46" s="163"/>
      <c r="FI46" s="164"/>
      <c r="FJ46" s="159"/>
      <c r="FK46" s="159"/>
      <c r="FL46" s="159"/>
      <c r="FM46" s="160"/>
      <c r="FN46" s="161"/>
      <c r="FO46" s="162"/>
      <c r="FP46" s="161"/>
      <c r="FQ46" s="163"/>
      <c r="FR46" s="164"/>
      <c r="FS46" s="159"/>
      <c r="FT46" s="159"/>
      <c r="FU46" s="159"/>
      <c r="FV46" s="160"/>
      <c r="FW46" s="161"/>
      <c r="FX46" s="162"/>
      <c r="FY46" s="161"/>
      <c r="FZ46" s="163"/>
      <c r="GA46" s="164"/>
      <c r="GB46" s="159"/>
      <c r="GC46" s="159"/>
      <c r="GD46" s="159"/>
      <c r="GE46" s="160"/>
      <c r="GF46" s="161"/>
      <c r="GG46" s="162"/>
      <c r="GH46" s="161"/>
      <c r="GI46" s="163"/>
      <c r="GJ46" s="164"/>
      <c r="GK46" s="159"/>
      <c r="GL46" s="159"/>
      <c r="GM46" s="159"/>
      <c r="GN46" s="160"/>
      <c r="GO46" s="161"/>
      <c r="GP46" s="162"/>
      <c r="GQ46" s="161"/>
      <c r="GR46" s="163"/>
      <c r="GS46" s="164"/>
      <c r="GT46" s="165"/>
      <c r="GU46" s="136"/>
      <c r="GV46" s="100"/>
      <c r="GW46" s="114"/>
      <c r="GX46" s="114"/>
      <c r="GY46" s="521"/>
      <c r="GZ46" s="93"/>
      <c r="HA46" s="116"/>
      <c r="HB46" s="116"/>
    </row>
    <row r="47" spans="1:210" x14ac:dyDescent="0.25">
      <c r="B47" s="116"/>
      <c r="C47" s="116"/>
      <c r="D47" s="41"/>
      <c r="E47" s="42"/>
      <c r="F47" s="43"/>
      <c r="G47" s="44"/>
      <c r="H47" s="45"/>
      <c r="I47" s="46"/>
      <c r="J47" s="155"/>
      <c r="K47" s="494"/>
      <c r="L47" s="105"/>
      <c r="M47" s="87"/>
      <c r="N47" s="88"/>
      <c r="O47" s="106"/>
      <c r="P47" s="150">
        <f t="shared" si="0"/>
        <v>0</v>
      </c>
      <c r="Q47" s="172"/>
      <c r="R47" s="99"/>
      <c r="S47" s="99"/>
      <c r="T47" s="45">
        <f t="shared" si="2"/>
        <v>0</v>
      </c>
      <c r="U47" s="157"/>
      <c r="V47" s="158"/>
      <c r="W47" s="167"/>
      <c r="X47" s="159"/>
      <c r="Y47" s="160"/>
      <c r="Z47" s="161"/>
      <c r="AA47" s="162"/>
      <c r="AB47" s="161"/>
      <c r="AC47" s="163"/>
      <c r="AD47" s="164"/>
      <c r="AE47" s="159"/>
      <c r="AF47" s="159"/>
      <c r="AG47" s="159"/>
      <c r="AH47" s="160"/>
      <c r="AI47" s="161"/>
      <c r="AJ47" s="162"/>
      <c r="AK47" s="161"/>
      <c r="AL47" s="163"/>
      <c r="AM47" s="164"/>
      <c r="AN47" s="159"/>
      <c r="AO47" s="159"/>
      <c r="AP47" s="159"/>
      <c r="AQ47" s="160"/>
      <c r="AR47" s="161"/>
      <c r="AS47" s="162"/>
      <c r="AT47" s="161"/>
      <c r="AU47" s="163"/>
      <c r="AV47" s="164"/>
      <c r="AW47" s="159"/>
      <c r="AX47" s="159"/>
      <c r="AY47" s="159"/>
      <c r="AZ47" s="160"/>
      <c r="BA47" s="161"/>
      <c r="BB47" s="162"/>
      <c r="BC47" s="161"/>
      <c r="BD47" s="163"/>
      <c r="BE47" s="164"/>
      <c r="BF47" s="159"/>
      <c r="BG47" s="159"/>
      <c r="BH47" s="159"/>
      <c r="BI47" s="160"/>
      <c r="BJ47" s="161"/>
      <c r="BK47" s="162"/>
      <c r="BL47" s="161"/>
      <c r="BM47" s="163"/>
      <c r="BN47" s="164"/>
      <c r="BO47" s="159"/>
      <c r="BP47" s="159"/>
      <c r="BQ47" s="159"/>
      <c r="BR47" s="160"/>
      <c r="BS47" s="161"/>
      <c r="BT47" s="162"/>
      <c r="BU47" s="161"/>
      <c r="BV47" s="163"/>
      <c r="BW47" s="164"/>
      <c r="BX47" s="159"/>
      <c r="BY47" s="159"/>
      <c r="BZ47" s="159"/>
      <c r="CA47" s="160"/>
      <c r="CB47" s="161"/>
      <c r="CC47" s="162"/>
      <c r="CD47" s="161"/>
      <c r="CE47" s="163"/>
      <c r="CF47" s="164"/>
      <c r="CG47" s="159"/>
      <c r="CH47" s="159"/>
      <c r="CI47" s="159"/>
      <c r="CJ47" s="160"/>
      <c r="CK47" s="161"/>
      <c r="CL47" s="162"/>
      <c r="CM47" s="161"/>
      <c r="CN47" s="163"/>
      <c r="CO47" s="164"/>
      <c r="CP47" s="159"/>
      <c r="CQ47" s="159"/>
      <c r="CR47" s="159"/>
      <c r="CS47" s="160"/>
      <c r="CT47" s="161"/>
      <c r="CU47" s="162"/>
      <c r="CV47" s="161"/>
      <c r="CW47" s="163"/>
      <c r="CX47" s="164"/>
      <c r="CY47" s="159"/>
      <c r="CZ47" s="159"/>
      <c r="DA47" s="159"/>
      <c r="DB47" s="160"/>
      <c r="DC47" s="161"/>
      <c r="DD47" s="162"/>
      <c r="DE47" s="161"/>
      <c r="DF47" s="163"/>
      <c r="DG47" s="164"/>
      <c r="DH47" s="159"/>
      <c r="DI47" s="159"/>
      <c r="DJ47" s="159"/>
      <c r="DK47" s="160"/>
      <c r="DL47" s="161"/>
      <c r="DM47" s="162"/>
      <c r="DN47" s="161"/>
      <c r="DO47" s="163"/>
      <c r="DP47" s="164"/>
      <c r="DQ47" s="159"/>
      <c r="DR47" s="159"/>
      <c r="DS47" s="159"/>
      <c r="DT47" s="160"/>
      <c r="DU47" s="161"/>
      <c r="DV47" s="162"/>
      <c r="DW47" s="161"/>
      <c r="DX47" s="163"/>
      <c r="DY47" s="164"/>
      <c r="DZ47" s="159"/>
      <c r="EA47" s="159"/>
      <c r="EB47" s="159"/>
      <c r="EC47" s="160"/>
      <c r="ED47" s="161"/>
      <c r="EE47" s="162"/>
      <c r="EF47" s="161"/>
      <c r="EG47" s="163"/>
      <c r="EH47" s="164"/>
      <c r="EI47" s="159"/>
      <c r="EJ47" s="159"/>
      <c r="EK47" s="159"/>
      <c r="EL47" s="160"/>
      <c r="EM47" s="161"/>
      <c r="EN47" s="162"/>
      <c r="EO47" s="161"/>
      <c r="EP47" s="163"/>
      <c r="EQ47" s="164"/>
      <c r="ER47" s="159"/>
      <c r="ES47" s="159"/>
      <c r="ET47" s="159"/>
      <c r="EU47" s="160"/>
      <c r="EV47" s="161"/>
      <c r="EW47" s="162"/>
      <c r="EX47" s="161"/>
      <c r="EY47" s="163"/>
      <c r="EZ47" s="164"/>
      <c r="FA47" s="159"/>
      <c r="FB47" s="159"/>
      <c r="FC47" s="159"/>
      <c r="FD47" s="160"/>
      <c r="FE47" s="161"/>
      <c r="FF47" s="162"/>
      <c r="FG47" s="161"/>
      <c r="FH47" s="163"/>
      <c r="FI47" s="164"/>
      <c r="FJ47" s="159"/>
      <c r="FK47" s="159"/>
      <c r="FL47" s="159"/>
      <c r="FM47" s="160"/>
      <c r="FN47" s="161"/>
      <c r="FO47" s="162"/>
      <c r="FP47" s="161"/>
      <c r="FQ47" s="163"/>
      <c r="FR47" s="164"/>
      <c r="FS47" s="159"/>
      <c r="FT47" s="159"/>
      <c r="FU47" s="159"/>
      <c r="FV47" s="160"/>
      <c r="FW47" s="161"/>
      <c r="FX47" s="162"/>
      <c r="FY47" s="161"/>
      <c r="FZ47" s="163"/>
      <c r="GA47" s="164"/>
      <c r="GB47" s="159"/>
      <c r="GC47" s="159"/>
      <c r="GD47" s="159"/>
      <c r="GE47" s="160"/>
      <c r="GF47" s="161"/>
      <c r="GG47" s="162"/>
      <c r="GH47" s="161"/>
      <c r="GI47" s="163"/>
      <c r="GJ47" s="164"/>
      <c r="GK47" s="159"/>
      <c r="GL47" s="159"/>
      <c r="GM47" s="159"/>
      <c r="GN47" s="160"/>
      <c r="GO47" s="161"/>
      <c r="GP47" s="162"/>
      <c r="GQ47" s="161"/>
      <c r="GR47" s="163"/>
      <c r="GS47" s="164"/>
      <c r="GT47" s="165"/>
      <c r="GU47" s="136"/>
      <c r="GV47" s="100"/>
      <c r="GW47" s="114"/>
      <c r="GX47" s="114"/>
      <c r="GY47" s="217"/>
      <c r="GZ47" s="93"/>
      <c r="HA47" s="116"/>
      <c r="HB47" s="116"/>
    </row>
    <row r="48" spans="1:210" ht="18.75" x14ac:dyDescent="0.3">
      <c r="B48" s="116"/>
      <c r="C48" s="116"/>
      <c r="D48" s="41"/>
      <c r="E48" s="42"/>
      <c r="F48" s="43"/>
      <c r="G48" s="44"/>
      <c r="H48" s="45"/>
      <c r="I48" s="46"/>
      <c r="J48" s="155"/>
      <c r="K48" s="498"/>
      <c r="L48" s="499"/>
      <c r="M48" s="87"/>
      <c r="N48" s="173"/>
      <c r="O48" s="106"/>
      <c r="P48" s="150">
        <f t="shared" si="0"/>
        <v>0</v>
      </c>
      <c r="Q48" s="485"/>
      <c r="R48" s="486"/>
      <c r="S48" s="174"/>
      <c r="T48" s="458">
        <f>Q48*O48+7.35</f>
        <v>7.35</v>
      </c>
      <c r="U48" s="464"/>
      <c r="V48" s="487"/>
      <c r="W48" s="175"/>
      <c r="X48" s="159"/>
      <c r="Y48" s="160"/>
      <c r="Z48" s="161"/>
      <c r="AA48" s="162"/>
      <c r="AB48" s="161"/>
      <c r="AC48" s="163"/>
      <c r="AD48" s="164"/>
      <c r="AE48" s="159"/>
      <c r="AF48" s="159"/>
      <c r="AG48" s="159"/>
      <c r="AH48" s="160"/>
      <c r="AI48" s="161"/>
      <c r="AJ48" s="162"/>
      <c r="AK48" s="161"/>
      <c r="AL48" s="163"/>
      <c r="AM48" s="164"/>
      <c r="AN48" s="159"/>
      <c r="AO48" s="159"/>
      <c r="AP48" s="159"/>
      <c r="AQ48" s="160"/>
      <c r="AR48" s="161"/>
      <c r="AS48" s="162"/>
      <c r="AT48" s="161"/>
      <c r="AU48" s="163"/>
      <c r="AV48" s="164"/>
      <c r="AW48" s="159"/>
      <c r="AX48" s="159"/>
      <c r="AY48" s="159"/>
      <c r="AZ48" s="160"/>
      <c r="BA48" s="161"/>
      <c r="BB48" s="162"/>
      <c r="BC48" s="161"/>
      <c r="BD48" s="163"/>
      <c r="BE48" s="164"/>
      <c r="BF48" s="159"/>
      <c r="BG48" s="159"/>
      <c r="BH48" s="159"/>
      <c r="BI48" s="160"/>
      <c r="BJ48" s="161"/>
      <c r="BK48" s="162"/>
      <c r="BL48" s="161"/>
      <c r="BM48" s="163"/>
      <c r="BN48" s="164"/>
      <c r="BO48" s="159"/>
      <c r="BP48" s="159"/>
      <c r="BQ48" s="159"/>
      <c r="BR48" s="160"/>
      <c r="BS48" s="161"/>
      <c r="BT48" s="162"/>
      <c r="BU48" s="161"/>
      <c r="BV48" s="163"/>
      <c r="BW48" s="164"/>
      <c r="BX48" s="159"/>
      <c r="BY48" s="159"/>
      <c r="BZ48" s="159"/>
      <c r="CA48" s="160"/>
      <c r="CB48" s="161"/>
      <c r="CC48" s="162"/>
      <c r="CD48" s="161"/>
      <c r="CE48" s="163"/>
      <c r="CF48" s="164"/>
      <c r="CG48" s="159"/>
      <c r="CH48" s="159"/>
      <c r="CI48" s="159"/>
      <c r="CJ48" s="160"/>
      <c r="CK48" s="161"/>
      <c r="CL48" s="162"/>
      <c r="CM48" s="161"/>
      <c r="CN48" s="163"/>
      <c r="CO48" s="164"/>
      <c r="CP48" s="159"/>
      <c r="CQ48" s="159"/>
      <c r="CR48" s="159"/>
      <c r="CS48" s="160"/>
      <c r="CT48" s="161"/>
      <c r="CU48" s="162"/>
      <c r="CV48" s="161"/>
      <c r="CW48" s="163"/>
      <c r="CX48" s="164"/>
      <c r="CY48" s="159"/>
      <c r="CZ48" s="159"/>
      <c r="DA48" s="159"/>
      <c r="DB48" s="160"/>
      <c r="DC48" s="161"/>
      <c r="DD48" s="162"/>
      <c r="DE48" s="161"/>
      <c r="DF48" s="163"/>
      <c r="DG48" s="164"/>
      <c r="DH48" s="159"/>
      <c r="DI48" s="159"/>
      <c r="DJ48" s="159"/>
      <c r="DK48" s="160"/>
      <c r="DL48" s="161"/>
      <c r="DM48" s="162"/>
      <c r="DN48" s="161"/>
      <c r="DO48" s="163"/>
      <c r="DP48" s="164"/>
      <c r="DQ48" s="159"/>
      <c r="DR48" s="159"/>
      <c r="DS48" s="159"/>
      <c r="DT48" s="160"/>
      <c r="DU48" s="161"/>
      <c r="DV48" s="162"/>
      <c r="DW48" s="161"/>
      <c r="DX48" s="163"/>
      <c r="DY48" s="164"/>
      <c r="DZ48" s="159"/>
      <c r="EA48" s="159"/>
      <c r="EB48" s="159"/>
      <c r="EC48" s="160"/>
      <c r="ED48" s="161"/>
      <c r="EE48" s="162"/>
      <c r="EF48" s="161"/>
      <c r="EG48" s="163"/>
      <c r="EH48" s="164"/>
      <c r="EI48" s="159"/>
      <c r="EJ48" s="159"/>
      <c r="EK48" s="159"/>
      <c r="EL48" s="160"/>
      <c r="EM48" s="161"/>
      <c r="EN48" s="162"/>
      <c r="EO48" s="161"/>
      <c r="EP48" s="163"/>
      <c r="EQ48" s="164"/>
      <c r="ER48" s="159"/>
      <c r="ES48" s="159"/>
      <c r="ET48" s="159"/>
      <c r="EU48" s="160"/>
      <c r="EV48" s="161"/>
      <c r="EW48" s="162"/>
      <c r="EX48" s="161"/>
      <c r="EY48" s="163"/>
      <c r="EZ48" s="164"/>
      <c r="FA48" s="159"/>
      <c r="FB48" s="159"/>
      <c r="FC48" s="159"/>
      <c r="FD48" s="160"/>
      <c r="FE48" s="161"/>
      <c r="FF48" s="162"/>
      <c r="FG48" s="161"/>
      <c r="FH48" s="163"/>
      <c r="FI48" s="164"/>
      <c r="FJ48" s="159"/>
      <c r="FK48" s="159"/>
      <c r="FL48" s="159"/>
      <c r="FM48" s="160"/>
      <c r="FN48" s="161"/>
      <c r="FO48" s="162"/>
      <c r="FP48" s="161"/>
      <c r="FQ48" s="163"/>
      <c r="FR48" s="164"/>
      <c r="FS48" s="159"/>
      <c r="FT48" s="159"/>
      <c r="FU48" s="159"/>
      <c r="FV48" s="160"/>
      <c r="FW48" s="161"/>
      <c r="FX48" s="162"/>
      <c r="FY48" s="161"/>
      <c r="FZ48" s="163"/>
      <c r="GA48" s="164"/>
      <c r="GB48" s="159"/>
      <c r="GC48" s="159"/>
      <c r="GD48" s="159"/>
      <c r="GE48" s="160"/>
      <c r="GF48" s="161"/>
      <c r="GG48" s="162"/>
      <c r="GH48" s="161"/>
      <c r="GI48" s="163"/>
      <c r="GJ48" s="164"/>
      <c r="GK48" s="159"/>
      <c r="GL48" s="159"/>
      <c r="GM48" s="159"/>
      <c r="GN48" s="160"/>
      <c r="GO48" s="161"/>
      <c r="GP48" s="162"/>
      <c r="GQ48" s="161"/>
      <c r="GR48" s="163"/>
      <c r="GS48" s="164"/>
      <c r="GT48" s="176"/>
      <c r="GU48" s="136"/>
      <c r="GV48" s="122"/>
      <c r="GW48" s="114"/>
      <c r="GX48" s="114"/>
      <c r="GY48" s="217"/>
      <c r="GZ48" s="93"/>
      <c r="HA48" s="116"/>
      <c r="HB48" s="116"/>
    </row>
    <row r="49" spans="1:210" x14ac:dyDescent="0.25">
      <c r="B49" s="116"/>
      <c r="C49" s="116"/>
      <c r="D49" s="41"/>
      <c r="E49" s="42"/>
      <c r="F49" s="43"/>
      <c r="G49" s="44"/>
      <c r="H49" s="45"/>
      <c r="I49" s="46"/>
      <c r="J49" s="155"/>
      <c r="K49" s="494"/>
      <c r="L49" s="105"/>
      <c r="M49" s="87"/>
      <c r="N49" s="88"/>
      <c r="O49" s="106"/>
      <c r="P49" s="150">
        <f t="shared" si="0"/>
        <v>0</v>
      </c>
      <c r="Q49" s="166"/>
      <c r="R49" s="166"/>
      <c r="S49" s="126"/>
      <c r="T49" s="45">
        <f t="shared" si="2"/>
        <v>0</v>
      </c>
      <c r="U49" s="153"/>
      <c r="V49" s="148"/>
      <c r="W49" s="178"/>
      <c r="X49" s="111"/>
      <c r="Y49" s="110"/>
      <c r="Z49" s="130"/>
      <c r="AA49" s="131"/>
      <c r="AB49" s="130"/>
      <c r="AC49" s="132"/>
      <c r="AD49" s="133"/>
      <c r="AE49" s="111"/>
      <c r="AF49" s="111"/>
      <c r="AG49" s="111"/>
      <c r="AH49" s="110"/>
      <c r="AI49" s="130"/>
      <c r="AJ49" s="131"/>
      <c r="AK49" s="130"/>
      <c r="AL49" s="132"/>
      <c r="AM49" s="133"/>
      <c r="AN49" s="111"/>
      <c r="AO49" s="111"/>
      <c r="AP49" s="111"/>
      <c r="AQ49" s="110"/>
      <c r="AR49" s="130"/>
      <c r="AS49" s="131"/>
      <c r="AT49" s="130"/>
      <c r="AU49" s="132"/>
      <c r="AV49" s="133"/>
      <c r="AW49" s="111"/>
      <c r="AX49" s="111"/>
      <c r="AY49" s="111"/>
      <c r="AZ49" s="110"/>
      <c r="BA49" s="130"/>
      <c r="BB49" s="131"/>
      <c r="BC49" s="130"/>
      <c r="BD49" s="132"/>
      <c r="BE49" s="133"/>
      <c r="BF49" s="111"/>
      <c r="BG49" s="111"/>
      <c r="BH49" s="111"/>
      <c r="BI49" s="110"/>
      <c r="BJ49" s="130"/>
      <c r="BK49" s="131"/>
      <c r="BL49" s="130"/>
      <c r="BM49" s="132"/>
      <c r="BN49" s="133"/>
      <c r="BO49" s="111"/>
      <c r="BP49" s="111"/>
      <c r="BQ49" s="111"/>
      <c r="BR49" s="110"/>
      <c r="BS49" s="130"/>
      <c r="BT49" s="131"/>
      <c r="BU49" s="130"/>
      <c r="BV49" s="132"/>
      <c r="BW49" s="133"/>
      <c r="BX49" s="111"/>
      <c r="BY49" s="111"/>
      <c r="BZ49" s="111"/>
      <c r="CA49" s="110"/>
      <c r="CB49" s="130"/>
      <c r="CC49" s="131"/>
      <c r="CD49" s="130"/>
      <c r="CE49" s="132"/>
      <c r="CF49" s="133"/>
      <c r="CG49" s="111"/>
      <c r="CH49" s="111"/>
      <c r="CI49" s="111"/>
      <c r="CJ49" s="110"/>
      <c r="CK49" s="130"/>
      <c r="CL49" s="131"/>
      <c r="CM49" s="130"/>
      <c r="CN49" s="132"/>
      <c r="CO49" s="133"/>
      <c r="CP49" s="111"/>
      <c r="CQ49" s="111"/>
      <c r="CR49" s="111"/>
      <c r="CS49" s="110"/>
      <c r="CT49" s="130"/>
      <c r="CU49" s="131"/>
      <c r="CV49" s="130"/>
      <c r="CW49" s="132"/>
      <c r="CX49" s="133"/>
      <c r="CY49" s="111"/>
      <c r="CZ49" s="111"/>
      <c r="DA49" s="111"/>
      <c r="DB49" s="110"/>
      <c r="DC49" s="130"/>
      <c r="DD49" s="131"/>
      <c r="DE49" s="130"/>
      <c r="DF49" s="132"/>
      <c r="DG49" s="133"/>
      <c r="DH49" s="111"/>
      <c r="DI49" s="111"/>
      <c r="DJ49" s="111"/>
      <c r="DK49" s="110"/>
      <c r="DL49" s="130"/>
      <c r="DM49" s="131"/>
      <c r="DN49" s="130"/>
      <c r="DO49" s="132"/>
      <c r="DP49" s="133"/>
      <c r="DQ49" s="111"/>
      <c r="DR49" s="111"/>
      <c r="DS49" s="111"/>
      <c r="DT49" s="110"/>
      <c r="DU49" s="130"/>
      <c r="DV49" s="131"/>
      <c r="DW49" s="130"/>
      <c r="DX49" s="132"/>
      <c r="DY49" s="133"/>
      <c r="DZ49" s="111"/>
      <c r="EA49" s="111"/>
      <c r="EB49" s="111"/>
      <c r="EC49" s="110"/>
      <c r="ED49" s="130"/>
      <c r="EE49" s="131"/>
      <c r="EF49" s="130"/>
      <c r="EG49" s="132"/>
      <c r="EH49" s="133"/>
      <c r="EI49" s="111"/>
      <c r="EJ49" s="111"/>
      <c r="EK49" s="111"/>
      <c r="EL49" s="110"/>
      <c r="EM49" s="130"/>
      <c r="EN49" s="131"/>
      <c r="EO49" s="130"/>
      <c r="EP49" s="132"/>
      <c r="EQ49" s="133"/>
      <c r="ER49" s="111"/>
      <c r="ES49" s="111"/>
      <c r="ET49" s="111"/>
      <c r="EU49" s="110"/>
      <c r="EV49" s="130"/>
      <c r="EW49" s="131"/>
      <c r="EX49" s="130"/>
      <c r="EY49" s="132"/>
      <c r="EZ49" s="133"/>
      <c r="FA49" s="111"/>
      <c r="FB49" s="111"/>
      <c r="FC49" s="111"/>
      <c r="FD49" s="110"/>
      <c r="FE49" s="130"/>
      <c r="FF49" s="131"/>
      <c r="FG49" s="130"/>
      <c r="FH49" s="132"/>
      <c r="FI49" s="133"/>
      <c r="FJ49" s="111"/>
      <c r="FK49" s="111"/>
      <c r="FL49" s="111"/>
      <c r="FM49" s="110"/>
      <c r="FN49" s="130"/>
      <c r="FO49" s="131"/>
      <c r="FP49" s="130"/>
      <c r="FQ49" s="132"/>
      <c r="FR49" s="133"/>
      <c r="FS49" s="111"/>
      <c r="FT49" s="111"/>
      <c r="FU49" s="111"/>
      <c r="FV49" s="110"/>
      <c r="FW49" s="130"/>
      <c r="FX49" s="131"/>
      <c r="FY49" s="130"/>
      <c r="FZ49" s="132"/>
      <c r="GA49" s="133"/>
      <c r="GB49" s="111"/>
      <c r="GC49" s="111"/>
      <c r="GD49" s="111"/>
      <c r="GE49" s="110"/>
      <c r="GF49" s="130"/>
      <c r="GG49" s="131"/>
      <c r="GH49" s="130"/>
      <c r="GI49" s="132"/>
      <c r="GJ49" s="133"/>
      <c r="GK49" s="111"/>
      <c r="GL49" s="111"/>
      <c r="GM49" s="111"/>
      <c r="GN49" s="110"/>
      <c r="GO49" s="130"/>
      <c r="GP49" s="131"/>
      <c r="GQ49" s="130"/>
      <c r="GR49" s="132"/>
      <c r="GS49" s="133"/>
      <c r="GT49" s="135"/>
      <c r="GU49" s="136"/>
      <c r="GV49" s="100"/>
      <c r="GW49" s="114"/>
      <c r="GX49" s="114"/>
      <c r="GY49" s="217"/>
      <c r="GZ49" s="93"/>
      <c r="HA49" s="116"/>
      <c r="HB49" s="116"/>
    </row>
    <row r="50" spans="1:210" x14ac:dyDescent="0.25">
      <c r="B50" s="116"/>
      <c r="C50" s="116"/>
      <c r="D50" s="41"/>
      <c r="E50" s="42"/>
      <c r="F50" s="43"/>
      <c r="G50" s="44"/>
      <c r="H50" s="45"/>
      <c r="I50" s="46"/>
      <c r="J50" s="104"/>
      <c r="K50" s="494"/>
      <c r="L50" s="105"/>
      <c r="M50" s="87"/>
      <c r="N50" s="88"/>
      <c r="O50" s="106"/>
      <c r="P50" s="150">
        <f t="shared" si="0"/>
        <v>0</v>
      </c>
      <c r="Q50" s="166"/>
      <c r="R50" s="166"/>
      <c r="S50" s="126"/>
      <c r="T50" s="45">
        <f t="shared" si="2"/>
        <v>0</v>
      </c>
      <c r="U50" s="153"/>
      <c r="V50" s="148"/>
      <c r="W50" s="178"/>
      <c r="X50" s="111"/>
      <c r="Y50" s="110"/>
      <c r="Z50" s="130"/>
      <c r="AA50" s="131"/>
      <c r="AB50" s="130"/>
      <c r="AC50" s="132"/>
      <c r="AD50" s="133"/>
      <c r="AE50" s="111"/>
      <c r="AF50" s="111"/>
      <c r="AG50" s="111"/>
      <c r="AH50" s="110"/>
      <c r="AI50" s="130"/>
      <c r="AJ50" s="131"/>
      <c r="AK50" s="130"/>
      <c r="AL50" s="132"/>
      <c r="AM50" s="133"/>
      <c r="AN50" s="111"/>
      <c r="AO50" s="111"/>
      <c r="AP50" s="111"/>
      <c r="AQ50" s="110"/>
      <c r="AR50" s="130"/>
      <c r="AS50" s="131"/>
      <c r="AT50" s="130"/>
      <c r="AU50" s="132"/>
      <c r="AV50" s="133"/>
      <c r="AW50" s="111"/>
      <c r="AX50" s="111"/>
      <c r="AY50" s="111"/>
      <c r="AZ50" s="110"/>
      <c r="BA50" s="130"/>
      <c r="BB50" s="131"/>
      <c r="BC50" s="130"/>
      <c r="BD50" s="132"/>
      <c r="BE50" s="133"/>
      <c r="BF50" s="111"/>
      <c r="BG50" s="111"/>
      <c r="BH50" s="111"/>
      <c r="BI50" s="110"/>
      <c r="BJ50" s="130"/>
      <c r="BK50" s="131"/>
      <c r="BL50" s="130"/>
      <c r="BM50" s="132"/>
      <c r="BN50" s="133"/>
      <c r="BO50" s="111"/>
      <c r="BP50" s="111"/>
      <c r="BQ50" s="111"/>
      <c r="BR50" s="110"/>
      <c r="BS50" s="130"/>
      <c r="BT50" s="131"/>
      <c r="BU50" s="130"/>
      <c r="BV50" s="132"/>
      <c r="BW50" s="133"/>
      <c r="BX50" s="111"/>
      <c r="BY50" s="111"/>
      <c r="BZ50" s="111"/>
      <c r="CA50" s="110"/>
      <c r="CB50" s="130"/>
      <c r="CC50" s="131"/>
      <c r="CD50" s="130"/>
      <c r="CE50" s="132"/>
      <c r="CF50" s="133"/>
      <c r="CG50" s="111"/>
      <c r="CH50" s="111"/>
      <c r="CI50" s="111"/>
      <c r="CJ50" s="110"/>
      <c r="CK50" s="130"/>
      <c r="CL50" s="131"/>
      <c r="CM50" s="130"/>
      <c r="CN50" s="132"/>
      <c r="CO50" s="133"/>
      <c r="CP50" s="111"/>
      <c r="CQ50" s="111"/>
      <c r="CR50" s="111"/>
      <c r="CS50" s="110"/>
      <c r="CT50" s="130"/>
      <c r="CU50" s="131"/>
      <c r="CV50" s="130"/>
      <c r="CW50" s="132"/>
      <c r="CX50" s="133"/>
      <c r="CY50" s="111"/>
      <c r="CZ50" s="111"/>
      <c r="DA50" s="111"/>
      <c r="DB50" s="110"/>
      <c r="DC50" s="130"/>
      <c r="DD50" s="131"/>
      <c r="DE50" s="130"/>
      <c r="DF50" s="132"/>
      <c r="DG50" s="133"/>
      <c r="DH50" s="111"/>
      <c r="DI50" s="111"/>
      <c r="DJ50" s="111"/>
      <c r="DK50" s="110"/>
      <c r="DL50" s="130"/>
      <c r="DM50" s="131"/>
      <c r="DN50" s="130"/>
      <c r="DO50" s="132"/>
      <c r="DP50" s="133"/>
      <c r="DQ50" s="111"/>
      <c r="DR50" s="111"/>
      <c r="DS50" s="111"/>
      <c r="DT50" s="110"/>
      <c r="DU50" s="130"/>
      <c r="DV50" s="131"/>
      <c r="DW50" s="130"/>
      <c r="DX50" s="132"/>
      <c r="DY50" s="133"/>
      <c r="DZ50" s="111"/>
      <c r="EA50" s="111"/>
      <c r="EB50" s="111"/>
      <c r="EC50" s="110"/>
      <c r="ED50" s="130"/>
      <c r="EE50" s="131"/>
      <c r="EF50" s="130"/>
      <c r="EG50" s="132"/>
      <c r="EH50" s="133"/>
      <c r="EI50" s="111"/>
      <c r="EJ50" s="111"/>
      <c r="EK50" s="111"/>
      <c r="EL50" s="110"/>
      <c r="EM50" s="130"/>
      <c r="EN50" s="131"/>
      <c r="EO50" s="130"/>
      <c r="EP50" s="132"/>
      <c r="EQ50" s="133"/>
      <c r="ER50" s="111"/>
      <c r="ES50" s="111"/>
      <c r="ET50" s="111"/>
      <c r="EU50" s="110"/>
      <c r="EV50" s="130"/>
      <c r="EW50" s="131"/>
      <c r="EX50" s="130"/>
      <c r="EY50" s="132"/>
      <c r="EZ50" s="133"/>
      <c r="FA50" s="111"/>
      <c r="FB50" s="111"/>
      <c r="FC50" s="111"/>
      <c r="FD50" s="110"/>
      <c r="FE50" s="130"/>
      <c r="FF50" s="131"/>
      <c r="FG50" s="130"/>
      <c r="FH50" s="132"/>
      <c r="FI50" s="133"/>
      <c r="FJ50" s="111"/>
      <c r="FK50" s="111"/>
      <c r="FL50" s="111"/>
      <c r="FM50" s="110"/>
      <c r="FN50" s="130"/>
      <c r="FO50" s="131"/>
      <c r="FP50" s="130"/>
      <c r="FQ50" s="132"/>
      <c r="FR50" s="133"/>
      <c r="FS50" s="111"/>
      <c r="FT50" s="111"/>
      <c r="FU50" s="111"/>
      <c r="FV50" s="110"/>
      <c r="FW50" s="130"/>
      <c r="FX50" s="131"/>
      <c r="FY50" s="130"/>
      <c r="FZ50" s="132"/>
      <c r="GA50" s="133"/>
      <c r="GB50" s="111"/>
      <c r="GC50" s="111"/>
      <c r="GD50" s="111"/>
      <c r="GE50" s="110"/>
      <c r="GF50" s="130"/>
      <c r="GG50" s="131"/>
      <c r="GH50" s="130"/>
      <c r="GI50" s="132"/>
      <c r="GJ50" s="133"/>
      <c r="GK50" s="111"/>
      <c r="GL50" s="111"/>
      <c r="GM50" s="111"/>
      <c r="GN50" s="110"/>
      <c r="GO50" s="130"/>
      <c r="GP50" s="131"/>
      <c r="GQ50" s="130"/>
      <c r="GR50" s="132"/>
      <c r="GS50" s="133"/>
      <c r="GT50" s="135"/>
      <c r="GU50" s="136"/>
      <c r="GV50" s="100"/>
      <c r="GW50" s="114"/>
      <c r="GX50" s="114"/>
      <c r="GY50" s="217"/>
      <c r="GZ50" s="93"/>
      <c r="HA50" s="116"/>
      <c r="HB50" s="116"/>
    </row>
    <row r="51" spans="1:210" x14ac:dyDescent="0.25">
      <c r="B51" s="116"/>
      <c r="C51" s="116"/>
      <c r="D51" s="41"/>
      <c r="E51" s="42"/>
      <c r="F51" s="43"/>
      <c r="G51" s="44"/>
      <c r="H51" s="45"/>
      <c r="I51" s="46"/>
      <c r="J51" s="104"/>
      <c r="K51" s="494"/>
      <c r="L51" s="105"/>
      <c r="M51" s="87"/>
      <c r="N51" s="88"/>
      <c r="O51" s="106"/>
      <c r="P51" s="150">
        <f t="shared" si="0"/>
        <v>0</v>
      </c>
      <c r="Q51" s="99"/>
      <c r="R51" s="179"/>
      <c r="S51" s="166"/>
      <c r="T51" s="45">
        <f t="shared" si="2"/>
        <v>0</v>
      </c>
      <c r="U51" s="157"/>
      <c r="V51" s="158"/>
      <c r="W51" s="180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76"/>
      <c r="GU51" s="136"/>
      <c r="GV51" s="100"/>
      <c r="GW51" s="114"/>
      <c r="GX51" s="114"/>
      <c r="GY51" s="217"/>
      <c r="GZ51" s="93"/>
      <c r="HA51" s="116"/>
      <c r="HB51" s="116"/>
    </row>
    <row r="52" spans="1:210" x14ac:dyDescent="0.25">
      <c r="B52" s="116"/>
      <c r="C52" s="116"/>
      <c r="D52" s="41"/>
      <c r="E52" s="42"/>
      <c r="F52" s="43"/>
      <c r="G52" s="44"/>
      <c r="H52" s="45"/>
      <c r="I52" s="46"/>
      <c r="J52" s="104" t="s">
        <v>13</v>
      </c>
      <c r="K52" s="494"/>
      <c r="L52" s="105"/>
      <c r="M52" s="87"/>
      <c r="N52" s="88"/>
      <c r="O52" s="106"/>
      <c r="P52" s="150">
        <f t="shared" si="0"/>
        <v>0</v>
      </c>
      <c r="Q52" s="99"/>
      <c r="R52" s="179"/>
      <c r="S52" s="181"/>
      <c r="T52" s="45">
        <f t="shared" si="2"/>
        <v>0</v>
      </c>
      <c r="U52" s="157"/>
      <c r="V52" s="158"/>
      <c r="W52" s="180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76"/>
      <c r="GU52" s="136"/>
      <c r="GV52" s="100"/>
      <c r="GW52" s="114"/>
      <c r="GX52" s="114"/>
      <c r="GY52" s="217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04"/>
      <c r="K53" s="494"/>
      <c r="L53" s="105"/>
      <c r="M53" s="87"/>
      <c r="N53" s="88"/>
      <c r="O53" s="106"/>
      <c r="P53" s="150">
        <f t="shared" si="0"/>
        <v>0</v>
      </c>
      <c r="Q53" s="182"/>
      <c r="R53" s="183"/>
      <c r="S53" s="183"/>
      <c r="T53" s="45">
        <f t="shared" si="2"/>
        <v>0</v>
      </c>
      <c r="U53" s="157"/>
      <c r="V53" s="158"/>
      <c r="W53" s="167"/>
      <c r="X53" s="159"/>
      <c r="Y53" s="160"/>
      <c r="Z53" s="161"/>
      <c r="AA53" s="162"/>
      <c r="AB53" s="161"/>
      <c r="AC53" s="163"/>
      <c r="AD53" s="164"/>
      <c r="AE53" s="159"/>
      <c r="AF53" s="159"/>
      <c r="AG53" s="159"/>
      <c r="AH53" s="160"/>
      <c r="AI53" s="161"/>
      <c r="AJ53" s="162"/>
      <c r="AK53" s="161"/>
      <c r="AL53" s="163"/>
      <c r="AM53" s="164"/>
      <c r="AN53" s="159"/>
      <c r="AO53" s="159"/>
      <c r="AP53" s="159"/>
      <c r="AQ53" s="160"/>
      <c r="AR53" s="161"/>
      <c r="AS53" s="162"/>
      <c r="AT53" s="161"/>
      <c r="AU53" s="163"/>
      <c r="AV53" s="164"/>
      <c r="AW53" s="159"/>
      <c r="AX53" s="159"/>
      <c r="AY53" s="159"/>
      <c r="AZ53" s="160"/>
      <c r="BA53" s="161"/>
      <c r="BB53" s="162"/>
      <c r="BC53" s="161"/>
      <c r="BD53" s="163"/>
      <c r="BE53" s="164"/>
      <c r="BF53" s="159"/>
      <c r="BG53" s="159"/>
      <c r="BH53" s="159"/>
      <c r="BI53" s="160"/>
      <c r="BJ53" s="161"/>
      <c r="BK53" s="162"/>
      <c r="BL53" s="161"/>
      <c r="BM53" s="163"/>
      <c r="BN53" s="164"/>
      <c r="BO53" s="159"/>
      <c r="BP53" s="159"/>
      <c r="BQ53" s="159"/>
      <c r="BR53" s="160"/>
      <c r="BS53" s="161"/>
      <c r="BT53" s="162"/>
      <c r="BU53" s="161"/>
      <c r="BV53" s="163"/>
      <c r="BW53" s="164"/>
      <c r="BX53" s="159"/>
      <c r="BY53" s="159"/>
      <c r="BZ53" s="159"/>
      <c r="CA53" s="160"/>
      <c r="CB53" s="161"/>
      <c r="CC53" s="162"/>
      <c r="CD53" s="161"/>
      <c r="CE53" s="163"/>
      <c r="CF53" s="164"/>
      <c r="CG53" s="159"/>
      <c r="CH53" s="159"/>
      <c r="CI53" s="159"/>
      <c r="CJ53" s="160"/>
      <c r="CK53" s="161"/>
      <c r="CL53" s="162"/>
      <c r="CM53" s="161"/>
      <c r="CN53" s="163"/>
      <c r="CO53" s="164"/>
      <c r="CP53" s="159"/>
      <c r="CQ53" s="159"/>
      <c r="CR53" s="159"/>
      <c r="CS53" s="160"/>
      <c r="CT53" s="161"/>
      <c r="CU53" s="162"/>
      <c r="CV53" s="161"/>
      <c r="CW53" s="163"/>
      <c r="CX53" s="164"/>
      <c r="CY53" s="159"/>
      <c r="CZ53" s="159"/>
      <c r="DA53" s="159"/>
      <c r="DB53" s="160"/>
      <c r="DC53" s="161"/>
      <c r="DD53" s="162"/>
      <c r="DE53" s="161"/>
      <c r="DF53" s="163"/>
      <c r="DG53" s="164"/>
      <c r="DH53" s="159"/>
      <c r="DI53" s="159"/>
      <c r="DJ53" s="159"/>
      <c r="DK53" s="160"/>
      <c r="DL53" s="161"/>
      <c r="DM53" s="162"/>
      <c r="DN53" s="161"/>
      <c r="DO53" s="163"/>
      <c r="DP53" s="164"/>
      <c r="DQ53" s="159"/>
      <c r="DR53" s="159"/>
      <c r="DS53" s="159"/>
      <c r="DT53" s="160"/>
      <c r="DU53" s="161"/>
      <c r="DV53" s="162"/>
      <c r="DW53" s="161"/>
      <c r="DX53" s="163"/>
      <c r="DY53" s="164"/>
      <c r="DZ53" s="159"/>
      <c r="EA53" s="159"/>
      <c r="EB53" s="159"/>
      <c r="EC53" s="160"/>
      <c r="ED53" s="161"/>
      <c r="EE53" s="162"/>
      <c r="EF53" s="161"/>
      <c r="EG53" s="163"/>
      <c r="EH53" s="164"/>
      <c r="EI53" s="159"/>
      <c r="EJ53" s="159"/>
      <c r="EK53" s="159"/>
      <c r="EL53" s="160"/>
      <c r="EM53" s="161"/>
      <c r="EN53" s="162"/>
      <c r="EO53" s="161"/>
      <c r="EP53" s="163"/>
      <c r="EQ53" s="164"/>
      <c r="ER53" s="159"/>
      <c r="ES53" s="159"/>
      <c r="ET53" s="159"/>
      <c r="EU53" s="160"/>
      <c r="EV53" s="161"/>
      <c r="EW53" s="162"/>
      <c r="EX53" s="161"/>
      <c r="EY53" s="163"/>
      <c r="EZ53" s="164"/>
      <c r="FA53" s="159"/>
      <c r="FB53" s="159"/>
      <c r="FC53" s="159"/>
      <c r="FD53" s="160"/>
      <c r="FE53" s="161"/>
      <c r="FF53" s="162"/>
      <c r="FG53" s="161"/>
      <c r="FH53" s="163"/>
      <c r="FI53" s="164"/>
      <c r="FJ53" s="159"/>
      <c r="FK53" s="159"/>
      <c r="FL53" s="159"/>
      <c r="FM53" s="160"/>
      <c r="FN53" s="161"/>
      <c r="FO53" s="162"/>
      <c r="FP53" s="161"/>
      <c r="FQ53" s="163"/>
      <c r="FR53" s="164"/>
      <c r="FS53" s="159"/>
      <c r="FT53" s="159"/>
      <c r="FU53" s="159"/>
      <c r="FV53" s="160"/>
      <c r="FW53" s="161"/>
      <c r="FX53" s="162"/>
      <c r="FY53" s="161"/>
      <c r="FZ53" s="163"/>
      <c r="GA53" s="164"/>
      <c r="GB53" s="159"/>
      <c r="GC53" s="159"/>
      <c r="GD53" s="159"/>
      <c r="GE53" s="160"/>
      <c r="GF53" s="161"/>
      <c r="GG53" s="162"/>
      <c r="GH53" s="161"/>
      <c r="GI53" s="163"/>
      <c r="GJ53" s="164"/>
      <c r="GK53" s="159"/>
      <c r="GL53" s="159"/>
      <c r="GM53" s="159"/>
      <c r="GN53" s="160"/>
      <c r="GO53" s="161"/>
      <c r="GP53" s="162"/>
      <c r="GQ53" s="161"/>
      <c r="GR53" s="163"/>
      <c r="GS53" s="164"/>
      <c r="GT53" s="184"/>
      <c r="GU53" s="136"/>
      <c r="GV53" s="100"/>
      <c r="GW53" s="114"/>
      <c r="GX53" s="114"/>
      <c r="GY53" s="217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55"/>
      <c r="K54" s="494"/>
      <c r="L54" s="105"/>
      <c r="M54" s="87"/>
      <c r="N54" s="88"/>
      <c r="O54" s="106"/>
      <c r="P54" s="150">
        <f t="shared" si="0"/>
        <v>0</v>
      </c>
      <c r="Q54" s="166"/>
      <c r="R54" s="183"/>
      <c r="S54" s="183"/>
      <c r="T54" s="45">
        <f t="shared" si="2"/>
        <v>0</v>
      </c>
      <c r="U54" s="157"/>
      <c r="V54" s="158"/>
      <c r="W54" s="167"/>
      <c r="X54" s="159"/>
      <c r="Y54" s="160"/>
      <c r="Z54" s="161"/>
      <c r="AA54" s="162"/>
      <c r="AB54" s="161"/>
      <c r="AC54" s="163"/>
      <c r="AD54" s="164"/>
      <c r="AE54" s="159"/>
      <c r="AF54" s="159"/>
      <c r="AG54" s="159"/>
      <c r="AH54" s="160"/>
      <c r="AI54" s="161"/>
      <c r="AJ54" s="162"/>
      <c r="AK54" s="161"/>
      <c r="AL54" s="163"/>
      <c r="AM54" s="164"/>
      <c r="AN54" s="159"/>
      <c r="AO54" s="159"/>
      <c r="AP54" s="159"/>
      <c r="AQ54" s="160"/>
      <c r="AR54" s="161"/>
      <c r="AS54" s="162"/>
      <c r="AT54" s="161"/>
      <c r="AU54" s="163"/>
      <c r="AV54" s="164"/>
      <c r="AW54" s="159"/>
      <c r="AX54" s="159"/>
      <c r="AY54" s="159"/>
      <c r="AZ54" s="160"/>
      <c r="BA54" s="161"/>
      <c r="BB54" s="162"/>
      <c r="BC54" s="161"/>
      <c r="BD54" s="163"/>
      <c r="BE54" s="164"/>
      <c r="BF54" s="159"/>
      <c r="BG54" s="159"/>
      <c r="BH54" s="159"/>
      <c r="BI54" s="160"/>
      <c r="BJ54" s="161"/>
      <c r="BK54" s="162"/>
      <c r="BL54" s="161"/>
      <c r="BM54" s="163"/>
      <c r="BN54" s="164"/>
      <c r="BO54" s="159"/>
      <c r="BP54" s="159"/>
      <c r="BQ54" s="159"/>
      <c r="BR54" s="160"/>
      <c r="BS54" s="161"/>
      <c r="BT54" s="162"/>
      <c r="BU54" s="161"/>
      <c r="BV54" s="163"/>
      <c r="BW54" s="164"/>
      <c r="BX54" s="159"/>
      <c r="BY54" s="159"/>
      <c r="BZ54" s="159"/>
      <c r="CA54" s="160"/>
      <c r="CB54" s="161"/>
      <c r="CC54" s="162"/>
      <c r="CD54" s="161"/>
      <c r="CE54" s="163"/>
      <c r="CF54" s="164"/>
      <c r="CG54" s="159"/>
      <c r="CH54" s="159"/>
      <c r="CI54" s="159"/>
      <c r="CJ54" s="160"/>
      <c r="CK54" s="161"/>
      <c r="CL54" s="162"/>
      <c r="CM54" s="161"/>
      <c r="CN54" s="163"/>
      <c r="CO54" s="164"/>
      <c r="CP54" s="159"/>
      <c r="CQ54" s="159"/>
      <c r="CR54" s="159"/>
      <c r="CS54" s="160"/>
      <c r="CT54" s="161"/>
      <c r="CU54" s="162"/>
      <c r="CV54" s="161"/>
      <c r="CW54" s="163"/>
      <c r="CX54" s="164"/>
      <c r="CY54" s="159"/>
      <c r="CZ54" s="159"/>
      <c r="DA54" s="159"/>
      <c r="DB54" s="160"/>
      <c r="DC54" s="161"/>
      <c r="DD54" s="162"/>
      <c r="DE54" s="161"/>
      <c r="DF54" s="163"/>
      <c r="DG54" s="164"/>
      <c r="DH54" s="159"/>
      <c r="DI54" s="159"/>
      <c r="DJ54" s="159"/>
      <c r="DK54" s="160"/>
      <c r="DL54" s="161"/>
      <c r="DM54" s="162"/>
      <c r="DN54" s="161"/>
      <c r="DO54" s="163"/>
      <c r="DP54" s="164"/>
      <c r="DQ54" s="159"/>
      <c r="DR54" s="159"/>
      <c r="DS54" s="159"/>
      <c r="DT54" s="160"/>
      <c r="DU54" s="161"/>
      <c r="DV54" s="162"/>
      <c r="DW54" s="161"/>
      <c r="DX54" s="163"/>
      <c r="DY54" s="164"/>
      <c r="DZ54" s="159"/>
      <c r="EA54" s="159"/>
      <c r="EB54" s="159"/>
      <c r="EC54" s="160"/>
      <c r="ED54" s="161"/>
      <c r="EE54" s="162"/>
      <c r="EF54" s="161"/>
      <c r="EG54" s="163"/>
      <c r="EH54" s="164"/>
      <c r="EI54" s="159"/>
      <c r="EJ54" s="159"/>
      <c r="EK54" s="159"/>
      <c r="EL54" s="160"/>
      <c r="EM54" s="161"/>
      <c r="EN54" s="162"/>
      <c r="EO54" s="161"/>
      <c r="EP54" s="163"/>
      <c r="EQ54" s="164"/>
      <c r="ER54" s="159"/>
      <c r="ES54" s="159"/>
      <c r="ET54" s="159"/>
      <c r="EU54" s="160"/>
      <c r="EV54" s="161"/>
      <c r="EW54" s="162"/>
      <c r="EX54" s="161"/>
      <c r="EY54" s="163"/>
      <c r="EZ54" s="164"/>
      <c r="FA54" s="159"/>
      <c r="FB54" s="159"/>
      <c r="FC54" s="159"/>
      <c r="FD54" s="160"/>
      <c r="FE54" s="161"/>
      <c r="FF54" s="162"/>
      <c r="FG54" s="161"/>
      <c r="FH54" s="163"/>
      <c r="FI54" s="164"/>
      <c r="FJ54" s="159"/>
      <c r="FK54" s="159"/>
      <c r="FL54" s="159"/>
      <c r="FM54" s="160"/>
      <c r="FN54" s="161"/>
      <c r="FO54" s="162"/>
      <c r="FP54" s="161"/>
      <c r="FQ54" s="163"/>
      <c r="FR54" s="164"/>
      <c r="FS54" s="159"/>
      <c r="FT54" s="159"/>
      <c r="FU54" s="159"/>
      <c r="FV54" s="160"/>
      <c r="FW54" s="161"/>
      <c r="FX54" s="162"/>
      <c r="FY54" s="161"/>
      <c r="FZ54" s="163"/>
      <c r="GA54" s="164"/>
      <c r="GB54" s="159"/>
      <c r="GC54" s="159"/>
      <c r="GD54" s="159"/>
      <c r="GE54" s="160"/>
      <c r="GF54" s="161"/>
      <c r="GG54" s="162"/>
      <c r="GH54" s="161"/>
      <c r="GI54" s="163"/>
      <c r="GJ54" s="164"/>
      <c r="GK54" s="159"/>
      <c r="GL54" s="159"/>
      <c r="GM54" s="159"/>
      <c r="GN54" s="160"/>
      <c r="GO54" s="161"/>
      <c r="GP54" s="162"/>
      <c r="GQ54" s="161"/>
      <c r="GR54" s="163"/>
      <c r="GS54" s="164"/>
      <c r="GT54" s="165"/>
      <c r="GU54" s="136"/>
      <c r="GV54" s="100"/>
      <c r="GW54" s="114"/>
      <c r="GX54" s="114"/>
      <c r="GY54" s="217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55"/>
      <c r="K55" s="494"/>
      <c r="L55" s="105"/>
      <c r="M55" s="87"/>
      <c r="N55" s="88"/>
      <c r="O55" s="106"/>
      <c r="P55" s="150">
        <f t="shared" si="0"/>
        <v>0</v>
      </c>
      <c r="Q55" s="166"/>
      <c r="R55" s="166"/>
      <c r="S55" s="166"/>
      <c r="T55" s="45">
        <f>Q55*O55</f>
        <v>0</v>
      </c>
      <c r="U55" s="157"/>
      <c r="V55" s="158"/>
      <c r="W55" s="167"/>
      <c r="X55" s="159"/>
      <c r="Y55" s="160"/>
      <c r="Z55" s="161"/>
      <c r="AA55" s="162"/>
      <c r="AB55" s="161"/>
      <c r="AC55" s="163"/>
      <c r="AD55" s="164"/>
      <c r="AE55" s="159"/>
      <c r="AF55" s="159"/>
      <c r="AG55" s="159"/>
      <c r="AH55" s="160"/>
      <c r="AI55" s="161"/>
      <c r="AJ55" s="162"/>
      <c r="AK55" s="161"/>
      <c r="AL55" s="163"/>
      <c r="AM55" s="164"/>
      <c r="AN55" s="159"/>
      <c r="AO55" s="159"/>
      <c r="AP55" s="159"/>
      <c r="AQ55" s="160"/>
      <c r="AR55" s="161"/>
      <c r="AS55" s="162"/>
      <c r="AT55" s="161"/>
      <c r="AU55" s="163"/>
      <c r="AV55" s="164"/>
      <c r="AW55" s="159"/>
      <c r="AX55" s="159"/>
      <c r="AY55" s="159"/>
      <c r="AZ55" s="160"/>
      <c r="BA55" s="161"/>
      <c r="BB55" s="162"/>
      <c r="BC55" s="161"/>
      <c r="BD55" s="163"/>
      <c r="BE55" s="164"/>
      <c r="BF55" s="159"/>
      <c r="BG55" s="159"/>
      <c r="BH55" s="159"/>
      <c r="BI55" s="160"/>
      <c r="BJ55" s="161"/>
      <c r="BK55" s="162"/>
      <c r="BL55" s="161"/>
      <c r="BM55" s="163"/>
      <c r="BN55" s="164"/>
      <c r="BO55" s="159"/>
      <c r="BP55" s="159"/>
      <c r="BQ55" s="159"/>
      <c r="BR55" s="160"/>
      <c r="BS55" s="161"/>
      <c r="BT55" s="162"/>
      <c r="BU55" s="161"/>
      <c r="BV55" s="163"/>
      <c r="BW55" s="164"/>
      <c r="BX55" s="159"/>
      <c r="BY55" s="159"/>
      <c r="BZ55" s="159"/>
      <c r="CA55" s="160"/>
      <c r="CB55" s="161"/>
      <c r="CC55" s="162"/>
      <c r="CD55" s="161"/>
      <c r="CE55" s="163"/>
      <c r="CF55" s="164"/>
      <c r="CG55" s="159"/>
      <c r="CH55" s="159"/>
      <c r="CI55" s="159"/>
      <c r="CJ55" s="160"/>
      <c r="CK55" s="161"/>
      <c r="CL55" s="162"/>
      <c r="CM55" s="161"/>
      <c r="CN55" s="163"/>
      <c r="CO55" s="164"/>
      <c r="CP55" s="159"/>
      <c r="CQ55" s="159"/>
      <c r="CR55" s="159"/>
      <c r="CS55" s="160"/>
      <c r="CT55" s="161"/>
      <c r="CU55" s="162"/>
      <c r="CV55" s="161"/>
      <c r="CW55" s="163"/>
      <c r="CX55" s="164"/>
      <c r="CY55" s="159"/>
      <c r="CZ55" s="159"/>
      <c r="DA55" s="159"/>
      <c r="DB55" s="160"/>
      <c r="DC55" s="161"/>
      <c r="DD55" s="162"/>
      <c r="DE55" s="161"/>
      <c r="DF55" s="163"/>
      <c r="DG55" s="164"/>
      <c r="DH55" s="159"/>
      <c r="DI55" s="159"/>
      <c r="DJ55" s="159"/>
      <c r="DK55" s="160"/>
      <c r="DL55" s="161"/>
      <c r="DM55" s="162"/>
      <c r="DN55" s="161"/>
      <c r="DO55" s="163"/>
      <c r="DP55" s="164"/>
      <c r="DQ55" s="159"/>
      <c r="DR55" s="159"/>
      <c r="DS55" s="159"/>
      <c r="DT55" s="160"/>
      <c r="DU55" s="161"/>
      <c r="DV55" s="162"/>
      <c r="DW55" s="161"/>
      <c r="DX55" s="163"/>
      <c r="DY55" s="164"/>
      <c r="DZ55" s="159"/>
      <c r="EA55" s="159"/>
      <c r="EB55" s="159"/>
      <c r="EC55" s="160"/>
      <c r="ED55" s="161"/>
      <c r="EE55" s="162"/>
      <c r="EF55" s="161"/>
      <c r="EG55" s="163"/>
      <c r="EH55" s="164"/>
      <c r="EI55" s="159"/>
      <c r="EJ55" s="159"/>
      <c r="EK55" s="159"/>
      <c r="EL55" s="160"/>
      <c r="EM55" s="161"/>
      <c r="EN55" s="162"/>
      <c r="EO55" s="161"/>
      <c r="EP55" s="163"/>
      <c r="EQ55" s="164"/>
      <c r="ER55" s="159"/>
      <c r="ES55" s="159"/>
      <c r="ET55" s="159"/>
      <c r="EU55" s="160"/>
      <c r="EV55" s="161"/>
      <c r="EW55" s="162"/>
      <c r="EX55" s="161"/>
      <c r="EY55" s="163"/>
      <c r="EZ55" s="164"/>
      <c r="FA55" s="159"/>
      <c r="FB55" s="159"/>
      <c r="FC55" s="159"/>
      <c r="FD55" s="160"/>
      <c r="FE55" s="161"/>
      <c r="FF55" s="162"/>
      <c r="FG55" s="161"/>
      <c r="FH55" s="163"/>
      <c r="FI55" s="164"/>
      <c r="FJ55" s="159"/>
      <c r="FK55" s="159"/>
      <c r="FL55" s="159"/>
      <c r="FM55" s="160"/>
      <c r="FN55" s="161"/>
      <c r="FO55" s="162"/>
      <c r="FP55" s="161"/>
      <c r="FQ55" s="163"/>
      <c r="FR55" s="164"/>
      <c r="FS55" s="159"/>
      <c r="FT55" s="159"/>
      <c r="FU55" s="159"/>
      <c r="FV55" s="160"/>
      <c r="FW55" s="161"/>
      <c r="FX55" s="162"/>
      <c r="FY55" s="161"/>
      <c r="FZ55" s="163"/>
      <c r="GA55" s="164"/>
      <c r="GB55" s="159"/>
      <c r="GC55" s="159"/>
      <c r="GD55" s="159"/>
      <c r="GE55" s="160"/>
      <c r="GF55" s="161"/>
      <c r="GG55" s="162"/>
      <c r="GH55" s="161"/>
      <c r="GI55" s="163"/>
      <c r="GJ55" s="164"/>
      <c r="GK55" s="159"/>
      <c r="GL55" s="159"/>
      <c r="GM55" s="159"/>
      <c r="GN55" s="160"/>
      <c r="GO55" s="161"/>
      <c r="GP55" s="162"/>
      <c r="GQ55" s="161"/>
      <c r="GR55" s="163"/>
      <c r="GS55" s="164"/>
      <c r="GT55" s="185"/>
      <c r="GU55" s="136"/>
      <c r="GV55" s="100"/>
      <c r="GW55" s="114"/>
      <c r="GX55" s="114"/>
      <c r="GY55" s="217"/>
      <c r="GZ55" s="93"/>
      <c r="HA55" s="116"/>
      <c r="HB55" s="116"/>
    </row>
    <row r="56" spans="1:210" x14ac:dyDescent="0.25">
      <c r="A56"/>
      <c r="B56" s="116"/>
      <c r="C56" s="116"/>
      <c r="D56" s="41"/>
      <c r="E56" s="42"/>
      <c r="F56" s="43"/>
      <c r="G56" s="44"/>
      <c r="H56" s="45"/>
      <c r="I56" s="46"/>
      <c r="J56" s="155"/>
      <c r="K56" s="494"/>
      <c r="L56" s="105"/>
      <c r="M56" s="87"/>
      <c r="N56" s="88"/>
      <c r="O56" s="106"/>
      <c r="P56" s="150">
        <f t="shared" si="0"/>
        <v>0</v>
      </c>
      <c r="Q56" s="166"/>
      <c r="R56" s="166"/>
      <c r="S56" s="166"/>
      <c r="T56" s="45">
        <f>Q56*O56</f>
        <v>0</v>
      </c>
      <c r="U56" s="157"/>
      <c r="V56" s="158"/>
      <c r="W56" s="167"/>
      <c r="X56" s="159"/>
      <c r="Y56" s="160"/>
      <c r="Z56" s="161"/>
      <c r="AA56" s="162"/>
      <c r="AB56" s="161"/>
      <c r="AC56" s="163"/>
      <c r="AD56" s="164"/>
      <c r="AE56" s="159"/>
      <c r="AF56" s="159"/>
      <c r="AG56" s="159"/>
      <c r="AH56" s="160"/>
      <c r="AI56" s="161"/>
      <c r="AJ56" s="162"/>
      <c r="AK56" s="161"/>
      <c r="AL56" s="163"/>
      <c r="AM56" s="164"/>
      <c r="AN56" s="159"/>
      <c r="AO56" s="159"/>
      <c r="AP56" s="159"/>
      <c r="AQ56" s="160"/>
      <c r="AR56" s="161"/>
      <c r="AS56" s="162"/>
      <c r="AT56" s="161"/>
      <c r="AU56" s="163"/>
      <c r="AV56" s="164"/>
      <c r="AW56" s="159"/>
      <c r="AX56" s="159"/>
      <c r="AY56" s="159"/>
      <c r="AZ56" s="160"/>
      <c r="BA56" s="161"/>
      <c r="BB56" s="162"/>
      <c r="BC56" s="161"/>
      <c r="BD56" s="163"/>
      <c r="BE56" s="164"/>
      <c r="BF56" s="159"/>
      <c r="BG56" s="159"/>
      <c r="BH56" s="159"/>
      <c r="BI56" s="160"/>
      <c r="BJ56" s="161"/>
      <c r="BK56" s="162"/>
      <c r="BL56" s="161"/>
      <c r="BM56" s="163"/>
      <c r="BN56" s="164"/>
      <c r="BO56" s="159"/>
      <c r="BP56" s="159"/>
      <c r="BQ56" s="159"/>
      <c r="BR56" s="160"/>
      <c r="BS56" s="161"/>
      <c r="BT56" s="162"/>
      <c r="BU56" s="161"/>
      <c r="BV56" s="163"/>
      <c r="BW56" s="164"/>
      <c r="BX56" s="159"/>
      <c r="BY56" s="159"/>
      <c r="BZ56" s="159"/>
      <c r="CA56" s="160"/>
      <c r="CB56" s="161"/>
      <c r="CC56" s="162"/>
      <c r="CD56" s="161"/>
      <c r="CE56" s="163"/>
      <c r="CF56" s="164"/>
      <c r="CG56" s="159"/>
      <c r="CH56" s="159"/>
      <c r="CI56" s="159"/>
      <c r="CJ56" s="160"/>
      <c r="CK56" s="161"/>
      <c r="CL56" s="162"/>
      <c r="CM56" s="161"/>
      <c r="CN56" s="163"/>
      <c r="CO56" s="164"/>
      <c r="CP56" s="159"/>
      <c r="CQ56" s="159"/>
      <c r="CR56" s="159"/>
      <c r="CS56" s="160"/>
      <c r="CT56" s="161"/>
      <c r="CU56" s="162"/>
      <c r="CV56" s="161"/>
      <c r="CW56" s="163"/>
      <c r="CX56" s="164"/>
      <c r="CY56" s="159"/>
      <c r="CZ56" s="159"/>
      <c r="DA56" s="159"/>
      <c r="DB56" s="160"/>
      <c r="DC56" s="161"/>
      <c r="DD56" s="162"/>
      <c r="DE56" s="161"/>
      <c r="DF56" s="163"/>
      <c r="DG56" s="164"/>
      <c r="DH56" s="159"/>
      <c r="DI56" s="159"/>
      <c r="DJ56" s="159"/>
      <c r="DK56" s="160"/>
      <c r="DL56" s="161"/>
      <c r="DM56" s="162"/>
      <c r="DN56" s="161"/>
      <c r="DO56" s="163"/>
      <c r="DP56" s="164"/>
      <c r="DQ56" s="159"/>
      <c r="DR56" s="159"/>
      <c r="DS56" s="159"/>
      <c r="DT56" s="160"/>
      <c r="DU56" s="161"/>
      <c r="DV56" s="162"/>
      <c r="DW56" s="161"/>
      <c r="DX56" s="163"/>
      <c r="DY56" s="164"/>
      <c r="DZ56" s="159"/>
      <c r="EA56" s="159"/>
      <c r="EB56" s="159"/>
      <c r="EC56" s="160"/>
      <c r="ED56" s="161"/>
      <c r="EE56" s="162"/>
      <c r="EF56" s="161"/>
      <c r="EG56" s="163"/>
      <c r="EH56" s="164"/>
      <c r="EI56" s="159"/>
      <c r="EJ56" s="159"/>
      <c r="EK56" s="159"/>
      <c r="EL56" s="160"/>
      <c r="EM56" s="161"/>
      <c r="EN56" s="162"/>
      <c r="EO56" s="161"/>
      <c r="EP56" s="163"/>
      <c r="EQ56" s="164"/>
      <c r="ER56" s="159"/>
      <c r="ES56" s="159"/>
      <c r="ET56" s="159"/>
      <c r="EU56" s="160"/>
      <c r="EV56" s="161"/>
      <c r="EW56" s="162"/>
      <c r="EX56" s="161"/>
      <c r="EY56" s="163"/>
      <c r="EZ56" s="164"/>
      <c r="FA56" s="159"/>
      <c r="FB56" s="159"/>
      <c r="FC56" s="159"/>
      <c r="FD56" s="160"/>
      <c r="FE56" s="161"/>
      <c r="FF56" s="162"/>
      <c r="FG56" s="161"/>
      <c r="FH56" s="163"/>
      <c r="FI56" s="164"/>
      <c r="FJ56" s="159"/>
      <c r="FK56" s="159"/>
      <c r="FL56" s="159"/>
      <c r="FM56" s="160"/>
      <c r="FN56" s="161"/>
      <c r="FO56" s="162"/>
      <c r="FP56" s="161"/>
      <c r="FQ56" s="163"/>
      <c r="FR56" s="164"/>
      <c r="FS56" s="159"/>
      <c r="FT56" s="159"/>
      <c r="FU56" s="159"/>
      <c r="FV56" s="160"/>
      <c r="FW56" s="161"/>
      <c r="FX56" s="162"/>
      <c r="FY56" s="161"/>
      <c r="FZ56" s="163"/>
      <c r="GA56" s="164"/>
      <c r="GB56" s="159"/>
      <c r="GC56" s="159"/>
      <c r="GD56" s="159"/>
      <c r="GE56" s="160"/>
      <c r="GF56" s="161"/>
      <c r="GG56" s="162"/>
      <c r="GH56" s="161"/>
      <c r="GI56" s="163"/>
      <c r="GJ56" s="164"/>
      <c r="GK56" s="159"/>
      <c r="GL56" s="159"/>
      <c r="GM56" s="159"/>
      <c r="GN56" s="160"/>
      <c r="GO56" s="161"/>
      <c r="GP56" s="162"/>
      <c r="GQ56" s="161"/>
      <c r="GR56" s="163"/>
      <c r="GS56" s="164"/>
      <c r="GT56" s="165"/>
      <c r="GU56" s="136"/>
      <c r="GV56" s="100"/>
      <c r="GW56" s="114"/>
      <c r="GX56" s="114"/>
      <c r="GY56" s="217"/>
      <c r="GZ56" s="93"/>
      <c r="HA56" s="116"/>
      <c r="HB56" s="116"/>
    </row>
    <row r="57" spans="1:210" ht="18.75" x14ac:dyDescent="0.3">
      <c r="A57"/>
      <c r="B57" s="116"/>
      <c r="C57" s="116"/>
      <c r="D57" s="41"/>
      <c r="E57" s="42"/>
      <c r="F57" s="43"/>
      <c r="G57" s="44"/>
      <c r="H57" s="45"/>
      <c r="I57" s="46"/>
      <c r="J57" s="497"/>
      <c r="K57" s="494"/>
      <c r="L57" s="105"/>
      <c r="M57" s="87"/>
      <c r="N57" s="88"/>
      <c r="O57" s="106"/>
      <c r="P57" s="150">
        <f t="shared" si="0"/>
        <v>0</v>
      </c>
      <c r="Q57" s="99"/>
      <c r="R57" s="166"/>
      <c r="S57" s="166"/>
      <c r="T57" s="45">
        <f>Q57*O57</f>
        <v>0</v>
      </c>
      <c r="U57" s="153"/>
      <c r="V57" s="148"/>
      <c r="W57" s="178"/>
      <c r="X57" s="111"/>
      <c r="Y57" s="110"/>
      <c r="Z57" s="130"/>
      <c r="AA57" s="131"/>
      <c r="AB57" s="130"/>
      <c r="AC57" s="132"/>
      <c r="AD57" s="133"/>
      <c r="AE57" s="111"/>
      <c r="AF57" s="111"/>
      <c r="AG57" s="111"/>
      <c r="AH57" s="110"/>
      <c r="AI57" s="130"/>
      <c r="AJ57" s="131"/>
      <c r="AK57" s="130"/>
      <c r="AL57" s="132"/>
      <c r="AM57" s="133"/>
      <c r="AN57" s="111"/>
      <c r="AO57" s="111"/>
      <c r="AP57" s="111"/>
      <c r="AQ57" s="110"/>
      <c r="AR57" s="130"/>
      <c r="AS57" s="131"/>
      <c r="AT57" s="130"/>
      <c r="AU57" s="132"/>
      <c r="AV57" s="133"/>
      <c r="AW57" s="111"/>
      <c r="AX57" s="111"/>
      <c r="AY57" s="111"/>
      <c r="AZ57" s="110"/>
      <c r="BA57" s="130"/>
      <c r="BB57" s="131"/>
      <c r="BC57" s="130"/>
      <c r="BD57" s="132"/>
      <c r="BE57" s="133"/>
      <c r="BF57" s="111"/>
      <c r="BG57" s="111"/>
      <c r="BH57" s="111"/>
      <c r="BI57" s="110"/>
      <c r="BJ57" s="130"/>
      <c r="BK57" s="131"/>
      <c r="BL57" s="130"/>
      <c r="BM57" s="132"/>
      <c r="BN57" s="133"/>
      <c r="BO57" s="111"/>
      <c r="BP57" s="111"/>
      <c r="BQ57" s="111"/>
      <c r="BR57" s="110"/>
      <c r="BS57" s="130"/>
      <c r="BT57" s="131"/>
      <c r="BU57" s="130"/>
      <c r="BV57" s="132"/>
      <c r="BW57" s="133"/>
      <c r="BX57" s="111"/>
      <c r="BY57" s="111"/>
      <c r="BZ57" s="111"/>
      <c r="CA57" s="110"/>
      <c r="CB57" s="130"/>
      <c r="CC57" s="131"/>
      <c r="CD57" s="130"/>
      <c r="CE57" s="132"/>
      <c r="CF57" s="133"/>
      <c r="CG57" s="111"/>
      <c r="CH57" s="111"/>
      <c r="CI57" s="111"/>
      <c r="CJ57" s="110"/>
      <c r="CK57" s="130"/>
      <c r="CL57" s="131"/>
      <c r="CM57" s="130"/>
      <c r="CN57" s="132"/>
      <c r="CO57" s="133"/>
      <c r="CP57" s="111"/>
      <c r="CQ57" s="111"/>
      <c r="CR57" s="111"/>
      <c r="CS57" s="110"/>
      <c r="CT57" s="130"/>
      <c r="CU57" s="131"/>
      <c r="CV57" s="130"/>
      <c r="CW57" s="132"/>
      <c r="CX57" s="133"/>
      <c r="CY57" s="111"/>
      <c r="CZ57" s="111"/>
      <c r="DA57" s="111"/>
      <c r="DB57" s="110"/>
      <c r="DC57" s="130"/>
      <c r="DD57" s="131"/>
      <c r="DE57" s="130"/>
      <c r="DF57" s="132"/>
      <c r="DG57" s="133"/>
      <c r="DH57" s="111"/>
      <c r="DI57" s="111"/>
      <c r="DJ57" s="111"/>
      <c r="DK57" s="110"/>
      <c r="DL57" s="130"/>
      <c r="DM57" s="131"/>
      <c r="DN57" s="130"/>
      <c r="DO57" s="132"/>
      <c r="DP57" s="133"/>
      <c r="DQ57" s="111"/>
      <c r="DR57" s="111"/>
      <c r="DS57" s="111"/>
      <c r="DT57" s="110"/>
      <c r="DU57" s="130"/>
      <c r="DV57" s="131"/>
      <c r="DW57" s="130"/>
      <c r="DX57" s="132"/>
      <c r="DY57" s="133"/>
      <c r="DZ57" s="111"/>
      <c r="EA57" s="111"/>
      <c r="EB57" s="111"/>
      <c r="EC57" s="110"/>
      <c r="ED57" s="130"/>
      <c r="EE57" s="131"/>
      <c r="EF57" s="130"/>
      <c r="EG57" s="132"/>
      <c r="EH57" s="133"/>
      <c r="EI57" s="111"/>
      <c r="EJ57" s="111"/>
      <c r="EK57" s="111"/>
      <c r="EL57" s="110"/>
      <c r="EM57" s="130"/>
      <c r="EN57" s="131"/>
      <c r="EO57" s="130"/>
      <c r="EP57" s="132"/>
      <c r="EQ57" s="133"/>
      <c r="ER57" s="111"/>
      <c r="ES57" s="111"/>
      <c r="ET57" s="111"/>
      <c r="EU57" s="110"/>
      <c r="EV57" s="130"/>
      <c r="EW57" s="131"/>
      <c r="EX57" s="130"/>
      <c r="EY57" s="132"/>
      <c r="EZ57" s="133"/>
      <c r="FA57" s="111"/>
      <c r="FB57" s="111"/>
      <c r="FC57" s="111"/>
      <c r="FD57" s="110"/>
      <c r="FE57" s="130"/>
      <c r="FF57" s="131"/>
      <c r="FG57" s="130"/>
      <c r="FH57" s="132"/>
      <c r="FI57" s="133"/>
      <c r="FJ57" s="111"/>
      <c r="FK57" s="111"/>
      <c r="FL57" s="111"/>
      <c r="FM57" s="110"/>
      <c r="FN57" s="130"/>
      <c r="FO57" s="131"/>
      <c r="FP57" s="130"/>
      <c r="FQ57" s="132"/>
      <c r="FR57" s="133"/>
      <c r="FS57" s="111"/>
      <c r="FT57" s="111"/>
      <c r="FU57" s="111"/>
      <c r="FV57" s="110"/>
      <c r="FW57" s="130"/>
      <c r="FX57" s="131"/>
      <c r="FY57" s="130"/>
      <c r="FZ57" s="132"/>
      <c r="GA57" s="133"/>
      <c r="GB57" s="111"/>
      <c r="GC57" s="111"/>
      <c r="GD57" s="111"/>
      <c r="GE57" s="110"/>
      <c r="GF57" s="130"/>
      <c r="GG57" s="131"/>
      <c r="GH57" s="130"/>
      <c r="GI57" s="132"/>
      <c r="GJ57" s="133"/>
      <c r="GK57" s="111"/>
      <c r="GL57" s="111"/>
      <c r="GM57" s="111"/>
      <c r="GN57" s="110"/>
      <c r="GO57" s="130"/>
      <c r="GP57" s="131"/>
      <c r="GQ57" s="130"/>
      <c r="GR57" s="132"/>
      <c r="GS57" s="133"/>
      <c r="GT57" s="186"/>
      <c r="GU57" s="136"/>
      <c r="GV57" s="122"/>
      <c r="GW57" s="114"/>
      <c r="GX57" s="114"/>
      <c r="GY57" s="217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4"/>
      <c r="L58" s="105"/>
      <c r="M58" s="87"/>
      <c r="N58" s="173"/>
      <c r="O58" s="106"/>
      <c r="P58" s="150">
        <f>O58-L58</f>
        <v>0</v>
      </c>
      <c r="Q58" s="166"/>
      <c r="R58" s="166"/>
      <c r="S58" s="147"/>
      <c r="T58" s="45">
        <f>Q58*O58+S58+0</f>
        <v>0</v>
      </c>
      <c r="U58" s="157"/>
      <c r="V58" s="15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36"/>
      <c r="GV58" s="100"/>
      <c r="GW58" s="114"/>
      <c r="GX58" s="114"/>
      <c r="GY58" s="217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494"/>
      <c r="L59" s="105"/>
      <c r="M59" s="87"/>
      <c r="N59" s="173"/>
      <c r="O59" s="106"/>
      <c r="P59" s="150">
        <f t="shared" ref="P59:P70" si="3">O59-L59</f>
        <v>0</v>
      </c>
      <c r="Q59" s="166"/>
      <c r="R59" s="166"/>
      <c r="S59" s="147"/>
      <c r="T59" s="45">
        <f>Q59*O59+S59+0</f>
        <v>0</v>
      </c>
      <c r="U59" s="157"/>
      <c r="V59" s="15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87"/>
      <c r="GV59" s="100"/>
      <c r="GW59" s="114"/>
      <c r="GX59" s="114"/>
      <c r="GY59" s="217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494"/>
      <c r="L60" s="105"/>
      <c r="M60" s="87"/>
      <c r="N60" s="173"/>
      <c r="O60" s="106"/>
      <c r="P60" s="150">
        <f t="shared" si="3"/>
        <v>0</v>
      </c>
      <c r="Q60" s="166"/>
      <c r="R60" s="833"/>
      <c r="S60" s="834"/>
      <c r="T60" s="45">
        <f>Q60*O60</f>
        <v>0</v>
      </c>
      <c r="U60" s="157"/>
      <c r="V60" s="15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87"/>
      <c r="GV60" s="100"/>
      <c r="GW60" s="114"/>
      <c r="GX60" s="114"/>
      <c r="GY60" s="217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494"/>
      <c r="L61" s="105"/>
      <c r="M61" s="87"/>
      <c r="N61" s="88"/>
      <c r="O61" s="106"/>
      <c r="P61" s="150">
        <f t="shared" si="3"/>
        <v>0</v>
      </c>
      <c r="Q61" s="166"/>
      <c r="R61" s="166"/>
      <c r="S61" s="166"/>
      <c r="T61" s="45">
        <f t="shared" ref="T61:T68" si="4">Q61*O61+S61+0</f>
        <v>0</v>
      </c>
      <c r="U61" s="157"/>
      <c r="V61" s="15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217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4"/>
      <c r="L62" s="105"/>
      <c r="M62" s="87"/>
      <c r="N62" s="88"/>
      <c r="O62" s="106"/>
      <c r="P62" s="150">
        <f t="shared" si="3"/>
        <v>0</v>
      </c>
      <c r="Q62" s="166"/>
      <c r="R62" s="166"/>
      <c r="S62" s="166"/>
      <c r="T62" s="45">
        <f t="shared" si="4"/>
        <v>0</v>
      </c>
      <c r="U62" s="153"/>
      <c r="V62" s="14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65"/>
      <c r="GU62" s="136"/>
      <c r="GV62" s="100"/>
      <c r="GW62" s="114"/>
      <c r="GX62" s="188"/>
      <c r="GY62" s="217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04"/>
      <c r="K63" s="494"/>
      <c r="L63" s="105"/>
      <c r="M63" s="87"/>
      <c r="N63" s="88"/>
      <c r="O63" s="106"/>
      <c r="P63" s="150">
        <f t="shared" si="3"/>
        <v>0</v>
      </c>
      <c r="Q63" s="166"/>
      <c r="R63" s="166"/>
      <c r="S63" s="166"/>
      <c r="T63" s="45">
        <f t="shared" si="4"/>
        <v>0</v>
      </c>
      <c r="U63" s="153"/>
      <c r="V63" s="14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65"/>
      <c r="GU63" s="136"/>
      <c r="GV63" s="100"/>
      <c r="GW63" s="114"/>
      <c r="GX63" s="188"/>
      <c r="GY63" s="217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494"/>
      <c r="L64" s="105"/>
      <c r="M64" s="87"/>
      <c r="N64" s="88"/>
      <c r="O64" s="106"/>
      <c r="P64" s="150">
        <f t="shared" si="3"/>
        <v>0</v>
      </c>
      <c r="Q64" s="166"/>
      <c r="R64" s="166"/>
      <c r="S64" s="166"/>
      <c r="T64" s="45">
        <f t="shared" si="4"/>
        <v>0</v>
      </c>
      <c r="U64" s="153"/>
      <c r="V64" s="148"/>
      <c r="W64" s="167"/>
      <c r="X64" s="159"/>
      <c r="Y64" s="160"/>
      <c r="Z64" s="161"/>
      <c r="AA64" s="162"/>
      <c r="AB64" s="161"/>
      <c r="AC64" s="163"/>
      <c r="AD64" s="164"/>
      <c r="AE64" s="159"/>
      <c r="AF64" s="159"/>
      <c r="AG64" s="159"/>
      <c r="AH64" s="160"/>
      <c r="AI64" s="161"/>
      <c r="AJ64" s="162"/>
      <c r="AK64" s="161"/>
      <c r="AL64" s="163"/>
      <c r="AM64" s="164"/>
      <c r="AN64" s="159"/>
      <c r="AO64" s="159"/>
      <c r="AP64" s="159"/>
      <c r="AQ64" s="160"/>
      <c r="AR64" s="161"/>
      <c r="AS64" s="162"/>
      <c r="AT64" s="161"/>
      <c r="AU64" s="163"/>
      <c r="AV64" s="164"/>
      <c r="AW64" s="159"/>
      <c r="AX64" s="159"/>
      <c r="AY64" s="159"/>
      <c r="AZ64" s="160"/>
      <c r="BA64" s="161"/>
      <c r="BB64" s="162"/>
      <c r="BC64" s="161"/>
      <c r="BD64" s="163"/>
      <c r="BE64" s="164"/>
      <c r="BF64" s="159"/>
      <c r="BG64" s="159"/>
      <c r="BH64" s="159"/>
      <c r="BI64" s="160"/>
      <c r="BJ64" s="161"/>
      <c r="BK64" s="162"/>
      <c r="BL64" s="161"/>
      <c r="BM64" s="163"/>
      <c r="BN64" s="164"/>
      <c r="BO64" s="159"/>
      <c r="BP64" s="159"/>
      <c r="BQ64" s="159"/>
      <c r="BR64" s="160"/>
      <c r="BS64" s="161"/>
      <c r="BT64" s="162"/>
      <c r="BU64" s="161"/>
      <c r="BV64" s="163"/>
      <c r="BW64" s="164"/>
      <c r="BX64" s="159"/>
      <c r="BY64" s="159"/>
      <c r="BZ64" s="159"/>
      <c r="CA64" s="160"/>
      <c r="CB64" s="161"/>
      <c r="CC64" s="162"/>
      <c r="CD64" s="161"/>
      <c r="CE64" s="163"/>
      <c r="CF64" s="164"/>
      <c r="CG64" s="159"/>
      <c r="CH64" s="159"/>
      <c r="CI64" s="159"/>
      <c r="CJ64" s="160"/>
      <c r="CK64" s="161"/>
      <c r="CL64" s="162"/>
      <c r="CM64" s="161"/>
      <c r="CN64" s="163"/>
      <c r="CO64" s="164"/>
      <c r="CP64" s="159"/>
      <c r="CQ64" s="159"/>
      <c r="CR64" s="159"/>
      <c r="CS64" s="160"/>
      <c r="CT64" s="161"/>
      <c r="CU64" s="162"/>
      <c r="CV64" s="161"/>
      <c r="CW64" s="163"/>
      <c r="CX64" s="164"/>
      <c r="CY64" s="159"/>
      <c r="CZ64" s="159"/>
      <c r="DA64" s="159"/>
      <c r="DB64" s="160"/>
      <c r="DC64" s="161"/>
      <c r="DD64" s="162"/>
      <c r="DE64" s="161"/>
      <c r="DF64" s="163"/>
      <c r="DG64" s="164"/>
      <c r="DH64" s="159"/>
      <c r="DI64" s="159"/>
      <c r="DJ64" s="159"/>
      <c r="DK64" s="160"/>
      <c r="DL64" s="161"/>
      <c r="DM64" s="162"/>
      <c r="DN64" s="161"/>
      <c r="DO64" s="163"/>
      <c r="DP64" s="164"/>
      <c r="DQ64" s="159"/>
      <c r="DR64" s="159"/>
      <c r="DS64" s="159"/>
      <c r="DT64" s="160"/>
      <c r="DU64" s="161"/>
      <c r="DV64" s="162"/>
      <c r="DW64" s="161"/>
      <c r="DX64" s="163"/>
      <c r="DY64" s="164"/>
      <c r="DZ64" s="159"/>
      <c r="EA64" s="159"/>
      <c r="EB64" s="159"/>
      <c r="EC64" s="160"/>
      <c r="ED64" s="161"/>
      <c r="EE64" s="162"/>
      <c r="EF64" s="161"/>
      <c r="EG64" s="163"/>
      <c r="EH64" s="164"/>
      <c r="EI64" s="159"/>
      <c r="EJ64" s="159"/>
      <c r="EK64" s="159"/>
      <c r="EL64" s="160"/>
      <c r="EM64" s="161"/>
      <c r="EN64" s="162"/>
      <c r="EO64" s="161"/>
      <c r="EP64" s="163"/>
      <c r="EQ64" s="164"/>
      <c r="ER64" s="159"/>
      <c r="ES64" s="159"/>
      <c r="ET64" s="159"/>
      <c r="EU64" s="160"/>
      <c r="EV64" s="161"/>
      <c r="EW64" s="162"/>
      <c r="EX64" s="161"/>
      <c r="EY64" s="163"/>
      <c r="EZ64" s="164"/>
      <c r="FA64" s="159"/>
      <c r="FB64" s="159"/>
      <c r="FC64" s="159"/>
      <c r="FD64" s="160"/>
      <c r="FE64" s="161"/>
      <c r="FF64" s="162"/>
      <c r="FG64" s="161"/>
      <c r="FH64" s="163"/>
      <c r="FI64" s="164"/>
      <c r="FJ64" s="159"/>
      <c r="FK64" s="159"/>
      <c r="FL64" s="159"/>
      <c r="FM64" s="160"/>
      <c r="FN64" s="161"/>
      <c r="FO64" s="162"/>
      <c r="FP64" s="161"/>
      <c r="FQ64" s="163"/>
      <c r="FR64" s="164"/>
      <c r="FS64" s="159"/>
      <c r="FT64" s="159"/>
      <c r="FU64" s="159"/>
      <c r="FV64" s="160"/>
      <c r="FW64" s="161"/>
      <c r="FX64" s="162"/>
      <c r="FY64" s="161"/>
      <c r="FZ64" s="163"/>
      <c r="GA64" s="164"/>
      <c r="GB64" s="159"/>
      <c r="GC64" s="159"/>
      <c r="GD64" s="159"/>
      <c r="GE64" s="160"/>
      <c r="GF64" s="161"/>
      <c r="GG64" s="162"/>
      <c r="GH64" s="161"/>
      <c r="GI64" s="163"/>
      <c r="GJ64" s="164"/>
      <c r="GK64" s="159"/>
      <c r="GL64" s="159"/>
      <c r="GM64" s="159"/>
      <c r="GN64" s="160"/>
      <c r="GO64" s="161"/>
      <c r="GP64" s="162"/>
      <c r="GQ64" s="161"/>
      <c r="GR64" s="163"/>
      <c r="GS64" s="164"/>
      <c r="GT64" s="165"/>
      <c r="GU64" s="136"/>
      <c r="GV64" s="100"/>
      <c r="GW64" s="114"/>
      <c r="GX64" s="188"/>
      <c r="GY64" s="217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4"/>
      <c r="L65" s="105"/>
      <c r="M65" s="87"/>
      <c r="N65" s="88"/>
      <c r="O65" s="106"/>
      <c r="P65" s="150">
        <f t="shared" si="3"/>
        <v>0</v>
      </c>
      <c r="Q65" s="166"/>
      <c r="R65" s="166"/>
      <c r="S65" s="166"/>
      <c r="T65" s="45">
        <f t="shared" si="4"/>
        <v>0</v>
      </c>
      <c r="U65" s="153"/>
      <c r="V65" s="148"/>
      <c r="W65" s="167"/>
      <c r="X65" s="159"/>
      <c r="Y65" s="160"/>
      <c r="Z65" s="161"/>
      <c r="AA65" s="162"/>
      <c r="AB65" s="161"/>
      <c r="AC65" s="163"/>
      <c r="AD65" s="164"/>
      <c r="AE65" s="159"/>
      <c r="AF65" s="159"/>
      <c r="AG65" s="159"/>
      <c r="AH65" s="160"/>
      <c r="AI65" s="161"/>
      <c r="AJ65" s="162"/>
      <c r="AK65" s="161"/>
      <c r="AL65" s="163"/>
      <c r="AM65" s="164"/>
      <c r="AN65" s="159"/>
      <c r="AO65" s="159"/>
      <c r="AP65" s="159"/>
      <c r="AQ65" s="160"/>
      <c r="AR65" s="161"/>
      <c r="AS65" s="162"/>
      <c r="AT65" s="161"/>
      <c r="AU65" s="163"/>
      <c r="AV65" s="164"/>
      <c r="AW65" s="159"/>
      <c r="AX65" s="159"/>
      <c r="AY65" s="159"/>
      <c r="AZ65" s="160"/>
      <c r="BA65" s="161"/>
      <c r="BB65" s="162"/>
      <c r="BC65" s="161"/>
      <c r="BD65" s="163"/>
      <c r="BE65" s="164"/>
      <c r="BF65" s="159"/>
      <c r="BG65" s="159"/>
      <c r="BH65" s="159"/>
      <c r="BI65" s="160"/>
      <c r="BJ65" s="161"/>
      <c r="BK65" s="162"/>
      <c r="BL65" s="161"/>
      <c r="BM65" s="163"/>
      <c r="BN65" s="164"/>
      <c r="BO65" s="159"/>
      <c r="BP65" s="159"/>
      <c r="BQ65" s="159"/>
      <c r="BR65" s="160"/>
      <c r="BS65" s="161"/>
      <c r="BT65" s="162"/>
      <c r="BU65" s="161"/>
      <c r="BV65" s="163"/>
      <c r="BW65" s="164"/>
      <c r="BX65" s="159"/>
      <c r="BY65" s="159"/>
      <c r="BZ65" s="159"/>
      <c r="CA65" s="160"/>
      <c r="CB65" s="161"/>
      <c r="CC65" s="162"/>
      <c r="CD65" s="161"/>
      <c r="CE65" s="163"/>
      <c r="CF65" s="164"/>
      <c r="CG65" s="159"/>
      <c r="CH65" s="159"/>
      <c r="CI65" s="159"/>
      <c r="CJ65" s="160"/>
      <c r="CK65" s="161"/>
      <c r="CL65" s="162"/>
      <c r="CM65" s="161"/>
      <c r="CN65" s="163"/>
      <c r="CO65" s="164"/>
      <c r="CP65" s="159"/>
      <c r="CQ65" s="159"/>
      <c r="CR65" s="159"/>
      <c r="CS65" s="160"/>
      <c r="CT65" s="161"/>
      <c r="CU65" s="162"/>
      <c r="CV65" s="161"/>
      <c r="CW65" s="163"/>
      <c r="CX65" s="164"/>
      <c r="CY65" s="159"/>
      <c r="CZ65" s="159"/>
      <c r="DA65" s="159"/>
      <c r="DB65" s="160"/>
      <c r="DC65" s="161"/>
      <c r="DD65" s="162"/>
      <c r="DE65" s="161"/>
      <c r="DF65" s="163"/>
      <c r="DG65" s="164"/>
      <c r="DH65" s="159"/>
      <c r="DI65" s="159"/>
      <c r="DJ65" s="159"/>
      <c r="DK65" s="160"/>
      <c r="DL65" s="161"/>
      <c r="DM65" s="162"/>
      <c r="DN65" s="161"/>
      <c r="DO65" s="163"/>
      <c r="DP65" s="164"/>
      <c r="DQ65" s="159"/>
      <c r="DR65" s="159"/>
      <c r="DS65" s="159"/>
      <c r="DT65" s="160"/>
      <c r="DU65" s="161"/>
      <c r="DV65" s="162"/>
      <c r="DW65" s="161"/>
      <c r="DX65" s="163"/>
      <c r="DY65" s="164"/>
      <c r="DZ65" s="159"/>
      <c r="EA65" s="159"/>
      <c r="EB65" s="159"/>
      <c r="EC65" s="160"/>
      <c r="ED65" s="161"/>
      <c r="EE65" s="162"/>
      <c r="EF65" s="161"/>
      <c r="EG65" s="163"/>
      <c r="EH65" s="164"/>
      <c r="EI65" s="159"/>
      <c r="EJ65" s="159"/>
      <c r="EK65" s="159"/>
      <c r="EL65" s="160"/>
      <c r="EM65" s="161"/>
      <c r="EN65" s="162"/>
      <c r="EO65" s="161"/>
      <c r="EP65" s="163"/>
      <c r="EQ65" s="164"/>
      <c r="ER65" s="159"/>
      <c r="ES65" s="159"/>
      <c r="ET65" s="159"/>
      <c r="EU65" s="160"/>
      <c r="EV65" s="161"/>
      <c r="EW65" s="162"/>
      <c r="EX65" s="161"/>
      <c r="EY65" s="163"/>
      <c r="EZ65" s="164"/>
      <c r="FA65" s="159"/>
      <c r="FB65" s="159"/>
      <c r="FC65" s="159"/>
      <c r="FD65" s="160"/>
      <c r="FE65" s="161"/>
      <c r="FF65" s="162"/>
      <c r="FG65" s="161"/>
      <c r="FH65" s="163"/>
      <c r="FI65" s="164"/>
      <c r="FJ65" s="159"/>
      <c r="FK65" s="159"/>
      <c r="FL65" s="159"/>
      <c r="FM65" s="160"/>
      <c r="FN65" s="161"/>
      <c r="FO65" s="162"/>
      <c r="FP65" s="161"/>
      <c r="FQ65" s="163"/>
      <c r="FR65" s="164"/>
      <c r="FS65" s="159"/>
      <c r="FT65" s="159"/>
      <c r="FU65" s="159"/>
      <c r="FV65" s="160"/>
      <c r="FW65" s="161"/>
      <c r="FX65" s="162"/>
      <c r="FY65" s="161"/>
      <c r="FZ65" s="163"/>
      <c r="GA65" s="164"/>
      <c r="GB65" s="159"/>
      <c r="GC65" s="159"/>
      <c r="GD65" s="159"/>
      <c r="GE65" s="160"/>
      <c r="GF65" s="161"/>
      <c r="GG65" s="162"/>
      <c r="GH65" s="161"/>
      <c r="GI65" s="163"/>
      <c r="GJ65" s="164"/>
      <c r="GK65" s="159"/>
      <c r="GL65" s="159"/>
      <c r="GM65" s="159"/>
      <c r="GN65" s="160"/>
      <c r="GO65" s="161"/>
      <c r="GP65" s="162"/>
      <c r="GQ65" s="161"/>
      <c r="GR65" s="163"/>
      <c r="GS65" s="164"/>
      <c r="GT65" s="165"/>
      <c r="GU65" s="136"/>
      <c r="GV65" s="100"/>
      <c r="GW65" s="114"/>
      <c r="GX65" s="188"/>
      <c r="GY65" s="217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4"/>
      <c r="L66" s="105"/>
      <c r="M66" s="87"/>
      <c r="N66" s="173"/>
      <c r="O66" s="106"/>
      <c r="P66" s="150">
        <f t="shared" si="3"/>
        <v>0</v>
      </c>
      <c r="Q66" s="166"/>
      <c r="R66" s="166"/>
      <c r="S66" s="166"/>
      <c r="T66" s="45">
        <f t="shared" si="4"/>
        <v>0</v>
      </c>
      <c r="U66" s="157"/>
      <c r="V66" s="158"/>
      <c r="W66" s="167"/>
      <c r="X66" s="159"/>
      <c r="Y66" s="160"/>
      <c r="Z66" s="161"/>
      <c r="AA66" s="162"/>
      <c r="AB66" s="161"/>
      <c r="AC66" s="163"/>
      <c r="AD66" s="164"/>
      <c r="AE66" s="159"/>
      <c r="AF66" s="159"/>
      <c r="AG66" s="159"/>
      <c r="AH66" s="160"/>
      <c r="AI66" s="161"/>
      <c r="AJ66" s="162"/>
      <c r="AK66" s="161"/>
      <c r="AL66" s="163"/>
      <c r="AM66" s="164"/>
      <c r="AN66" s="159"/>
      <c r="AO66" s="159"/>
      <c r="AP66" s="159"/>
      <c r="AQ66" s="160"/>
      <c r="AR66" s="161"/>
      <c r="AS66" s="162"/>
      <c r="AT66" s="161"/>
      <c r="AU66" s="163"/>
      <c r="AV66" s="164"/>
      <c r="AW66" s="159"/>
      <c r="AX66" s="159"/>
      <c r="AY66" s="159"/>
      <c r="AZ66" s="160"/>
      <c r="BA66" s="161"/>
      <c r="BB66" s="162"/>
      <c r="BC66" s="161"/>
      <c r="BD66" s="163"/>
      <c r="BE66" s="164"/>
      <c r="BF66" s="159"/>
      <c r="BG66" s="159"/>
      <c r="BH66" s="159"/>
      <c r="BI66" s="160"/>
      <c r="BJ66" s="161"/>
      <c r="BK66" s="162"/>
      <c r="BL66" s="161"/>
      <c r="BM66" s="163"/>
      <c r="BN66" s="164"/>
      <c r="BO66" s="159"/>
      <c r="BP66" s="159"/>
      <c r="BQ66" s="159"/>
      <c r="BR66" s="160"/>
      <c r="BS66" s="161"/>
      <c r="BT66" s="162"/>
      <c r="BU66" s="161"/>
      <c r="BV66" s="163"/>
      <c r="BW66" s="164"/>
      <c r="BX66" s="159"/>
      <c r="BY66" s="159"/>
      <c r="BZ66" s="159"/>
      <c r="CA66" s="160"/>
      <c r="CB66" s="161"/>
      <c r="CC66" s="162"/>
      <c r="CD66" s="161"/>
      <c r="CE66" s="163"/>
      <c r="CF66" s="164"/>
      <c r="CG66" s="159"/>
      <c r="CH66" s="159"/>
      <c r="CI66" s="159"/>
      <c r="CJ66" s="160"/>
      <c r="CK66" s="161"/>
      <c r="CL66" s="162"/>
      <c r="CM66" s="161"/>
      <c r="CN66" s="163"/>
      <c r="CO66" s="164"/>
      <c r="CP66" s="159"/>
      <c r="CQ66" s="159"/>
      <c r="CR66" s="159"/>
      <c r="CS66" s="160"/>
      <c r="CT66" s="161"/>
      <c r="CU66" s="162"/>
      <c r="CV66" s="161"/>
      <c r="CW66" s="163"/>
      <c r="CX66" s="164"/>
      <c r="CY66" s="159"/>
      <c r="CZ66" s="159"/>
      <c r="DA66" s="159"/>
      <c r="DB66" s="160"/>
      <c r="DC66" s="161"/>
      <c r="DD66" s="162"/>
      <c r="DE66" s="161"/>
      <c r="DF66" s="163"/>
      <c r="DG66" s="164"/>
      <c r="DH66" s="159"/>
      <c r="DI66" s="159"/>
      <c r="DJ66" s="159"/>
      <c r="DK66" s="160"/>
      <c r="DL66" s="161"/>
      <c r="DM66" s="162"/>
      <c r="DN66" s="161"/>
      <c r="DO66" s="163"/>
      <c r="DP66" s="164"/>
      <c r="DQ66" s="159"/>
      <c r="DR66" s="159"/>
      <c r="DS66" s="159"/>
      <c r="DT66" s="160"/>
      <c r="DU66" s="161"/>
      <c r="DV66" s="162"/>
      <c r="DW66" s="161"/>
      <c r="DX66" s="163"/>
      <c r="DY66" s="164"/>
      <c r="DZ66" s="159"/>
      <c r="EA66" s="159"/>
      <c r="EB66" s="159"/>
      <c r="EC66" s="160"/>
      <c r="ED66" s="161"/>
      <c r="EE66" s="162"/>
      <c r="EF66" s="161"/>
      <c r="EG66" s="163"/>
      <c r="EH66" s="164"/>
      <c r="EI66" s="159"/>
      <c r="EJ66" s="159"/>
      <c r="EK66" s="159"/>
      <c r="EL66" s="160"/>
      <c r="EM66" s="161"/>
      <c r="EN66" s="162"/>
      <c r="EO66" s="161"/>
      <c r="EP66" s="163"/>
      <c r="EQ66" s="164"/>
      <c r="ER66" s="159"/>
      <c r="ES66" s="159"/>
      <c r="ET66" s="159"/>
      <c r="EU66" s="160"/>
      <c r="EV66" s="161"/>
      <c r="EW66" s="162"/>
      <c r="EX66" s="161"/>
      <c r="EY66" s="163"/>
      <c r="EZ66" s="164"/>
      <c r="FA66" s="159"/>
      <c r="FB66" s="159"/>
      <c r="FC66" s="159"/>
      <c r="FD66" s="160"/>
      <c r="FE66" s="161"/>
      <c r="FF66" s="162"/>
      <c r="FG66" s="161"/>
      <c r="FH66" s="163"/>
      <c r="FI66" s="164"/>
      <c r="FJ66" s="159"/>
      <c r="FK66" s="159"/>
      <c r="FL66" s="159"/>
      <c r="FM66" s="160"/>
      <c r="FN66" s="161"/>
      <c r="FO66" s="162"/>
      <c r="FP66" s="161"/>
      <c r="FQ66" s="163"/>
      <c r="FR66" s="164"/>
      <c r="FS66" s="159"/>
      <c r="FT66" s="159"/>
      <c r="FU66" s="159"/>
      <c r="FV66" s="160"/>
      <c r="FW66" s="161"/>
      <c r="FX66" s="162"/>
      <c r="FY66" s="161"/>
      <c r="FZ66" s="163"/>
      <c r="GA66" s="164"/>
      <c r="GB66" s="159"/>
      <c r="GC66" s="159"/>
      <c r="GD66" s="159"/>
      <c r="GE66" s="160"/>
      <c r="GF66" s="161"/>
      <c r="GG66" s="162"/>
      <c r="GH66" s="161"/>
      <c r="GI66" s="163"/>
      <c r="GJ66" s="164"/>
      <c r="GK66" s="159"/>
      <c r="GL66" s="159"/>
      <c r="GM66" s="159"/>
      <c r="GN66" s="160"/>
      <c r="GO66" s="161"/>
      <c r="GP66" s="162"/>
      <c r="GQ66" s="161"/>
      <c r="GR66" s="163"/>
      <c r="GS66" s="164"/>
      <c r="GT66" s="176"/>
      <c r="GU66" s="136"/>
      <c r="GV66" s="100"/>
      <c r="GW66" s="114"/>
      <c r="GX66" s="114"/>
      <c r="GY66" s="217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4"/>
      <c r="L67" s="105"/>
      <c r="M67" s="87"/>
      <c r="N67" s="173"/>
      <c r="O67" s="106"/>
      <c r="P67" s="150">
        <f t="shared" si="3"/>
        <v>0</v>
      </c>
      <c r="Q67" s="166"/>
      <c r="R67" s="166"/>
      <c r="S67" s="166"/>
      <c r="T67" s="45">
        <f t="shared" si="4"/>
        <v>0</v>
      </c>
      <c r="U67" s="157"/>
      <c r="V67" s="158"/>
      <c r="W67" s="167"/>
      <c r="X67" s="159"/>
      <c r="Y67" s="160"/>
      <c r="Z67" s="161"/>
      <c r="AA67" s="162"/>
      <c r="AB67" s="161"/>
      <c r="AC67" s="163"/>
      <c r="AD67" s="164"/>
      <c r="AE67" s="159"/>
      <c r="AF67" s="159"/>
      <c r="AG67" s="159"/>
      <c r="AH67" s="160"/>
      <c r="AI67" s="161"/>
      <c r="AJ67" s="162"/>
      <c r="AK67" s="161"/>
      <c r="AL67" s="163"/>
      <c r="AM67" s="164"/>
      <c r="AN67" s="159"/>
      <c r="AO67" s="159"/>
      <c r="AP67" s="159"/>
      <c r="AQ67" s="160"/>
      <c r="AR67" s="161"/>
      <c r="AS67" s="162"/>
      <c r="AT67" s="161"/>
      <c r="AU67" s="163"/>
      <c r="AV67" s="164"/>
      <c r="AW67" s="159"/>
      <c r="AX67" s="159"/>
      <c r="AY67" s="159"/>
      <c r="AZ67" s="160"/>
      <c r="BA67" s="161"/>
      <c r="BB67" s="162"/>
      <c r="BC67" s="161"/>
      <c r="BD67" s="163"/>
      <c r="BE67" s="164"/>
      <c r="BF67" s="159"/>
      <c r="BG67" s="159"/>
      <c r="BH67" s="159"/>
      <c r="BI67" s="160"/>
      <c r="BJ67" s="161"/>
      <c r="BK67" s="162"/>
      <c r="BL67" s="161"/>
      <c r="BM67" s="163"/>
      <c r="BN67" s="164"/>
      <c r="BO67" s="159"/>
      <c r="BP67" s="159"/>
      <c r="BQ67" s="159"/>
      <c r="BR67" s="160"/>
      <c r="BS67" s="161"/>
      <c r="BT67" s="162"/>
      <c r="BU67" s="161"/>
      <c r="BV67" s="163"/>
      <c r="BW67" s="164"/>
      <c r="BX67" s="159"/>
      <c r="BY67" s="159"/>
      <c r="BZ67" s="159"/>
      <c r="CA67" s="160"/>
      <c r="CB67" s="161"/>
      <c r="CC67" s="162"/>
      <c r="CD67" s="161"/>
      <c r="CE67" s="163"/>
      <c r="CF67" s="164"/>
      <c r="CG67" s="159"/>
      <c r="CH67" s="159"/>
      <c r="CI67" s="159"/>
      <c r="CJ67" s="160"/>
      <c r="CK67" s="161"/>
      <c r="CL67" s="162"/>
      <c r="CM67" s="161"/>
      <c r="CN67" s="163"/>
      <c r="CO67" s="164"/>
      <c r="CP67" s="159"/>
      <c r="CQ67" s="159"/>
      <c r="CR67" s="159"/>
      <c r="CS67" s="160"/>
      <c r="CT67" s="161"/>
      <c r="CU67" s="162"/>
      <c r="CV67" s="161"/>
      <c r="CW67" s="163"/>
      <c r="CX67" s="164"/>
      <c r="CY67" s="159"/>
      <c r="CZ67" s="159"/>
      <c r="DA67" s="159"/>
      <c r="DB67" s="160"/>
      <c r="DC67" s="161"/>
      <c r="DD67" s="162"/>
      <c r="DE67" s="161"/>
      <c r="DF67" s="163"/>
      <c r="DG67" s="164"/>
      <c r="DH67" s="159"/>
      <c r="DI67" s="159"/>
      <c r="DJ67" s="159"/>
      <c r="DK67" s="160"/>
      <c r="DL67" s="161"/>
      <c r="DM67" s="162"/>
      <c r="DN67" s="161"/>
      <c r="DO67" s="163"/>
      <c r="DP67" s="164"/>
      <c r="DQ67" s="159"/>
      <c r="DR67" s="159"/>
      <c r="DS67" s="159"/>
      <c r="DT67" s="160"/>
      <c r="DU67" s="161"/>
      <c r="DV67" s="162"/>
      <c r="DW67" s="161"/>
      <c r="DX67" s="163"/>
      <c r="DY67" s="164"/>
      <c r="DZ67" s="159"/>
      <c r="EA67" s="159"/>
      <c r="EB67" s="159"/>
      <c r="EC67" s="160"/>
      <c r="ED67" s="161"/>
      <c r="EE67" s="162"/>
      <c r="EF67" s="161"/>
      <c r="EG67" s="163"/>
      <c r="EH67" s="164"/>
      <c r="EI67" s="159"/>
      <c r="EJ67" s="159"/>
      <c r="EK67" s="159"/>
      <c r="EL67" s="160"/>
      <c r="EM67" s="161"/>
      <c r="EN67" s="162"/>
      <c r="EO67" s="161"/>
      <c r="EP67" s="163"/>
      <c r="EQ67" s="164"/>
      <c r="ER67" s="159"/>
      <c r="ES67" s="159"/>
      <c r="ET67" s="159"/>
      <c r="EU67" s="160"/>
      <c r="EV67" s="161"/>
      <c r="EW67" s="162"/>
      <c r="EX67" s="161"/>
      <c r="EY67" s="163"/>
      <c r="EZ67" s="164"/>
      <c r="FA67" s="159"/>
      <c r="FB67" s="159"/>
      <c r="FC67" s="159"/>
      <c r="FD67" s="160"/>
      <c r="FE67" s="161"/>
      <c r="FF67" s="162"/>
      <c r="FG67" s="161"/>
      <c r="FH67" s="163"/>
      <c r="FI67" s="164"/>
      <c r="FJ67" s="159"/>
      <c r="FK67" s="159"/>
      <c r="FL67" s="159"/>
      <c r="FM67" s="160"/>
      <c r="FN67" s="161"/>
      <c r="FO67" s="162"/>
      <c r="FP67" s="161"/>
      <c r="FQ67" s="163"/>
      <c r="FR67" s="164"/>
      <c r="FS67" s="159"/>
      <c r="FT67" s="159"/>
      <c r="FU67" s="159"/>
      <c r="FV67" s="160"/>
      <c r="FW67" s="161"/>
      <c r="FX67" s="162"/>
      <c r="FY67" s="161"/>
      <c r="FZ67" s="163"/>
      <c r="GA67" s="164"/>
      <c r="GB67" s="159"/>
      <c r="GC67" s="159"/>
      <c r="GD67" s="159"/>
      <c r="GE67" s="160"/>
      <c r="GF67" s="161"/>
      <c r="GG67" s="162"/>
      <c r="GH67" s="161"/>
      <c r="GI67" s="163"/>
      <c r="GJ67" s="164"/>
      <c r="GK67" s="159"/>
      <c r="GL67" s="159"/>
      <c r="GM67" s="159"/>
      <c r="GN67" s="160"/>
      <c r="GO67" s="161"/>
      <c r="GP67" s="162"/>
      <c r="GQ67" s="161"/>
      <c r="GR67" s="163"/>
      <c r="GS67" s="164"/>
      <c r="GT67" s="176"/>
      <c r="GU67" s="136"/>
      <c r="GV67" s="189"/>
      <c r="GW67" s="190"/>
      <c r="GX67" s="190"/>
      <c r="GY67" s="217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4"/>
      <c r="L68" s="105"/>
      <c r="M68" s="87"/>
      <c r="N68" s="173"/>
      <c r="O68" s="106"/>
      <c r="P68" s="150">
        <f t="shared" si="3"/>
        <v>0</v>
      </c>
      <c r="Q68" s="166"/>
      <c r="R68" s="166"/>
      <c r="S68" s="166"/>
      <c r="T68" s="45">
        <f t="shared" si="4"/>
        <v>0</v>
      </c>
      <c r="U68" s="153"/>
      <c r="V68" s="14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91"/>
      <c r="GU68" s="136"/>
      <c r="GV68" s="189"/>
      <c r="GW68" s="190"/>
      <c r="GX68" s="190"/>
      <c r="GY68" s="217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4"/>
      <c r="L69" s="105"/>
      <c r="M69" s="87"/>
      <c r="N69" s="88"/>
      <c r="O69" s="106"/>
      <c r="P69" s="150">
        <f t="shared" si="3"/>
        <v>0</v>
      </c>
      <c r="Q69" s="166"/>
      <c r="R69" s="166"/>
      <c r="S69" s="166"/>
      <c r="T69" s="45">
        <f t="shared" ref="T69" si="5">Q69*O69</f>
        <v>0</v>
      </c>
      <c r="U69" s="153"/>
      <c r="V69" s="148"/>
      <c r="W69" s="17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91"/>
      <c r="GU69" s="136"/>
      <c r="GV69" s="192"/>
      <c r="GW69" s="190"/>
      <c r="GX69" s="193"/>
      <c r="GY69" s="217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4"/>
      <c r="L70" s="105"/>
      <c r="M70" s="87"/>
      <c r="N70" s="88"/>
      <c r="O70" s="106"/>
      <c r="P70" s="150">
        <f t="shared" si="3"/>
        <v>0</v>
      </c>
      <c r="Q70" s="99"/>
      <c r="R70" s="166"/>
      <c r="S70" s="166"/>
      <c r="T70" s="45">
        <f>Q70*O70</f>
        <v>0</v>
      </c>
      <c r="U70" s="153"/>
      <c r="V70" s="128"/>
      <c r="W70" s="17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94"/>
      <c r="GU70" s="136"/>
      <c r="GV70" s="122"/>
      <c r="GW70" s="114"/>
      <c r="GX70" s="114"/>
      <c r="GY70" s="217"/>
      <c r="GZ70" s="93"/>
      <c r="HA70" s="116"/>
      <c r="HB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4"/>
      <c r="L71" s="105"/>
      <c r="M71" s="87"/>
      <c r="N71" s="88"/>
      <c r="O71" s="106"/>
      <c r="P71" s="150">
        <f t="shared" si="0"/>
        <v>0</v>
      </c>
      <c r="Q71" s="166"/>
      <c r="R71" s="166"/>
      <c r="S71" s="166"/>
      <c r="T71" s="45">
        <f>Q71*O71</f>
        <v>0</v>
      </c>
      <c r="U71" s="153"/>
      <c r="V71" s="148"/>
      <c r="W71" s="17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86"/>
      <c r="GU71" s="136"/>
      <c r="GV71" s="122"/>
      <c r="GW71" s="114"/>
      <c r="GX71" s="114"/>
      <c r="GY71" s="217"/>
      <c r="GZ71" s="93"/>
      <c r="HA71" s="116"/>
      <c r="HB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4"/>
      <c r="L72" s="105"/>
      <c r="M72" s="87"/>
      <c r="N72" s="88"/>
      <c r="O72" s="106"/>
      <c r="P72" s="150">
        <f t="shared" si="0"/>
        <v>0</v>
      </c>
      <c r="Q72" s="166"/>
      <c r="R72" s="166"/>
      <c r="S72" s="166"/>
      <c r="T72" s="45">
        <f>Q72*O72</f>
        <v>0</v>
      </c>
      <c r="U72" s="153"/>
      <c r="V72" s="148"/>
      <c r="W72" s="17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114"/>
      <c r="GX72" s="114"/>
      <c r="GY72" s="217"/>
      <c r="GZ72" s="93"/>
      <c r="HA72" s="116"/>
      <c r="HB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4"/>
      <c r="L73" s="105"/>
      <c r="M73" s="87"/>
      <c r="N73" s="88"/>
      <c r="O73" s="106"/>
      <c r="P73" s="150">
        <f t="shared" si="0"/>
        <v>0</v>
      </c>
      <c r="Q73" s="166"/>
      <c r="R73" s="166"/>
      <c r="S73" s="166"/>
      <c r="T73" s="45">
        <f>Q73*O73</f>
        <v>0</v>
      </c>
      <c r="U73" s="196"/>
      <c r="V73" s="197"/>
      <c r="W73" s="198"/>
      <c r="X73" s="111"/>
      <c r="Y73" s="110"/>
      <c r="Z73" s="130"/>
      <c r="AA73" s="131"/>
      <c r="AB73" s="130"/>
      <c r="AC73" s="132"/>
      <c r="AD73" s="133"/>
      <c r="AE73" s="111"/>
      <c r="AF73" s="111"/>
      <c r="AG73" s="111"/>
      <c r="AH73" s="110"/>
      <c r="AI73" s="130"/>
      <c r="AJ73" s="131"/>
      <c r="AK73" s="130"/>
      <c r="AL73" s="132"/>
      <c r="AM73" s="133"/>
      <c r="AN73" s="111"/>
      <c r="AO73" s="111"/>
      <c r="AP73" s="111"/>
      <c r="AQ73" s="110"/>
      <c r="AR73" s="130"/>
      <c r="AS73" s="131"/>
      <c r="AT73" s="130"/>
      <c r="AU73" s="132"/>
      <c r="AV73" s="133"/>
      <c r="AW73" s="111"/>
      <c r="AX73" s="111"/>
      <c r="AY73" s="111"/>
      <c r="AZ73" s="110"/>
      <c r="BA73" s="130"/>
      <c r="BB73" s="131"/>
      <c r="BC73" s="130"/>
      <c r="BD73" s="132"/>
      <c r="BE73" s="133"/>
      <c r="BF73" s="111"/>
      <c r="BG73" s="111"/>
      <c r="BH73" s="111"/>
      <c r="BI73" s="110"/>
      <c r="BJ73" s="130"/>
      <c r="BK73" s="131"/>
      <c r="BL73" s="130"/>
      <c r="BM73" s="132"/>
      <c r="BN73" s="133"/>
      <c r="BO73" s="111"/>
      <c r="BP73" s="111"/>
      <c r="BQ73" s="111"/>
      <c r="BR73" s="110"/>
      <c r="BS73" s="130"/>
      <c r="BT73" s="131"/>
      <c r="BU73" s="130"/>
      <c r="BV73" s="132"/>
      <c r="BW73" s="133"/>
      <c r="BX73" s="111"/>
      <c r="BY73" s="111"/>
      <c r="BZ73" s="111"/>
      <c r="CA73" s="110"/>
      <c r="CB73" s="130"/>
      <c r="CC73" s="131"/>
      <c r="CD73" s="130"/>
      <c r="CE73" s="132"/>
      <c r="CF73" s="133"/>
      <c r="CG73" s="111"/>
      <c r="CH73" s="111"/>
      <c r="CI73" s="111"/>
      <c r="CJ73" s="110"/>
      <c r="CK73" s="130"/>
      <c r="CL73" s="131"/>
      <c r="CM73" s="130"/>
      <c r="CN73" s="132"/>
      <c r="CO73" s="133"/>
      <c r="CP73" s="111"/>
      <c r="CQ73" s="111"/>
      <c r="CR73" s="111"/>
      <c r="CS73" s="110"/>
      <c r="CT73" s="130"/>
      <c r="CU73" s="131"/>
      <c r="CV73" s="130"/>
      <c r="CW73" s="132"/>
      <c r="CX73" s="133"/>
      <c r="CY73" s="111"/>
      <c r="CZ73" s="111"/>
      <c r="DA73" s="111"/>
      <c r="DB73" s="110"/>
      <c r="DC73" s="130"/>
      <c r="DD73" s="131"/>
      <c r="DE73" s="130"/>
      <c r="DF73" s="132"/>
      <c r="DG73" s="133"/>
      <c r="DH73" s="111"/>
      <c r="DI73" s="111"/>
      <c r="DJ73" s="111"/>
      <c r="DK73" s="110"/>
      <c r="DL73" s="130"/>
      <c r="DM73" s="131"/>
      <c r="DN73" s="130"/>
      <c r="DO73" s="132"/>
      <c r="DP73" s="133"/>
      <c r="DQ73" s="111"/>
      <c r="DR73" s="111"/>
      <c r="DS73" s="111"/>
      <c r="DT73" s="110"/>
      <c r="DU73" s="130"/>
      <c r="DV73" s="131"/>
      <c r="DW73" s="130"/>
      <c r="DX73" s="132"/>
      <c r="DY73" s="133"/>
      <c r="DZ73" s="111"/>
      <c r="EA73" s="111"/>
      <c r="EB73" s="111"/>
      <c r="EC73" s="110"/>
      <c r="ED73" s="130"/>
      <c r="EE73" s="131"/>
      <c r="EF73" s="130"/>
      <c r="EG73" s="132"/>
      <c r="EH73" s="133"/>
      <c r="EI73" s="111"/>
      <c r="EJ73" s="111"/>
      <c r="EK73" s="111"/>
      <c r="EL73" s="110"/>
      <c r="EM73" s="130"/>
      <c r="EN73" s="131"/>
      <c r="EO73" s="130"/>
      <c r="EP73" s="132"/>
      <c r="EQ73" s="133"/>
      <c r="ER73" s="111"/>
      <c r="ES73" s="111"/>
      <c r="ET73" s="111"/>
      <c r="EU73" s="110"/>
      <c r="EV73" s="130"/>
      <c r="EW73" s="131"/>
      <c r="EX73" s="130"/>
      <c r="EY73" s="132"/>
      <c r="EZ73" s="133"/>
      <c r="FA73" s="111"/>
      <c r="FB73" s="111"/>
      <c r="FC73" s="111"/>
      <c r="FD73" s="110"/>
      <c r="FE73" s="130"/>
      <c r="FF73" s="131"/>
      <c r="FG73" s="130"/>
      <c r="FH73" s="132"/>
      <c r="FI73" s="133"/>
      <c r="FJ73" s="111"/>
      <c r="FK73" s="111"/>
      <c r="FL73" s="111"/>
      <c r="FM73" s="110"/>
      <c r="FN73" s="130"/>
      <c r="FO73" s="131"/>
      <c r="FP73" s="130"/>
      <c r="FQ73" s="132"/>
      <c r="FR73" s="133"/>
      <c r="FS73" s="111"/>
      <c r="FT73" s="111"/>
      <c r="FU73" s="111"/>
      <c r="FV73" s="110"/>
      <c r="FW73" s="130"/>
      <c r="FX73" s="131"/>
      <c r="FY73" s="130"/>
      <c r="FZ73" s="132"/>
      <c r="GA73" s="133"/>
      <c r="GB73" s="111"/>
      <c r="GC73" s="111"/>
      <c r="GD73" s="111"/>
      <c r="GE73" s="110"/>
      <c r="GF73" s="130"/>
      <c r="GG73" s="131"/>
      <c r="GH73" s="130"/>
      <c r="GI73" s="132"/>
      <c r="GJ73" s="133"/>
      <c r="GK73" s="111"/>
      <c r="GL73" s="111"/>
      <c r="GM73" s="111"/>
      <c r="GN73" s="110"/>
      <c r="GO73" s="130"/>
      <c r="GP73" s="131"/>
      <c r="GQ73" s="130"/>
      <c r="GR73" s="132"/>
      <c r="GS73" s="133"/>
      <c r="GT73" s="135"/>
      <c r="GU73" s="136"/>
      <c r="GV73" s="195"/>
      <c r="GW73" s="114"/>
      <c r="GX73" s="114"/>
      <c r="GY73" s="217"/>
      <c r="GZ73" s="93"/>
      <c r="HA73" s="116"/>
      <c r="HB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4"/>
      <c r="L74" s="105"/>
      <c r="M74" s="87"/>
      <c r="N74" s="88"/>
      <c r="O74" s="106"/>
      <c r="P74" s="150">
        <f t="shared" si="0"/>
        <v>0</v>
      </c>
      <c r="Q74" s="166"/>
      <c r="R74" s="166"/>
      <c r="S74" s="199"/>
      <c r="T74" s="45">
        <f t="shared" si="2"/>
        <v>0</v>
      </c>
      <c r="U74" s="196"/>
      <c r="V74" s="148"/>
      <c r="W74" s="198"/>
      <c r="X74" s="111"/>
      <c r="Y74" s="110"/>
      <c r="Z74" s="130"/>
      <c r="AA74" s="131"/>
      <c r="AB74" s="130"/>
      <c r="AC74" s="132"/>
      <c r="AD74" s="133"/>
      <c r="AE74" s="111"/>
      <c r="AF74" s="111"/>
      <c r="AG74" s="111"/>
      <c r="AH74" s="110"/>
      <c r="AI74" s="130"/>
      <c r="AJ74" s="131"/>
      <c r="AK74" s="130"/>
      <c r="AL74" s="132"/>
      <c r="AM74" s="133"/>
      <c r="AN74" s="111"/>
      <c r="AO74" s="111"/>
      <c r="AP74" s="111"/>
      <c r="AQ74" s="110"/>
      <c r="AR74" s="130"/>
      <c r="AS74" s="131"/>
      <c r="AT74" s="130"/>
      <c r="AU74" s="132"/>
      <c r="AV74" s="133"/>
      <c r="AW74" s="111"/>
      <c r="AX74" s="111"/>
      <c r="AY74" s="111"/>
      <c r="AZ74" s="110"/>
      <c r="BA74" s="130"/>
      <c r="BB74" s="131"/>
      <c r="BC74" s="130"/>
      <c r="BD74" s="132"/>
      <c r="BE74" s="133"/>
      <c r="BF74" s="111"/>
      <c r="BG74" s="111"/>
      <c r="BH74" s="111"/>
      <c r="BI74" s="110"/>
      <c r="BJ74" s="130"/>
      <c r="BK74" s="131"/>
      <c r="BL74" s="130"/>
      <c r="BM74" s="132"/>
      <c r="BN74" s="133"/>
      <c r="BO74" s="111"/>
      <c r="BP74" s="111"/>
      <c r="BQ74" s="111"/>
      <c r="BR74" s="110"/>
      <c r="BS74" s="130"/>
      <c r="BT74" s="131"/>
      <c r="BU74" s="130"/>
      <c r="BV74" s="132"/>
      <c r="BW74" s="133"/>
      <c r="BX74" s="111"/>
      <c r="BY74" s="111"/>
      <c r="BZ74" s="111"/>
      <c r="CA74" s="110"/>
      <c r="CB74" s="130"/>
      <c r="CC74" s="131"/>
      <c r="CD74" s="130"/>
      <c r="CE74" s="132"/>
      <c r="CF74" s="133"/>
      <c r="CG74" s="111"/>
      <c r="CH74" s="111"/>
      <c r="CI74" s="111"/>
      <c r="CJ74" s="110"/>
      <c r="CK74" s="130"/>
      <c r="CL74" s="131"/>
      <c r="CM74" s="130"/>
      <c r="CN74" s="132"/>
      <c r="CO74" s="133"/>
      <c r="CP74" s="111"/>
      <c r="CQ74" s="111"/>
      <c r="CR74" s="111"/>
      <c r="CS74" s="110"/>
      <c r="CT74" s="130"/>
      <c r="CU74" s="131"/>
      <c r="CV74" s="130"/>
      <c r="CW74" s="132"/>
      <c r="CX74" s="133"/>
      <c r="CY74" s="111"/>
      <c r="CZ74" s="111"/>
      <c r="DA74" s="111"/>
      <c r="DB74" s="110"/>
      <c r="DC74" s="130"/>
      <c r="DD74" s="131"/>
      <c r="DE74" s="130"/>
      <c r="DF74" s="132"/>
      <c r="DG74" s="133"/>
      <c r="DH74" s="111"/>
      <c r="DI74" s="111"/>
      <c r="DJ74" s="111"/>
      <c r="DK74" s="110"/>
      <c r="DL74" s="130"/>
      <c r="DM74" s="131"/>
      <c r="DN74" s="130"/>
      <c r="DO74" s="132"/>
      <c r="DP74" s="133"/>
      <c r="DQ74" s="111"/>
      <c r="DR74" s="111"/>
      <c r="DS74" s="111"/>
      <c r="DT74" s="110"/>
      <c r="DU74" s="130"/>
      <c r="DV74" s="131"/>
      <c r="DW74" s="130"/>
      <c r="DX74" s="132"/>
      <c r="DY74" s="133"/>
      <c r="DZ74" s="111"/>
      <c r="EA74" s="111"/>
      <c r="EB74" s="111"/>
      <c r="EC74" s="110"/>
      <c r="ED74" s="130"/>
      <c r="EE74" s="131"/>
      <c r="EF74" s="130"/>
      <c r="EG74" s="132"/>
      <c r="EH74" s="133"/>
      <c r="EI74" s="111"/>
      <c r="EJ74" s="111"/>
      <c r="EK74" s="111"/>
      <c r="EL74" s="110"/>
      <c r="EM74" s="130"/>
      <c r="EN74" s="131"/>
      <c r="EO74" s="130"/>
      <c r="EP74" s="132"/>
      <c r="EQ74" s="133"/>
      <c r="ER74" s="111"/>
      <c r="ES74" s="111"/>
      <c r="ET74" s="111"/>
      <c r="EU74" s="110"/>
      <c r="EV74" s="130"/>
      <c r="EW74" s="131"/>
      <c r="EX74" s="130"/>
      <c r="EY74" s="132"/>
      <c r="EZ74" s="133"/>
      <c r="FA74" s="111"/>
      <c r="FB74" s="111"/>
      <c r="FC74" s="111"/>
      <c r="FD74" s="110"/>
      <c r="FE74" s="130"/>
      <c r="FF74" s="131"/>
      <c r="FG74" s="130"/>
      <c r="FH74" s="132"/>
      <c r="FI74" s="133"/>
      <c r="FJ74" s="111"/>
      <c r="FK74" s="111"/>
      <c r="FL74" s="111"/>
      <c r="FM74" s="110"/>
      <c r="FN74" s="130"/>
      <c r="FO74" s="131"/>
      <c r="FP74" s="130"/>
      <c r="FQ74" s="132"/>
      <c r="FR74" s="133"/>
      <c r="FS74" s="111"/>
      <c r="FT74" s="111"/>
      <c r="FU74" s="111"/>
      <c r="FV74" s="110"/>
      <c r="FW74" s="130"/>
      <c r="FX74" s="131"/>
      <c r="FY74" s="130"/>
      <c r="FZ74" s="132"/>
      <c r="GA74" s="133"/>
      <c r="GB74" s="111"/>
      <c r="GC74" s="111"/>
      <c r="GD74" s="111"/>
      <c r="GE74" s="110"/>
      <c r="GF74" s="130"/>
      <c r="GG74" s="131"/>
      <c r="GH74" s="130"/>
      <c r="GI74" s="132"/>
      <c r="GJ74" s="133"/>
      <c r="GK74" s="111"/>
      <c r="GL74" s="111"/>
      <c r="GM74" s="111"/>
      <c r="GN74" s="110"/>
      <c r="GO74" s="130"/>
      <c r="GP74" s="131"/>
      <c r="GQ74" s="130"/>
      <c r="GR74" s="132"/>
      <c r="GS74" s="133"/>
      <c r="GT74" s="135"/>
      <c r="GU74" s="136"/>
      <c r="GV74" s="195"/>
      <c r="GW74" s="114"/>
      <c r="GX74" s="114"/>
      <c r="GY74" s="123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494"/>
      <c r="L75" s="105"/>
      <c r="M75" s="87"/>
      <c r="N75" s="88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196"/>
      <c r="V75" s="148"/>
      <c r="W75" s="198"/>
      <c r="X75" s="111"/>
      <c r="Y75" s="110"/>
      <c r="Z75" s="130"/>
      <c r="AA75" s="131"/>
      <c r="AB75" s="130"/>
      <c r="AC75" s="132"/>
      <c r="AD75" s="133"/>
      <c r="AE75" s="111"/>
      <c r="AF75" s="111"/>
      <c r="AG75" s="111"/>
      <c r="AH75" s="110"/>
      <c r="AI75" s="130"/>
      <c r="AJ75" s="131"/>
      <c r="AK75" s="130"/>
      <c r="AL75" s="132"/>
      <c r="AM75" s="133"/>
      <c r="AN75" s="111"/>
      <c r="AO75" s="111"/>
      <c r="AP75" s="111"/>
      <c r="AQ75" s="110"/>
      <c r="AR75" s="130"/>
      <c r="AS75" s="131"/>
      <c r="AT75" s="130"/>
      <c r="AU75" s="132"/>
      <c r="AV75" s="133"/>
      <c r="AW75" s="111"/>
      <c r="AX75" s="111"/>
      <c r="AY75" s="111"/>
      <c r="AZ75" s="110"/>
      <c r="BA75" s="130"/>
      <c r="BB75" s="131"/>
      <c r="BC75" s="130"/>
      <c r="BD75" s="132"/>
      <c r="BE75" s="133"/>
      <c r="BF75" s="111"/>
      <c r="BG75" s="111"/>
      <c r="BH75" s="111"/>
      <c r="BI75" s="110"/>
      <c r="BJ75" s="130"/>
      <c r="BK75" s="131"/>
      <c r="BL75" s="130"/>
      <c r="BM75" s="132"/>
      <c r="BN75" s="133"/>
      <c r="BO75" s="111"/>
      <c r="BP75" s="111"/>
      <c r="BQ75" s="111"/>
      <c r="BR75" s="110"/>
      <c r="BS75" s="130"/>
      <c r="BT75" s="131"/>
      <c r="BU75" s="130"/>
      <c r="BV75" s="132"/>
      <c r="BW75" s="133"/>
      <c r="BX75" s="111"/>
      <c r="BY75" s="111"/>
      <c r="BZ75" s="111"/>
      <c r="CA75" s="110"/>
      <c r="CB75" s="130"/>
      <c r="CC75" s="131"/>
      <c r="CD75" s="130"/>
      <c r="CE75" s="132"/>
      <c r="CF75" s="133"/>
      <c r="CG75" s="111"/>
      <c r="CH75" s="111"/>
      <c r="CI75" s="111"/>
      <c r="CJ75" s="110"/>
      <c r="CK75" s="130"/>
      <c r="CL75" s="131"/>
      <c r="CM75" s="130"/>
      <c r="CN75" s="132"/>
      <c r="CO75" s="133"/>
      <c r="CP75" s="111"/>
      <c r="CQ75" s="111"/>
      <c r="CR75" s="111"/>
      <c r="CS75" s="110"/>
      <c r="CT75" s="130"/>
      <c r="CU75" s="131"/>
      <c r="CV75" s="130"/>
      <c r="CW75" s="132"/>
      <c r="CX75" s="133"/>
      <c r="CY75" s="111"/>
      <c r="CZ75" s="111"/>
      <c r="DA75" s="111"/>
      <c r="DB75" s="110"/>
      <c r="DC75" s="130"/>
      <c r="DD75" s="131"/>
      <c r="DE75" s="130"/>
      <c r="DF75" s="132"/>
      <c r="DG75" s="133"/>
      <c r="DH75" s="111"/>
      <c r="DI75" s="111"/>
      <c r="DJ75" s="111"/>
      <c r="DK75" s="110"/>
      <c r="DL75" s="130"/>
      <c r="DM75" s="131"/>
      <c r="DN75" s="130"/>
      <c r="DO75" s="132"/>
      <c r="DP75" s="133"/>
      <c r="DQ75" s="111"/>
      <c r="DR75" s="111"/>
      <c r="DS75" s="111"/>
      <c r="DT75" s="110"/>
      <c r="DU75" s="130"/>
      <c r="DV75" s="131"/>
      <c r="DW75" s="130"/>
      <c r="DX75" s="132"/>
      <c r="DY75" s="133"/>
      <c r="DZ75" s="111"/>
      <c r="EA75" s="111"/>
      <c r="EB75" s="111"/>
      <c r="EC75" s="110"/>
      <c r="ED75" s="130"/>
      <c r="EE75" s="131"/>
      <c r="EF75" s="130"/>
      <c r="EG75" s="132"/>
      <c r="EH75" s="133"/>
      <c r="EI75" s="111"/>
      <c r="EJ75" s="111"/>
      <c r="EK75" s="111"/>
      <c r="EL75" s="110"/>
      <c r="EM75" s="130"/>
      <c r="EN75" s="131"/>
      <c r="EO75" s="130"/>
      <c r="EP75" s="132"/>
      <c r="EQ75" s="133"/>
      <c r="ER75" s="111"/>
      <c r="ES75" s="111"/>
      <c r="ET75" s="111"/>
      <c r="EU75" s="110"/>
      <c r="EV75" s="130"/>
      <c r="EW75" s="131"/>
      <c r="EX75" s="130"/>
      <c r="EY75" s="132"/>
      <c r="EZ75" s="133"/>
      <c r="FA75" s="111"/>
      <c r="FB75" s="111"/>
      <c r="FC75" s="111"/>
      <c r="FD75" s="110"/>
      <c r="FE75" s="130"/>
      <c r="FF75" s="131"/>
      <c r="FG75" s="130"/>
      <c r="FH75" s="132"/>
      <c r="FI75" s="133"/>
      <c r="FJ75" s="111"/>
      <c r="FK75" s="111"/>
      <c r="FL75" s="111"/>
      <c r="FM75" s="110"/>
      <c r="FN75" s="130"/>
      <c r="FO75" s="131"/>
      <c r="FP75" s="130"/>
      <c r="FQ75" s="132"/>
      <c r="FR75" s="133"/>
      <c r="FS75" s="111"/>
      <c r="FT75" s="111"/>
      <c r="FU75" s="111"/>
      <c r="FV75" s="110"/>
      <c r="FW75" s="130"/>
      <c r="FX75" s="131"/>
      <c r="FY75" s="130"/>
      <c r="FZ75" s="132"/>
      <c r="GA75" s="133"/>
      <c r="GB75" s="111"/>
      <c r="GC75" s="111"/>
      <c r="GD75" s="111"/>
      <c r="GE75" s="110"/>
      <c r="GF75" s="130"/>
      <c r="GG75" s="131"/>
      <c r="GH75" s="130"/>
      <c r="GI75" s="132"/>
      <c r="GJ75" s="133"/>
      <c r="GK75" s="111"/>
      <c r="GL75" s="111"/>
      <c r="GM75" s="111"/>
      <c r="GN75" s="110"/>
      <c r="GO75" s="130"/>
      <c r="GP75" s="131"/>
      <c r="GQ75" s="130"/>
      <c r="GR75" s="132"/>
      <c r="GS75" s="133"/>
      <c r="GT75" s="135"/>
      <c r="GU75" s="136"/>
      <c r="GV75" s="195"/>
      <c r="GW75" s="200"/>
      <c r="GX75" s="200"/>
      <c r="GY75" s="123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85"/>
      <c r="L76" s="105"/>
      <c r="M76" s="87"/>
      <c r="N76" s="88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196"/>
      <c r="V76" s="148"/>
      <c r="W76" s="198"/>
      <c r="X76" s="111"/>
      <c r="Y76" s="110"/>
      <c r="Z76" s="130"/>
      <c r="AA76" s="131"/>
      <c r="AB76" s="130"/>
      <c r="AC76" s="132"/>
      <c r="AD76" s="133"/>
      <c r="AE76" s="111"/>
      <c r="AF76" s="111"/>
      <c r="AG76" s="111"/>
      <c r="AH76" s="110"/>
      <c r="AI76" s="130"/>
      <c r="AJ76" s="131"/>
      <c r="AK76" s="130"/>
      <c r="AL76" s="132"/>
      <c r="AM76" s="133"/>
      <c r="AN76" s="111"/>
      <c r="AO76" s="111"/>
      <c r="AP76" s="111"/>
      <c r="AQ76" s="110"/>
      <c r="AR76" s="130"/>
      <c r="AS76" s="131"/>
      <c r="AT76" s="130"/>
      <c r="AU76" s="132"/>
      <c r="AV76" s="133"/>
      <c r="AW76" s="111"/>
      <c r="AX76" s="111"/>
      <c r="AY76" s="111"/>
      <c r="AZ76" s="110"/>
      <c r="BA76" s="130"/>
      <c r="BB76" s="131"/>
      <c r="BC76" s="130"/>
      <c r="BD76" s="132"/>
      <c r="BE76" s="133"/>
      <c r="BF76" s="111"/>
      <c r="BG76" s="111"/>
      <c r="BH76" s="111"/>
      <c r="BI76" s="110"/>
      <c r="BJ76" s="130"/>
      <c r="BK76" s="131"/>
      <c r="BL76" s="130"/>
      <c r="BM76" s="132"/>
      <c r="BN76" s="133"/>
      <c r="BO76" s="111"/>
      <c r="BP76" s="111"/>
      <c r="BQ76" s="111"/>
      <c r="BR76" s="110"/>
      <c r="BS76" s="130"/>
      <c r="BT76" s="131"/>
      <c r="BU76" s="130"/>
      <c r="BV76" s="132"/>
      <c r="BW76" s="133"/>
      <c r="BX76" s="111"/>
      <c r="BY76" s="111"/>
      <c r="BZ76" s="111"/>
      <c r="CA76" s="110"/>
      <c r="CB76" s="130"/>
      <c r="CC76" s="131"/>
      <c r="CD76" s="130"/>
      <c r="CE76" s="132"/>
      <c r="CF76" s="133"/>
      <c r="CG76" s="111"/>
      <c r="CH76" s="111"/>
      <c r="CI76" s="111"/>
      <c r="CJ76" s="110"/>
      <c r="CK76" s="130"/>
      <c r="CL76" s="131"/>
      <c r="CM76" s="130"/>
      <c r="CN76" s="132"/>
      <c r="CO76" s="133"/>
      <c r="CP76" s="111"/>
      <c r="CQ76" s="111"/>
      <c r="CR76" s="111"/>
      <c r="CS76" s="110"/>
      <c r="CT76" s="130"/>
      <c r="CU76" s="131"/>
      <c r="CV76" s="130"/>
      <c r="CW76" s="132"/>
      <c r="CX76" s="133"/>
      <c r="CY76" s="111"/>
      <c r="CZ76" s="111"/>
      <c r="DA76" s="111"/>
      <c r="DB76" s="110"/>
      <c r="DC76" s="130"/>
      <c r="DD76" s="131"/>
      <c r="DE76" s="130"/>
      <c r="DF76" s="132"/>
      <c r="DG76" s="133"/>
      <c r="DH76" s="111"/>
      <c r="DI76" s="111"/>
      <c r="DJ76" s="111"/>
      <c r="DK76" s="110"/>
      <c r="DL76" s="130"/>
      <c r="DM76" s="131"/>
      <c r="DN76" s="130"/>
      <c r="DO76" s="132"/>
      <c r="DP76" s="133"/>
      <c r="DQ76" s="111"/>
      <c r="DR76" s="111"/>
      <c r="DS76" s="111"/>
      <c r="DT76" s="110"/>
      <c r="DU76" s="130"/>
      <c r="DV76" s="131"/>
      <c r="DW76" s="130"/>
      <c r="DX76" s="132"/>
      <c r="DY76" s="133"/>
      <c r="DZ76" s="111"/>
      <c r="EA76" s="111"/>
      <c r="EB76" s="111"/>
      <c r="EC76" s="110"/>
      <c r="ED76" s="130"/>
      <c r="EE76" s="131"/>
      <c r="EF76" s="130"/>
      <c r="EG76" s="132"/>
      <c r="EH76" s="133"/>
      <c r="EI76" s="111"/>
      <c r="EJ76" s="111"/>
      <c r="EK76" s="111"/>
      <c r="EL76" s="110"/>
      <c r="EM76" s="130"/>
      <c r="EN76" s="131"/>
      <c r="EO76" s="130"/>
      <c r="EP76" s="132"/>
      <c r="EQ76" s="133"/>
      <c r="ER76" s="111"/>
      <c r="ES76" s="111"/>
      <c r="ET76" s="111"/>
      <c r="EU76" s="110"/>
      <c r="EV76" s="130"/>
      <c r="EW76" s="131"/>
      <c r="EX76" s="130"/>
      <c r="EY76" s="132"/>
      <c r="EZ76" s="133"/>
      <c r="FA76" s="111"/>
      <c r="FB76" s="111"/>
      <c r="FC76" s="111"/>
      <c r="FD76" s="110"/>
      <c r="FE76" s="130"/>
      <c r="FF76" s="131"/>
      <c r="FG76" s="130"/>
      <c r="FH76" s="132"/>
      <c r="FI76" s="133"/>
      <c r="FJ76" s="111"/>
      <c r="FK76" s="111"/>
      <c r="FL76" s="111"/>
      <c r="FM76" s="110"/>
      <c r="FN76" s="130"/>
      <c r="FO76" s="131"/>
      <c r="FP76" s="130"/>
      <c r="FQ76" s="132"/>
      <c r="FR76" s="133"/>
      <c r="FS76" s="111"/>
      <c r="FT76" s="111"/>
      <c r="FU76" s="111"/>
      <c r="FV76" s="110"/>
      <c r="FW76" s="130"/>
      <c r="FX76" s="131"/>
      <c r="FY76" s="130"/>
      <c r="FZ76" s="132"/>
      <c r="GA76" s="133"/>
      <c r="GB76" s="111"/>
      <c r="GC76" s="111"/>
      <c r="GD76" s="111"/>
      <c r="GE76" s="110"/>
      <c r="GF76" s="130"/>
      <c r="GG76" s="131"/>
      <c r="GH76" s="130"/>
      <c r="GI76" s="132"/>
      <c r="GJ76" s="133"/>
      <c r="GK76" s="111"/>
      <c r="GL76" s="111"/>
      <c r="GM76" s="111"/>
      <c r="GN76" s="110"/>
      <c r="GO76" s="130"/>
      <c r="GP76" s="131"/>
      <c r="GQ76" s="130"/>
      <c r="GR76" s="132"/>
      <c r="GS76" s="133"/>
      <c r="GT76" s="135"/>
      <c r="GU76" s="136"/>
      <c r="GV76" s="195"/>
      <c r="GW76" s="200"/>
      <c r="GX76" s="200"/>
      <c r="GY76" s="123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55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158"/>
      <c r="W77" s="175"/>
      <c r="X77" s="159"/>
      <c r="Y77" s="160"/>
      <c r="Z77" s="161"/>
      <c r="AA77" s="162"/>
      <c r="AB77" s="161"/>
      <c r="AC77" s="163"/>
      <c r="AD77" s="164"/>
      <c r="AE77" s="159"/>
      <c r="AF77" s="159"/>
      <c r="AG77" s="159"/>
      <c r="AH77" s="160"/>
      <c r="AI77" s="161"/>
      <c r="AJ77" s="162"/>
      <c r="AK77" s="161"/>
      <c r="AL77" s="163"/>
      <c r="AM77" s="164"/>
      <c r="AN77" s="159"/>
      <c r="AO77" s="159"/>
      <c r="AP77" s="159"/>
      <c r="AQ77" s="160"/>
      <c r="AR77" s="161"/>
      <c r="AS77" s="162"/>
      <c r="AT77" s="161"/>
      <c r="AU77" s="163"/>
      <c r="AV77" s="164"/>
      <c r="AW77" s="159"/>
      <c r="AX77" s="159"/>
      <c r="AY77" s="159"/>
      <c r="AZ77" s="160"/>
      <c r="BA77" s="161"/>
      <c r="BB77" s="162"/>
      <c r="BC77" s="161"/>
      <c r="BD77" s="163"/>
      <c r="BE77" s="164"/>
      <c r="BF77" s="159"/>
      <c r="BG77" s="159"/>
      <c r="BH77" s="159"/>
      <c r="BI77" s="160"/>
      <c r="BJ77" s="161"/>
      <c r="BK77" s="162"/>
      <c r="BL77" s="161"/>
      <c r="BM77" s="163"/>
      <c r="BN77" s="164"/>
      <c r="BO77" s="159"/>
      <c r="BP77" s="159"/>
      <c r="BQ77" s="159"/>
      <c r="BR77" s="160"/>
      <c r="BS77" s="161"/>
      <c r="BT77" s="162"/>
      <c r="BU77" s="161"/>
      <c r="BV77" s="163"/>
      <c r="BW77" s="164"/>
      <c r="BX77" s="159"/>
      <c r="BY77" s="159"/>
      <c r="BZ77" s="159"/>
      <c r="CA77" s="160"/>
      <c r="CB77" s="161"/>
      <c r="CC77" s="162"/>
      <c r="CD77" s="161"/>
      <c r="CE77" s="163"/>
      <c r="CF77" s="164"/>
      <c r="CG77" s="159"/>
      <c r="CH77" s="159"/>
      <c r="CI77" s="159"/>
      <c r="CJ77" s="160"/>
      <c r="CK77" s="161"/>
      <c r="CL77" s="162"/>
      <c r="CM77" s="161"/>
      <c r="CN77" s="163"/>
      <c r="CO77" s="164"/>
      <c r="CP77" s="159"/>
      <c r="CQ77" s="159"/>
      <c r="CR77" s="159"/>
      <c r="CS77" s="160"/>
      <c r="CT77" s="161"/>
      <c r="CU77" s="162"/>
      <c r="CV77" s="161"/>
      <c r="CW77" s="163"/>
      <c r="CX77" s="164"/>
      <c r="CY77" s="159"/>
      <c r="CZ77" s="159"/>
      <c r="DA77" s="159"/>
      <c r="DB77" s="160"/>
      <c r="DC77" s="161"/>
      <c r="DD77" s="162"/>
      <c r="DE77" s="161"/>
      <c r="DF77" s="163"/>
      <c r="DG77" s="164"/>
      <c r="DH77" s="159"/>
      <c r="DI77" s="159"/>
      <c r="DJ77" s="159"/>
      <c r="DK77" s="160"/>
      <c r="DL77" s="161"/>
      <c r="DM77" s="162"/>
      <c r="DN77" s="161"/>
      <c r="DO77" s="163"/>
      <c r="DP77" s="164"/>
      <c r="DQ77" s="159"/>
      <c r="DR77" s="159"/>
      <c r="DS77" s="159"/>
      <c r="DT77" s="160"/>
      <c r="DU77" s="161"/>
      <c r="DV77" s="162"/>
      <c r="DW77" s="161"/>
      <c r="DX77" s="163"/>
      <c r="DY77" s="164"/>
      <c r="DZ77" s="159"/>
      <c r="EA77" s="159"/>
      <c r="EB77" s="159"/>
      <c r="EC77" s="160"/>
      <c r="ED77" s="161"/>
      <c r="EE77" s="162"/>
      <c r="EF77" s="161"/>
      <c r="EG77" s="163"/>
      <c r="EH77" s="164"/>
      <c r="EI77" s="159"/>
      <c r="EJ77" s="159"/>
      <c r="EK77" s="159"/>
      <c r="EL77" s="160"/>
      <c r="EM77" s="161"/>
      <c r="EN77" s="162"/>
      <c r="EO77" s="161"/>
      <c r="EP77" s="163"/>
      <c r="EQ77" s="164"/>
      <c r="ER77" s="159"/>
      <c r="ES77" s="159"/>
      <c r="ET77" s="159"/>
      <c r="EU77" s="160"/>
      <c r="EV77" s="161"/>
      <c r="EW77" s="162"/>
      <c r="EX77" s="161"/>
      <c r="EY77" s="163"/>
      <c r="EZ77" s="164"/>
      <c r="FA77" s="159"/>
      <c r="FB77" s="159"/>
      <c r="FC77" s="159"/>
      <c r="FD77" s="160"/>
      <c r="FE77" s="161"/>
      <c r="FF77" s="162"/>
      <c r="FG77" s="161"/>
      <c r="FH77" s="163"/>
      <c r="FI77" s="164"/>
      <c r="FJ77" s="159"/>
      <c r="FK77" s="159"/>
      <c r="FL77" s="159"/>
      <c r="FM77" s="160"/>
      <c r="FN77" s="161"/>
      <c r="FO77" s="162"/>
      <c r="FP77" s="161"/>
      <c r="FQ77" s="163"/>
      <c r="FR77" s="164"/>
      <c r="FS77" s="159"/>
      <c r="FT77" s="159"/>
      <c r="FU77" s="159"/>
      <c r="FV77" s="160"/>
      <c r="FW77" s="161"/>
      <c r="FX77" s="162"/>
      <c r="FY77" s="161"/>
      <c r="FZ77" s="163"/>
      <c r="GA77" s="164"/>
      <c r="GB77" s="159"/>
      <c r="GC77" s="159"/>
      <c r="GD77" s="159"/>
      <c r="GE77" s="160"/>
      <c r="GF77" s="161"/>
      <c r="GG77" s="162"/>
      <c r="GH77" s="161"/>
      <c r="GI77" s="163"/>
      <c r="GJ77" s="164"/>
      <c r="GK77" s="159"/>
      <c r="GL77" s="159"/>
      <c r="GM77" s="159"/>
      <c r="GN77" s="160"/>
      <c r="GO77" s="161"/>
      <c r="GP77" s="162"/>
      <c r="GQ77" s="161"/>
      <c r="GR77" s="163"/>
      <c r="GS77" s="164"/>
      <c r="GT77" s="165"/>
      <c r="GU77" s="187"/>
      <c r="GV77" s="203"/>
      <c r="GW77" s="200"/>
      <c r="GX77" s="200"/>
      <c r="GY77" s="123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01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05"/>
      <c r="X78" s="159"/>
      <c r="Y78" s="160"/>
      <c r="Z78" s="161"/>
      <c r="AA78" s="162"/>
      <c r="AB78" s="161"/>
      <c r="AC78" s="163"/>
      <c r="AD78" s="164"/>
      <c r="AE78" s="159"/>
      <c r="AF78" s="159"/>
      <c r="AG78" s="159"/>
      <c r="AH78" s="160"/>
      <c r="AI78" s="161"/>
      <c r="AJ78" s="162"/>
      <c r="AK78" s="161"/>
      <c r="AL78" s="163"/>
      <c r="AM78" s="164"/>
      <c r="AN78" s="159"/>
      <c r="AO78" s="159"/>
      <c r="AP78" s="159"/>
      <c r="AQ78" s="160"/>
      <c r="AR78" s="161"/>
      <c r="AS78" s="162"/>
      <c r="AT78" s="161"/>
      <c r="AU78" s="163"/>
      <c r="AV78" s="164"/>
      <c r="AW78" s="159"/>
      <c r="AX78" s="159"/>
      <c r="AY78" s="159"/>
      <c r="AZ78" s="160"/>
      <c r="BA78" s="161"/>
      <c r="BB78" s="162"/>
      <c r="BC78" s="161"/>
      <c r="BD78" s="163"/>
      <c r="BE78" s="164"/>
      <c r="BF78" s="159"/>
      <c r="BG78" s="159"/>
      <c r="BH78" s="159"/>
      <c r="BI78" s="160"/>
      <c r="BJ78" s="161"/>
      <c r="BK78" s="162"/>
      <c r="BL78" s="161"/>
      <c r="BM78" s="163"/>
      <c r="BN78" s="164"/>
      <c r="BO78" s="159"/>
      <c r="BP78" s="159"/>
      <c r="BQ78" s="159"/>
      <c r="BR78" s="160"/>
      <c r="BS78" s="161"/>
      <c r="BT78" s="162"/>
      <c r="BU78" s="161"/>
      <c r="BV78" s="163"/>
      <c r="BW78" s="164"/>
      <c r="BX78" s="159"/>
      <c r="BY78" s="159"/>
      <c r="BZ78" s="159"/>
      <c r="CA78" s="160"/>
      <c r="CB78" s="161"/>
      <c r="CC78" s="162"/>
      <c r="CD78" s="161"/>
      <c r="CE78" s="163"/>
      <c r="CF78" s="164"/>
      <c r="CG78" s="159"/>
      <c r="CH78" s="159"/>
      <c r="CI78" s="159"/>
      <c r="CJ78" s="160"/>
      <c r="CK78" s="161"/>
      <c r="CL78" s="162"/>
      <c r="CM78" s="161"/>
      <c r="CN78" s="163"/>
      <c r="CO78" s="164"/>
      <c r="CP78" s="159"/>
      <c r="CQ78" s="159"/>
      <c r="CR78" s="159"/>
      <c r="CS78" s="160"/>
      <c r="CT78" s="161"/>
      <c r="CU78" s="162"/>
      <c r="CV78" s="161"/>
      <c r="CW78" s="163"/>
      <c r="CX78" s="164"/>
      <c r="CY78" s="159"/>
      <c r="CZ78" s="159"/>
      <c r="DA78" s="159"/>
      <c r="DB78" s="160"/>
      <c r="DC78" s="161"/>
      <c r="DD78" s="162"/>
      <c r="DE78" s="161"/>
      <c r="DF78" s="163"/>
      <c r="DG78" s="164"/>
      <c r="DH78" s="159"/>
      <c r="DI78" s="159"/>
      <c r="DJ78" s="159"/>
      <c r="DK78" s="160"/>
      <c r="DL78" s="161"/>
      <c r="DM78" s="162"/>
      <c r="DN78" s="161"/>
      <c r="DO78" s="163"/>
      <c r="DP78" s="164"/>
      <c r="DQ78" s="159"/>
      <c r="DR78" s="159"/>
      <c r="DS78" s="159"/>
      <c r="DT78" s="160"/>
      <c r="DU78" s="161"/>
      <c r="DV78" s="162"/>
      <c r="DW78" s="161"/>
      <c r="DX78" s="163"/>
      <c r="DY78" s="164"/>
      <c r="DZ78" s="159"/>
      <c r="EA78" s="159"/>
      <c r="EB78" s="159"/>
      <c r="EC78" s="160"/>
      <c r="ED78" s="161"/>
      <c r="EE78" s="162"/>
      <c r="EF78" s="161"/>
      <c r="EG78" s="163"/>
      <c r="EH78" s="164"/>
      <c r="EI78" s="159"/>
      <c r="EJ78" s="159"/>
      <c r="EK78" s="159"/>
      <c r="EL78" s="160"/>
      <c r="EM78" s="161"/>
      <c r="EN78" s="162"/>
      <c r="EO78" s="161"/>
      <c r="EP78" s="163"/>
      <c r="EQ78" s="164"/>
      <c r="ER78" s="159"/>
      <c r="ES78" s="159"/>
      <c r="ET78" s="159"/>
      <c r="EU78" s="160"/>
      <c r="EV78" s="161"/>
      <c r="EW78" s="162"/>
      <c r="EX78" s="161"/>
      <c r="EY78" s="163"/>
      <c r="EZ78" s="164"/>
      <c r="FA78" s="159"/>
      <c r="FB78" s="159"/>
      <c r="FC78" s="159"/>
      <c r="FD78" s="160"/>
      <c r="FE78" s="161"/>
      <c r="FF78" s="162"/>
      <c r="FG78" s="161"/>
      <c r="FH78" s="163"/>
      <c r="FI78" s="164"/>
      <c r="FJ78" s="159"/>
      <c r="FK78" s="159"/>
      <c r="FL78" s="159"/>
      <c r="FM78" s="160"/>
      <c r="FN78" s="161"/>
      <c r="FO78" s="162"/>
      <c r="FP78" s="161"/>
      <c r="FQ78" s="163"/>
      <c r="FR78" s="164"/>
      <c r="FS78" s="159"/>
      <c r="FT78" s="159"/>
      <c r="FU78" s="159"/>
      <c r="FV78" s="160"/>
      <c r="FW78" s="161"/>
      <c r="FX78" s="162"/>
      <c r="FY78" s="161"/>
      <c r="FZ78" s="163"/>
      <c r="GA78" s="164"/>
      <c r="GB78" s="159"/>
      <c r="GC78" s="159"/>
      <c r="GD78" s="159"/>
      <c r="GE78" s="160"/>
      <c r="GF78" s="161"/>
      <c r="GG78" s="162"/>
      <c r="GH78" s="161"/>
      <c r="GI78" s="163"/>
      <c r="GJ78" s="164"/>
      <c r="GK78" s="159"/>
      <c r="GL78" s="159"/>
      <c r="GM78" s="159"/>
      <c r="GN78" s="160"/>
      <c r="GO78" s="161"/>
      <c r="GP78" s="162"/>
      <c r="GQ78" s="161"/>
      <c r="GR78" s="163"/>
      <c r="GS78" s="164"/>
      <c r="GT78" s="206"/>
      <c r="GU78" s="207"/>
      <c r="GV78" s="203"/>
      <c r="GW78" s="200"/>
      <c r="GX78" s="200"/>
      <c r="GY78" s="123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201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202"/>
      <c r="V79" s="204"/>
      <c r="W79" s="208"/>
      <c r="X79" s="159"/>
      <c r="Y79" s="160"/>
      <c r="Z79" s="161"/>
      <c r="AA79" s="162"/>
      <c r="AB79" s="161"/>
      <c r="AC79" s="163"/>
      <c r="AD79" s="164"/>
      <c r="AE79" s="159"/>
      <c r="AF79" s="159"/>
      <c r="AG79" s="159"/>
      <c r="AH79" s="160"/>
      <c r="AI79" s="161"/>
      <c r="AJ79" s="162"/>
      <c r="AK79" s="161"/>
      <c r="AL79" s="163"/>
      <c r="AM79" s="164"/>
      <c r="AN79" s="159"/>
      <c r="AO79" s="159"/>
      <c r="AP79" s="159"/>
      <c r="AQ79" s="160"/>
      <c r="AR79" s="161"/>
      <c r="AS79" s="162"/>
      <c r="AT79" s="161"/>
      <c r="AU79" s="163"/>
      <c r="AV79" s="164"/>
      <c r="AW79" s="159"/>
      <c r="AX79" s="159"/>
      <c r="AY79" s="159"/>
      <c r="AZ79" s="160"/>
      <c r="BA79" s="161"/>
      <c r="BB79" s="162"/>
      <c r="BC79" s="161"/>
      <c r="BD79" s="163"/>
      <c r="BE79" s="164"/>
      <c r="BF79" s="159"/>
      <c r="BG79" s="159"/>
      <c r="BH79" s="159"/>
      <c r="BI79" s="160"/>
      <c r="BJ79" s="161"/>
      <c r="BK79" s="162"/>
      <c r="BL79" s="161"/>
      <c r="BM79" s="163"/>
      <c r="BN79" s="164"/>
      <c r="BO79" s="159"/>
      <c r="BP79" s="159"/>
      <c r="BQ79" s="159"/>
      <c r="BR79" s="160"/>
      <c r="BS79" s="161"/>
      <c r="BT79" s="162"/>
      <c r="BU79" s="161"/>
      <c r="BV79" s="163"/>
      <c r="BW79" s="164"/>
      <c r="BX79" s="159"/>
      <c r="BY79" s="159"/>
      <c r="BZ79" s="159"/>
      <c r="CA79" s="160"/>
      <c r="CB79" s="161"/>
      <c r="CC79" s="162"/>
      <c r="CD79" s="161"/>
      <c r="CE79" s="163"/>
      <c r="CF79" s="164"/>
      <c r="CG79" s="159"/>
      <c r="CH79" s="159"/>
      <c r="CI79" s="159"/>
      <c r="CJ79" s="160"/>
      <c r="CK79" s="161"/>
      <c r="CL79" s="162"/>
      <c r="CM79" s="161"/>
      <c r="CN79" s="163"/>
      <c r="CO79" s="164"/>
      <c r="CP79" s="159"/>
      <c r="CQ79" s="159"/>
      <c r="CR79" s="159"/>
      <c r="CS79" s="160"/>
      <c r="CT79" s="161"/>
      <c r="CU79" s="162"/>
      <c r="CV79" s="161"/>
      <c r="CW79" s="163"/>
      <c r="CX79" s="164"/>
      <c r="CY79" s="159"/>
      <c r="CZ79" s="159"/>
      <c r="DA79" s="159"/>
      <c r="DB79" s="160"/>
      <c r="DC79" s="161"/>
      <c r="DD79" s="162"/>
      <c r="DE79" s="161"/>
      <c r="DF79" s="163"/>
      <c r="DG79" s="164"/>
      <c r="DH79" s="159"/>
      <c r="DI79" s="159"/>
      <c r="DJ79" s="159"/>
      <c r="DK79" s="160"/>
      <c r="DL79" s="161"/>
      <c r="DM79" s="162"/>
      <c r="DN79" s="161"/>
      <c r="DO79" s="163"/>
      <c r="DP79" s="164"/>
      <c r="DQ79" s="159"/>
      <c r="DR79" s="159"/>
      <c r="DS79" s="159"/>
      <c r="DT79" s="160"/>
      <c r="DU79" s="161"/>
      <c r="DV79" s="162"/>
      <c r="DW79" s="161"/>
      <c r="DX79" s="163"/>
      <c r="DY79" s="164"/>
      <c r="DZ79" s="159"/>
      <c r="EA79" s="159"/>
      <c r="EB79" s="159"/>
      <c r="EC79" s="160"/>
      <c r="ED79" s="161"/>
      <c r="EE79" s="162"/>
      <c r="EF79" s="161"/>
      <c r="EG79" s="163"/>
      <c r="EH79" s="164"/>
      <c r="EI79" s="159"/>
      <c r="EJ79" s="159"/>
      <c r="EK79" s="159"/>
      <c r="EL79" s="160"/>
      <c r="EM79" s="161"/>
      <c r="EN79" s="162"/>
      <c r="EO79" s="161"/>
      <c r="EP79" s="163"/>
      <c r="EQ79" s="164"/>
      <c r="ER79" s="159"/>
      <c r="ES79" s="159"/>
      <c r="ET79" s="159"/>
      <c r="EU79" s="160"/>
      <c r="EV79" s="161"/>
      <c r="EW79" s="162"/>
      <c r="EX79" s="161"/>
      <c r="EY79" s="163"/>
      <c r="EZ79" s="164"/>
      <c r="FA79" s="159"/>
      <c r="FB79" s="159"/>
      <c r="FC79" s="159"/>
      <c r="FD79" s="160"/>
      <c r="FE79" s="161"/>
      <c r="FF79" s="162"/>
      <c r="FG79" s="161"/>
      <c r="FH79" s="163"/>
      <c r="FI79" s="164"/>
      <c r="FJ79" s="159"/>
      <c r="FK79" s="159"/>
      <c r="FL79" s="159"/>
      <c r="FM79" s="160"/>
      <c r="FN79" s="161"/>
      <c r="FO79" s="162"/>
      <c r="FP79" s="161"/>
      <c r="FQ79" s="163"/>
      <c r="FR79" s="164"/>
      <c r="FS79" s="159"/>
      <c r="FT79" s="159"/>
      <c r="FU79" s="159"/>
      <c r="FV79" s="160"/>
      <c r="FW79" s="161"/>
      <c r="FX79" s="162"/>
      <c r="FY79" s="161"/>
      <c r="FZ79" s="163"/>
      <c r="GA79" s="164"/>
      <c r="GB79" s="159"/>
      <c r="GC79" s="159"/>
      <c r="GD79" s="159"/>
      <c r="GE79" s="160"/>
      <c r="GF79" s="161"/>
      <c r="GG79" s="162"/>
      <c r="GH79" s="161"/>
      <c r="GI79" s="163"/>
      <c r="GJ79" s="164"/>
      <c r="GK79" s="159"/>
      <c r="GL79" s="159"/>
      <c r="GM79" s="159"/>
      <c r="GN79" s="160"/>
      <c r="GO79" s="161"/>
      <c r="GP79" s="162"/>
      <c r="GQ79" s="161"/>
      <c r="GR79" s="163"/>
      <c r="GS79" s="164"/>
      <c r="GT79" s="206"/>
      <c r="GU79" s="207"/>
      <c r="GV79" s="203"/>
      <c r="GW79" s="200"/>
      <c r="GX79" s="200"/>
      <c r="GY79" s="123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201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202"/>
      <c r="V80" s="204"/>
      <c r="W80" s="205"/>
      <c r="X80" s="159"/>
      <c r="Y80" s="160"/>
      <c r="Z80" s="161"/>
      <c r="AA80" s="162"/>
      <c r="AB80" s="161"/>
      <c r="AC80" s="163"/>
      <c r="AD80" s="164"/>
      <c r="AE80" s="159"/>
      <c r="AF80" s="159"/>
      <c r="AG80" s="159"/>
      <c r="AH80" s="160"/>
      <c r="AI80" s="161"/>
      <c r="AJ80" s="162"/>
      <c r="AK80" s="161"/>
      <c r="AL80" s="163"/>
      <c r="AM80" s="164"/>
      <c r="AN80" s="159"/>
      <c r="AO80" s="159"/>
      <c r="AP80" s="159"/>
      <c r="AQ80" s="160"/>
      <c r="AR80" s="161"/>
      <c r="AS80" s="162"/>
      <c r="AT80" s="161"/>
      <c r="AU80" s="163"/>
      <c r="AV80" s="164"/>
      <c r="AW80" s="159"/>
      <c r="AX80" s="159"/>
      <c r="AY80" s="159"/>
      <c r="AZ80" s="160"/>
      <c r="BA80" s="161"/>
      <c r="BB80" s="162"/>
      <c r="BC80" s="161"/>
      <c r="BD80" s="163"/>
      <c r="BE80" s="164"/>
      <c r="BF80" s="159"/>
      <c r="BG80" s="159"/>
      <c r="BH80" s="159"/>
      <c r="BI80" s="160"/>
      <c r="BJ80" s="161"/>
      <c r="BK80" s="162"/>
      <c r="BL80" s="161"/>
      <c r="BM80" s="163"/>
      <c r="BN80" s="164"/>
      <c r="BO80" s="159"/>
      <c r="BP80" s="159"/>
      <c r="BQ80" s="159"/>
      <c r="BR80" s="160"/>
      <c r="BS80" s="161"/>
      <c r="BT80" s="162"/>
      <c r="BU80" s="161"/>
      <c r="BV80" s="163"/>
      <c r="BW80" s="164"/>
      <c r="BX80" s="159"/>
      <c r="BY80" s="159"/>
      <c r="BZ80" s="159"/>
      <c r="CA80" s="160"/>
      <c r="CB80" s="161"/>
      <c r="CC80" s="162"/>
      <c r="CD80" s="161"/>
      <c r="CE80" s="163"/>
      <c r="CF80" s="164"/>
      <c r="CG80" s="159"/>
      <c r="CH80" s="159"/>
      <c r="CI80" s="159"/>
      <c r="CJ80" s="160"/>
      <c r="CK80" s="161"/>
      <c r="CL80" s="162"/>
      <c r="CM80" s="161"/>
      <c r="CN80" s="163"/>
      <c r="CO80" s="164"/>
      <c r="CP80" s="159"/>
      <c r="CQ80" s="159"/>
      <c r="CR80" s="159"/>
      <c r="CS80" s="160"/>
      <c r="CT80" s="161"/>
      <c r="CU80" s="162"/>
      <c r="CV80" s="161"/>
      <c r="CW80" s="163"/>
      <c r="CX80" s="164"/>
      <c r="CY80" s="159"/>
      <c r="CZ80" s="159"/>
      <c r="DA80" s="159"/>
      <c r="DB80" s="160"/>
      <c r="DC80" s="161"/>
      <c r="DD80" s="162"/>
      <c r="DE80" s="161"/>
      <c r="DF80" s="163"/>
      <c r="DG80" s="164"/>
      <c r="DH80" s="159"/>
      <c r="DI80" s="159"/>
      <c r="DJ80" s="159"/>
      <c r="DK80" s="160"/>
      <c r="DL80" s="161"/>
      <c r="DM80" s="162"/>
      <c r="DN80" s="161"/>
      <c r="DO80" s="163"/>
      <c r="DP80" s="164"/>
      <c r="DQ80" s="159"/>
      <c r="DR80" s="159"/>
      <c r="DS80" s="159"/>
      <c r="DT80" s="160"/>
      <c r="DU80" s="161"/>
      <c r="DV80" s="162"/>
      <c r="DW80" s="161"/>
      <c r="DX80" s="163"/>
      <c r="DY80" s="164"/>
      <c r="DZ80" s="159"/>
      <c r="EA80" s="159"/>
      <c r="EB80" s="159"/>
      <c r="EC80" s="160"/>
      <c r="ED80" s="161"/>
      <c r="EE80" s="162"/>
      <c r="EF80" s="161"/>
      <c r="EG80" s="163"/>
      <c r="EH80" s="164"/>
      <c r="EI80" s="159"/>
      <c r="EJ80" s="159"/>
      <c r="EK80" s="159"/>
      <c r="EL80" s="160"/>
      <c r="EM80" s="161"/>
      <c r="EN80" s="162"/>
      <c r="EO80" s="161"/>
      <c r="EP80" s="163"/>
      <c r="EQ80" s="164"/>
      <c r="ER80" s="159"/>
      <c r="ES80" s="159"/>
      <c r="ET80" s="159"/>
      <c r="EU80" s="160"/>
      <c r="EV80" s="161"/>
      <c r="EW80" s="162"/>
      <c r="EX80" s="161"/>
      <c r="EY80" s="163"/>
      <c r="EZ80" s="164"/>
      <c r="FA80" s="159"/>
      <c r="FB80" s="159"/>
      <c r="FC80" s="159"/>
      <c r="FD80" s="160"/>
      <c r="FE80" s="161"/>
      <c r="FF80" s="162"/>
      <c r="FG80" s="161"/>
      <c r="FH80" s="163"/>
      <c r="FI80" s="164"/>
      <c r="FJ80" s="159"/>
      <c r="FK80" s="159"/>
      <c r="FL80" s="159"/>
      <c r="FM80" s="160"/>
      <c r="FN80" s="161"/>
      <c r="FO80" s="162"/>
      <c r="FP80" s="161"/>
      <c r="FQ80" s="163"/>
      <c r="FR80" s="164"/>
      <c r="FS80" s="159"/>
      <c r="FT80" s="159"/>
      <c r="FU80" s="159"/>
      <c r="FV80" s="160"/>
      <c r="FW80" s="161"/>
      <c r="FX80" s="162"/>
      <c r="FY80" s="161"/>
      <c r="FZ80" s="163"/>
      <c r="GA80" s="164"/>
      <c r="GB80" s="159"/>
      <c r="GC80" s="159"/>
      <c r="GD80" s="159"/>
      <c r="GE80" s="160"/>
      <c r="GF80" s="161"/>
      <c r="GG80" s="162"/>
      <c r="GH80" s="161"/>
      <c r="GI80" s="163"/>
      <c r="GJ80" s="164"/>
      <c r="GK80" s="159"/>
      <c r="GL80" s="159"/>
      <c r="GM80" s="159"/>
      <c r="GN80" s="160"/>
      <c r="GO80" s="161"/>
      <c r="GP80" s="162"/>
      <c r="GQ80" s="161"/>
      <c r="GR80" s="163"/>
      <c r="GS80" s="164"/>
      <c r="GT80" s="206"/>
      <c r="GU80" s="207"/>
      <c r="GV80" s="203"/>
      <c r="GW80" s="200"/>
      <c r="GX80" s="200"/>
      <c r="GY80" s="123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201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202"/>
      <c r="V81" s="204"/>
      <c r="W81" s="205"/>
      <c r="X81" s="209"/>
      <c r="Y81" s="210"/>
      <c r="Z81" s="211"/>
      <c r="AA81" s="212"/>
      <c r="AB81" s="211"/>
      <c r="AC81" s="213"/>
      <c r="AD81" s="214"/>
      <c r="AE81" s="209"/>
      <c r="AF81" s="209"/>
      <c r="AG81" s="209"/>
      <c r="AH81" s="210"/>
      <c r="AI81" s="211"/>
      <c r="AJ81" s="212"/>
      <c r="AK81" s="211"/>
      <c r="AL81" s="213"/>
      <c r="AM81" s="214"/>
      <c r="AN81" s="209"/>
      <c r="AO81" s="209"/>
      <c r="AP81" s="209"/>
      <c r="AQ81" s="210"/>
      <c r="AR81" s="211"/>
      <c r="AS81" s="212"/>
      <c r="AT81" s="211"/>
      <c r="AU81" s="213"/>
      <c r="AV81" s="214"/>
      <c r="AW81" s="209"/>
      <c r="AX81" s="209"/>
      <c r="AY81" s="209"/>
      <c r="AZ81" s="210"/>
      <c r="BA81" s="211"/>
      <c r="BB81" s="212"/>
      <c r="BC81" s="211"/>
      <c r="BD81" s="213"/>
      <c r="BE81" s="214"/>
      <c r="BF81" s="209"/>
      <c r="BG81" s="209"/>
      <c r="BH81" s="209"/>
      <c r="BI81" s="210"/>
      <c r="BJ81" s="211"/>
      <c r="BK81" s="212"/>
      <c r="BL81" s="211"/>
      <c r="BM81" s="213"/>
      <c r="BN81" s="214"/>
      <c r="BO81" s="209"/>
      <c r="BP81" s="209"/>
      <c r="BQ81" s="209"/>
      <c r="BR81" s="210"/>
      <c r="BS81" s="211"/>
      <c r="BT81" s="212"/>
      <c r="BU81" s="211"/>
      <c r="BV81" s="213"/>
      <c r="BW81" s="214"/>
      <c r="BX81" s="209"/>
      <c r="BY81" s="209"/>
      <c r="BZ81" s="209"/>
      <c r="CA81" s="210"/>
      <c r="CB81" s="211"/>
      <c r="CC81" s="212"/>
      <c r="CD81" s="211"/>
      <c r="CE81" s="213"/>
      <c r="CF81" s="214"/>
      <c r="CG81" s="209"/>
      <c r="CH81" s="209"/>
      <c r="CI81" s="209"/>
      <c r="CJ81" s="210"/>
      <c r="CK81" s="211"/>
      <c r="CL81" s="212"/>
      <c r="CM81" s="211"/>
      <c r="CN81" s="213"/>
      <c r="CO81" s="214"/>
      <c r="CP81" s="209"/>
      <c r="CQ81" s="209"/>
      <c r="CR81" s="209"/>
      <c r="CS81" s="210"/>
      <c r="CT81" s="211"/>
      <c r="CU81" s="212"/>
      <c r="CV81" s="211"/>
      <c r="CW81" s="213"/>
      <c r="CX81" s="214"/>
      <c r="CY81" s="209"/>
      <c r="CZ81" s="209"/>
      <c r="DA81" s="209"/>
      <c r="DB81" s="210"/>
      <c r="DC81" s="211"/>
      <c r="DD81" s="212"/>
      <c r="DE81" s="211"/>
      <c r="DF81" s="213"/>
      <c r="DG81" s="214"/>
      <c r="DH81" s="209"/>
      <c r="DI81" s="209"/>
      <c r="DJ81" s="209"/>
      <c r="DK81" s="210"/>
      <c r="DL81" s="211"/>
      <c r="DM81" s="212"/>
      <c r="DN81" s="211"/>
      <c r="DO81" s="213"/>
      <c r="DP81" s="214"/>
      <c r="DQ81" s="209"/>
      <c r="DR81" s="209"/>
      <c r="DS81" s="209"/>
      <c r="DT81" s="210"/>
      <c r="DU81" s="211"/>
      <c r="DV81" s="212"/>
      <c r="DW81" s="211"/>
      <c r="DX81" s="213"/>
      <c r="DY81" s="214"/>
      <c r="DZ81" s="209"/>
      <c r="EA81" s="209"/>
      <c r="EB81" s="209"/>
      <c r="EC81" s="210"/>
      <c r="ED81" s="211"/>
      <c r="EE81" s="212"/>
      <c r="EF81" s="211"/>
      <c r="EG81" s="213"/>
      <c r="EH81" s="214"/>
      <c r="EI81" s="209"/>
      <c r="EJ81" s="209"/>
      <c r="EK81" s="209"/>
      <c r="EL81" s="210"/>
      <c r="EM81" s="211"/>
      <c r="EN81" s="212"/>
      <c r="EO81" s="211"/>
      <c r="EP81" s="213"/>
      <c r="EQ81" s="214"/>
      <c r="ER81" s="209"/>
      <c r="ES81" s="209"/>
      <c r="ET81" s="209"/>
      <c r="EU81" s="210"/>
      <c r="EV81" s="211"/>
      <c r="EW81" s="212"/>
      <c r="EX81" s="211"/>
      <c r="EY81" s="213"/>
      <c r="EZ81" s="214"/>
      <c r="FA81" s="209"/>
      <c r="FB81" s="209"/>
      <c r="FC81" s="209"/>
      <c r="FD81" s="210"/>
      <c r="FE81" s="211"/>
      <c r="FF81" s="212"/>
      <c r="FG81" s="211"/>
      <c r="FH81" s="213"/>
      <c r="FI81" s="214"/>
      <c r="FJ81" s="209"/>
      <c r="FK81" s="209"/>
      <c r="FL81" s="209"/>
      <c r="FM81" s="210"/>
      <c r="FN81" s="211"/>
      <c r="FO81" s="212"/>
      <c r="FP81" s="211"/>
      <c r="FQ81" s="213"/>
      <c r="FR81" s="214"/>
      <c r="FS81" s="209"/>
      <c r="FT81" s="209"/>
      <c r="FU81" s="209"/>
      <c r="FV81" s="210"/>
      <c r="FW81" s="211"/>
      <c r="FX81" s="212"/>
      <c r="FY81" s="211"/>
      <c r="FZ81" s="213"/>
      <c r="GA81" s="214"/>
      <c r="GB81" s="209"/>
      <c r="GC81" s="209"/>
      <c r="GD81" s="209"/>
      <c r="GE81" s="210"/>
      <c r="GF81" s="211"/>
      <c r="GG81" s="212"/>
      <c r="GH81" s="211"/>
      <c r="GI81" s="213"/>
      <c r="GJ81" s="214"/>
      <c r="GK81" s="209"/>
      <c r="GL81" s="209"/>
      <c r="GM81" s="209"/>
      <c r="GN81" s="210"/>
      <c r="GO81" s="211"/>
      <c r="GP81" s="212"/>
      <c r="GQ81" s="211"/>
      <c r="GR81" s="213"/>
      <c r="GS81" s="214"/>
      <c r="GT81" s="206"/>
      <c r="GU81" s="207"/>
      <c r="GV81" s="203"/>
      <c r="GW81" s="200"/>
      <c r="GX81" s="200"/>
      <c r="GY81" s="123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215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202"/>
      <c r="V82" s="204"/>
      <c r="W82" s="216"/>
      <c r="X82" s="209"/>
      <c r="Y82" s="210"/>
      <c r="Z82" s="211"/>
      <c r="AA82" s="212"/>
      <c r="AB82" s="211"/>
      <c r="AC82" s="213"/>
      <c r="AD82" s="214"/>
      <c r="AE82" s="209"/>
      <c r="AF82" s="209"/>
      <c r="AG82" s="209"/>
      <c r="AH82" s="210"/>
      <c r="AI82" s="211"/>
      <c r="AJ82" s="212"/>
      <c r="AK82" s="211"/>
      <c r="AL82" s="213"/>
      <c r="AM82" s="214"/>
      <c r="AN82" s="209"/>
      <c r="AO82" s="209"/>
      <c r="AP82" s="209"/>
      <c r="AQ82" s="210"/>
      <c r="AR82" s="211"/>
      <c r="AS82" s="212"/>
      <c r="AT82" s="211"/>
      <c r="AU82" s="213"/>
      <c r="AV82" s="214"/>
      <c r="AW82" s="209"/>
      <c r="AX82" s="209"/>
      <c r="AY82" s="209"/>
      <c r="AZ82" s="210"/>
      <c r="BA82" s="211"/>
      <c r="BB82" s="212"/>
      <c r="BC82" s="211"/>
      <c r="BD82" s="213"/>
      <c r="BE82" s="214"/>
      <c r="BF82" s="209"/>
      <c r="BG82" s="209"/>
      <c r="BH82" s="209"/>
      <c r="BI82" s="210"/>
      <c r="BJ82" s="211"/>
      <c r="BK82" s="212"/>
      <c r="BL82" s="211"/>
      <c r="BM82" s="213"/>
      <c r="BN82" s="214"/>
      <c r="BO82" s="209"/>
      <c r="BP82" s="209"/>
      <c r="BQ82" s="209"/>
      <c r="BR82" s="210"/>
      <c r="BS82" s="211"/>
      <c r="BT82" s="212"/>
      <c r="BU82" s="211"/>
      <c r="BV82" s="213"/>
      <c r="BW82" s="214"/>
      <c r="BX82" s="209"/>
      <c r="BY82" s="209"/>
      <c r="BZ82" s="209"/>
      <c r="CA82" s="210"/>
      <c r="CB82" s="211"/>
      <c r="CC82" s="212"/>
      <c r="CD82" s="211"/>
      <c r="CE82" s="213"/>
      <c r="CF82" s="214"/>
      <c r="CG82" s="209"/>
      <c r="CH82" s="209"/>
      <c r="CI82" s="209"/>
      <c r="CJ82" s="210"/>
      <c r="CK82" s="211"/>
      <c r="CL82" s="212"/>
      <c r="CM82" s="211"/>
      <c r="CN82" s="213"/>
      <c r="CO82" s="214"/>
      <c r="CP82" s="209"/>
      <c r="CQ82" s="209"/>
      <c r="CR82" s="209"/>
      <c r="CS82" s="210"/>
      <c r="CT82" s="211"/>
      <c r="CU82" s="212"/>
      <c r="CV82" s="211"/>
      <c r="CW82" s="213"/>
      <c r="CX82" s="214"/>
      <c r="CY82" s="209"/>
      <c r="CZ82" s="209"/>
      <c r="DA82" s="209"/>
      <c r="DB82" s="210"/>
      <c r="DC82" s="211"/>
      <c r="DD82" s="212"/>
      <c r="DE82" s="211"/>
      <c r="DF82" s="213"/>
      <c r="DG82" s="214"/>
      <c r="DH82" s="209"/>
      <c r="DI82" s="209"/>
      <c r="DJ82" s="209"/>
      <c r="DK82" s="210"/>
      <c r="DL82" s="211"/>
      <c r="DM82" s="212"/>
      <c r="DN82" s="211"/>
      <c r="DO82" s="213"/>
      <c r="DP82" s="214"/>
      <c r="DQ82" s="209"/>
      <c r="DR82" s="209"/>
      <c r="DS82" s="209"/>
      <c r="DT82" s="210"/>
      <c r="DU82" s="211"/>
      <c r="DV82" s="212"/>
      <c r="DW82" s="211"/>
      <c r="DX82" s="213"/>
      <c r="DY82" s="214"/>
      <c r="DZ82" s="209"/>
      <c r="EA82" s="209"/>
      <c r="EB82" s="209"/>
      <c r="EC82" s="210"/>
      <c r="ED82" s="211"/>
      <c r="EE82" s="212"/>
      <c r="EF82" s="211"/>
      <c r="EG82" s="213"/>
      <c r="EH82" s="214"/>
      <c r="EI82" s="209"/>
      <c r="EJ82" s="209"/>
      <c r="EK82" s="209"/>
      <c r="EL82" s="210"/>
      <c r="EM82" s="211"/>
      <c r="EN82" s="212"/>
      <c r="EO82" s="211"/>
      <c r="EP82" s="213"/>
      <c r="EQ82" s="214"/>
      <c r="ER82" s="209"/>
      <c r="ES82" s="209"/>
      <c r="ET82" s="209"/>
      <c r="EU82" s="210"/>
      <c r="EV82" s="211"/>
      <c r="EW82" s="212"/>
      <c r="EX82" s="211"/>
      <c r="EY82" s="213"/>
      <c r="EZ82" s="214"/>
      <c r="FA82" s="209"/>
      <c r="FB82" s="209"/>
      <c r="FC82" s="209"/>
      <c r="FD82" s="210"/>
      <c r="FE82" s="211"/>
      <c r="FF82" s="212"/>
      <c r="FG82" s="211"/>
      <c r="FH82" s="213"/>
      <c r="FI82" s="214"/>
      <c r="FJ82" s="209"/>
      <c r="FK82" s="209"/>
      <c r="FL82" s="209"/>
      <c r="FM82" s="210"/>
      <c r="FN82" s="211"/>
      <c r="FO82" s="212"/>
      <c r="FP82" s="211"/>
      <c r="FQ82" s="213"/>
      <c r="FR82" s="214"/>
      <c r="FS82" s="209"/>
      <c r="FT82" s="209"/>
      <c r="FU82" s="209"/>
      <c r="FV82" s="210"/>
      <c r="FW82" s="211"/>
      <c r="FX82" s="212"/>
      <c r="FY82" s="211"/>
      <c r="FZ82" s="213"/>
      <c r="GA82" s="214"/>
      <c r="GB82" s="209"/>
      <c r="GC82" s="209"/>
      <c r="GD82" s="209"/>
      <c r="GE82" s="210"/>
      <c r="GF82" s="211"/>
      <c r="GG82" s="212"/>
      <c r="GH82" s="211"/>
      <c r="GI82" s="213"/>
      <c r="GJ82" s="214"/>
      <c r="GK82" s="209"/>
      <c r="GL82" s="209"/>
      <c r="GM82" s="209"/>
      <c r="GN82" s="210"/>
      <c r="GO82" s="211"/>
      <c r="GP82" s="212"/>
      <c r="GQ82" s="211"/>
      <c r="GR82" s="213"/>
      <c r="GS82" s="214"/>
      <c r="GT82" s="206"/>
      <c r="GU82" s="207"/>
      <c r="GV82" s="203"/>
      <c r="GW82" s="101"/>
      <c r="GX82" s="101"/>
      <c r="GY82" s="123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101"/>
      <c r="GU83" s="99"/>
      <c r="GV83" s="222"/>
      <c r="GW83" s="101"/>
      <c r="GX83" s="101"/>
      <c r="GY83" s="123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101"/>
      <c r="GU84" s="99"/>
      <c r="GV84" s="222"/>
      <c r="GW84" s="101"/>
      <c r="GX84" s="101"/>
      <c r="GY84" s="123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si="0"/>
        <v>0</v>
      </c>
      <c r="Q85" s="166"/>
      <c r="R85" s="166"/>
      <c r="S85" s="166"/>
      <c r="T85" s="45">
        <f t="shared" si="2"/>
        <v>0</v>
      </c>
      <c r="U85" s="196"/>
      <c r="V85" s="92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123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88"/>
      <c r="O86" s="106"/>
      <c r="P86" s="150">
        <f t="shared" si="0"/>
        <v>0</v>
      </c>
      <c r="Q86" s="166"/>
      <c r="R86" s="166"/>
      <c r="S86" s="166"/>
      <c r="T86" s="45">
        <f t="shared" si="2"/>
        <v>0</v>
      </c>
      <c r="U86" s="196"/>
      <c r="V86" s="92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123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105"/>
      <c r="M87" s="87"/>
      <c r="N87" s="88"/>
      <c r="O87" s="106"/>
      <c r="P87" s="150">
        <f t="shared" si="0"/>
        <v>0</v>
      </c>
      <c r="Q87" s="166"/>
      <c r="R87" s="166"/>
      <c r="S87" s="166"/>
      <c r="T87" s="45">
        <f t="shared" si="2"/>
        <v>0</v>
      </c>
      <c r="U87" s="196"/>
      <c r="V87" s="92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123"/>
      <c r="GZ87" s="93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105"/>
      <c r="M88" s="87"/>
      <c r="N88" s="88"/>
      <c r="O88" s="106"/>
      <c r="P88" s="150">
        <f t="shared" si="0"/>
        <v>0</v>
      </c>
      <c r="Q88" s="166"/>
      <c r="R88" s="166"/>
      <c r="S88" s="166"/>
      <c r="T88" s="45">
        <f t="shared" si="2"/>
        <v>0</v>
      </c>
      <c r="U88" s="196"/>
      <c r="V88" s="92"/>
      <c r="W88" s="93"/>
      <c r="X88" s="104"/>
      <c r="Y88" s="217"/>
      <c r="Z88" s="218"/>
      <c r="AA88" s="219"/>
      <c r="AB88" s="218"/>
      <c r="AC88" s="220"/>
      <c r="AD88" s="221"/>
      <c r="AE88" s="104"/>
      <c r="AF88" s="104"/>
      <c r="AG88" s="104"/>
      <c r="AH88" s="217"/>
      <c r="AI88" s="218"/>
      <c r="AJ88" s="219"/>
      <c r="AK88" s="218"/>
      <c r="AL88" s="220"/>
      <c r="AM88" s="221"/>
      <c r="AN88" s="104"/>
      <c r="AO88" s="104"/>
      <c r="AP88" s="104"/>
      <c r="AQ88" s="217"/>
      <c r="AR88" s="218"/>
      <c r="AS88" s="219"/>
      <c r="AT88" s="218"/>
      <c r="AU88" s="220"/>
      <c r="AV88" s="221"/>
      <c r="AW88" s="104"/>
      <c r="AX88" s="104"/>
      <c r="AY88" s="104"/>
      <c r="AZ88" s="217"/>
      <c r="BA88" s="218"/>
      <c r="BB88" s="219"/>
      <c r="BC88" s="218"/>
      <c r="BD88" s="220"/>
      <c r="BE88" s="221"/>
      <c r="BF88" s="104"/>
      <c r="BG88" s="104"/>
      <c r="BH88" s="104"/>
      <c r="BI88" s="217"/>
      <c r="BJ88" s="218"/>
      <c r="BK88" s="219"/>
      <c r="BL88" s="218"/>
      <c r="BM88" s="220"/>
      <c r="BN88" s="221"/>
      <c r="BO88" s="104"/>
      <c r="BP88" s="104"/>
      <c r="BQ88" s="104"/>
      <c r="BR88" s="217"/>
      <c r="BS88" s="218"/>
      <c r="BT88" s="219"/>
      <c r="BU88" s="218"/>
      <c r="BV88" s="220"/>
      <c r="BW88" s="221"/>
      <c r="BX88" s="104"/>
      <c r="BY88" s="104"/>
      <c r="BZ88" s="104"/>
      <c r="CA88" s="217"/>
      <c r="CB88" s="218"/>
      <c r="CC88" s="219"/>
      <c r="CD88" s="218"/>
      <c r="CE88" s="220"/>
      <c r="CF88" s="221"/>
      <c r="CG88" s="104"/>
      <c r="CH88" s="104"/>
      <c r="CI88" s="104"/>
      <c r="CJ88" s="217"/>
      <c r="CK88" s="218"/>
      <c r="CL88" s="219"/>
      <c r="CM88" s="218"/>
      <c r="CN88" s="220"/>
      <c r="CO88" s="221"/>
      <c r="CP88" s="104"/>
      <c r="CQ88" s="104"/>
      <c r="CR88" s="104"/>
      <c r="CS88" s="217"/>
      <c r="CT88" s="218"/>
      <c r="CU88" s="219"/>
      <c r="CV88" s="218"/>
      <c r="CW88" s="220"/>
      <c r="CX88" s="221"/>
      <c r="CY88" s="104"/>
      <c r="CZ88" s="104"/>
      <c r="DA88" s="104"/>
      <c r="DB88" s="217"/>
      <c r="DC88" s="218"/>
      <c r="DD88" s="219"/>
      <c r="DE88" s="218"/>
      <c r="DF88" s="220"/>
      <c r="DG88" s="221"/>
      <c r="DH88" s="104"/>
      <c r="DI88" s="104"/>
      <c r="DJ88" s="104"/>
      <c r="DK88" s="217"/>
      <c r="DL88" s="218"/>
      <c r="DM88" s="219"/>
      <c r="DN88" s="218"/>
      <c r="DO88" s="220"/>
      <c r="DP88" s="221"/>
      <c r="DQ88" s="104"/>
      <c r="DR88" s="104"/>
      <c r="DS88" s="104"/>
      <c r="DT88" s="217"/>
      <c r="DU88" s="218"/>
      <c r="DV88" s="219"/>
      <c r="DW88" s="218"/>
      <c r="DX88" s="220"/>
      <c r="DY88" s="221"/>
      <c r="DZ88" s="104"/>
      <c r="EA88" s="104"/>
      <c r="EB88" s="104"/>
      <c r="EC88" s="217"/>
      <c r="ED88" s="218"/>
      <c r="EE88" s="219"/>
      <c r="EF88" s="218"/>
      <c r="EG88" s="220"/>
      <c r="EH88" s="221"/>
      <c r="EI88" s="104"/>
      <c r="EJ88" s="104"/>
      <c r="EK88" s="104"/>
      <c r="EL88" s="217"/>
      <c r="EM88" s="218"/>
      <c r="EN88" s="219"/>
      <c r="EO88" s="218"/>
      <c r="EP88" s="220"/>
      <c r="EQ88" s="221"/>
      <c r="ER88" s="104"/>
      <c r="ES88" s="104"/>
      <c r="ET88" s="104"/>
      <c r="EU88" s="217"/>
      <c r="EV88" s="218"/>
      <c r="EW88" s="219"/>
      <c r="EX88" s="218"/>
      <c r="EY88" s="220"/>
      <c r="EZ88" s="221"/>
      <c r="FA88" s="104"/>
      <c r="FB88" s="104"/>
      <c r="FC88" s="104"/>
      <c r="FD88" s="217"/>
      <c r="FE88" s="218"/>
      <c r="FF88" s="219"/>
      <c r="FG88" s="218"/>
      <c r="FH88" s="220"/>
      <c r="FI88" s="221"/>
      <c r="FJ88" s="104"/>
      <c r="FK88" s="104"/>
      <c r="FL88" s="104"/>
      <c r="FM88" s="217"/>
      <c r="FN88" s="218"/>
      <c r="FO88" s="219"/>
      <c r="FP88" s="218"/>
      <c r="FQ88" s="220"/>
      <c r="FR88" s="221"/>
      <c r="FS88" s="104"/>
      <c r="FT88" s="104"/>
      <c r="FU88" s="104"/>
      <c r="FV88" s="217"/>
      <c r="FW88" s="218"/>
      <c r="FX88" s="219"/>
      <c r="FY88" s="218"/>
      <c r="FZ88" s="220"/>
      <c r="GA88" s="221"/>
      <c r="GB88" s="104"/>
      <c r="GC88" s="104"/>
      <c r="GD88" s="104"/>
      <c r="GE88" s="217"/>
      <c r="GF88" s="218"/>
      <c r="GG88" s="219"/>
      <c r="GH88" s="218"/>
      <c r="GI88" s="220"/>
      <c r="GJ88" s="221"/>
      <c r="GK88" s="104"/>
      <c r="GL88" s="104"/>
      <c r="GM88" s="104"/>
      <c r="GN88" s="217"/>
      <c r="GO88" s="218"/>
      <c r="GP88" s="219"/>
      <c r="GQ88" s="218"/>
      <c r="GR88" s="220"/>
      <c r="GS88" s="221"/>
      <c r="GT88" s="223"/>
      <c r="GU88" s="99"/>
      <c r="GV88" s="222"/>
      <c r="GW88" s="101"/>
      <c r="GX88" s="101"/>
      <c r="GY88" s="123"/>
      <c r="GZ88" s="93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105"/>
      <c r="M89" s="87"/>
      <c r="N89" s="88"/>
      <c r="O89" s="106"/>
      <c r="P89" s="150">
        <f t="shared" ref="P89:P91" si="6">O89-L89</f>
        <v>0</v>
      </c>
      <c r="Q89" s="166"/>
      <c r="R89" s="166"/>
      <c r="S89" s="166"/>
      <c r="T89" s="45">
        <f t="shared" si="2"/>
        <v>0</v>
      </c>
      <c r="U89" s="196"/>
      <c r="V89" s="224"/>
      <c r="W89" s="93"/>
      <c r="X89" s="104"/>
      <c r="Y89" s="217"/>
      <c r="Z89" s="218"/>
      <c r="AA89" s="219"/>
      <c r="AB89" s="218"/>
      <c r="AC89" s="220"/>
      <c r="AD89" s="221"/>
      <c r="AE89" s="104"/>
      <c r="AF89" s="104"/>
      <c r="AG89" s="104"/>
      <c r="AH89" s="217"/>
      <c r="AI89" s="218"/>
      <c r="AJ89" s="219"/>
      <c r="AK89" s="218"/>
      <c r="AL89" s="220"/>
      <c r="AM89" s="221"/>
      <c r="AN89" s="104"/>
      <c r="AO89" s="104"/>
      <c r="AP89" s="104"/>
      <c r="AQ89" s="217"/>
      <c r="AR89" s="218"/>
      <c r="AS89" s="219"/>
      <c r="AT89" s="218"/>
      <c r="AU89" s="220"/>
      <c r="AV89" s="221"/>
      <c r="AW89" s="104"/>
      <c r="AX89" s="104"/>
      <c r="AY89" s="104"/>
      <c r="AZ89" s="217"/>
      <c r="BA89" s="218"/>
      <c r="BB89" s="219"/>
      <c r="BC89" s="218"/>
      <c r="BD89" s="220"/>
      <c r="BE89" s="221"/>
      <c r="BF89" s="104"/>
      <c r="BG89" s="104"/>
      <c r="BH89" s="104"/>
      <c r="BI89" s="217"/>
      <c r="BJ89" s="218"/>
      <c r="BK89" s="219"/>
      <c r="BL89" s="218"/>
      <c r="BM89" s="220"/>
      <c r="BN89" s="221"/>
      <c r="BO89" s="104"/>
      <c r="BP89" s="104"/>
      <c r="BQ89" s="104"/>
      <c r="BR89" s="217"/>
      <c r="BS89" s="218"/>
      <c r="BT89" s="219"/>
      <c r="BU89" s="218"/>
      <c r="BV89" s="220"/>
      <c r="BW89" s="221"/>
      <c r="BX89" s="104"/>
      <c r="BY89" s="104"/>
      <c r="BZ89" s="104"/>
      <c r="CA89" s="217"/>
      <c r="CB89" s="218"/>
      <c r="CC89" s="219"/>
      <c r="CD89" s="218"/>
      <c r="CE89" s="220"/>
      <c r="CF89" s="221"/>
      <c r="CG89" s="104"/>
      <c r="CH89" s="104"/>
      <c r="CI89" s="104"/>
      <c r="CJ89" s="217"/>
      <c r="CK89" s="218"/>
      <c r="CL89" s="219"/>
      <c r="CM89" s="218"/>
      <c r="CN89" s="220"/>
      <c r="CO89" s="221"/>
      <c r="CP89" s="104"/>
      <c r="CQ89" s="104"/>
      <c r="CR89" s="104"/>
      <c r="CS89" s="217"/>
      <c r="CT89" s="218"/>
      <c r="CU89" s="219"/>
      <c r="CV89" s="218"/>
      <c r="CW89" s="220"/>
      <c r="CX89" s="221"/>
      <c r="CY89" s="104"/>
      <c r="CZ89" s="104"/>
      <c r="DA89" s="104"/>
      <c r="DB89" s="217"/>
      <c r="DC89" s="218"/>
      <c r="DD89" s="219"/>
      <c r="DE89" s="218"/>
      <c r="DF89" s="220"/>
      <c r="DG89" s="221"/>
      <c r="DH89" s="104"/>
      <c r="DI89" s="104"/>
      <c r="DJ89" s="104"/>
      <c r="DK89" s="217"/>
      <c r="DL89" s="218"/>
      <c r="DM89" s="219"/>
      <c r="DN89" s="218"/>
      <c r="DO89" s="220"/>
      <c r="DP89" s="221"/>
      <c r="DQ89" s="104"/>
      <c r="DR89" s="104"/>
      <c r="DS89" s="104"/>
      <c r="DT89" s="217"/>
      <c r="DU89" s="218"/>
      <c r="DV89" s="219"/>
      <c r="DW89" s="218"/>
      <c r="DX89" s="220"/>
      <c r="DY89" s="221"/>
      <c r="DZ89" s="104"/>
      <c r="EA89" s="104"/>
      <c r="EB89" s="104"/>
      <c r="EC89" s="217"/>
      <c r="ED89" s="218"/>
      <c r="EE89" s="219"/>
      <c r="EF89" s="218"/>
      <c r="EG89" s="220"/>
      <c r="EH89" s="221"/>
      <c r="EI89" s="104"/>
      <c r="EJ89" s="104"/>
      <c r="EK89" s="104"/>
      <c r="EL89" s="217"/>
      <c r="EM89" s="218"/>
      <c r="EN89" s="219"/>
      <c r="EO89" s="218"/>
      <c r="EP89" s="220"/>
      <c r="EQ89" s="221"/>
      <c r="ER89" s="104"/>
      <c r="ES89" s="104"/>
      <c r="ET89" s="104"/>
      <c r="EU89" s="217"/>
      <c r="EV89" s="218"/>
      <c r="EW89" s="219"/>
      <c r="EX89" s="218"/>
      <c r="EY89" s="220"/>
      <c r="EZ89" s="221"/>
      <c r="FA89" s="104"/>
      <c r="FB89" s="104"/>
      <c r="FC89" s="104"/>
      <c r="FD89" s="217"/>
      <c r="FE89" s="218"/>
      <c r="FF89" s="219"/>
      <c r="FG89" s="218"/>
      <c r="FH89" s="220"/>
      <c r="FI89" s="221"/>
      <c r="FJ89" s="104"/>
      <c r="FK89" s="104"/>
      <c r="FL89" s="104"/>
      <c r="FM89" s="217"/>
      <c r="FN89" s="218"/>
      <c r="FO89" s="219"/>
      <c r="FP89" s="218"/>
      <c r="FQ89" s="220"/>
      <c r="FR89" s="221"/>
      <c r="FS89" s="104"/>
      <c r="FT89" s="104"/>
      <c r="FU89" s="104"/>
      <c r="FV89" s="217"/>
      <c r="FW89" s="218"/>
      <c r="FX89" s="219"/>
      <c r="FY89" s="218"/>
      <c r="FZ89" s="220"/>
      <c r="GA89" s="221"/>
      <c r="GB89" s="104"/>
      <c r="GC89" s="104"/>
      <c r="GD89" s="104"/>
      <c r="GE89" s="217"/>
      <c r="GF89" s="218"/>
      <c r="GG89" s="219"/>
      <c r="GH89" s="218"/>
      <c r="GI89" s="220"/>
      <c r="GJ89" s="221"/>
      <c r="GK89" s="104"/>
      <c r="GL89" s="104"/>
      <c r="GM89" s="104"/>
      <c r="GN89" s="217"/>
      <c r="GO89" s="218"/>
      <c r="GP89" s="219"/>
      <c r="GQ89" s="218"/>
      <c r="GR89" s="220"/>
      <c r="GS89" s="221"/>
      <c r="GT89" s="223"/>
      <c r="GU89" s="99"/>
      <c r="GV89" s="222"/>
      <c r="GW89" s="101"/>
      <c r="GX89" s="101"/>
      <c r="GY89" s="123"/>
      <c r="GZ89" s="93"/>
      <c r="HA89" s="116"/>
    </row>
    <row r="90" spans="1:209" x14ac:dyDescent="0.25">
      <c r="A90"/>
      <c r="B90" s="116"/>
      <c r="C90" s="116"/>
      <c r="D90" s="41"/>
      <c r="E90" s="42"/>
      <c r="F90" s="43"/>
      <c r="G90" s="44"/>
      <c r="H90" s="45"/>
      <c r="I90" s="46"/>
      <c r="J90" s="104"/>
      <c r="K90" s="85"/>
      <c r="L90" s="105"/>
      <c r="M90" s="87"/>
      <c r="N90" s="225"/>
      <c r="O90" s="106"/>
      <c r="P90" s="150">
        <f t="shared" si="6"/>
        <v>0</v>
      </c>
      <c r="Q90" s="166"/>
      <c r="R90" s="166"/>
      <c r="S90" s="166"/>
      <c r="T90" s="45">
        <f t="shared" si="2"/>
        <v>0</v>
      </c>
      <c r="U90" s="196"/>
      <c r="V90" s="224"/>
      <c r="W90" s="93"/>
      <c r="X90" s="104"/>
      <c r="Y90" s="217"/>
      <c r="Z90" s="218"/>
      <c r="AA90" s="219"/>
      <c r="AB90" s="218"/>
      <c r="AC90" s="220"/>
      <c r="AD90" s="221"/>
      <c r="AE90" s="104"/>
      <c r="AF90" s="104"/>
      <c r="AG90" s="104"/>
      <c r="AH90" s="217"/>
      <c r="AI90" s="218"/>
      <c r="AJ90" s="219"/>
      <c r="AK90" s="218"/>
      <c r="AL90" s="220"/>
      <c r="AM90" s="221"/>
      <c r="AN90" s="104"/>
      <c r="AO90" s="104"/>
      <c r="AP90" s="104"/>
      <c r="AQ90" s="217"/>
      <c r="AR90" s="218"/>
      <c r="AS90" s="219"/>
      <c r="AT90" s="218"/>
      <c r="AU90" s="220"/>
      <c r="AV90" s="221"/>
      <c r="AW90" s="104"/>
      <c r="AX90" s="104"/>
      <c r="AY90" s="104"/>
      <c r="AZ90" s="217"/>
      <c r="BA90" s="218"/>
      <c r="BB90" s="219"/>
      <c r="BC90" s="218"/>
      <c r="BD90" s="220"/>
      <c r="BE90" s="221"/>
      <c r="BF90" s="104"/>
      <c r="BG90" s="104"/>
      <c r="BH90" s="104"/>
      <c r="BI90" s="217"/>
      <c r="BJ90" s="218"/>
      <c r="BK90" s="219"/>
      <c r="BL90" s="218"/>
      <c r="BM90" s="220"/>
      <c r="BN90" s="221"/>
      <c r="BO90" s="104"/>
      <c r="BP90" s="104"/>
      <c r="BQ90" s="104"/>
      <c r="BR90" s="217"/>
      <c r="BS90" s="218"/>
      <c r="BT90" s="219"/>
      <c r="BU90" s="218"/>
      <c r="BV90" s="220"/>
      <c r="BW90" s="221"/>
      <c r="BX90" s="104"/>
      <c r="BY90" s="104"/>
      <c r="BZ90" s="104"/>
      <c r="CA90" s="217"/>
      <c r="CB90" s="218"/>
      <c r="CC90" s="219"/>
      <c r="CD90" s="218"/>
      <c r="CE90" s="220"/>
      <c r="CF90" s="221"/>
      <c r="CG90" s="104"/>
      <c r="CH90" s="104"/>
      <c r="CI90" s="104"/>
      <c r="CJ90" s="217"/>
      <c r="CK90" s="218"/>
      <c r="CL90" s="219"/>
      <c r="CM90" s="218"/>
      <c r="CN90" s="220"/>
      <c r="CO90" s="221"/>
      <c r="CP90" s="104"/>
      <c r="CQ90" s="104"/>
      <c r="CR90" s="104"/>
      <c r="CS90" s="217"/>
      <c r="CT90" s="218"/>
      <c r="CU90" s="219"/>
      <c r="CV90" s="218"/>
      <c r="CW90" s="220"/>
      <c r="CX90" s="221"/>
      <c r="CY90" s="104"/>
      <c r="CZ90" s="104"/>
      <c r="DA90" s="104"/>
      <c r="DB90" s="217"/>
      <c r="DC90" s="218"/>
      <c r="DD90" s="219"/>
      <c r="DE90" s="218"/>
      <c r="DF90" s="220"/>
      <c r="DG90" s="221"/>
      <c r="DH90" s="104"/>
      <c r="DI90" s="104"/>
      <c r="DJ90" s="104"/>
      <c r="DK90" s="217"/>
      <c r="DL90" s="218"/>
      <c r="DM90" s="219"/>
      <c r="DN90" s="218"/>
      <c r="DO90" s="220"/>
      <c r="DP90" s="221"/>
      <c r="DQ90" s="104"/>
      <c r="DR90" s="104"/>
      <c r="DS90" s="104"/>
      <c r="DT90" s="217"/>
      <c r="DU90" s="218"/>
      <c r="DV90" s="219"/>
      <c r="DW90" s="218"/>
      <c r="DX90" s="220"/>
      <c r="DY90" s="221"/>
      <c r="DZ90" s="104"/>
      <c r="EA90" s="104"/>
      <c r="EB90" s="104"/>
      <c r="EC90" s="217"/>
      <c r="ED90" s="218"/>
      <c r="EE90" s="219"/>
      <c r="EF90" s="218"/>
      <c r="EG90" s="220"/>
      <c r="EH90" s="221"/>
      <c r="EI90" s="104"/>
      <c r="EJ90" s="104"/>
      <c r="EK90" s="104"/>
      <c r="EL90" s="217"/>
      <c r="EM90" s="218"/>
      <c r="EN90" s="219"/>
      <c r="EO90" s="218"/>
      <c r="EP90" s="220"/>
      <c r="EQ90" s="221"/>
      <c r="ER90" s="104"/>
      <c r="ES90" s="104"/>
      <c r="ET90" s="104"/>
      <c r="EU90" s="217"/>
      <c r="EV90" s="218"/>
      <c r="EW90" s="219"/>
      <c r="EX90" s="218"/>
      <c r="EY90" s="220"/>
      <c r="EZ90" s="221"/>
      <c r="FA90" s="104"/>
      <c r="FB90" s="104"/>
      <c r="FC90" s="104"/>
      <c r="FD90" s="217"/>
      <c r="FE90" s="218"/>
      <c r="FF90" s="219"/>
      <c r="FG90" s="218"/>
      <c r="FH90" s="220"/>
      <c r="FI90" s="221"/>
      <c r="FJ90" s="104"/>
      <c r="FK90" s="104"/>
      <c r="FL90" s="104"/>
      <c r="FM90" s="217"/>
      <c r="FN90" s="218"/>
      <c r="FO90" s="219"/>
      <c r="FP90" s="218"/>
      <c r="FQ90" s="220"/>
      <c r="FR90" s="221"/>
      <c r="FS90" s="104"/>
      <c r="FT90" s="104"/>
      <c r="FU90" s="104"/>
      <c r="FV90" s="217"/>
      <c r="FW90" s="218"/>
      <c r="FX90" s="219"/>
      <c r="FY90" s="218"/>
      <c r="FZ90" s="220"/>
      <c r="GA90" s="221"/>
      <c r="GB90" s="104"/>
      <c r="GC90" s="104"/>
      <c r="GD90" s="104"/>
      <c r="GE90" s="217"/>
      <c r="GF90" s="218"/>
      <c r="GG90" s="219"/>
      <c r="GH90" s="218"/>
      <c r="GI90" s="220"/>
      <c r="GJ90" s="221"/>
      <c r="GK90" s="104"/>
      <c r="GL90" s="104"/>
      <c r="GM90" s="104"/>
      <c r="GN90" s="217"/>
      <c r="GO90" s="218"/>
      <c r="GP90" s="219"/>
      <c r="GQ90" s="218"/>
      <c r="GR90" s="220"/>
      <c r="GS90" s="221"/>
      <c r="GT90" s="223"/>
      <c r="GU90" s="99"/>
      <c r="GV90" s="222"/>
      <c r="GW90" s="101"/>
      <c r="GX90" s="101"/>
      <c r="GY90" s="123"/>
      <c r="GZ90" s="93"/>
      <c r="HA90" s="116"/>
    </row>
    <row r="91" spans="1:209" x14ac:dyDescent="0.25">
      <c r="A91"/>
      <c r="B91" s="116"/>
      <c r="C91" s="116"/>
      <c r="D91" s="41"/>
      <c r="E91" s="42"/>
      <c r="F91" s="43"/>
      <c r="G91" s="44"/>
      <c r="H91" s="45"/>
      <c r="I91" s="46"/>
      <c r="J91" s="226"/>
      <c r="K91" s="85"/>
      <c r="L91" s="105"/>
      <c r="M91" s="87"/>
      <c r="N91" s="227"/>
      <c r="O91" s="106"/>
      <c r="P91" s="150">
        <f t="shared" si="6"/>
        <v>0</v>
      </c>
      <c r="Q91" s="166"/>
      <c r="R91" s="166"/>
      <c r="S91" s="166"/>
      <c r="T91" s="45">
        <f t="shared" ref="T91:T98" si="7">Q91*O91</f>
        <v>0</v>
      </c>
      <c r="U91" s="196"/>
      <c r="V91" s="224"/>
      <c r="W91" s="93"/>
      <c r="X91" s="104"/>
      <c r="Y91" s="217"/>
      <c r="Z91" s="218"/>
      <c r="AA91" s="219"/>
      <c r="AB91" s="218"/>
      <c r="AC91" s="220"/>
      <c r="AD91" s="221"/>
      <c r="AE91" s="104"/>
      <c r="AF91" s="104"/>
      <c r="AG91" s="104"/>
      <c r="AH91" s="217"/>
      <c r="AI91" s="218"/>
      <c r="AJ91" s="219"/>
      <c r="AK91" s="218"/>
      <c r="AL91" s="220"/>
      <c r="AM91" s="221"/>
      <c r="AN91" s="104"/>
      <c r="AO91" s="104"/>
      <c r="AP91" s="104"/>
      <c r="AQ91" s="217"/>
      <c r="AR91" s="218"/>
      <c r="AS91" s="219"/>
      <c r="AT91" s="218"/>
      <c r="AU91" s="220"/>
      <c r="AV91" s="221"/>
      <c r="AW91" s="104"/>
      <c r="AX91" s="104"/>
      <c r="AY91" s="104"/>
      <c r="AZ91" s="217"/>
      <c r="BA91" s="218"/>
      <c r="BB91" s="219"/>
      <c r="BC91" s="218"/>
      <c r="BD91" s="220"/>
      <c r="BE91" s="221"/>
      <c r="BF91" s="104"/>
      <c r="BG91" s="104"/>
      <c r="BH91" s="104"/>
      <c r="BI91" s="217"/>
      <c r="BJ91" s="218"/>
      <c r="BK91" s="219"/>
      <c r="BL91" s="218"/>
      <c r="BM91" s="220"/>
      <c r="BN91" s="221"/>
      <c r="BO91" s="104"/>
      <c r="BP91" s="104"/>
      <c r="BQ91" s="104"/>
      <c r="BR91" s="217"/>
      <c r="BS91" s="218"/>
      <c r="BT91" s="219"/>
      <c r="BU91" s="218"/>
      <c r="BV91" s="220"/>
      <c r="BW91" s="221"/>
      <c r="BX91" s="104"/>
      <c r="BY91" s="104"/>
      <c r="BZ91" s="104"/>
      <c r="CA91" s="217"/>
      <c r="CB91" s="218"/>
      <c r="CC91" s="219"/>
      <c r="CD91" s="218"/>
      <c r="CE91" s="220"/>
      <c r="CF91" s="221"/>
      <c r="CG91" s="104"/>
      <c r="CH91" s="104"/>
      <c r="CI91" s="104"/>
      <c r="CJ91" s="217"/>
      <c r="CK91" s="218"/>
      <c r="CL91" s="219"/>
      <c r="CM91" s="218"/>
      <c r="CN91" s="220"/>
      <c r="CO91" s="221"/>
      <c r="CP91" s="104"/>
      <c r="CQ91" s="104"/>
      <c r="CR91" s="104"/>
      <c r="CS91" s="217"/>
      <c r="CT91" s="218"/>
      <c r="CU91" s="219"/>
      <c r="CV91" s="218"/>
      <c r="CW91" s="220"/>
      <c r="CX91" s="221"/>
      <c r="CY91" s="104"/>
      <c r="CZ91" s="104"/>
      <c r="DA91" s="104"/>
      <c r="DB91" s="217"/>
      <c r="DC91" s="218"/>
      <c r="DD91" s="219"/>
      <c r="DE91" s="218"/>
      <c r="DF91" s="220"/>
      <c r="DG91" s="221"/>
      <c r="DH91" s="104"/>
      <c r="DI91" s="104"/>
      <c r="DJ91" s="104"/>
      <c r="DK91" s="217"/>
      <c r="DL91" s="218"/>
      <c r="DM91" s="219"/>
      <c r="DN91" s="218"/>
      <c r="DO91" s="220"/>
      <c r="DP91" s="221"/>
      <c r="DQ91" s="104"/>
      <c r="DR91" s="104"/>
      <c r="DS91" s="104"/>
      <c r="DT91" s="217"/>
      <c r="DU91" s="218"/>
      <c r="DV91" s="219"/>
      <c r="DW91" s="218"/>
      <c r="DX91" s="220"/>
      <c r="DY91" s="221"/>
      <c r="DZ91" s="104"/>
      <c r="EA91" s="104"/>
      <c r="EB91" s="104"/>
      <c r="EC91" s="217"/>
      <c r="ED91" s="218"/>
      <c r="EE91" s="219"/>
      <c r="EF91" s="218"/>
      <c r="EG91" s="220"/>
      <c r="EH91" s="221"/>
      <c r="EI91" s="104"/>
      <c r="EJ91" s="104"/>
      <c r="EK91" s="104"/>
      <c r="EL91" s="217"/>
      <c r="EM91" s="218"/>
      <c r="EN91" s="219"/>
      <c r="EO91" s="218"/>
      <c r="EP91" s="220"/>
      <c r="EQ91" s="221"/>
      <c r="ER91" s="104"/>
      <c r="ES91" s="104"/>
      <c r="ET91" s="104"/>
      <c r="EU91" s="217"/>
      <c r="EV91" s="218"/>
      <c r="EW91" s="219"/>
      <c r="EX91" s="218"/>
      <c r="EY91" s="220"/>
      <c r="EZ91" s="221"/>
      <c r="FA91" s="104"/>
      <c r="FB91" s="104"/>
      <c r="FC91" s="104"/>
      <c r="FD91" s="217"/>
      <c r="FE91" s="218"/>
      <c r="FF91" s="219"/>
      <c r="FG91" s="218"/>
      <c r="FH91" s="220"/>
      <c r="FI91" s="221"/>
      <c r="FJ91" s="104"/>
      <c r="FK91" s="104"/>
      <c r="FL91" s="104"/>
      <c r="FM91" s="217"/>
      <c r="FN91" s="218"/>
      <c r="FO91" s="219"/>
      <c r="FP91" s="218"/>
      <c r="FQ91" s="220"/>
      <c r="FR91" s="221"/>
      <c r="FS91" s="104"/>
      <c r="FT91" s="104"/>
      <c r="FU91" s="104"/>
      <c r="FV91" s="217"/>
      <c r="FW91" s="218"/>
      <c r="FX91" s="219"/>
      <c r="FY91" s="218"/>
      <c r="FZ91" s="220"/>
      <c r="GA91" s="221"/>
      <c r="GB91" s="104"/>
      <c r="GC91" s="104"/>
      <c r="GD91" s="104"/>
      <c r="GE91" s="217"/>
      <c r="GF91" s="218"/>
      <c r="GG91" s="219"/>
      <c r="GH91" s="218"/>
      <c r="GI91" s="220"/>
      <c r="GJ91" s="221"/>
      <c r="GK91" s="104"/>
      <c r="GL91" s="104"/>
      <c r="GM91" s="104"/>
      <c r="GN91" s="217"/>
      <c r="GO91" s="218"/>
      <c r="GP91" s="219"/>
      <c r="GQ91" s="218"/>
      <c r="GR91" s="220"/>
      <c r="GS91" s="221"/>
      <c r="GT91" s="223"/>
      <c r="GU91" s="99"/>
      <c r="GV91" s="222"/>
      <c r="GW91" s="101"/>
      <c r="GX91" s="101"/>
      <c r="GY91" s="228"/>
      <c r="GZ91" s="229"/>
      <c r="HA91" s="116"/>
    </row>
    <row r="92" spans="1:209" x14ac:dyDescent="0.25">
      <c r="A92"/>
      <c r="B92" s="116"/>
      <c r="C92" s="116"/>
      <c r="D92" s="41"/>
      <c r="E92" s="42"/>
      <c r="F92" s="43"/>
      <c r="G92" s="44"/>
      <c r="H92" s="45"/>
      <c r="I92" s="46"/>
      <c r="J92" s="230"/>
      <c r="K92" s="231"/>
      <c r="L92" s="232"/>
      <c r="M92" s="233"/>
      <c r="N92" s="234"/>
      <c r="O92" s="89"/>
      <c r="P92" s="89"/>
      <c r="Q92" s="235"/>
      <c r="R92" s="235"/>
      <c r="S92" s="235"/>
      <c r="T92" s="45">
        <f t="shared" si="7"/>
        <v>0</v>
      </c>
      <c r="U92" s="236"/>
      <c r="V92" s="237"/>
      <c r="W92" s="238"/>
      <c r="X92" s="239"/>
      <c r="Y92" s="240"/>
      <c r="Z92" s="241"/>
      <c r="AA92" s="242"/>
      <c r="AB92" s="241"/>
      <c r="AC92" s="243"/>
      <c r="AD92" s="244"/>
      <c r="AE92" s="245"/>
      <c r="AF92" s="239"/>
      <c r="AG92" s="246"/>
      <c r="AH92" s="240"/>
      <c r="AI92" s="241"/>
      <c r="AJ92" s="242"/>
      <c r="AK92" s="247"/>
      <c r="AL92" s="243"/>
      <c r="AM92" s="244"/>
      <c r="AN92" s="245"/>
      <c r="AO92" s="239"/>
      <c r="AP92" s="246"/>
      <c r="AQ92" s="240"/>
      <c r="AR92" s="241"/>
      <c r="AS92" s="242"/>
      <c r="AT92" s="241"/>
      <c r="AU92" s="243"/>
      <c r="AV92" s="244"/>
      <c r="AW92" s="245"/>
      <c r="AX92" s="239"/>
      <c r="AY92" s="246"/>
      <c r="AZ92" s="240"/>
      <c r="BA92" s="241"/>
      <c r="BB92" s="242"/>
      <c r="BC92" s="247"/>
      <c r="BD92" s="243"/>
      <c r="BE92" s="244"/>
      <c r="BF92" s="245"/>
      <c r="BG92" s="239"/>
      <c r="BH92" s="246"/>
      <c r="BI92" s="240"/>
      <c r="BJ92" s="241"/>
      <c r="BK92" s="242"/>
      <c r="BL92" s="247"/>
      <c r="BM92" s="243"/>
      <c r="BN92" s="244"/>
      <c r="BO92" s="245"/>
      <c r="BP92" s="239"/>
      <c r="BQ92" s="246"/>
      <c r="BR92" s="240"/>
      <c r="BS92" s="241"/>
      <c r="BT92" s="242"/>
      <c r="BU92" s="241"/>
      <c r="BV92" s="243"/>
      <c r="BW92" s="244"/>
      <c r="BX92" s="245"/>
      <c r="BY92" s="239"/>
      <c r="BZ92" s="246"/>
      <c r="CA92" s="240"/>
      <c r="CB92" s="241"/>
      <c r="CC92" s="242"/>
      <c r="CD92" s="241"/>
      <c r="CE92" s="243"/>
      <c r="CF92" s="244"/>
      <c r="CG92" s="245"/>
      <c r="CH92" s="239"/>
      <c r="CI92" s="246"/>
      <c r="CJ92" s="240"/>
      <c r="CK92" s="241"/>
      <c r="CL92" s="242"/>
      <c r="CM92" s="241"/>
      <c r="CN92" s="243"/>
      <c r="CO92" s="244"/>
      <c r="CP92" s="245"/>
      <c r="CQ92" s="239"/>
      <c r="CR92" s="246"/>
      <c r="CS92" s="240"/>
      <c r="CT92" s="241"/>
      <c r="CU92" s="248"/>
      <c r="CV92" s="247"/>
      <c r="CW92" s="249"/>
      <c r="CX92" s="244"/>
      <c r="CY92" s="245"/>
      <c r="CZ92" s="239"/>
      <c r="DA92" s="246"/>
      <c r="DB92" s="240"/>
      <c r="DC92" s="241"/>
      <c r="DD92" s="242"/>
      <c r="DE92" s="241"/>
      <c r="DF92" s="243"/>
      <c r="DG92" s="244"/>
      <c r="DH92" s="245"/>
      <c r="DI92" s="239"/>
      <c r="DJ92" s="246"/>
      <c r="DK92" s="240"/>
      <c r="DL92" s="241"/>
      <c r="DM92" s="248"/>
      <c r="DN92" s="247"/>
      <c r="DO92" s="249"/>
      <c r="DP92" s="244"/>
      <c r="DQ92" s="245"/>
      <c r="DR92" s="239"/>
      <c r="DS92" s="246"/>
      <c r="DT92" s="240"/>
      <c r="DU92" s="241"/>
      <c r="DV92" s="242"/>
      <c r="DW92" s="241"/>
      <c r="DX92" s="243"/>
      <c r="DY92" s="244"/>
      <c r="DZ92" s="245"/>
      <c r="EA92" s="239"/>
      <c r="EB92" s="246"/>
      <c r="EC92" s="240"/>
      <c r="ED92" s="241"/>
      <c r="EE92" s="248"/>
      <c r="EF92" s="247"/>
      <c r="EG92" s="249"/>
      <c r="EH92" s="244"/>
      <c r="EI92" s="245"/>
      <c r="EJ92" s="239"/>
      <c r="EK92" s="246"/>
      <c r="EL92" s="240"/>
      <c r="EM92" s="241"/>
      <c r="EN92" s="248"/>
      <c r="EO92" s="247"/>
      <c r="EP92" s="249"/>
      <c r="EQ92" s="244"/>
      <c r="ER92" s="245"/>
      <c r="ES92" s="239"/>
      <c r="ET92" s="246"/>
      <c r="EU92" s="240"/>
      <c r="EV92" s="241"/>
      <c r="EW92" s="242"/>
      <c r="EX92" s="241"/>
      <c r="EY92" s="243"/>
      <c r="EZ92" s="244"/>
      <c r="FA92" s="245"/>
      <c r="FB92" s="239"/>
      <c r="FC92" s="246"/>
      <c r="FD92" s="240"/>
      <c r="FE92" s="241"/>
      <c r="FF92" s="242"/>
      <c r="FG92" s="241"/>
      <c r="FH92" s="243"/>
      <c r="FI92" s="244"/>
      <c r="FJ92" s="245"/>
      <c r="FK92" s="239"/>
      <c r="FL92" s="246"/>
      <c r="FM92" s="240"/>
      <c r="FN92" s="241"/>
      <c r="FO92" s="242"/>
      <c r="FP92" s="241"/>
      <c r="FQ92" s="243"/>
      <c r="FR92" s="244"/>
      <c r="FS92" s="245"/>
      <c r="FT92" s="239"/>
      <c r="FU92" s="246"/>
      <c r="FV92" s="240"/>
      <c r="FW92" s="241"/>
      <c r="FX92" s="242"/>
      <c r="FY92" s="241"/>
      <c r="FZ92" s="243"/>
      <c r="GA92" s="244"/>
      <c r="GB92" s="245"/>
      <c r="GC92" s="239"/>
      <c r="GD92" s="246"/>
      <c r="GE92" s="240"/>
      <c r="GF92" s="241"/>
      <c r="GG92" s="242"/>
      <c r="GH92" s="241"/>
      <c r="GI92" s="243"/>
      <c r="GJ92" s="244"/>
      <c r="GK92" s="245"/>
      <c r="GL92" s="239"/>
      <c r="GM92" s="246"/>
      <c r="GN92" s="240"/>
      <c r="GO92" s="241"/>
      <c r="GP92" s="242"/>
      <c r="GQ92" s="241"/>
      <c r="GR92" s="243"/>
      <c r="GS92" s="244"/>
      <c r="GT92" s="250"/>
      <c r="GU92" s="140"/>
      <c r="GV92" s="251"/>
      <c r="GW92" s="82"/>
      <c r="GX92" s="82"/>
      <c r="GY92" s="252"/>
      <c r="GZ92" s="253"/>
      <c r="HA92" s="116"/>
    </row>
    <row r="93" spans="1:209" x14ac:dyDescent="0.25">
      <c r="A93"/>
      <c r="B93" s="116"/>
      <c r="C93" s="116"/>
      <c r="D93" s="41"/>
      <c r="E93" s="42"/>
      <c r="F93" s="43"/>
      <c r="G93" s="44"/>
      <c r="H93" s="45"/>
      <c r="I93" s="46"/>
      <c r="J93" s="230"/>
      <c r="K93" s="231"/>
      <c r="L93" s="232"/>
      <c r="M93" s="233"/>
      <c r="N93" s="254"/>
      <c r="O93" s="89"/>
      <c r="P93" s="89"/>
      <c r="Q93" s="235"/>
      <c r="R93" s="235"/>
      <c r="S93" s="235"/>
      <c r="T93" s="45">
        <f t="shared" si="7"/>
        <v>0</v>
      </c>
      <c r="U93" s="236"/>
      <c r="V93" s="237"/>
      <c r="W93" s="238"/>
      <c r="X93" s="239"/>
      <c r="Y93" s="240"/>
      <c r="Z93" s="241"/>
      <c r="AA93" s="242"/>
      <c r="AB93" s="241"/>
      <c r="AC93" s="243"/>
      <c r="AD93" s="244"/>
      <c r="AE93" s="245"/>
      <c r="AF93" s="239"/>
      <c r="AG93" s="246"/>
      <c r="AH93" s="240"/>
      <c r="AI93" s="241"/>
      <c r="AJ93" s="242"/>
      <c r="AK93" s="247"/>
      <c r="AL93" s="243"/>
      <c r="AM93" s="244"/>
      <c r="AN93" s="245"/>
      <c r="AO93" s="239"/>
      <c r="AP93" s="246"/>
      <c r="AQ93" s="240"/>
      <c r="AR93" s="241"/>
      <c r="AS93" s="242"/>
      <c r="AT93" s="241"/>
      <c r="AU93" s="243"/>
      <c r="AV93" s="244"/>
      <c r="AW93" s="245"/>
      <c r="AX93" s="239"/>
      <c r="AY93" s="246"/>
      <c r="AZ93" s="240"/>
      <c r="BA93" s="241"/>
      <c r="BB93" s="242"/>
      <c r="BC93" s="247"/>
      <c r="BD93" s="243"/>
      <c r="BE93" s="244"/>
      <c r="BF93" s="245"/>
      <c r="BG93" s="239"/>
      <c r="BH93" s="246"/>
      <c r="BI93" s="240"/>
      <c r="BJ93" s="241"/>
      <c r="BK93" s="242"/>
      <c r="BL93" s="247"/>
      <c r="BM93" s="243"/>
      <c r="BN93" s="244"/>
      <c r="BO93" s="245"/>
      <c r="BP93" s="239"/>
      <c r="BQ93" s="246"/>
      <c r="BR93" s="240"/>
      <c r="BS93" s="241"/>
      <c r="BT93" s="242"/>
      <c r="BU93" s="241"/>
      <c r="BV93" s="243"/>
      <c r="BW93" s="244"/>
      <c r="BX93" s="245"/>
      <c r="BY93" s="239"/>
      <c r="BZ93" s="246"/>
      <c r="CA93" s="240"/>
      <c r="CB93" s="241"/>
      <c r="CC93" s="242"/>
      <c r="CD93" s="241"/>
      <c r="CE93" s="243"/>
      <c r="CF93" s="244"/>
      <c r="CG93" s="245"/>
      <c r="CH93" s="239"/>
      <c r="CI93" s="246"/>
      <c r="CJ93" s="240"/>
      <c r="CK93" s="241"/>
      <c r="CL93" s="242"/>
      <c r="CM93" s="241"/>
      <c r="CN93" s="243"/>
      <c r="CO93" s="244"/>
      <c r="CP93" s="245"/>
      <c r="CQ93" s="239"/>
      <c r="CR93" s="246"/>
      <c r="CS93" s="240"/>
      <c r="CT93" s="241"/>
      <c r="CU93" s="248"/>
      <c r="CV93" s="247"/>
      <c r="CW93" s="249"/>
      <c r="CX93" s="244"/>
      <c r="CY93" s="245"/>
      <c r="CZ93" s="239"/>
      <c r="DA93" s="246"/>
      <c r="DB93" s="240"/>
      <c r="DC93" s="241"/>
      <c r="DD93" s="242"/>
      <c r="DE93" s="241"/>
      <c r="DF93" s="243"/>
      <c r="DG93" s="244"/>
      <c r="DH93" s="245"/>
      <c r="DI93" s="239"/>
      <c r="DJ93" s="246"/>
      <c r="DK93" s="240"/>
      <c r="DL93" s="241"/>
      <c r="DM93" s="248"/>
      <c r="DN93" s="247"/>
      <c r="DO93" s="249"/>
      <c r="DP93" s="244"/>
      <c r="DQ93" s="245"/>
      <c r="DR93" s="239"/>
      <c r="DS93" s="246"/>
      <c r="DT93" s="240"/>
      <c r="DU93" s="241"/>
      <c r="DV93" s="242"/>
      <c r="DW93" s="241"/>
      <c r="DX93" s="243"/>
      <c r="DY93" s="244"/>
      <c r="DZ93" s="245"/>
      <c r="EA93" s="239"/>
      <c r="EB93" s="246"/>
      <c r="EC93" s="240"/>
      <c r="ED93" s="241"/>
      <c r="EE93" s="248"/>
      <c r="EF93" s="247"/>
      <c r="EG93" s="249"/>
      <c r="EH93" s="244"/>
      <c r="EI93" s="245"/>
      <c r="EJ93" s="239"/>
      <c r="EK93" s="246"/>
      <c r="EL93" s="240"/>
      <c r="EM93" s="241"/>
      <c r="EN93" s="248"/>
      <c r="EO93" s="247"/>
      <c r="EP93" s="249"/>
      <c r="EQ93" s="244"/>
      <c r="ER93" s="245"/>
      <c r="ES93" s="239"/>
      <c r="ET93" s="246"/>
      <c r="EU93" s="240"/>
      <c r="EV93" s="241"/>
      <c r="EW93" s="242"/>
      <c r="EX93" s="241"/>
      <c r="EY93" s="243"/>
      <c r="EZ93" s="244"/>
      <c r="FA93" s="245"/>
      <c r="FB93" s="239"/>
      <c r="FC93" s="246"/>
      <c r="FD93" s="240"/>
      <c r="FE93" s="241"/>
      <c r="FF93" s="242"/>
      <c r="FG93" s="241"/>
      <c r="FH93" s="243"/>
      <c r="FI93" s="244"/>
      <c r="FJ93" s="245"/>
      <c r="FK93" s="239"/>
      <c r="FL93" s="246"/>
      <c r="FM93" s="240"/>
      <c r="FN93" s="241"/>
      <c r="FO93" s="242"/>
      <c r="FP93" s="241"/>
      <c r="FQ93" s="243"/>
      <c r="FR93" s="244"/>
      <c r="FS93" s="245"/>
      <c r="FT93" s="239"/>
      <c r="FU93" s="246"/>
      <c r="FV93" s="240"/>
      <c r="FW93" s="241"/>
      <c r="FX93" s="242"/>
      <c r="FY93" s="241"/>
      <c r="FZ93" s="243"/>
      <c r="GA93" s="244"/>
      <c r="GB93" s="245"/>
      <c r="GC93" s="239"/>
      <c r="GD93" s="246"/>
      <c r="GE93" s="240"/>
      <c r="GF93" s="241"/>
      <c r="GG93" s="242"/>
      <c r="GH93" s="241"/>
      <c r="GI93" s="243"/>
      <c r="GJ93" s="244"/>
      <c r="GK93" s="245"/>
      <c r="GL93" s="239"/>
      <c r="GM93" s="246"/>
      <c r="GN93" s="240"/>
      <c r="GO93" s="241"/>
      <c r="GP93" s="242"/>
      <c r="GQ93" s="241"/>
      <c r="GR93" s="243"/>
      <c r="GS93" s="244"/>
      <c r="GT93" s="250"/>
      <c r="GU93" s="140"/>
      <c r="GV93" s="251"/>
      <c r="GW93" s="82"/>
      <c r="GX93" s="82"/>
      <c r="GY93" s="252"/>
      <c r="GZ93" s="253"/>
    </row>
    <row r="94" spans="1:209" ht="16.5" thickBot="1" x14ac:dyDescent="0.3">
      <c r="A94"/>
      <c r="B94" s="116"/>
      <c r="C94" s="116"/>
      <c r="D94" s="41"/>
      <c r="E94" s="42"/>
      <c r="F94" s="43"/>
      <c r="G94" s="44"/>
      <c r="H94" s="45"/>
      <c r="I94" s="46"/>
      <c r="J94" s="230"/>
      <c r="K94" s="231"/>
      <c r="L94" s="232"/>
      <c r="M94" s="233"/>
      <c r="N94" s="254"/>
      <c r="O94" s="255"/>
      <c r="P94" s="89"/>
      <c r="Q94" s="235"/>
      <c r="R94" s="235"/>
      <c r="S94" s="235"/>
      <c r="T94" s="45">
        <f t="shared" si="7"/>
        <v>0</v>
      </c>
      <c r="U94" s="236"/>
      <c r="V94" s="237"/>
      <c r="W94" s="238"/>
      <c r="X94" s="239"/>
      <c r="Y94" s="240"/>
      <c r="Z94" s="241"/>
      <c r="AA94" s="242"/>
      <c r="AB94" s="241"/>
      <c r="AC94" s="243"/>
      <c r="AD94" s="244"/>
      <c r="AE94" s="245"/>
      <c r="AF94" s="239"/>
      <c r="AG94" s="246"/>
      <c r="AH94" s="240"/>
      <c r="AI94" s="241"/>
      <c r="AJ94" s="242"/>
      <c r="AK94" s="247"/>
      <c r="AL94" s="243"/>
      <c r="AM94" s="244"/>
      <c r="AN94" s="245"/>
      <c r="AO94" s="239"/>
      <c r="AP94" s="246"/>
      <c r="AQ94" s="240"/>
      <c r="AR94" s="241"/>
      <c r="AS94" s="242"/>
      <c r="AT94" s="241"/>
      <c r="AU94" s="243"/>
      <c r="AV94" s="244"/>
      <c r="AW94" s="245"/>
      <c r="AX94" s="239"/>
      <c r="AY94" s="246"/>
      <c r="AZ94" s="240"/>
      <c r="BA94" s="241"/>
      <c r="BB94" s="242"/>
      <c r="BC94" s="247"/>
      <c r="BD94" s="243"/>
      <c r="BE94" s="244"/>
      <c r="BF94" s="245"/>
      <c r="BG94" s="239"/>
      <c r="BH94" s="246"/>
      <c r="BI94" s="240"/>
      <c r="BJ94" s="241"/>
      <c r="BK94" s="242"/>
      <c r="BL94" s="247"/>
      <c r="BM94" s="243"/>
      <c r="BN94" s="244"/>
      <c r="BO94" s="245"/>
      <c r="BP94" s="239"/>
      <c r="BQ94" s="246"/>
      <c r="BR94" s="240"/>
      <c r="BS94" s="241"/>
      <c r="BT94" s="242"/>
      <c r="BU94" s="241"/>
      <c r="BV94" s="243"/>
      <c r="BW94" s="244"/>
      <c r="BX94" s="245"/>
      <c r="BY94" s="239"/>
      <c r="BZ94" s="246"/>
      <c r="CA94" s="240"/>
      <c r="CB94" s="241"/>
      <c r="CC94" s="242"/>
      <c r="CD94" s="241"/>
      <c r="CE94" s="243"/>
      <c r="CF94" s="244"/>
      <c r="CG94" s="245"/>
      <c r="CH94" s="239"/>
      <c r="CI94" s="246"/>
      <c r="CJ94" s="240"/>
      <c r="CK94" s="241"/>
      <c r="CL94" s="242"/>
      <c r="CM94" s="241"/>
      <c r="CN94" s="243"/>
      <c r="CO94" s="244"/>
      <c r="CP94" s="245"/>
      <c r="CQ94" s="239"/>
      <c r="CR94" s="246"/>
      <c r="CS94" s="240"/>
      <c r="CT94" s="241"/>
      <c r="CU94" s="248"/>
      <c r="CV94" s="247"/>
      <c r="CW94" s="249"/>
      <c r="CX94" s="244"/>
      <c r="CY94" s="245"/>
      <c r="CZ94" s="239"/>
      <c r="DA94" s="246"/>
      <c r="DB94" s="240"/>
      <c r="DC94" s="241"/>
      <c r="DD94" s="242"/>
      <c r="DE94" s="241"/>
      <c r="DF94" s="243"/>
      <c r="DG94" s="244"/>
      <c r="DH94" s="245"/>
      <c r="DI94" s="239"/>
      <c r="DJ94" s="246"/>
      <c r="DK94" s="240"/>
      <c r="DL94" s="241"/>
      <c r="DM94" s="248"/>
      <c r="DN94" s="247"/>
      <c r="DO94" s="249"/>
      <c r="DP94" s="244"/>
      <c r="DQ94" s="245"/>
      <c r="DR94" s="239"/>
      <c r="DS94" s="246"/>
      <c r="DT94" s="240"/>
      <c r="DU94" s="241"/>
      <c r="DV94" s="242"/>
      <c r="DW94" s="241"/>
      <c r="DX94" s="243"/>
      <c r="DY94" s="244"/>
      <c r="DZ94" s="245"/>
      <c r="EA94" s="239"/>
      <c r="EB94" s="246"/>
      <c r="EC94" s="240"/>
      <c r="ED94" s="241"/>
      <c r="EE94" s="248"/>
      <c r="EF94" s="247"/>
      <c r="EG94" s="249"/>
      <c r="EH94" s="244"/>
      <c r="EI94" s="245"/>
      <c r="EJ94" s="239"/>
      <c r="EK94" s="246"/>
      <c r="EL94" s="240"/>
      <c r="EM94" s="241"/>
      <c r="EN94" s="248"/>
      <c r="EO94" s="247"/>
      <c r="EP94" s="249"/>
      <c r="EQ94" s="244"/>
      <c r="ER94" s="245"/>
      <c r="ES94" s="239"/>
      <c r="ET94" s="246"/>
      <c r="EU94" s="240"/>
      <c r="EV94" s="241"/>
      <c r="EW94" s="242"/>
      <c r="EX94" s="241"/>
      <c r="EY94" s="243"/>
      <c r="EZ94" s="244"/>
      <c r="FA94" s="245"/>
      <c r="FB94" s="239"/>
      <c r="FC94" s="246"/>
      <c r="FD94" s="240"/>
      <c r="FE94" s="241"/>
      <c r="FF94" s="242"/>
      <c r="FG94" s="241"/>
      <c r="FH94" s="243"/>
      <c r="FI94" s="244"/>
      <c r="FJ94" s="245"/>
      <c r="FK94" s="239"/>
      <c r="FL94" s="246"/>
      <c r="FM94" s="240"/>
      <c r="FN94" s="241"/>
      <c r="FO94" s="242"/>
      <c r="FP94" s="241"/>
      <c r="FQ94" s="243"/>
      <c r="FR94" s="244"/>
      <c r="FS94" s="245"/>
      <c r="FT94" s="239"/>
      <c r="FU94" s="246"/>
      <c r="FV94" s="240"/>
      <c r="FW94" s="241"/>
      <c r="FX94" s="242"/>
      <c r="FY94" s="241"/>
      <c r="FZ94" s="243"/>
      <c r="GA94" s="244"/>
      <c r="GB94" s="245"/>
      <c r="GC94" s="239"/>
      <c r="GD94" s="246"/>
      <c r="GE94" s="240"/>
      <c r="GF94" s="241"/>
      <c r="GG94" s="242"/>
      <c r="GH94" s="241"/>
      <c r="GI94" s="243"/>
      <c r="GJ94" s="244"/>
      <c r="GK94" s="245"/>
      <c r="GL94" s="239"/>
      <c r="GM94" s="246"/>
      <c r="GN94" s="240"/>
      <c r="GO94" s="241"/>
      <c r="GP94" s="242"/>
      <c r="GQ94" s="241"/>
      <c r="GR94" s="243"/>
      <c r="GS94" s="244"/>
      <c r="GT94" s="250"/>
      <c r="GU94" s="140"/>
      <c r="GV94" s="256"/>
      <c r="GW94" s="37"/>
      <c r="GX94" s="37"/>
      <c r="GY94" s="38"/>
      <c r="GZ94" s="39"/>
    </row>
    <row r="95" spans="1:209" ht="20.25" thickTop="1" thickBot="1" x14ac:dyDescent="0.35">
      <c r="A95"/>
      <c r="B95" s="116"/>
      <c r="C95" s="116"/>
      <c r="D95" s="41"/>
      <c r="E95" s="42"/>
      <c r="F95" s="43"/>
      <c r="G95" s="44"/>
      <c r="H95" s="45"/>
      <c r="I95" s="46"/>
      <c r="J95" s="230"/>
      <c r="K95" s="231"/>
      <c r="L95" s="232"/>
      <c r="M95" s="835" t="s">
        <v>34</v>
      </c>
      <c r="N95" s="836"/>
      <c r="O95" s="837">
        <f>SUM(O12:O94)</f>
        <v>715463.8</v>
      </c>
      <c r="P95" s="257"/>
      <c r="Q95" s="235"/>
      <c r="R95" s="258"/>
      <c r="S95" s="235"/>
      <c r="T95" s="45">
        <f t="shared" si="7"/>
        <v>0</v>
      </c>
      <c r="U95" s="236"/>
      <c r="V95" s="237"/>
      <c r="W95" s="238"/>
      <c r="X95" s="259"/>
      <c r="Y95" s="260"/>
      <c r="Z95" s="261"/>
      <c r="AA95" s="262"/>
      <c r="AB95" s="261"/>
      <c r="AC95" s="263"/>
      <c r="AD95" s="264"/>
      <c r="AE95" s="265"/>
      <c r="AF95" s="259"/>
      <c r="AG95" s="266"/>
      <c r="AH95" s="260"/>
      <c r="AI95" s="261"/>
      <c r="AJ95" s="262"/>
      <c r="AK95" s="267"/>
      <c r="AL95" s="263"/>
      <c r="AM95" s="264"/>
      <c r="AN95" s="265"/>
      <c r="AO95" s="259"/>
      <c r="AP95" s="266"/>
      <c r="AQ95" s="260"/>
      <c r="AR95" s="261"/>
      <c r="AS95" s="262"/>
      <c r="AT95" s="261"/>
      <c r="AU95" s="263"/>
      <c r="AV95" s="264"/>
      <c r="AW95" s="265"/>
      <c r="AX95" s="259"/>
      <c r="AY95" s="266"/>
      <c r="AZ95" s="260"/>
      <c r="BA95" s="261"/>
      <c r="BB95" s="262"/>
      <c r="BC95" s="267"/>
      <c r="BD95" s="263"/>
      <c r="BE95" s="264"/>
      <c r="BF95" s="265"/>
      <c r="BG95" s="259"/>
      <c r="BH95" s="266"/>
      <c r="BI95" s="260"/>
      <c r="BJ95" s="261"/>
      <c r="BK95" s="262"/>
      <c r="BL95" s="267"/>
      <c r="BM95" s="263"/>
      <c r="BN95" s="264"/>
      <c r="BO95" s="265"/>
      <c r="BP95" s="259"/>
      <c r="BQ95" s="266"/>
      <c r="BR95" s="260"/>
      <c r="BS95" s="261"/>
      <c r="BT95" s="262"/>
      <c r="BU95" s="261"/>
      <c r="BV95" s="263"/>
      <c r="BW95" s="264"/>
      <c r="BX95" s="265"/>
      <c r="BY95" s="259"/>
      <c r="BZ95" s="266"/>
      <c r="CA95" s="260"/>
      <c r="CB95" s="261"/>
      <c r="CC95" s="262"/>
      <c r="CD95" s="261"/>
      <c r="CE95" s="263"/>
      <c r="CF95" s="264"/>
      <c r="CG95" s="265"/>
      <c r="CH95" s="259"/>
      <c r="CI95" s="266"/>
      <c r="CJ95" s="260"/>
      <c r="CK95" s="261"/>
      <c r="CL95" s="262"/>
      <c r="CM95" s="261"/>
      <c r="CN95" s="263"/>
      <c r="CO95" s="264"/>
      <c r="CP95" s="265"/>
      <c r="CQ95" s="259"/>
      <c r="CR95" s="266"/>
      <c r="CS95" s="260"/>
      <c r="CT95" s="261"/>
      <c r="CU95" s="268"/>
      <c r="CV95" s="267"/>
      <c r="CW95" s="269"/>
      <c r="CX95" s="264"/>
      <c r="CY95" s="265"/>
      <c r="CZ95" s="259"/>
      <c r="DA95" s="266"/>
      <c r="DB95" s="260"/>
      <c r="DC95" s="261"/>
      <c r="DD95" s="262"/>
      <c r="DE95" s="261"/>
      <c r="DF95" s="263"/>
      <c r="DG95" s="264"/>
      <c r="DH95" s="265"/>
      <c r="DI95" s="259"/>
      <c r="DJ95" s="266"/>
      <c r="DK95" s="260"/>
      <c r="DL95" s="261"/>
      <c r="DM95" s="268"/>
      <c r="DN95" s="267"/>
      <c r="DO95" s="269"/>
      <c r="DP95" s="264"/>
      <c r="DQ95" s="265"/>
      <c r="DR95" s="259"/>
      <c r="DS95" s="266"/>
      <c r="DT95" s="260"/>
      <c r="DU95" s="261"/>
      <c r="DV95" s="262"/>
      <c r="DW95" s="261"/>
      <c r="DX95" s="263"/>
      <c r="DY95" s="264"/>
      <c r="DZ95" s="265"/>
      <c r="EA95" s="259"/>
      <c r="EB95" s="266"/>
      <c r="EC95" s="260"/>
      <c r="ED95" s="261"/>
      <c r="EE95" s="268"/>
      <c r="EF95" s="267"/>
      <c r="EG95" s="269"/>
      <c r="EH95" s="264"/>
      <c r="EI95" s="265"/>
      <c r="EJ95" s="259"/>
      <c r="EK95" s="266"/>
      <c r="EL95" s="260"/>
      <c r="EM95" s="261"/>
      <c r="EN95" s="268"/>
      <c r="EO95" s="267"/>
      <c r="EP95" s="269"/>
      <c r="EQ95" s="264"/>
      <c r="ER95" s="265"/>
      <c r="ES95" s="259"/>
      <c r="ET95" s="266"/>
      <c r="EU95" s="260"/>
      <c r="EV95" s="261"/>
      <c r="EW95" s="262"/>
      <c r="EX95" s="261"/>
      <c r="EY95" s="263"/>
      <c r="EZ95" s="264"/>
      <c r="FA95" s="265"/>
      <c r="FB95" s="259"/>
      <c r="FC95" s="266"/>
      <c r="FD95" s="260"/>
      <c r="FE95" s="261"/>
      <c r="FF95" s="262"/>
      <c r="FG95" s="261"/>
      <c r="FH95" s="263"/>
      <c r="FI95" s="264"/>
      <c r="FJ95" s="265"/>
      <c r="FK95" s="259"/>
      <c r="FL95" s="266"/>
      <c r="FM95" s="260"/>
      <c r="FN95" s="261"/>
      <c r="FO95" s="262"/>
      <c r="FP95" s="261"/>
      <c r="FQ95" s="263"/>
      <c r="FR95" s="264"/>
      <c r="FS95" s="265"/>
      <c r="FT95" s="259"/>
      <c r="FU95" s="266"/>
      <c r="FV95" s="260"/>
      <c r="FW95" s="261"/>
      <c r="FX95" s="262"/>
      <c r="FY95" s="261"/>
      <c r="FZ95" s="263"/>
      <c r="GA95" s="264"/>
      <c r="GB95" s="265"/>
      <c r="GC95" s="259"/>
      <c r="GD95" s="266"/>
      <c r="GE95" s="260"/>
      <c r="GF95" s="261"/>
      <c r="GG95" s="262"/>
      <c r="GH95" s="261"/>
      <c r="GI95" s="263"/>
      <c r="GJ95" s="264"/>
      <c r="GK95" s="265"/>
      <c r="GL95" s="259"/>
      <c r="GM95" s="266"/>
      <c r="GN95" s="260"/>
      <c r="GO95" s="261"/>
      <c r="GP95" s="262"/>
      <c r="GQ95" s="261"/>
      <c r="GR95" s="263"/>
      <c r="GS95" s="264"/>
      <c r="GT95" s="250"/>
      <c r="GU95" s="140"/>
      <c r="GV95" s="270"/>
      <c r="GW95" s="271"/>
      <c r="GX95" s="271"/>
      <c r="GY95" s="272"/>
      <c r="GZ95" s="39"/>
    </row>
    <row r="96" spans="1:209" ht="19.5" thickBot="1" x14ac:dyDescent="0.3">
      <c r="A96"/>
      <c r="B96" s="116"/>
      <c r="C96" s="116"/>
      <c r="D96" s="41"/>
      <c r="E96" s="42"/>
      <c r="F96" s="43"/>
      <c r="G96" s="44"/>
      <c r="H96" s="45"/>
      <c r="I96" s="46"/>
      <c r="J96" s="273"/>
      <c r="K96" s="231"/>
      <c r="L96" s="232"/>
      <c r="M96" s="233"/>
      <c r="N96" s="254"/>
      <c r="O96" s="838"/>
      <c r="P96" s="257"/>
      <c r="Q96" s="235"/>
      <c r="R96" s="258"/>
      <c r="S96" s="235"/>
      <c r="T96" s="274">
        <f t="shared" si="7"/>
        <v>0</v>
      </c>
      <c r="U96" s="236"/>
      <c r="V96" s="237"/>
      <c r="W96" s="238"/>
      <c r="X96" s="259"/>
      <c r="Y96" s="260"/>
      <c r="Z96" s="261"/>
      <c r="AA96" s="262"/>
      <c r="AB96" s="261"/>
      <c r="AC96" s="263"/>
      <c r="AD96" s="264"/>
      <c r="AE96" s="265"/>
      <c r="AF96" s="259"/>
      <c r="AG96" s="266"/>
      <c r="AH96" s="260"/>
      <c r="AI96" s="261"/>
      <c r="AJ96" s="262"/>
      <c r="AK96" s="267"/>
      <c r="AL96" s="263"/>
      <c r="AM96" s="264"/>
      <c r="AN96" s="265"/>
      <c r="AO96" s="259"/>
      <c r="AP96" s="266"/>
      <c r="AQ96" s="260"/>
      <c r="AR96" s="261"/>
      <c r="AS96" s="262"/>
      <c r="AT96" s="261"/>
      <c r="AU96" s="263"/>
      <c r="AV96" s="264"/>
      <c r="AW96" s="265"/>
      <c r="AX96" s="259"/>
      <c r="AY96" s="266"/>
      <c r="AZ96" s="260"/>
      <c r="BA96" s="261"/>
      <c r="BB96" s="262"/>
      <c r="BC96" s="267"/>
      <c r="BD96" s="263"/>
      <c r="BE96" s="264"/>
      <c r="BF96" s="265"/>
      <c r="BG96" s="259"/>
      <c r="BH96" s="266"/>
      <c r="BI96" s="260"/>
      <c r="BJ96" s="261"/>
      <c r="BK96" s="262"/>
      <c r="BL96" s="267"/>
      <c r="BM96" s="263"/>
      <c r="BN96" s="264"/>
      <c r="BO96" s="265"/>
      <c r="BP96" s="259"/>
      <c r="BQ96" s="266"/>
      <c r="BR96" s="260"/>
      <c r="BS96" s="261"/>
      <c r="BT96" s="262"/>
      <c r="BU96" s="261"/>
      <c r="BV96" s="263"/>
      <c r="BW96" s="264"/>
      <c r="BX96" s="265"/>
      <c r="BY96" s="259"/>
      <c r="BZ96" s="266"/>
      <c r="CA96" s="260"/>
      <c r="CB96" s="261"/>
      <c r="CC96" s="262"/>
      <c r="CD96" s="261"/>
      <c r="CE96" s="263"/>
      <c r="CF96" s="264"/>
      <c r="CG96" s="265"/>
      <c r="CH96" s="259"/>
      <c r="CI96" s="266"/>
      <c r="CJ96" s="260"/>
      <c r="CK96" s="261"/>
      <c r="CL96" s="262"/>
      <c r="CM96" s="261"/>
      <c r="CN96" s="263"/>
      <c r="CO96" s="264"/>
      <c r="CP96" s="265"/>
      <c r="CQ96" s="259"/>
      <c r="CR96" s="266"/>
      <c r="CS96" s="260"/>
      <c r="CT96" s="261"/>
      <c r="CU96" s="268"/>
      <c r="CV96" s="267"/>
      <c r="CW96" s="269"/>
      <c r="CX96" s="264"/>
      <c r="CY96" s="265"/>
      <c r="CZ96" s="259"/>
      <c r="DA96" s="266"/>
      <c r="DB96" s="260"/>
      <c r="DC96" s="261"/>
      <c r="DD96" s="262"/>
      <c r="DE96" s="261"/>
      <c r="DF96" s="263"/>
      <c r="DG96" s="264"/>
      <c r="DH96" s="265"/>
      <c r="DI96" s="259"/>
      <c r="DJ96" s="266"/>
      <c r="DK96" s="260"/>
      <c r="DL96" s="261"/>
      <c r="DM96" s="268"/>
      <c r="DN96" s="267"/>
      <c r="DO96" s="269"/>
      <c r="DP96" s="264"/>
      <c r="DQ96" s="265"/>
      <c r="DR96" s="259"/>
      <c r="DS96" s="266"/>
      <c r="DT96" s="260"/>
      <c r="DU96" s="261"/>
      <c r="DV96" s="262"/>
      <c r="DW96" s="261"/>
      <c r="DX96" s="263"/>
      <c r="DY96" s="264"/>
      <c r="DZ96" s="265"/>
      <c r="EA96" s="259"/>
      <c r="EB96" s="266"/>
      <c r="EC96" s="260"/>
      <c r="ED96" s="261"/>
      <c r="EE96" s="268"/>
      <c r="EF96" s="267"/>
      <c r="EG96" s="269"/>
      <c r="EH96" s="264"/>
      <c r="EI96" s="265"/>
      <c r="EJ96" s="259"/>
      <c r="EK96" s="266"/>
      <c r="EL96" s="260"/>
      <c r="EM96" s="261"/>
      <c r="EN96" s="268"/>
      <c r="EO96" s="267"/>
      <c r="EP96" s="269"/>
      <c r="EQ96" s="264"/>
      <c r="ER96" s="265"/>
      <c r="ES96" s="259"/>
      <c r="ET96" s="266"/>
      <c r="EU96" s="260"/>
      <c r="EV96" s="261"/>
      <c r="EW96" s="262"/>
      <c r="EX96" s="261"/>
      <c r="EY96" s="263"/>
      <c r="EZ96" s="264"/>
      <c r="FA96" s="265"/>
      <c r="FB96" s="259"/>
      <c r="FC96" s="266"/>
      <c r="FD96" s="260"/>
      <c r="FE96" s="261"/>
      <c r="FF96" s="262"/>
      <c r="FG96" s="261"/>
      <c r="FH96" s="263"/>
      <c r="FI96" s="264"/>
      <c r="FJ96" s="265"/>
      <c r="FK96" s="259"/>
      <c r="FL96" s="266"/>
      <c r="FM96" s="260"/>
      <c r="FN96" s="261"/>
      <c r="FO96" s="262"/>
      <c r="FP96" s="261"/>
      <c r="FQ96" s="263"/>
      <c r="FR96" s="264"/>
      <c r="FS96" s="265"/>
      <c r="FT96" s="259"/>
      <c r="FU96" s="266"/>
      <c r="FV96" s="260"/>
      <c r="FW96" s="261"/>
      <c r="FX96" s="262"/>
      <c r="FY96" s="261"/>
      <c r="FZ96" s="263"/>
      <c r="GA96" s="264"/>
      <c r="GB96" s="265"/>
      <c r="GC96" s="259"/>
      <c r="GD96" s="266"/>
      <c r="GE96" s="260"/>
      <c r="GF96" s="261"/>
      <c r="GG96" s="262"/>
      <c r="GH96" s="261"/>
      <c r="GI96" s="263"/>
      <c r="GJ96" s="264"/>
      <c r="GK96" s="265"/>
      <c r="GL96" s="259"/>
      <c r="GM96" s="266"/>
      <c r="GN96" s="260"/>
      <c r="GO96" s="261"/>
      <c r="GP96" s="262"/>
      <c r="GQ96" s="261"/>
      <c r="GR96" s="263"/>
      <c r="GS96" s="264"/>
      <c r="GT96" s="250"/>
      <c r="GU96" s="140"/>
      <c r="GV96" s="270"/>
      <c r="GW96" s="271"/>
      <c r="GX96" s="271"/>
      <c r="GY96" s="272"/>
      <c r="GZ96" s="39"/>
    </row>
    <row r="97" spans="1:208" ht="16.5" thickTop="1" x14ac:dyDescent="0.25">
      <c r="A97"/>
      <c r="B97" s="116"/>
      <c r="C97" s="116"/>
      <c r="D97" s="41"/>
      <c r="E97" s="42"/>
      <c r="F97" s="43"/>
      <c r="G97" s="44"/>
      <c r="H97" s="45"/>
      <c r="I97" s="46"/>
      <c r="J97" s="230"/>
      <c r="K97" s="231"/>
      <c r="L97" s="232"/>
      <c r="M97" s="233"/>
      <c r="N97" s="254"/>
      <c r="O97" s="275"/>
      <c r="P97" s="275"/>
      <c r="Q97" s="235"/>
      <c r="R97" s="235"/>
      <c r="S97" s="235"/>
      <c r="T97" s="274">
        <f t="shared" si="7"/>
        <v>0</v>
      </c>
      <c r="U97" s="236"/>
      <c r="V97" s="237"/>
      <c r="W97" s="238"/>
      <c r="X97" s="259"/>
      <c r="Y97" s="260"/>
      <c r="Z97" s="261"/>
      <c r="AA97" s="262"/>
      <c r="AB97" s="261"/>
      <c r="AC97" s="263"/>
      <c r="AD97" s="264"/>
      <c r="AE97" s="265"/>
      <c r="AF97" s="259"/>
      <c r="AG97" s="266"/>
      <c r="AH97" s="260"/>
      <c r="AI97" s="261"/>
      <c r="AJ97" s="262"/>
      <c r="AK97" s="267"/>
      <c r="AL97" s="263"/>
      <c r="AM97" s="264"/>
      <c r="AN97" s="265"/>
      <c r="AO97" s="259"/>
      <c r="AP97" s="266"/>
      <c r="AQ97" s="260"/>
      <c r="AR97" s="261"/>
      <c r="AS97" s="262"/>
      <c r="AT97" s="261"/>
      <c r="AU97" s="263"/>
      <c r="AV97" s="264"/>
      <c r="AW97" s="265"/>
      <c r="AX97" s="259"/>
      <c r="AY97" s="266"/>
      <c r="AZ97" s="260"/>
      <c r="BA97" s="261"/>
      <c r="BB97" s="262"/>
      <c r="BC97" s="267"/>
      <c r="BD97" s="263"/>
      <c r="BE97" s="264"/>
      <c r="BF97" s="265"/>
      <c r="BG97" s="259"/>
      <c r="BH97" s="266"/>
      <c r="BI97" s="260"/>
      <c r="BJ97" s="261"/>
      <c r="BK97" s="262"/>
      <c r="BL97" s="267"/>
      <c r="BM97" s="263"/>
      <c r="BN97" s="264"/>
      <c r="BO97" s="265"/>
      <c r="BP97" s="259"/>
      <c r="BQ97" s="266"/>
      <c r="BR97" s="260"/>
      <c r="BS97" s="261"/>
      <c r="BT97" s="262"/>
      <c r="BU97" s="261"/>
      <c r="BV97" s="263"/>
      <c r="BW97" s="264"/>
      <c r="BX97" s="265"/>
      <c r="BY97" s="259"/>
      <c r="BZ97" s="266"/>
      <c r="CA97" s="260"/>
      <c r="CB97" s="261"/>
      <c r="CC97" s="262"/>
      <c r="CD97" s="261"/>
      <c r="CE97" s="263"/>
      <c r="CF97" s="264"/>
      <c r="CG97" s="265"/>
      <c r="CH97" s="259"/>
      <c r="CI97" s="266"/>
      <c r="CJ97" s="260"/>
      <c r="CK97" s="261"/>
      <c r="CL97" s="262"/>
      <c r="CM97" s="261"/>
      <c r="CN97" s="263"/>
      <c r="CO97" s="264"/>
      <c r="CP97" s="265"/>
      <c r="CQ97" s="259"/>
      <c r="CR97" s="266"/>
      <c r="CS97" s="260"/>
      <c r="CT97" s="261"/>
      <c r="CU97" s="268"/>
      <c r="CV97" s="267"/>
      <c r="CW97" s="269"/>
      <c r="CX97" s="264"/>
      <c r="CY97" s="265"/>
      <c r="CZ97" s="259"/>
      <c r="DA97" s="266"/>
      <c r="DB97" s="260"/>
      <c r="DC97" s="261"/>
      <c r="DD97" s="262"/>
      <c r="DE97" s="261"/>
      <c r="DF97" s="263"/>
      <c r="DG97" s="264"/>
      <c r="DH97" s="265"/>
      <c r="DI97" s="259"/>
      <c r="DJ97" s="266"/>
      <c r="DK97" s="260"/>
      <c r="DL97" s="261"/>
      <c r="DM97" s="268"/>
      <c r="DN97" s="267"/>
      <c r="DO97" s="269"/>
      <c r="DP97" s="264"/>
      <c r="DQ97" s="265"/>
      <c r="DR97" s="259"/>
      <c r="DS97" s="266"/>
      <c r="DT97" s="260"/>
      <c r="DU97" s="261"/>
      <c r="DV97" s="262"/>
      <c r="DW97" s="261"/>
      <c r="DX97" s="263"/>
      <c r="DY97" s="264"/>
      <c r="DZ97" s="265"/>
      <c r="EA97" s="259"/>
      <c r="EB97" s="266"/>
      <c r="EC97" s="260"/>
      <c r="ED97" s="261"/>
      <c r="EE97" s="268"/>
      <c r="EF97" s="267"/>
      <c r="EG97" s="269"/>
      <c r="EH97" s="264"/>
      <c r="EI97" s="265"/>
      <c r="EJ97" s="259"/>
      <c r="EK97" s="266"/>
      <c r="EL97" s="260"/>
      <c r="EM97" s="261"/>
      <c r="EN97" s="268"/>
      <c r="EO97" s="267"/>
      <c r="EP97" s="269"/>
      <c r="EQ97" s="264"/>
      <c r="ER97" s="265"/>
      <c r="ES97" s="259"/>
      <c r="ET97" s="266"/>
      <c r="EU97" s="260"/>
      <c r="EV97" s="261"/>
      <c r="EW97" s="262"/>
      <c r="EX97" s="261"/>
      <c r="EY97" s="263"/>
      <c r="EZ97" s="264"/>
      <c r="FA97" s="265"/>
      <c r="FB97" s="259"/>
      <c r="FC97" s="266"/>
      <c r="FD97" s="260"/>
      <c r="FE97" s="261"/>
      <c r="FF97" s="262"/>
      <c r="FG97" s="261"/>
      <c r="FH97" s="263"/>
      <c r="FI97" s="264"/>
      <c r="FJ97" s="265"/>
      <c r="FK97" s="259"/>
      <c r="FL97" s="266"/>
      <c r="FM97" s="260"/>
      <c r="FN97" s="261"/>
      <c r="FO97" s="262"/>
      <c r="FP97" s="261"/>
      <c r="FQ97" s="263"/>
      <c r="FR97" s="264"/>
      <c r="FS97" s="265"/>
      <c r="FT97" s="259"/>
      <c r="FU97" s="266"/>
      <c r="FV97" s="260"/>
      <c r="FW97" s="261"/>
      <c r="FX97" s="262"/>
      <c r="FY97" s="261"/>
      <c r="FZ97" s="263"/>
      <c r="GA97" s="264"/>
      <c r="GB97" s="265"/>
      <c r="GC97" s="259"/>
      <c r="GD97" s="266"/>
      <c r="GE97" s="260"/>
      <c r="GF97" s="261"/>
      <c r="GG97" s="262"/>
      <c r="GH97" s="261"/>
      <c r="GI97" s="263"/>
      <c r="GJ97" s="264"/>
      <c r="GK97" s="265"/>
      <c r="GL97" s="259"/>
      <c r="GM97" s="266"/>
      <c r="GN97" s="260"/>
      <c r="GO97" s="261"/>
      <c r="GP97" s="262"/>
      <c r="GQ97" s="261"/>
      <c r="GR97" s="263"/>
      <c r="GS97" s="264"/>
      <c r="GT97" s="250"/>
      <c r="GU97" s="140"/>
      <c r="GV97" s="270"/>
      <c r="GW97" s="271"/>
      <c r="GX97" s="271"/>
      <c r="GY97" s="272"/>
      <c r="GZ97" s="39"/>
    </row>
    <row r="98" spans="1:208" ht="16.5" thickBot="1" x14ac:dyDescent="0.3">
      <c r="A98"/>
      <c r="B98" s="116"/>
      <c r="C98" s="116"/>
      <c r="D98" s="41"/>
      <c r="E98" s="42"/>
      <c r="F98" s="43"/>
      <c r="G98" s="44"/>
      <c r="H98" s="45"/>
      <c r="I98" s="46"/>
      <c r="J98" s="230"/>
      <c r="K98" s="231"/>
      <c r="L98" s="232"/>
      <c r="M98" s="233"/>
      <c r="N98" s="254"/>
      <c r="O98" s="275"/>
      <c r="P98" s="275"/>
      <c r="Q98" s="276"/>
      <c r="R98" s="619"/>
      <c r="S98" s="619"/>
      <c r="T98" s="45">
        <f t="shared" si="7"/>
        <v>0</v>
      </c>
      <c r="U98" s="277"/>
      <c r="V98" s="245"/>
      <c r="W98" s="238"/>
      <c r="X98" s="259"/>
      <c r="Y98" s="240"/>
      <c r="Z98" s="261"/>
      <c r="AA98" s="262"/>
      <c r="AB98" s="261"/>
      <c r="AC98" s="263"/>
      <c r="AD98" s="264"/>
      <c r="AE98" s="265"/>
      <c r="AF98" s="259"/>
      <c r="AG98" s="278"/>
      <c r="AH98" s="240"/>
      <c r="AI98" s="261"/>
      <c r="AJ98" s="262"/>
      <c r="AK98" s="267"/>
      <c r="AL98" s="263"/>
      <c r="AM98" s="264"/>
      <c r="AN98" s="279"/>
      <c r="AO98" s="280"/>
      <c r="AP98" s="278"/>
      <c r="AQ98" s="240"/>
      <c r="AR98" s="261"/>
      <c r="AS98" s="262"/>
      <c r="AT98" s="261"/>
      <c r="AU98" s="263"/>
      <c r="AV98" s="264"/>
      <c r="AW98" s="279"/>
      <c r="AX98" s="280"/>
      <c r="AY98" s="278"/>
      <c r="AZ98" s="240"/>
      <c r="BA98" s="261"/>
      <c r="BB98" s="262"/>
      <c r="BC98" s="267"/>
      <c r="BD98" s="263"/>
      <c r="BE98" s="264"/>
      <c r="BF98" s="279"/>
      <c r="BG98" s="280"/>
      <c r="BH98" s="278"/>
      <c r="BI98" s="240"/>
      <c r="BJ98" s="261"/>
      <c r="BK98" s="262"/>
      <c r="BL98" s="267"/>
      <c r="BM98" s="263"/>
      <c r="BN98" s="264"/>
      <c r="BO98" s="279"/>
      <c r="BP98" s="280"/>
      <c r="BQ98" s="278"/>
      <c r="BR98" s="240"/>
      <c r="BS98" s="261"/>
      <c r="BT98" s="262"/>
      <c r="BU98" s="261"/>
      <c r="BV98" s="263"/>
      <c r="BW98" s="264"/>
      <c r="BX98" s="279"/>
      <c r="BY98" s="280"/>
      <c r="BZ98" s="278"/>
      <c r="CA98" s="240"/>
      <c r="CB98" s="261"/>
      <c r="CC98" s="262"/>
      <c r="CD98" s="261"/>
      <c r="CE98" s="263"/>
      <c r="CF98" s="264"/>
      <c r="CG98" s="279"/>
      <c r="CH98" s="280"/>
      <c r="CI98" s="278"/>
      <c r="CJ98" s="240"/>
      <c r="CK98" s="261"/>
      <c r="CL98" s="262"/>
      <c r="CM98" s="261"/>
      <c r="CN98" s="263"/>
      <c r="CO98" s="264"/>
      <c r="CP98" s="279"/>
      <c r="CQ98" s="280"/>
      <c r="CR98" s="278"/>
      <c r="CS98" s="240"/>
      <c r="CT98" s="261"/>
      <c r="CU98" s="268"/>
      <c r="CV98" s="267"/>
      <c r="CW98" s="269"/>
      <c r="CX98" s="264"/>
      <c r="CY98" s="279"/>
      <c r="CZ98" s="280"/>
      <c r="DA98" s="278"/>
      <c r="DB98" s="240"/>
      <c r="DC98" s="261"/>
      <c r="DD98" s="262"/>
      <c r="DE98" s="261"/>
      <c r="DF98" s="263"/>
      <c r="DG98" s="264"/>
      <c r="DH98" s="279"/>
      <c r="DI98" s="280"/>
      <c r="DJ98" s="278"/>
      <c r="DK98" s="240"/>
      <c r="DL98" s="261"/>
      <c r="DM98" s="268"/>
      <c r="DN98" s="267"/>
      <c r="DO98" s="269"/>
      <c r="DP98" s="264"/>
      <c r="DQ98" s="279"/>
      <c r="DR98" s="280"/>
      <c r="DS98" s="278"/>
      <c r="DT98" s="240"/>
      <c r="DU98" s="261"/>
      <c r="DV98" s="262"/>
      <c r="DW98" s="261"/>
      <c r="DX98" s="263"/>
      <c r="DY98" s="264"/>
      <c r="DZ98" s="279"/>
      <c r="EA98" s="280"/>
      <c r="EB98" s="278"/>
      <c r="EC98" s="240"/>
      <c r="ED98" s="261"/>
      <c r="EE98" s="268"/>
      <c r="EF98" s="267"/>
      <c r="EG98" s="269"/>
      <c r="EH98" s="264"/>
      <c r="EI98" s="279"/>
      <c r="EJ98" s="280"/>
      <c r="EK98" s="278"/>
      <c r="EL98" s="240"/>
      <c r="EM98" s="261"/>
      <c r="EN98" s="268"/>
      <c r="EO98" s="267"/>
      <c r="EP98" s="269"/>
      <c r="EQ98" s="264"/>
      <c r="ER98" s="279"/>
      <c r="ES98" s="280"/>
      <c r="ET98" s="278"/>
      <c r="EU98" s="240"/>
      <c r="EV98" s="261"/>
      <c r="EW98" s="262"/>
      <c r="EX98" s="261"/>
      <c r="EY98" s="263"/>
      <c r="EZ98" s="264"/>
      <c r="FA98" s="279"/>
      <c r="FB98" s="280"/>
      <c r="FC98" s="278"/>
      <c r="FD98" s="240"/>
      <c r="FE98" s="261"/>
      <c r="FF98" s="262"/>
      <c r="FG98" s="261"/>
      <c r="FH98" s="263"/>
      <c r="FI98" s="264"/>
      <c r="FJ98" s="279"/>
      <c r="FK98" s="280"/>
      <c r="FL98" s="278"/>
      <c r="FM98" s="240"/>
      <c r="FN98" s="261"/>
      <c r="FO98" s="262"/>
      <c r="FP98" s="261"/>
      <c r="FQ98" s="263"/>
      <c r="FR98" s="264"/>
      <c r="FS98" s="279"/>
      <c r="FT98" s="280"/>
      <c r="FU98" s="278"/>
      <c r="FV98" s="240"/>
      <c r="FW98" s="261"/>
      <c r="FX98" s="262"/>
      <c r="FY98" s="261"/>
      <c r="FZ98" s="263"/>
      <c r="GA98" s="264"/>
      <c r="GB98" s="279"/>
      <c r="GC98" s="280"/>
      <c r="GD98" s="278"/>
      <c r="GE98" s="240"/>
      <c r="GF98" s="261"/>
      <c r="GG98" s="262"/>
      <c r="GH98" s="261"/>
      <c r="GI98" s="263"/>
      <c r="GJ98" s="264"/>
      <c r="GK98" s="279"/>
      <c r="GL98" s="280"/>
      <c r="GM98" s="278"/>
      <c r="GN98" s="240"/>
      <c r="GO98" s="261"/>
      <c r="GP98" s="262"/>
      <c r="GQ98" s="261"/>
      <c r="GR98" s="263"/>
      <c r="GS98" s="264"/>
      <c r="GT98" s="250"/>
      <c r="GU98" s="30"/>
      <c r="GV98" s="281"/>
      <c r="GW98" s="271"/>
      <c r="GX98" s="271"/>
      <c r="GY98" s="272"/>
      <c r="GZ98" s="39"/>
    </row>
    <row r="99" spans="1:208" ht="17.25" thickTop="1" thickBot="1" x14ac:dyDescent="0.3">
      <c r="A99"/>
      <c r="B99" s="116"/>
      <c r="C99" s="116"/>
      <c r="D99" s="41"/>
      <c r="E99" s="42"/>
      <c r="F99" s="43"/>
      <c r="G99" s="44"/>
      <c r="H99" s="45"/>
      <c r="I99" s="46"/>
      <c r="J99" s="230"/>
      <c r="K99" s="282"/>
      <c r="L99" s="232"/>
      <c r="M99" s="283"/>
      <c r="N99" s="284"/>
      <c r="O99" s="839" t="s">
        <v>35</v>
      </c>
      <c r="P99" s="840"/>
      <c r="Q99" s="840"/>
      <c r="R99" s="285">
        <f>SUM(R12:R98)</f>
        <v>0</v>
      </c>
      <c r="S99" s="620"/>
      <c r="T99" s="287">
        <f>SUM(T12:T98)</f>
        <v>20757064.350000001</v>
      </c>
      <c r="U99" s="288"/>
      <c r="V99" s="245"/>
      <c r="W99" s="289">
        <f t="shared" ref="W99:CH99" si="8">SUM(W12:W98)</f>
        <v>444827.5199999999</v>
      </c>
      <c r="X99" s="290">
        <f t="shared" si="8"/>
        <v>0</v>
      </c>
      <c r="Y99" s="290">
        <f t="shared" si="8"/>
        <v>0</v>
      </c>
      <c r="Z99" s="290">
        <f t="shared" si="8"/>
        <v>0</v>
      </c>
      <c r="AA99" s="290">
        <f t="shared" si="8"/>
        <v>0</v>
      </c>
      <c r="AB99" s="290">
        <f t="shared" si="8"/>
        <v>0</v>
      </c>
      <c r="AC99" s="290">
        <f t="shared" si="8"/>
        <v>0</v>
      </c>
      <c r="AD99" s="290">
        <f t="shared" si="8"/>
        <v>0</v>
      </c>
      <c r="AE99" s="290">
        <f t="shared" si="8"/>
        <v>0</v>
      </c>
      <c r="AF99" s="290">
        <f t="shared" si="8"/>
        <v>0</v>
      </c>
      <c r="AG99" s="290">
        <f t="shared" si="8"/>
        <v>0</v>
      </c>
      <c r="AH99" s="290">
        <f t="shared" si="8"/>
        <v>0</v>
      </c>
      <c r="AI99" s="290">
        <f t="shared" si="8"/>
        <v>0</v>
      </c>
      <c r="AJ99" s="290">
        <f t="shared" si="8"/>
        <v>0</v>
      </c>
      <c r="AK99" s="290">
        <f t="shared" si="8"/>
        <v>0</v>
      </c>
      <c r="AL99" s="290">
        <f t="shared" si="8"/>
        <v>0</v>
      </c>
      <c r="AM99" s="290">
        <f t="shared" si="8"/>
        <v>0</v>
      </c>
      <c r="AN99" s="290">
        <f t="shared" si="8"/>
        <v>0</v>
      </c>
      <c r="AO99" s="290">
        <f t="shared" si="8"/>
        <v>0</v>
      </c>
      <c r="AP99" s="290">
        <f t="shared" si="8"/>
        <v>0</v>
      </c>
      <c r="AQ99" s="290">
        <f t="shared" si="8"/>
        <v>0</v>
      </c>
      <c r="AR99" s="290">
        <f t="shared" si="8"/>
        <v>0</v>
      </c>
      <c r="AS99" s="290">
        <f t="shared" si="8"/>
        <v>0</v>
      </c>
      <c r="AT99" s="290">
        <f t="shared" si="8"/>
        <v>0</v>
      </c>
      <c r="AU99" s="290">
        <f t="shared" si="8"/>
        <v>0</v>
      </c>
      <c r="AV99" s="290">
        <f t="shared" si="8"/>
        <v>0</v>
      </c>
      <c r="AW99" s="290">
        <f t="shared" si="8"/>
        <v>0</v>
      </c>
      <c r="AX99" s="290">
        <f t="shared" si="8"/>
        <v>0</v>
      </c>
      <c r="AY99" s="290">
        <f t="shared" si="8"/>
        <v>0</v>
      </c>
      <c r="AZ99" s="290">
        <f t="shared" si="8"/>
        <v>0</v>
      </c>
      <c r="BA99" s="290">
        <f t="shared" si="8"/>
        <v>0</v>
      </c>
      <c r="BB99" s="290">
        <f t="shared" si="8"/>
        <v>0</v>
      </c>
      <c r="BC99" s="290">
        <f t="shared" si="8"/>
        <v>0</v>
      </c>
      <c r="BD99" s="290">
        <f t="shared" si="8"/>
        <v>0</v>
      </c>
      <c r="BE99" s="290">
        <f t="shared" si="8"/>
        <v>0</v>
      </c>
      <c r="BF99" s="290">
        <f t="shared" si="8"/>
        <v>0</v>
      </c>
      <c r="BG99" s="290">
        <f t="shared" si="8"/>
        <v>0</v>
      </c>
      <c r="BH99" s="290">
        <f t="shared" si="8"/>
        <v>0</v>
      </c>
      <c r="BI99" s="290">
        <f t="shared" si="8"/>
        <v>0</v>
      </c>
      <c r="BJ99" s="290">
        <f t="shared" si="8"/>
        <v>0</v>
      </c>
      <c r="BK99" s="290">
        <f t="shared" si="8"/>
        <v>0</v>
      </c>
      <c r="BL99" s="290">
        <f t="shared" si="8"/>
        <v>0</v>
      </c>
      <c r="BM99" s="290">
        <f t="shared" si="8"/>
        <v>0</v>
      </c>
      <c r="BN99" s="290">
        <f t="shared" si="8"/>
        <v>0</v>
      </c>
      <c r="BO99" s="290">
        <f t="shared" si="8"/>
        <v>0</v>
      </c>
      <c r="BP99" s="290">
        <f t="shared" si="8"/>
        <v>0</v>
      </c>
      <c r="BQ99" s="290">
        <f t="shared" si="8"/>
        <v>0</v>
      </c>
      <c r="BR99" s="290">
        <f t="shared" si="8"/>
        <v>0</v>
      </c>
      <c r="BS99" s="290">
        <f t="shared" si="8"/>
        <v>0</v>
      </c>
      <c r="BT99" s="290">
        <f t="shared" si="8"/>
        <v>0</v>
      </c>
      <c r="BU99" s="290">
        <f t="shared" si="8"/>
        <v>0</v>
      </c>
      <c r="BV99" s="290">
        <f t="shared" si="8"/>
        <v>0</v>
      </c>
      <c r="BW99" s="290">
        <f t="shared" si="8"/>
        <v>0</v>
      </c>
      <c r="BX99" s="290">
        <f t="shared" si="8"/>
        <v>0</v>
      </c>
      <c r="BY99" s="290">
        <f t="shared" si="8"/>
        <v>0</v>
      </c>
      <c r="BZ99" s="290">
        <f t="shared" si="8"/>
        <v>0</v>
      </c>
      <c r="CA99" s="290">
        <f t="shared" si="8"/>
        <v>0</v>
      </c>
      <c r="CB99" s="290">
        <f t="shared" si="8"/>
        <v>0</v>
      </c>
      <c r="CC99" s="290">
        <f t="shared" si="8"/>
        <v>0</v>
      </c>
      <c r="CD99" s="290">
        <f t="shared" si="8"/>
        <v>0</v>
      </c>
      <c r="CE99" s="290">
        <f t="shared" si="8"/>
        <v>0</v>
      </c>
      <c r="CF99" s="290">
        <f t="shared" si="8"/>
        <v>0</v>
      </c>
      <c r="CG99" s="290">
        <f t="shared" si="8"/>
        <v>0</v>
      </c>
      <c r="CH99" s="290">
        <f t="shared" si="8"/>
        <v>0</v>
      </c>
      <c r="CI99" s="290">
        <f t="shared" ref="CI99:ET99" si="9">SUM(CI12:CI98)</f>
        <v>0</v>
      </c>
      <c r="CJ99" s="290">
        <f t="shared" si="9"/>
        <v>0</v>
      </c>
      <c r="CK99" s="290">
        <f t="shared" si="9"/>
        <v>0</v>
      </c>
      <c r="CL99" s="290">
        <f t="shared" si="9"/>
        <v>0</v>
      </c>
      <c r="CM99" s="290">
        <f t="shared" si="9"/>
        <v>0</v>
      </c>
      <c r="CN99" s="290">
        <f t="shared" si="9"/>
        <v>0</v>
      </c>
      <c r="CO99" s="290">
        <f t="shared" si="9"/>
        <v>0</v>
      </c>
      <c r="CP99" s="290">
        <f t="shared" si="9"/>
        <v>0</v>
      </c>
      <c r="CQ99" s="290">
        <f t="shared" si="9"/>
        <v>0</v>
      </c>
      <c r="CR99" s="290">
        <f t="shared" si="9"/>
        <v>0</v>
      </c>
      <c r="CS99" s="290">
        <f t="shared" si="9"/>
        <v>0</v>
      </c>
      <c r="CT99" s="290">
        <f t="shared" si="9"/>
        <v>0</v>
      </c>
      <c r="CU99" s="290">
        <f t="shared" si="9"/>
        <v>0</v>
      </c>
      <c r="CV99" s="290">
        <f t="shared" si="9"/>
        <v>0</v>
      </c>
      <c r="CW99" s="290">
        <f t="shared" si="9"/>
        <v>0</v>
      </c>
      <c r="CX99" s="290">
        <f t="shared" si="9"/>
        <v>0</v>
      </c>
      <c r="CY99" s="290">
        <f t="shared" si="9"/>
        <v>0</v>
      </c>
      <c r="CZ99" s="290">
        <f t="shared" si="9"/>
        <v>0</v>
      </c>
      <c r="DA99" s="290">
        <f t="shared" si="9"/>
        <v>0</v>
      </c>
      <c r="DB99" s="290">
        <f t="shared" si="9"/>
        <v>0</v>
      </c>
      <c r="DC99" s="290">
        <f t="shared" si="9"/>
        <v>0</v>
      </c>
      <c r="DD99" s="290">
        <f t="shared" si="9"/>
        <v>0</v>
      </c>
      <c r="DE99" s="290">
        <f t="shared" si="9"/>
        <v>0</v>
      </c>
      <c r="DF99" s="290">
        <f t="shared" si="9"/>
        <v>0</v>
      </c>
      <c r="DG99" s="290">
        <f t="shared" si="9"/>
        <v>0</v>
      </c>
      <c r="DH99" s="290">
        <f t="shared" si="9"/>
        <v>0</v>
      </c>
      <c r="DI99" s="290">
        <f t="shared" si="9"/>
        <v>0</v>
      </c>
      <c r="DJ99" s="290">
        <f t="shared" si="9"/>
        <v>0</v>
      </c>
      <c r="DK99" s="290">
        <f t="shared" si="9"/>
        <v>0</v>
      </c>
      <c r="DL99" s="290">
        <f t="shared" si="9"/>
        <v>0</v>
      </c>
      <c r="DM99" s="290">
        <f t="shared" si="9"/>
        <v>0</v>
      </c>
      <c r="DN99" s="290">
        <f t="shared" si="9"/>
        <v>0</v>
      </c>
      <c r="DO99" s="290">
        <f t="shared" si="9"/>
        <v>0</v>
      </c>
      <c r="DP99" s="290">
        <f t="shared" si="9"/>
        <v>0</v>
      </c>
      <c r="DQ99" s="290">
        <f t="shared" si="9"/>
        <v>0</v>
      </c>
      <c r="DR99" s="290">
        <f t="shared" si="9"/>
        <v>0</v>
      </c>
      <c r="DS99" s="290">
        <f t="shared" si="9"/>
        <v>0</v>
      </c>
      <c r="DT99" s="290">
        <f t="shared" si="9"/>
        <v>0</v>
      </c>
      <c r="DU99" s="290">
        <f t="shared" si="9"/>
        <v>0</v>
      </c>
      <c r="DV99" s="290">
        <f t="shared" si="9"/>
        <v>0</v>
      </c>
      <c r="DW99" s="290">
        <f t="shared" si="9"/>
        <v>0</v>
      </c>
      <c r="DX99" s="290">
        <f t="shared" si="9"/>
        <v>0</v>
      </c>
      <c r="DY99" s="290">
        <f t="shared" si="9"/>
        <v>0</v>
      </c>
      <c r="DZ99" s="290">
        <f t="shared" si="9"/>
        <v>0</v>
      </c>
      <c r="EA99" s="290">
        <f t="shared" si="9"/>
        <v>0</v>
      </c>
      <c r="EB99" s="290">
        <f t="shared" si="9"/>
        <v>0</v>
      </c>
      <c r="EC99" s="290">
        <f t="shared" si="9"/>
        <v>0</v>
      </c>
      <c r="ED99" s="290">
        <f t="shared" si="9"/>
        <v>0</v>
      </c>
      <c r="EE99" s="290">
        <f t="shared" si="9"/>
        <v>0</v>
      </c>
      <c r="EF99" s="290">
        <f t="shared" si="9"/>
        <v>0</v>
      </c>
      <c r="EG99" s="290">
        <f t="shared" si="9"/>
        <v>0</v>
      </c>
      <c r="EH99" s="290">
        <f t="shared" si="9"/>
        <v>0</v>
      </c>
      <c r="EI99" s="290">
        <f t="shared" si="9"/>
        <v>0</v>
      </c>
      <c r="EJ99" s="290">
        <f t="shared" si="9"/>
        <v>0</v>
      </c>
      <c r="EK99" s="290">
        <f t="shared" si="9"/>
        <v>0</v>
      </c>
      <c r="EL99" s="290">
        <f t="shared" si="9"/>
        <v>0</v>
      </c>
      <c r="EM99" s="290">
        <f t="shared" si="9"/>
        <v>0</v>
      </c>
      <c r="EN99" s="290">
        <f t="shared" si="9"/>
        <v>0</v>
      </c>
      <c r="EO99" s="290">
        <f t="shared" si="9"/>
        <v>0</v>
      </c>
      <c r="EP99" s="290">
        <f t="shared" si="9"/>
        <v>0</v>
      </c>
      <c r="EQ99" s="290">
        <f t="shared" si="9"/>
        <v>0</v>
      </c>
      <c r="ER99" s="290">
        <f t="shared" si="9"/>
        <v>0</v>
      </c>
      <c r="ES99" s="290">
        <f t="shared" si="9"/>
        <v>0</v>
      </c>
      <c r="ET99" s="290">
        <f t="shared" si="9"/>
        <v>0</v>
      </c>
      <c r="EU99" s="290">
        <f t="shared" ref="EU99:GS99" si="10">SUM(EU12:EU98)</f>
        <v>0</v>
      </c>
      <c r="EV99" s="290">
        <f t="shared" si="10"/>
        <v>0</v>
      </c>
      <c r="EW99" s="290">
        <f t="shared" si="10"/>
        <v>0</v>
      </c>
      <c r="EX99" s="290">
        <f t="shared" si="10"/>
        <v>0</v>
      </c>
      <c r="EY99" s="290">
        <f t="shared" si="10"/>
        <v>0</v>
      </c>
      <c r="EZ99" s="290">
        <f t="shared" si="10"/>
        <v>0</v>
      </c>
      <c r="FA99" s="290">
        <f t="shared" si="10"/>
        <v>0</v>
      </c>
      <c r="FB99" s="290">
        <f t="shared" si="10"/>
        <v>0</v>
      </c>
      <c r="FC99" s="290">
        <f t="shared" si="10"/>
        <v>0</v>
      </c>
      <c r="FD99" s="290">
        <f t="shared" si="10"/>
        <v>0</v>
      </c>
      <c r="FE99" s="290">
        <f t="shared" si="10"/>
        <v>0</v>
      </c>
      <c r="FF99" s="290">
        <f t="shared" si="10"/>
        <v>0</v>
      </c>
      <c r="FG99" s="290">
        <f t="shared" si="10"/>
        <v>0</v>
      </c>
      <c r="FH99" s="290">
        <f t="shared" si="10"/>
        <v>0</v>
      </c>
      <c r="FI99" s="290">
        <f t="shared" si="10"/>
        <v>0</v>
      </c>
      <c r="FJ99" s="290">
        <f t="shared" si="10"/>
        <v>0</v>
      </c>
      <c r="FK99" s="290">
        <f t="shared" si="10"/>
        <v>0</v>
      </c>
      <c r="FL99" s="290">
        <f t="shared" si="10"/>
        <v>0</v>
      </c>
      <c r="FM99" s="290">
        <f t="shared" si="10"/>
        <v>0</v>
      </c>
      <c r="FN99" s="290">
        <f t="shared" si="10"/>
        <v>0</v>
      </c>
      <c r="FO99" s="290">
        <f t="shared" si="10"/>
        <v>0</v>
      </c>
      <c r="FP99" s="290">
        <f t="shared" si="10"/>
        <v>0</v>
      </c>
      <c r="FQ99" s="290">
        <f t="shared" si="10"/>
        <v>0</v>
      </c>
      <c r="FR99" s="290">
        <f t="shared" si="10"/>
        <v>0</v>
      </c>
      <c r="FS99" s="290">
        <f t="shared" si="10"/>
        <v>0</v>
      </c>
      <c r="FT99" s="290">
        <f t="shared" si="10"/>
        <v>0</v>
      </c>
      <c r="FU99" s="290">
        <f t="shared" si="10"/>
        <v>0</v>
      </c>
      <c r="FV99" s="290">
        <f t="shared" si="10"/>
        <v>0</v>
      </c>
      <c r="FW99" s="290">
        <f t="shared" si="10"/>
        <v>0</v>
      </c>
      <c r="FX99" s="290">
        <f t="shared" si="10"/>
        <v>0</v>
      </c>
      <c r="FY99" s="290">
        <f t="shared" si="10"/>
        <v>0</v>
      </c>
      <c r="FZ99" s="290">
        <f t="shared" si="10"/>
        <v>0</v>
      </c>
      <c r="GA99" s="290">
        <f t="shared" si="10"/>
        <v>0</v>
      </c>
      <c r="GB99" s="290">
        <f t="shared" si="10"/>
        <v>0</v>
      </c>
      <c r="GC99" s="290">
        <f t="shared" si="10"/>
        <v>0</v>
      </c>
      <c r="GD99" s="290">
        <f t="shared" si="10"/>
        <v>0</v>
      </c>
      <c r="GE99" s="290">
        <f t="shared" si="10"/>
        <v>0</v>
      </c>
      <c r="GF99" s="290">
        <f t="shared" si="10"/>
        <v>0</v>
      </c>
      <c r="GG99" s="290">
        <f t="shared" si="10"/>
        <v>0</v>
      </c>
      <c r="GH99" s="290">
        <f t="shared" si="10"/>
        <v>0</v>
      </c>
      <c r="GI99" s="290">
        <f t="shared" si="10"/>
        <v>0</v>
      </c>
      <c r="GJ99" s="290">
        <f t="shared" si="10"/>
        <v>0</v>
      </c>
      <c r="GK99" s="290">
        <f t="shared" si="10"/>
        <v>0</v>
      </c>
      <c r="GL99" s="290">
        <f t="shared" si="10"/>
        <v>0</v>
      </c>
      <c r="GM99" s="290">
        <f t="shared" si="10"/>
        <v>0</v>
      </c>
      <c r="GN99" s="290">
        <f t="shared" si="10"/>
        <v>0</v>
      </c>
      <c r="GO99" s="290">
        <f t="shared" si="10"/>
        <v>0</v>
      </c>
      <c r="GP99" s="290">
        <f t="shared" si="10"/>
        <v>0</v>
      </c>
      <c r="GQ99" s="290">
        <f t="shared" si="10"/>
        <v>0</v>
      </c>
      <c r="GR99" s="290">
        <f t="shared" si="10"/>
        <v>0</v>
      </c>
      <c r="GS99" s="290">
        <f t="shared" si="10"/>
        <v>0</v>
      </c>
      <c r="GT99" s="140"/>
      <c r="GU99" s="291">
        <f>SUM(GU12:GU98)</f>
        <v>208096</v>
      </c>
      <c r="GV99" s="292"/>
      <c r="GW99" s="293"/>
      <c r="GX99" s="293"/>
      <c r="GY99" s="294"/>
      <c r="GZ99" s="295">
        <f>SUM(GZ12:GZ98)</f>
        <v>98878.399999999994</v>
      </c>
    </row>
    <row r="100" spans="1:208" x14ac:dyDescent="0.25">
      <c r="B100" s="116"/>
      <c r="C100" s="116"/>
      <c r="D100" s="41"/>
      <c r="E100" s="42"/>
      <c r="F100" s="43"/>
      <c r="G100" s="44"/>
      <c r="H100" s="45"/>
      <c r="I100" s="46"/>
      <c r="J100" s="230"/>
      <c r="K100" s="282"/>
      <c r="L100" s="232"/>
      <c r="M100" s="283"/>
      <c r="N100" s="284"/>
      <c r="O100" s="296"/>
      <c r="P100" s="297"/>
      <c r="Q100" s="298"/>
      <c r="R100" s="298"/>
      <c r="S100" s="298"/>
      <c r="T100" s="45"/>
      <c r="U100" s="288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309"/>
      <c r="GZ100"/>
    </row>
    <row r="101" spans="1:208" ht="16.5" thickBot="1" x14ac:dyDescent="0.3">
      <c r="B101" s="116"/>
      <c r="C101" s="116"/>
      <c r="D101" s="41"/>
      <c r="E101" s="42"/>
      <c r="F101" s="43"/>
      <c r="G101" s="44"/>
      <c r="H101" s="45"/>
      <c r="I101" s="46"/>
      <c r="J101" s="230"/>
      <c r="K101" s="282"/>
      <c r="L101" s="232"/>
      <c r="M101" s="283"/>
      <c r="N101" s="284"/>
      <c r="O101" s="296"/>
      <c r="P101" s="297"/>
      <c r="Q101" s="298"/>
      <c r="R101" s="298"/>
      <c r="S101" s="298"/>
      <c r="T101" s="45"/>
      <c r="U101" s="288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309"/>
      <c r="GZ101"/>
    </row>
    <row r="102" spans="1:208" ht="16.5" thickTop="1" x14ac:dyDescent="0.25">
      <c r="B102" s="116"/>
      <c r="C102" s="116"/>
      <c r="D102" s="41"/>
      <c r="E102" s="42"/>
      <c r="F102" s="43"/>
      <c r="G102" s="44"/>
      <c r="H102" s="45"/>
      <c r="I102" s="46"/>
      <c r="J102" s="230"/>
      <c r="K102" s="282"/>
      <c r="L102" s="232"/>
      <c r="M102" s="283"/>
      <c r="N102" s="254"/>
      <c r="O102" s="841" t="s">
        <v>36</v>
      </c>
      <c r="P102" s="842"/>
      <c r="Q102" s="842"/>
      <c r="R102" s="621"/>
      <c r="S102" s="621"/>
      <c r="T102" s="826">
        <f>GZ99+GU99+W99+T99+R99</f>
        <v>21508866.270000003</v>
      </c>
      <c r="U102" s="827"/>
      <c r="V102" s="245"/>
      <c r="W102" s="290"/>
      <c r="X102" s="299"/>
      <c r="Y102" s="300"/>
      <c r="Z102" s="301"/>
      <c r="AA102" s="42"/>
      <c r="AB102" s="301"/>
      <c r="AC102" s="302"/>
      <c r="AD102" s="124"/>
      <c r="AE102" s="116"/>
      <c r="AF102" s="79"/>
      <c r="AG102" s="303"/>
      <c r="AH102" s="300"/>
      <c r="AI102" s="301"/>
      <c r="AJ102" s="42"/>
      <c r="AK102" s="304"/>
      <c r="AL102" s="302"/>
      <c r="AM102" s="124"/>
      <c r="AO102" s="60"/>
      <c r="AP102" s="303"/>
      <c r="AQ102" s="300"/>
      <c r="AR102" s="301"/>
      <c r="AS102" s="42"/>
      <c r="AT102" s="301"/>
      <c r="AU102" s="302"/>
      <c r="AV102" s="124"/>
      <c r="AX102" s="60"/>
      <c r="AY102" s="303"/>
      <c r="AZ102" s="300"/>
      <c r="BA102" s="301"/>
      <c r="BB102" s="42"/>
      <c r="BC102" s="304"/>
      <c r="BD102" s="302"/>
      <c r="BE102" s="124"/>
      <c r="BG102" s="60"/>
      <c r="BH102" s="303"/>
      <c r="BI102" s="300"/>
      <c r="BJ102" s="301"/>
      <c r="BK102" s="42"/>
      <c r="BL102" s="304"/>
      <c r="BM102" s="302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/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/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/>
      <c r="ED102" s="301"/>
      <c r="EE102" s="305"/>
      <c r="EF102" s="304"/>
      <c r="EG102" s="306"/>
      <c r="EH102" s="124"/>
      <c r="EJ102" s="60"/>
      <c r="EK102" s="303"/>
      <c r="EL102" s="300"/>
      <c r="EM102" s="301"/>
      <c r="EN102" s="305"/>
      <c r="EO102" s="304"/>
      <c r="EP102" s="306"/>
      <c r="EQ102" s="124"/>
      <c r="ES102" s="60"/>
      <c r="ET102" s="303"/>
      <c r="EU102" s="300"/>
      <c r="EV102" s="301"/>
      <c r="EW102" s="42"/>
      <c r="EX102" s="301"/>
      <c r="EY102" s="302"/>
      <c r="EZ102" s="124"/>
      <c r="FB102" s="60"/>
      <c r="FC102" s="303"/>
      <c r="FD102" s="300"/>
      <c r="FE102" s="301"/>
      <c r="FF102" s="42"/>
      <c r="FG102" s="301"/>
      <c r="FH102" s="302"/>
      <c r="FI102" s="124"/>
      <c r="FK102" s="60"/>
      <c r="FL102" s="303"/>
      <c r="FM102" s="300"/>
      <c r="FN102" s="301"/>
      <c r="FO102" s="42"/>
      <c r="FP102" s="301"/>
      <c r="FQ102" s="302"/>
      <c r="FR102" s="124"/>
      <c r="FT102" s="60"/>
      <c r="FU102" s="303"/>
      <c r="FV102" s="300"/>
      <c r="FW102" s="301"/>
      <c r="FX102" s="42"/>
      <c r="FY102" s="301"/>
      <c r="FZ102" s="302"/>
      <c r="GA102" s="124"/>
      <c r="GC102" s="60"/>
      <c r="GD102" s="303"/>
      <c r="GE102" s="300"/>
      <c r="GF102" s="301"/>
      <c r="GG102" s="42"/>
      <c r="GH102" s="301"/>
      <c r="GI102" s="302"/>
      <c r="GJ102" s="124"/>
      <c r="GL102" s="60"/>
      <c r="GM102" s="303"/>
      <c r="GN102" s="300"/>
      <c r="GO102" s="301"/>
      <c r="GP102" s="42"/>
      <c r="GQ102" s="301"/>
      <c r="GR102" s="302"/>
      <c r="GS102" s="124"/>
      <c r="GT102" s="250"/>
      <c r="GU102"/>
      <c r="GW102" s="308"/>
      <c r="GX102" s="308"/>
      <c r="GY102" s="309"/>
      <c r="GZ102"/>
    </row>
    <row r="103" spans="1:208" ht="16.5" thickBot="1" x14ac:dyDescent="0.3">
      <c r="B103" s="116"/>
      <c r="C103" s="116"/>
      <c r="D103" s="41"/>
      <c r="E103" s="42"/>
      <c r="F103" s="43"/>
      <c r="G103" s="44"/>
      <c r="H103" s="45"/>
      <c r="I103" s="46"/>
      <c r="J103" s="311"/>
      <c r="K103" s="282"/>
      <c r="L103" s="232"/>
      <c r="M103" s="283"/>
      <c r="N103" s="254"/>
      <c r="O103" s="843"/>
      <c r="P103" s="844"/>
      <c r="Q103" s="844"/>
      <c r="R103" s="622"/>
      <c r="S103" s="622"/>
      <c r="T103" s="828"/>
      <c r="U103" s="829"/>
      <c r="V103" s="245"/>
      <c r="W103" s="290"/>
      <c r="X103" s="299"/>
      <c r="Y103" s="300"/>
      <c r="Z103" s="301"/>
      <c r="AA103" s="42"/>
      <c r="AB103" s="301"/>
      <c r="AC103" s="302"/>
      <c r="AD103" s="124"/>
      <c r="AE103" s="116"/>
      <c r="AF103" s="79"/>
      <c r="AG103" s="303"/>
      <c r="AH103" s="300"/>
      <c r="AI103" s="301"/>
      <c r="AJ103" s="42"/>
      <c r="AK103" s="304"/>
      <c r="AL103" s="302"/>
      <c r="AM103" s="124"/>
      <c r="AO103" s="60"/>
      <c r="AP103" s="303"/>
      <c r="AQ103" s="300"/>
      <c r="AR103" s="301"/>
      <c r="AS103" s="42"/>
      <c r="AT103" s="301"/>
      <c r="AU103" s="302"/>
      <c r="AV103" s="124"/>
      <c r="AX103" s="60"/>
      <c r="AY103" s="303"/>
      <c r="AZ103" s="300"/>
      <c r="BA103" s="301"/>
      <c r="BB103" s="42"/>
      <c r="BC103" s="304"/>
      <c r="BD103" s="302"/>
      <c r="BE103" s="124"/>
      <c r="BG103" s="60"/>
      <c r="BH103" s="303"/>
      <c r="BI103" s="300"/>
      <c r="BJ103" s="301"/>
      <c r="BK103" s="42"/>
      <c r="BL103" s="304"/>
      <c r="BM103" s="302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/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/>
      <c r="DC103" s="301"/>
      <c r="DD103" s="42"/>
      <c r="DE103" s="301"/>
      <c r="DF103" s="302"/>
      <c r="DG103" s="124"/>
      <c r="DI103" s="60"/>
      <c r="DJ103" s="303"/>
      <c r="DK103" s="300"/>
      <c r="DL103" s="301"/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/>
      <c r="ED103" s="301"/>
      <c r="EE103" s="305"/>
      <c r="EF103" s="304"/>
      <c r="EG103" s="306"/>
      <c r="EH103" s="124"/>
      <c r="EJ103" s="60"/>
      <c r="EK103" s="303"/>
      <c r="EL103" s="300"/>
      <c r="EM103" s="301"/>
      <c r="EN103" s="305"/>
      <c r="EO103" s="304"/>
      <c r="EP103" s="306"/>
      <c r="EQ103" s="124"/>
      <c r="ES103" s="60"/>
      <c r="ET103" s="303"/>
      <c r="EU103" s="300"/>
      <c r="EV103" s="301"/>
      <c r="EW103" s="42"/>
      <c r="EX103" s="301"/>
      <c r="EY103" s="302"/>
      <c r="EZ103" s="124"/>
      <c r="FB103" s="60"/>
      <c r="FC103" s="303"/>
      <c r="FD103" s="300"/>
      <c r="FE103" s="301"/>
      <c r="FF103" s="42"/>
      <c r="FG103" s="301"/>
      <c r="FH103" s="302"/>
      <c r="FI103" s="124"/>
      <c r="FK103" s="60"/>
      <c r="FL103" s="303"/>
      <c r="FM103" s="300"/>
      <c r="FN103" s="301"/>
      <c r="FO103" s="42"/>
      <c r="FP103" s="301"/>
      <c r="FQ103" s="302"/>
      <c r="FR103" s="124"/>
      <c r="FT103" s="60"/>
      <c r="FU103" s="303"/>
      <c r="FV103" s="300"/>
      <c r="FW103" s="301"/>
      <c r="FX103" s="42"/>
      <c r="FY103" s="301"/>
      <c r="FZ103" s="302"/>
      <c r="GA103" s="124"/>
      <c r="GC103" s="60"/>
      <c r="GD103" s="303"/>
      <c r="GE103" s="300"/>
      <c r="GF103" s="301"/>
      <c r="GG103" s="42"/>
      <c r="GH103" s="301"/>
      <c r="GI103" s="302"/>
      <c r="GJ103" s="124"/>
      <c r="GL103" s="60"/>
      <c r="GM103" s="303"/>
      <c r="GN103" s="300"/>
      <c r="GO103" s="301"/>
      <c r="GP103" s="42"/>
      <c r="GQ103" s="301"/>
      <c r="GR103" s="302"/>
      <c r="GS103" s="124"/>
      <c r="GT103" s="250"/>
      <c r="GU103"/>
      <c r="GW103" s="308"/>
      <c r="GX103" s="308"/>
      <c r="GY103" s="309"/>
      <c r="GZ103"/>
    </row>
    <row r="104" spans="1:208" ht="16.5" thickTop="1" x14ac:dyDescent="0.25">
      <c r="B104" s="116"/>
      <c r="C104" s="116"/>
      <c r="D104" s="41"/>
      <c r="E104" s="42"/>
      <c r="F104" s="43"/>
      <c r="G104" s="44"/>
      <c r="H104" s="45"/>
      <c r="I104" s="46"/>
      <c r="J104" s="311"/>
      <c r="K104" s="282"/>
      <c r="L104" s="232"/>
      <c r="M104" s="283"/>
      <c r="N104" s="254"/>
      <c r="O104" s="296"/>
      <c r="P104" s="297"/>
      <c r="Q104" s="298"/>
      <c r="R104" s="298"/>
      <c r="S104" s="298"/>
      <c r="T104" s="274"/>
      <c r="U104" s="313"/>
      <c r="V104" s="245"/>
      <c r="W104" s="290"/>
      <c r="X104" s="299"/>
      <c r="Y104" s="300"/>
      <c r="Z104" s="301"/>
      <c r="AA104" s="42"/>
      <c r="AB104" s="301"/>
      <c r="AC104" s="302"/>
      <c r="AD104" s="124"/>
      <c r="AE104" s="116"/>
      <c r="AF104" s="79"/>
      <c r="AG104" s="303"/>
      <c r="AH104" s="300"/>
      <c r="AI104" s="301"/>
      <c r="AJ104" s="42"/>
      <c r="AK104" s="304"/>
      <c r="AL104" s="302"/>
      <c r="AM104" s="124"/>
      <c r="AO104" s="60"/>
      <c r="AP104" s="303"/>
      <c r="AQ104" s="300"/>
      <c r="AR104" s="301"/>
      <c r="AS104" s="42"/>
      <c r="AT104" s="301"/>
      <c r="AU104" s="302"/>
      <c r="AV104" s="124"/>
      <c r="AX104" s="60"/>
      <c r="AY104" s="303"/>
      <c r="AZ104" s="300"/>
      <c r="BA104" s="301"/>
      <c r="BB104" s="42"/>
      <c r="BC104" s="304"/>
      <c r="BD104" s="302"/>
      <c r="BE104" s="124"/>
      <c r="BG104" s="60"/>
      <c r="BH104" s="303"/>
      <c r="BI104" s="300"/>
      <c r="BJ104" s="301"/>
      <c r="BK104" s="42"/>
      <c r="BL104" s="304"/>
      <c r="BM104" s="302"/>
      <c r="BN104" s="124"/>
      <c r="BP104" s="60"/>
      <c r="BQ104" s="303"/>
      <c r="BR104" s="300"/>
      <c r="BS104" s="301"/>
      <c r="BT104" s="42"/>
      <c r="BU104" s="301"/>
      <c r="BV104" s="302"/>
      <c r="BW104" s="124"/>
      <c r="BY104" s="60"/>
      <c r="BZ104" s="303"/>
      <c r="CA104" s="300"/>
      <c r="CB104" s="301"/>
      <c r="CC104" s="42"/>
      <c r="CD104" s="301"/>
      <c r="CE104" s="302"/>
      <c r="CF104" s="124"/>
      <c r="CH104" s="60"/>
      <c r="CI104" s="303"/>
      <c r="CJ104" s="300"/>
      <c r="CK104" s="301"/>
      <c r="CL104" s="42"/>
      <c r="CM104" s="301"/>
      <c r="CN104" s="302"/>
      <c r="CO104" s="124"/>
      <c r="CQ104" s="60"/>
      <c r="CR104" s="303"/>
      <c r="CS104" s="300"/>
      <c r="CT104" s="301"/>
      <c r="CU104" s="305"/>
      <c r="CV104" s="304"/>
      <c r="CW104" s="306"/>
      <c r="CX104" s="124"/>
      <c r="CZ104" s="60"/>
      <c r="DA104" s="303"/>
      <c r="DB104" s="300"/>
      <c r="DC104" s="301"/>
      <c r="DD104" s="42"/>
      <c r="DE104" s="301"/>
      <c r="DF104" s="302"/>
      <c r="DG104" s="124"/>
      <c r="DI104" s="60"/>
      <c r="DJ104" s="303"/>
      <c r="DK104" s="300"/>
      <c r="DL104" s="301"/>
      <c r="DM104" s="305"/>
      <c r="DN104" s="304"/>
      <c r="DO104" s="306"/>
      <c r="DP104" s="124"/>
      <c r="DR104" s="60"/>
      <c r="DS104" s="303"/>
      <c r="DT104" s="300"/>
      <c r="DU104" s="301"/>
      <c r="DV104" s="42"/>
      <c r="DW104" s="301"/>
      <c r="DX104" s="302"/>
      <c r="DY104" s="124"/>
      <c r="EA104" s="60"/>
      <c r="EB104" s="303"/>
      <c r="EC104" s="300"/>
      <c r="ED104" s="301"/>
      <c r="EE104" s="305"/>
      <c r="EF104" s="304"/>
      <c r="EG104" s="306"/>
      <c r="EH104" s="124"/>
      <c r="EJ104" s="60"/>
      <c r="EK104" s="303"/>
      <c r="EL104" s="300"/>
      <c r="EM104" s="301"/>
      <c r="EN104" s="305"/>
      <c r="EO104" s="304"/>
      <c r="EP104" s="306"/>
      <c r="EQ104" s="124"/>
      <c r="ES104" s="60"/>
      <c r="ET104" s="303"/>
      <c r="EU104" s="300"/>
      <c r="EV104" s="301"/>
      <c r="EW104" s="42"/>
      <c r="EX104" s="301"/>
      <c r="EY104" s="302"/>
      <c r="EZ104" s="124"/>
      <c r="FB104" s="60"/>
      <c r="FC104" s="303"/>
      <c r="FD104" s="300"/>
      <c r="FE104" s="301"/>
      <c r="FF104" s="42"/>
      <c r="FG104" s="301"/>
      <c r="FH104" s="302"/>
      <c r="FI104" s="124"/>
      <c r="FK104" s="60"/>
      <c r="FL104" s="303"/>
      <c r="FM104" s="300"/>
      <c r="FN104" s="301"/>
      <c r="FO104" s="42"/>
      <c r="FP104" s="301"/>
      <c r="FQ104" s="302"/>
      <c r="FR104" s="124"/>
      <c r="FT104" s="60"/>
      <c r="FU104" s="303"/>
      <c r="FV104" s="300"/>
      <c r="FW104" s="301"/>
      <c r="FX104" s="42"/>
      <c r="FY104" s="301"/>
      <c r="FZ104" s="302"/>
      <c r="GA104" s="124"/>
      <c r="GC104" s="60"/>
      <c r="GD104" s="303"/>
      <c r="GE104" s="300"/>
      <c r="GF104" s="301"/>
      <c r="GG104" s="42"/>
      <c r="GH104" s="301"/>
      <c r="GI104" s="302"/>
      <c r="GJ104" s="124"/>
      <c r="GL104" s="60"/>
      <c r="GM104" s="303"/>
      <c r="GN104" s="300"/>
      <c r="GO104" s="301"/>
      <c r="GP104" s="42"/>
      <c r="GQ104" s="301"/>
      <c r="GR104" s="302"/>
      <c r="GS104" s="124"/>
      <c r="GT104" s="250"/>
      <c r="GU104"/>
      <c r="GW104" s="308"/>
      <c r="GX104" s="308"/>
      <c r="GY104" s="309"/>
      <c r="GZ104"/>
    </row>
    <row r="105" spans="1:208" x14ac:dyDescent="0.25">
      <c r="B105" s="116"/>
      <c r="C105" s="116"/>
      <c r="D105" s="41"/>
      <c r="E105" s="42"/>
      <c r="F105" s="43"/>
      <c r="G105" s="44"/>
      <c r="H105" s="45"/>
      <c r="I105" s="46"/>
      <c r="J105" s="230"/>
      <c r="K105" s="282"/>
      <c r="L105" s="232"/>
      <c r="M105" s="283"/>
      <c r="N105" s="254"/>
      <c r="O105" s="296"/>
      <c r="P105" s="297"/>
      <c r="Q105" s="298"/>
      <c r="R105" s="298"/>
      <c r="S105" s="298"/>
      <c r="T105" s="274"/>
      <c r="U105" s="313"/>
      <c r="V105" s="245"/>
      <c r="W105" s="290"/>
      <c r="X105" s="299"/>
      <c r="Y105" s="300"/>
      <c r="Z105" s="301"/>
      <c r="AA105" s="42"/>
      <c r="AB105" s="301"/>
      <c r="AC105" s="302"/>
      <c r="AD105" s="124"/>
      <c r="AE105" s="116"/>
      <c r="AF105" s="79"/>
      <c r="AG105" s="303"/>
      <c r="AH105" s="300"/>
      <c r="AI105" s="301"/>
      <c r="AJ105" s="42"/>
      <c r="AK105" s="304"/>
      <c r="AL105" s="302"/>
      <c r="AM105" s="124"/>
      <c r="AO105" s="60"/>
      <c r="AP105" s="303"/>
      <c r="AQ105" s="300"/>
      <c r="AR105" s="301"/>
      <c r="AS105" s="42"/>
      <c r="AT105" s="301"/>
      <c r="AU105" s="302"/>
      <c r="AV105" s="124"/>
      <c r="AX105" s="60"/>
      <c r="AY105" s="303"/>
      <c r="AZ105" s="300"/>
      <c r="BA105" s="301"/>
      <c r="BB105" s="42"/>
      <c r="BC105" s="304"/>
      <c r="BD105" s="302"/>
      <c r="BE105" s="124"/>
      <c r="BG105" s="60"/>
      <c r="BH105" s="303"/>
      <c r="BI105" s="300"/>
      <c r="BJ105" s="301"/>
      <c r="BK105" s="42"/>
      <c r="BL105" s="304"/>
      <c r="BM105" s="302"/>
      <c r="BN105" s="124"/>
      <c r="BP105" s="60"/>
      <c r="BQ105" s="303"/>
      <c r="BR105" s="300"/>
      <c r="BS105" s="301"/>
      <c r="BT105" s="42"/>
      <c r="BU105" s="301"/>
      <c r="BV105" s="302"/>
      <c r="BW105" s="124"/>
      <c r="BY105" s="60"/>
      <c r="BZ105" s="303"/>
      <c r="CA105" s="300"/>
      <c r="CB105" s="301"/>
      <c r="CC105" s="42"/>
      <c r="CD105" s="301"/>
      <c r="CE105" s="302"/>
      <c r="CF105" s="124"/>
      <c r="CH105" s="60"/>
      <c r="CI105" s="303"/>
      <c r="CJ105" s="300"/>
      <c r="CK105" s="301"/>
      <c r="CL105" s="42"/>
      <c r="CM105" s="301"/>
      <c r="CN105" s="302"/>
      <c r="CO105" s="124"/>
      <c r="CQ105" s="60"/>
      <c r="CR105" s="303"/>
      <c r="CS105" s="300"/>
      <c r="CT105" s="301"/>
      <c r="CU105" s="305"/>
      <c r="CV105" s="304"/>
      <c r="CW105" s="306"/>
      <c r="CX105" s="124"/>
      <c r="CZ105" s="60"/>
      <c r="DA105" s="303"/>
      <c r="DB105" s="300"/>
      <c r="DC105" s="301"/>
      <c r="DD105" s="42"/>
      <c r="DE105" s="301"/>
      <c r="DF105" s="302"/>
      <c r="DG105" s="124"/>
      <c r="DI105" s="60"/>
      <c r="DJ105" s="303"/>
      <c r="DK105" s="300"/>
      <c r="DL105" s="301"/>
      <c r="DM105" s="305"/>
      <c r="DN105" s="304"/>
      <c r="DO105" s="306"/>
      <c r="DP105" s="124"/>
      <c r="DR105" s="60"/>
      <c r="DS105" s="303"/>
      <c r="DT105" s="300"/>
      <c r="DU105" s="301"/>
      <c r="DV105" s="42"/>
      <c r="DW105" s="301"/>
      <c r="DX105" s="302"/>
      <c r="DY105" s="124"/>
      <c r="EA105" s="60"/>
      <c r="EB105" s="303"/>
      <c r="EC105" s="300"/>
      <c r="ED105" s="301"/>
      <c r="EE105" s="305"/>
      <c r="EF105" s="304"/>
      <c r="EG105" s="306"/>
      <c r="EH105" s="124"/>
      <c r="EJ105" s="60"/>
      <c r="EK105" s="303"/>
      <c r="EL105" s="300"/>
      <c r="EM105" s="301"/>
      <c r="EN105" s="305"/>
      <c r="EO105" s="304"/>
      <c r="EP105" s="306"/>
      <c r="EQ105" s="124"/>
      <c r="ES105" s="60"/>
      <c r="ET105" s="303"/>
      <c r="EU105" s="300"/>
      <c r="EV105" s="301"/>
      <c r="EW105" s="42"/>
      <c r="EX105" s="301"/>
      <c r="EY105" s="302"/>
      <c r="EZ105" s="124"/>
      <c r="FB105" s="60"/>
      <c r="FC105" s="303"/>
      <c r="FD105" s="300"/>
      <c r="FE105" s="301"/>
      <c r="FF105" s="42"/>
      <c r="FG105" s="301"/>
      <c r="FH105" s="302"/>
      <c r="FI105" s="124"/>
      <c r="FK105" s="60"/>
      <c r="FL105" s="303"/>
      <c r="FM105" s="300"/>
      <c r="FN105" s="301"/>
      <c r="FO105" s="42"/>
      <c r="FP105" s="301"/>
      <c r="FQ105" s="302"/>
      <c r="FR105" s="124"/>
      <c r="FT105" s="60"/>
      <c r="FU105" s="303"/>
      <c r="FV105" s="300"/>
      <c r="FW105" s="301"/>
      <c r="FX105" s="42"/>
      <c r="FY105" s="301"/>
      <c r="FZ105" s="302"/>
      <c r="GA105" s="124"/>
      <c r="GC105" s="60"/>
      <c r="GD105" s="303"/>
      <c r="GE105" s="300"/>
      <c r="GF105" s="301"/>
      <c r="GG105" s="42"/>
      <c r="GH105" s="301"/>
      <c r="GI105" s="302"/>
      <c r="GJ105" s="124"/>
      <c r="GL105" s="60"/>
      <c r="GM105" s="303"/>
      <c r="GN105" s="300"/>
      <c r="GO105" s="301"/>
      <c r="GP105" s="42"/>
      <c r="GQ105" s="301"/>
      <c r="GR105" s="302"/>
      <c r="GS105" s="124"/>
      <c r="GT105" s="250"/>
      <c r="GU105"/>
      <c r="GW105" s="308"/>
      <c r="GX105" s="308"/>
      <c r="GY105" s="309"/>
      <c r="GZ105"/>
    </row>
    <row r="106" spans="1:208" x14ac:dyDescent="0.25">
      <c r="A106" s="1">
        <v>25</v>
      </c>
      <c r="B106" s="116" t="e">
        <f>#REF!</f>
        <v>#REF!</v>
      </c>
      <c r="C106" s="116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230"/>
      <c r="K106" s="282"/>
      <c r="L106" s="232"/>
      <c r="M106" s="283"/>
      <c r="N106" s="254"/>
      <c r="O106" s="296"/>
      <c r="P106" s="314"/>
      <c r="Q106" s="298"/>
      <c r="R106" s="298"/>
      <c r="S106" s="298"/>
      <c r="T106" s="274"/>
      <c r="U106" s="315"/>
      <c r="V106" s="245"/>
      <c r="W106" s="290"/>
      <c r="X106" s="299"/>
      <c r="Y106" s="300"/>
      <c r="Z106" s="301"/>
      <c r="AA106" s="262"/>
      <c r="AB106" s="261"/>
      <c r="AC106" s="263"/>
      <c r="AD106" s="264"/>
      <c r="AE106" s="116"/>
      <c r="AF106" s="79"/>
      <c r="AG106" s="303"/>
      <c r="AH106" s="300"/>
      <c r="AI106" s="301"/>
      <c r="AJ106" s="305"/>
      <c r="AK106" s="304"/>
      <c r="AL106" s="306"/>
      <c r="AM106" s="124"/>
      <c r="AO106" s="60"/>
      <c r="AP106" s="303"/>
      <c r="AQ106" s="300">
        <v>21</v>
      </c>
      <c r="AR106" s="301"/>
      <c r="AS106" s="305"/>
      <c r="AT106" s="301"/>
      <c r="AU106" s="306"/>
      <c r="AV106" s="124"/>
      <c r="AX106" s="60"/>
      <c r="AY106" s="303"/>
      <c r="AZ106" s="300">
        <v>21</v>
      </c>
      <c r="BA106" s="301"/>
      <c r="BB106" s="305"/>
      <c r="BC106" s="304"/>
      <c r="BD106" s="306"/>
      <c r="BE106" s="124"/>
      <c r="BG106" s="60"/>
      <c r="BH106" s="303"/>
      <c r="BI106" s="300"/>
      <c r="BJ106" s="301"/>
      <c r="BK106" s="305"/>
      <c r="BL106" s="304"/>
      <c r="BM106" s="306"/>
      <c r="BN106" s="124"/>
      <c r="BP106" s="60"/>
      <c r="BQ106" s="303"/>
      <c r="BR106" s="300"/>
      <c r="BS106" s="301"/>
      <c r="BT106" s="42"/>
      <c r="BU106" s="301"/>
      <c r="BV106" s="302"/>
      <c r="BW106" s="124"/>
      <c r="BY106" s="60"/>
      <c r="BZ106" s="303"/>
      <c r="CA106" s="300"/>
      <c r="CB106" s="301"/>
      <c r="CC106" s="42"/>
      <c r="CD106" s="301"/>
      <c r="CE106" s="302"/>
      <c r="CF106" s="124"/>
      <c r="CH106" s="60"/>
      <c r="CI106" s="303"/>
      <c r="CJ106" s="300">
        <v>21</v>
      </c>
      <c r="CK106" s="301"/>
      <c r="CL106" s="42"/>
      <c r="CM106" s="301"/>
      <c r="CN106" s="302"/>
      <c r="CO106" s="124"/>
      <c r="CQ106" s="60"/>
      <c r="CR106" s="303"/>
      <c r="CS106" s="300"/>
      <c r="CT106" s="301"/>
      <c r="CU106" s="305"/>
      <c r="CV106" s="304"/>
      <c r="CW106" s="306"/>
      <c r="CX106" s="124"/>
      <c r="CZ106" s="60"/>
      <c r="DA106" s="303"/>
      <c r="DB106" s="300">
        <v>21</v>
      </c>
      <c r="DC106" s="301"/>
      <c r="DD106" s="42"/>
      <c r="DE106" s="301"/>
      <c r="DF106" s="302"/>
      <c r="DG106" s="124"/>
      <c r="DI106" s="60"/>
      <c r="DJ106" s="303"/>
      <c r="DK106" s="300"/>
      <c r="DL106" s="301"/>
      <c r="DM106" s="305"/>
      <c r="DN106" s="304"/>
      <c r="DO106" s="306"/>
      <c r="DP106" s="124"/>
      <c r="DR106" s="60"/>
      <c r="DS106" s="303"/>
      <c r="DT106" s="300"/>
      <c r="DU106" s="301"/>
      <c r="DV106" s="42"/>
      <c r="DW106" s="301"/>
      <c r="DX106" s="302"/>
      <c r="DY106" s="124"/>
      <c r="EA106" s="60"/>
      <c r="EB106" s="303"/>
      <c r="EC106" s="300">
        <v>21</v>
      </c>
      <c r="ED106" s="301"/>
      <c r="EE106" s="305"/>
      <c r="EF106" s="304"/>
      <c r="EG106" s="306"/>
      <c r="EH106" s="124"/>
      <c r="EJ106" s="60"/>
      <c r="EK106" s="303"/>
      <c r="EL106" s="300">
        <v>21</v>
      </c>
      <c r="EM106" s="301"/>
      <c r="EN106" s="305"/>
      <c r="EO106" s="304"/>
      <c r="EP106" s="306"/>
      <c r="EQ106" s="124"/>
      <c r="ES106" s="60"/>
      <c r="ET106" s="303"/>
      <c r="EU106" s="300">
        <v>21</v>
      </c>
      <c r="EV106" s="301"/>
      <c r="EW106" s="42"/>
      <c r="EX106" s="301"/>
      <c r="EY106" s="302"/>
      <c r="EZ106" s="124"/>
      <c r="FB106" s="60"/>
      <c r="FC106" s="303"/>
      <c r="FD106" s="300">
        <v>21</v>
      </c>
      <c r="FE106" s="301"/>
      <c r="FF106" s="42"/>
      <c r="FG106" s="301"/>
      <c r="FH106" s="302"/>
      <c r="FI106" s="124"/>
      <c r="FK106" s="60"/>
      <c r="FL106" s="303"/>
      <c r="FM106" s="300">
        <v>21</v>
      </c>
      <c r="FN106" s="301"/>
      <c r="FO106" s="42"/>
      <c r="FP106" s="301"/>
      <c r="FQ106" s="302"/>
      <c r="FR106" s="124"/>
      <c r="FT106" s="60"/>
      <c r="FU106" s="303"/>
      <c r="FV106" s="300">
        <v>21</v>
      </c>
      <c r="FW106" s="301"/>
      <c r="FX106" s="42"/>
      <c r="FY106" s="301"/>
      <c r="FZ106" s="302"/>
      <c r="GA106" s="124"/>
      <c r="GC106" s="60"/>
      <c r="GD106" s="303"/>
      <c r="GE106" s="300">
        <v>21</v>
      </c>
      <c r="GF106" s="301"/>
      <c r="GG106" s="42"/>
      <c r="GH106" s="301"/>
      <c r="GI106" s="302"/>
      <c r="GJ106" s="124"/>
      <c r="GL106" s="60"/>
      <c r="GM106" s="303"/>
      <c r="GN106" s="300">
        <v>21</v>
      </c>
      <c r="GO106" s="301"/>
      <c r="GP106" s="42"/>
      <c r="GQ106" s="301"/>
      <c r="GR106" s="302"/>
      <c r="GS106" s="124"/>
      <c r="GT106" s="250"/>
      <c r="GU106"/>
      <c r="GW106" s="308"/>
      <c r="GX106" s="308"/>
      <c r="GY106" s="309"/>
      <c r="GZ106"/>
    </row>
    <row r="107" spans="1:208" x14ac:dyDescent="0.25">
      <c r="A107" s="1">
        <v>26</v>
      </c>
      <c r="B107" s="116" t="e">
        <f>#REF!</f>
        <v>#REF!</v>
      </c>
      <c r="C107" s="116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1"/>
      <c r="K107" s="282"/>
      <c r="L107" s="232"/>
      <c r="M107" s="283"/>
      <c r="N107" s="254"/>
      <c r="O107" s="89"/>
      <c r="P107" s="247"/>
      <c r="Q107" s="619"/>
      <c r="R107" s="619"/>
      <c r="S107" s="619"/>
      <c r="T107" s="274"/>
      <c r="U107" s="316"/>
      <c r="V107" s="245"/>
      <c r="W107" s="290"/>
      <c r="X107" s="299"/>
      <c r="Y107" s="300"/>
      <c r="Z107" s="301"/>
      <c r="AA107" s="42"/>
      <c r="AB107" s="301"/>
      <c r="AC107" s="302"/>
      <c r="AD107" s="124"/>
      <c r="AE107" s="116"/>
      <c r="AF107" s="79"/>
      <c r="AG107" s="303"/>
      <c r="AH107" s="300"/>
      <c r="AI107" s="301"/>
      <c r="AJ107" s="305"/>
      <c r="AK107" s="304"/>
      <c r="AL107" s="306"/>
      <c r="AM107" s="124"/>
      <c r="AO107" s="60"/>
      <c r="AP107" s="303"/>
      <c r="AQ107" s="300">
        <v>22</v>
      </c>
      <c r="AR107" s="304"/>
      <c r="AS107" s="305"/>
      <c r="AT107" s="301"/>
      <c r="AU107" s="306"/>
      <c r="AV107" s="124"/>
      <c r="AX107" s="60"/>
      <c r="AY107" s="303"/>
      <c r="AZ107" s="300">
        <v>22</v>
      </c>
      <c r="BA107" s="301"/>
      <c r="BB107" s="305"/>
      <c r="BC107" s="304"/>
      <c r="BD107" s="306"/>
      <c r="BE107" s="124"/>
      <c r="BG107" s="60"/>
      <c r="BH107" s="303"/>
      <c r="BI107" s="300"/>
      <c r="BJ107" s="301"/>
      <c r="BK107" s="305"/>
      <c r="BL107" s="304"/>
      <c r="BM107" s="306"/>
      <c r="BN107" s="124"/>
      <c r="BP107" s="60"/>
      <c r="BQ107" s="303"/>
      <c r="BR107" s="300"/>
      <c r="BS107" s="301"/>
      <c r="BT107" s="42"/>
      <c r="BU107" s="301"/>
      <c r="BV107" s="302"/>
      <c r="BW107" s="124"/>
      <c r="BY107" s="60"/>
      <c r="BZ107" s="303"/>
      <c r="CA107" s="300"/>
      <c r="CB107" s="301"/>
      <c r="CC107" s="42"/>
      <c r="CD107" s="301"/>
      <c r="CE107" s="302"/>
      <c r="CF107" s="124"/>
      <c r="CH107" s="60"/>
      <c r="CI107" s="303"/>
      <c r="CJ107" s="300">
        <v>22</v>
      </c>
      <c r="CK107" s="301"/>
      <c r="CL107" s="42"/>
      <c r="CM107" s="301"/>
      <c r="CN107" s="302"/>
      <c r="CO107" s="124"/>
      <c r="CQ107" s="60"/>
      <c r="CR107" s="303"/>
      <c r="CS107" s="300"/>
      <c r="CT107" s="301"/>
      <c r="CU107" s="305"/>
      <c r="CV107" s="304"/>
      <c r="CW107" s="306"/>
      <c r="CX107" s="124"/>
      <c r="CZ107" s="60"/>
      <c r="DA107" s="303"/>
      <c r="DB107" s="300">
        <v>22</v>
      </c>
      <c r="DC107" s="301"/>
      <c r="DD107" s="305"/>
      <c r="DE107" s="304"/>
      <c r="DF107" s="306"/>
      <c r="DG107" s="124"/>
      <c r="DI107" s="60"/>
      <c r="DJ107" s="303"/>
      <c r="DK107" s="300"/>
      <c r="DL107" s="301">
        <v>0</v>
      </c>
      <c r="DM107" s="305"/>
      <c r="DN107" s="304"/>
      <c r="DO107" s="306"/>
      <c r="DP107" s="124"/>
      <c r="DR107" s="60"/>
      <c r="DS107" s="303"/>
      <c r="DT107" s="300"/>
      <c r="DU107" s="301"/>
      <c r="DV107" s="42"/>
      <c r="DW107" s="301"/>
      <c r="DX107" s="302"/>
      <c r="DY107" s="124"/>
      <c r="EA107" s="60"/>
      <c r="EB107" s="303"/>
      <c r="EC107" s="300">
        <v>22</v>
      </c>
      <c r="ED107" s="301"/>
      <c r="EE107" s="305"/>
      <c r="EF107" s="304"/>
      <c r="EG107" s="306"/>
      <c r="EH107" s="124"/>
      <c r="EJ107" s="60"/>
      <c r="EK107" s="303"/>
      <c r="EL107" s="300">
        <v>22</v>
      </c>
      <c r="EM107" s="301"/>
      <c r="EN107" s="305"/>
      <c r="EO107" s="304"/>
      <c r="EP107" s="306"/>
      <c r="EQ107" s="124"/>
      <c r="ES107" s="60"/>
      <c r="ET107" s="303"/>
      <c r="EU107" s="300">
        <v>22</v>
      </c>
      <c r="EV107" s="301"/>
      <c r="EW107" s="42"/>
      <c r="EX107" s="301"/>
      <c r="EY107" s="302"/>
      <c r="EZ107" s="124"/>
      <c r="FB107" s="60"/>
      <c r="FC107" s="303"/>
      <c r="FD107" s="300">
        <v>22</v>
      </c>
      <c r="FE107" s="301"/>
      <c r="FF107" s="42"/>
      <c r="FG107" s="301"/>
      <c r="FH107" s="302"/>
      <c r="FI107" s="124"/>
      <c r="FK107" s="60"/>
      <c r="FL107" s="303"/>
      <c r="FM107" s="300">
        <v>22</v>
      </c>
      <c r="FN107" s="301"/>
      <c r="FO107" s="42"/>
      <c r="FP107" s="301"/>
      <c r="FQ107" s="302"/>
      <c r="FR107" s="124"/>
      <c r="FT107" s="60"/>
      <c r="FU107" s="303"/>
      <c r="FV107" s="300">
        <v>22</v>
      </c>
      <c r="FW107" s="301"/>
      <c r="FX107" s="42"/>
      <c r="FY107" s="301"/>
      <c r="FZ107" s="302"/>
      <c r="GA107" s="124"/>
      <c r="GC107" s="60"/>
      <c r="GD107" s="303"/>
      <c r="GE107" s="300">
        <v>22</v>
      </c>
      <c r="GF107" s="301"/>
      <c r="GG107" s="42"/>
      <c r="GH107" s="301"/>
      <c r="GI107" s="302"/>
      <c r="GJ107" s="124"/>
      <c r="GL107" s="60"/>
      <c r="GM107" s="303"/>
      <c r="GN107" s="300">
        <v>22</v>
      </c>
      <c r="GO107" s="301"/>
      <c r="GP107" s="42"/>
      <c r="GQ107" s="301"/>
      <c r="GR107" s="302"/>
      <c r="GS107" s="124"/>
      <c r="GT107" s="250"/>
      <c r="GU107"/>
      <c r="GW107" s="308"/>
      <c r="GX107" s="308"/>
      <c r="GY107" s="309"/>
      <c r="GZ107"/>
    </row>
    <row r="108" spans="1:208" ht="16.5" thickBot="1" x14ac:dyDescent="0.3">
      <c r="A108" s="1">
        <v>27</v>
      </c>
      <c r="B108" s="116" t="e">
        <f>#REF!</f>
        <v>#REF!</v>
      </c>
      <c r="C108" s="116" t="e">
        <f>#REF!</f>
        <v>#REF!</v>
      </c>
      <c r="D108" s="41" t="e">
        <f>#REF!</f>
        <v>#REF!</v>
      </c>
      <c r="E108" s="42" t="e">
        <f>#REF!</f>
        <v>#REF!</v>
      </c>
      <c r="F108" s="43" t="e">
        <f>#REF!</f>
        <v>#REF!</v>
      </c>
      <c r="G108" s="44" t="e">
        <f>#REF!</f>
        <v>#REF!</v>
      </c>
      <c r="H108" s="45" t="e">
        <f>#REF!</f>
        <v>#REF!</v>
      </c>
      <c r="I108" s="46" t="e">
        <f>#REF!</f>
        <v>#REF!</v>
      </c>
      <c r="J108" s="311"/>
      <c r="K108" s="282"/>
      <c r="L108" s="232"/>
      <c r="O108" s="317"/>
      <c r="P108" s="318"/>
      <c r="Q108" s="319"/>
      <c r="R108" s="319"/>
      <c r="S108" s="319"/>
      <c r="T108" s="60"/>
      <c r="U108" s="316"/>
      <c r="V108" s="245"/>
      <c r="W108" s="290"/>
      <c r="X108" s="299"/>
      <c r="Y108" s="300"/>
      <c r="Z108" s="304"/>
      <c r="AA108" s="42"/>
      <c r="AB108" s="301"/>
      <c r="AC108" s="302"/>
      <c r="AD108" s="124"/>
      <c r="AE108" s="116"/>
      <c r="AF108" s="79"/>
      <c r="AG108" s="320"/>
      <c r="AH108" s="321"/>
      <c r="AI108" s="322"/>
      <c r="AJ108" s="323"/>
      <c r="AK108" s="324"/>
      <c r="AL108" s="325"/>
      <c r="AO108" s="60"/>
      <c r="AP108" s="303"/>
      <c r="AQ108" s="300">
        <v>23</v>
      </c>
      <c r="AR108" s="326"/>
      <c r="AS108" s="327"/>
      <c r="AT108" s="301"/>
      <c r="AU108" s="328"/>
      <c r="AV108" s="329"/>
      <c r="AX108" s="60"/>
      <c r="AY108" s="303"/>
      <c r="AZ108" s="300"/>
      <c r="BA108" s="326"/>
      <c r="BB108" s="305"/>
      <c r="BC108" s="330"/>
      <c r="BD108" s="331"/>
      <c r="BE108" s="332"/>
      <c r="BG108" s="60"/>
      <c r="BH108" s="320"/>
      <c r="BI108" s="333"/>
      <c r="BJ108" s="322"/>
      <c r="BK108" s="334"/>
      <c r="BL108" s="324"/>
      <c r="BM108" s="335"/>
      <c r="BN108" s="332"/>
      <c r="BP108" s="60"/>
      <c r="BQ108" s="60"/>
      <c r="BR108" s="300"/>
      <c r="BS108" s="326"/>
      <c r="BT108" s="42"/>
      <c r="BU108" s="326"/>
      <c r="BV108" s="302"/>
      <c r="BW108" s="124"/>
      <c r="BY108" s="60"/>
      <c r="BZ108" s="320"/>
      <c r="CA108" s="336"/>
      <c r="CB108" s="322"/>
      <c r="CC108" s="323"/>
      <c r="CD108" s="324"/>
      <c r="CE108" s="325"/>
      <c r="CH108" s="60"/>
      <c r="CI108" s="303"/>
      <c r="CJ108" s="300">
        <v>23</v>
      </c>
      <c r="CK108" s="304"/>
      <c r="CL108" s="79"/>
      <c r="CM108" s="304"/>
      <c r="CN108" s="79"/>
      <c r="CO108" s="116"/>
      <c r="CQ108" s="60"/>
      <c r="CR108" s="320"/>
      <c r="CS108" s="336"/>
      <c r="CT108" s="322">
        <v>0</v>
      </c>
      <c r="CU108" s="323"/>
      <c r="CV108" s="324">
        <v>0</v>
      </c>
      <c r="CW108" s="325"/>
      <c r="CZ108" s="60"/>
      <c r="DA108" s="320"/>
      <c r="DB108" s="336"/>
      <c r="DC108" s="322">
        <v>0</v>
      </c>
      <c r="DD108" s="323"/>
      <c r="DE108" s="324">
        <v>0</v>
      </c>
      <c r="DF108" s="325"/>
      <c r="DI108" s="60"/>
      <c r="DJ108" s="320"/>
      <c r="DK108" s="336"/>
      <c r="DL108" s="322">
        <v>0</v>
      </c>
      <c r="DM108" s="323"/>
      <c r="DN108" s="324">
        <v>0</v>
      </c>
      <c r="DO108" s="325"/>
      <c r="DR108" s="60"/>
      <c r="DS108" s="320"/>
      <c r="DT108" s="336"/>
      <c r="DU108" s="322">
        <v>0</v>
      </c>
      <c r="DV108" s="323"/>
      <c r="DW108" s="324">
        <v>0</v>
      </c>
      <c r="DX108" s="325"/>
      <c r="EA108" s="60"/>
      <c r="EB108" s="320"/>
      <c r="EC108" s="336"/>
      <c r="ED108" s="322">
        <v>0</v>
      </c>
      <c r="EE108" s="323"/>
      <c r="EF108" s="324">
        <v>0</v>
      </c>
      <c r="EG108" s="325"/>
      <c r="EJ108" s="60"/>
      <c r="EK108" s="320"/>
      <c r="EL108" s="336"/>
      <c r="EM108" s="322">
        <v>0</v>
      </c>
      <c r="EN108" s="323"/>
      <c r="EO108" s="324">
        <v>0</v>
      </c>
      <c r="EP108" s="325"/>
      <c r="ES108" s="60"/>
      <c r="ET108" s="320"/>
      <c r="EU108" s="336"/>
      <c r="EV108" s="322">
        <v>0</v>
      </c>
      <c r="EW108" s="323"/>
      <c r="EX108" s="324">
        <v>0</v>
      </c>
      <c r="EY108" s="325"/>
      <c r="FB108" s="60"/>
      <c r="FC108" s="320"/>
      <c r="FD108" s="336"/>
      <c r="FE108" s="322">
        <v>0</v>
      </c>
      <c r="FF108" s="323"/>
      <c r="FG108" s="324">
        <v>0</v>
      </c>
      <c r="FH108" s="325"/>
      <c r="FK108" s="60"/>
      <c r="FL108" s="320"/>
      <c r="FM108" s="336"/>
      <c r="FN108" s="322">
        <v>0</v>
      </c>
      <c r="FO108" s="323"/>
      <c r="FP108" s="324">
        <v>0</v>
      </c>
      <c r="FQ108" s="325"/>
      <c r="FT108" s="60"/>
      <c r="FU108" s="320"/>
      <c r="FV108" s="336"/>
      <c r="FW108" s="322">
        <v>0</v>
      </c>
      <c r="FX108" s="323"/>
      <c r="FY108" s="324">
        <v>0</v>
      </c>
      <c r="FZ108" s="325"/>
      <c r="GC108" s="60"/>
      <c r="GD108" s="320"/>
      <c r="GE108" s="336"/>
      <c r="GF108" s="322">
        <v>0</v>
      </c>
      <c r="GG108" s="323"/>
      <c r="GH108" s="324">
        <v>0</v>
      </c>
      <c r="GI108" s="325"/>
      <c r="GL108" s="60"/>
      <c r="GM108" s="320"/>
      <c r="GN108" s="336"/>
      <c r="GO108" s="322">
        <v>0</v>
      </c>
      <c r="GP108" s="323"/>
      <c r="GQ108" s="324">
        <v>0</v>
      </c>
      <c r="GR108" s="325"/>
      <c r="GU108"/>
      <c r="GW108" s="308"/>
      <c r="GX108" s="308"/>
      <c r="GY108" s="309"/>
      <c r="GZ108"/>
    </row>
    <row r="109" spans="1:208" x14ac:dyDescent="0.25">
      <c r="J109" s="230"/>
      <c r="K109" s="231"/>
      <c r="L109" s="232"/>
      <c r="M109" s="233"/>
      <c r="N109" s="254"/>
      <c r="O109" s="89"/>
      <c r="P109" s="247"/>
      <c r="Q109" s="619"/>
      <c r="R109" s="619"/>
      <c r="S109" s="619"/>
      <c r="T109" s="274"/>
      <c r="U109" s="313"/>
      <c r="GU109"/>
      <c r="GW109" s="308"/>
      <c r="GX109" s="308"/>
      <c r="GY109" s="309"/>
      <c r="GZ109"/>
    </row>
    <row r="110" spans="1:208" x14ac:dyDescent="0.25">
      <c r="J110" s="311"/>
      <c r="K110" s="231"/>
      <c r="L110" s="232"/>
      <c r="M110" s="233"/>
      <c r="N110" s="254"/>
      <c r="O110" s="89"/>
      <c r="P110" s="247"/>
      <c r="Q110" s="619"/>
      <c r="R110" s="619"/>
      <c r="S110" s="619"/>
      <c r="T110" s="274"/>
      <c r="U110" s="313"/>
      <c r="GU110"/>
      <c r="GW110" s="308"/>
      <c r="GX110" s="308"/>
      <c r="GY110" s="309"/>
      <c r="GZ110"/>
    </row>
    <row r="111" spans="1:208" x14ac:dyDescent="0.25">
      <c r="J111" s="230"/>
      <c r="K111" s="231"/>
      <c r="L111" s="232"/>
      <c r="M111" s="233"/>
      <c r="N111" s="254"/>
      <c r="O111" s="296"/>
      <c r="P111" s="297"/>
      <c r="Q111" s="298"/>
      <c r="R111" s="298"/>
      <c r="S111" s="298"/>
      <c r="T111" s="274"/>
      <c r="U111" s="313"/>
      <c r="GU111"/>
      <c r="GW111" s="308"/>
      <c r="GX111" s="308"/>
      <c r="GY111" s="309"/>
      <c r="GZ111"/>
    </row>
    <row r="112" spans="1:208" x14ac:dyDescent="0.25">
      <c r="J112" s="311"/>
      <c r="K112" s="231"/>
      <c r="L112" s="232"/>
      <c r="M112" s="283"/>
      <c r="N112" s="254"/>
      <c r="O112" s="296"/>
      <c r="P112" s="297"/>
      <c r="Q112" s="298"/>
      <c r="R112" s="298"/>
      <c r="S112" s="298"/>
      <c r="T112" s="274"/>
      <c r="U112" s="313"/>
      <c r="GU112"/>
      <c r="GW112" s="308"/>
      <c r="GX112" s="308"/>
      <c r="GY112" s="309"/>
      <c r="GZ112"/>
    </row>
    <row r="113" spans="1:208" x14ac:dyDescent="0.25">
      <c r="J113" s="230"/>
      <c r="K113" s="231"/>
      <c r="L113" s="232"/>
      <c r="M113" s="283"/>
      <c r="N113" s="254"/>
      <c r="O113" s="832"/>
      <c r="P113" s="832"/>
      <c r="Q113" s="832"/>
      <c r="R113" s="619"/>
      <c r="S113" s="619"/>
      <c r="T113" s="274"/>
      <c r="U113" s="313"/>
      <c r="GU113"/>
      <c r="GW113" s="308"/>
      <c r="GX113" s="308"/>
      <c r="GY113" s="309"/>
      <c r="GZ113"/>
    </row>
    <row r="114" spans="1:208" x14ac:dyDescent="0.25">
      <c r="J114" s="311"/>
      <c r="O114" s="317"/>
      <c r="P114" s="318"/>
      <c r="Q114" s="319"/>
      <c r="R114" s="319"/>
      <c r="S114" s="319"/>
      <c r="T114" s="60"/>
      <c r="U114" s="340"/>
      <c r="GU114"/>
      <c r="GW114" s="308"/>
      <c r="GX114" s="308"/>
      <c r="GY114" s="309"/>
      <c r="GZ114"/>
    </row>
    <row r="115" spans="1:208" x14ac:dyDescent="0.25">
      <c r="J115" s="230"/>
      <c r="O115" s="317"/>
      <c r="P115" s="318"/>
      <c r="Q115" s="319"/>
      <c r="R115" s="319"/>
      <c r="S115" s="319"/>
      <c r="T115" s="60"/>
      <c r="U115" s="340"/>
      <c r="GU115"/>
      <c r="GW115" s="308"/>
      <c r="GX115" s="308"/>
      <c r="GY115" s="309"/>
      <c r="GZ115"/>
    </row>
    <row r="116" spans="1:208" x14ac:dyDescent="0.25">
      <c r="A116"/>
      <c r="F116"/>
      <c r="J116" s="230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309"/>
      <c r="GZ116"/>
    </row>
    <row r="117" spans="1:208" x14ac:dyDescent="0.25">
      <c r="A117"/>
      <c r="F117"/>
      <c r="J117" s="311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309"/>
      <c r="GZ117"/>
    </row>
    <row r="118" spans="1:208" x14ac:dyDescent="0.25">
      <c r="A118"/>
      <c r="F118"/>
      <c r="J118" s="311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309"/>
      <c r="GZ118"/>
    </row>
    <row r="119" spans="1:208" x14ac:dyDescent="0.25">
      <c r="A119"/>
      <c r="F119"/>
      <c r="J119" s="311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309"/>
      <c r="GZ119"/>
    </row>
    <row r="120" spans="1:208" x14ac:dyDescent="0.25">
      <c r="A120"/>
      <c r="F120"/>
      <c r="J120" s="343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309"/>
      <c r="GZ120"/>
    </row>
    <row r="121" spans="1:208" x14ac:dyDescent="0.25">
      <c r="A121"/>
      <c r="F121"/>
      <c r="J121" s="273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309"/>
      <c r="GZ121"/>
    </row>
    <row r="122" spans="1:208" x14ac:dyDescent="0.25">
      <c r="A122"/>
      <c r="F122"/>
      <c r="J122" s="344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309"/>
      <c r="GZ122"/>
    </row>
    <row r="123" spans="1:208" x14ac:dyDescent="0.25">
      <c r="A123"/>
      <c r="F123"/>
      <c r="J123" s="344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30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309"/>
      <c r="GZ124"/>
    </row>
    <row r="125" spans="1:208" x14ac:dyDescent="0.25">
      <c r="A125"/>
      <c r="F125"/>
      <c r="J125" s="230"/>
      <c r="K125" s="341"/>
      <c r="L125"/>
      <c r="M125"/>
      <c r="N125"/>
      <c r="O125" s="342"/>
      <c r="P125"/>
      <c r="Q125"/>
      <c r="R125"/>
      <c r="S125"/>
      <c r="V125"/>
      <c r="W125"/>
      <c r="GU125"/>
      <c r="GW125" s="308"/>
      <c r="GX125" s="308"/>
      <c r="GY125" s="309"/>
      <c r="GZ125"/>
    </row>
    <row r="126" spans="1:208" x14ac:dyDescent="0.25">
      <c r="A126"/>
      <c r="F126"/>
      <c r="J126" s="230"/>
      <c r="K126" s="341"/>
      <c r="L126"/>
      <c r="M126"/>
      <c r="N126"/>
      <c r="O126" s="342"/>
      <c r="P126"/>
      <c r="Q126"/>
      <c r="R126"/>
      <c r="S126"/>
      <c r="V126"/>
      <c r="W126"/>
      <c r="GU126"/>
      <c r="GW126" s="308"/>
      <c r="GX126" s="308"/>
      <c r="GY126" s="309"/>
      <c r="GZ126"/>
    </row>
    <row r="127" spans="1:208" x14ac:dyDescent="0.25">
      <c r="A127"/>
      <c r="F127"/>
      <c r="J127" s="230"/>
      <c r="K127" s="341"/>
      <c r="L127"/>
      <c r="M127"/>
      <c r="N127"/>
      <c r="O127" s="342"/>
      <c r="P127"/>
      <c r="Q127"/>
      <c r="R127"/>
      <c r="S127"/>
      <c r="V127"/>
      <c r="W127"/>
      <c r="GU127"/>
      <c r="GW127" s="308"/>
      <c r="GX127" s="308"/>
      <c r="GY127" s="309"/>
      <c r="GZ127"/>
    </row>
    <row r="128" spans="1:208" x14ac:dyDescent="0.25">
      <c r="A128"/>
      <c r="F128"/>
      <c r="J128" s="230"/>
      <c r="K128" s="341"/>
      <c r="L128"/>
      <c r="M128"/>
      <c r="N128"/>
      <c r="O128" s="342"/>
      <c r="P128"/>
      <c r="Q128"/>
      <c r="R128"/>
      <c r="S128"/>
      <c r="V128"/>
      <c r="W128"/>
      <c r="GU128"/>
      <c r="GW128" s="308"/>
      <c r="GX128" s="308"/>
      <c r="GY128" s="309"/>
      <c r="GZ128"/>
    </row>
  </sheetData>
  <mergeCells count="35"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M95:N95"/>
    <mergeCell ref="O95:O96"/>
    <mergeCell ref="FT1:FZ1"/>
    <mergeCell ref="GC1:GI1"/>
    <mergeCell ref="GL1:GR1"/>
    <mergeCell ref="R9:S9"/>
    <mergeCell ref="R14:S14"/>
    <mergeCell ref="R20:S20"/>
    <mergeCell ref="DR1:DX1"/>
    <mergeCell ref="EA1:EG1"/>
    <mergeCell ref="EJ1:EP1"/>
    <mergeCell ref="ES1:EY1"/>
    <mergeCell ref="FB1:FH1"/>
    <mergeCell ref="FK1:FQ1"/>
    <mergeCell ref="BP1:BV1"/>
    <mergeCell ref="BY1:CE1"/>
    <mergeCell ref="R21:S21"/>
    <mergeCell ref="O99:Q99"/>
    <mergeCell ref="O102:Q103"/>
    <mergeCell ref="T102:U103"/>
    <mergeCell ref="O113:Q113"/>
    <mergeCell ref="R23:S23"/>
    <mergeCell ref="R27:S27"/>
    <mergeCell ref="R44:S44"/>
    <mergeCell ref="R60:S60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260"/>
  <sheetViews>
    <sheetView workbookViewId="0">
      <selection activeCell="A24" sqref="A24"/>
    </sheetView>
  </sheetViews>
  <sheetFormatPr baseColWidth="10" defaultRowHeight="15" x14ac:dyDescent="0.25"/>
  <cols>
    <col min="1" max="1" width="26.7109375" style="245" bestFit="1" customWidth="1"/>
    <col min="2" max="2" width="15" style="245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824" t="s">
        <v>459</v>
      </c>
      <c r="B1" s="824"/>
      <c r="C1" s="824"/>
      <c r="D1" s="824"/>
      <c r="E1" s="824"/>
      <c r="F1" s="824"/>
      <c r="G1" s="824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619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619"/>
      <c r="G5" s="274">
        <f t="shared" si="0"/>
        <v>0</v>
      </c>
      <c r="H5" s="363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619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619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3"/>
      <c r="B8" s="381"/>
      <c r="C8" s="514"/>
      <c r="D8" s="515"/>
      <c r="E8" s="516"/>
      <c r="F8" s="235"/>
      <c r="G8" s="517">
        <f t="shared" si="0"/>
        <v>0</v>
      </c>
      <c r="H8" s="461"/>
      <c r="I8" s="462"/>
      <c r="J8" s="463"/>
      <c r="K8" s="265"/>
      <c r="L8" s="279"/>
      <c r="M8" s="279"/>
      <c r="N8" s="279"/>
    </row>
    <row r="9" spans="1:14" x14ac:dyDescent="0.25">
      <c r="A9" s="365"/>
      <c r="B9" s="359"/>
      <c r="C9" s="371"/>
      <c r="D9" s="361"/>
      <c r="E9" s="362"/>
      <c r="F9" s="619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x14ac:dyDescent="0.25">
      <c r="A10" s="365"/>
      <c r="B10" s="359"/>
      <c r="C10" s="371"/>
      <c r="D10" s="361"/>
      <c r="E10" s="362"/>
      <c r="F10" s="619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x14ac:dyDescent="0.25">
      <c r="A11" s="373"/>
      <c r="B11" s="239"/>
      <c r="C11" s="371"/>
      <c r="D11" s="361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x14ac:dyDescent="0.25">
      <c r="A12" s="373"/>
      <c r="B12" s="239"/>
      <c r="C12" s="371"/>
      <c r="D12" s="361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x14ac:dyDescent="0.25">
      <c r="A13" s="373"/>
      <c r="B13" s="239"/>
      <c r="C13" s="371"/>
      <c r="D13" s="361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x14ac:dyDescent="0.25">
      <c r="A14" s="373"/>
      <c r="B14" s="239"/>
      <c r="C14" s="371"/>
      <c r="D14" s="361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x14ac:dyDescent="0.25">
      <c r="A15" s="373"/>
      <c r="B15" s="239"/>
      <c r="C15" s="371"/>
      <c r="D15" s="361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x14ac:dyDescent="0.25">
      <c r="A16" s="373"/>
      <c r="B16" s="239"/>
      <c r="C16" s="371"/>
      <c r="D16" s="361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x14ac:dyDescent="0.25">
      <c r="A17" s="373"/>
      <c r="B17" s="239"/>
      <c r="C17" s="371"/>
      <c r="D17" s="361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x14ac:dyDescent="0.25">
      <c r="A18" s="375"/>
      <c r="B18" s="376"/>
      <c r="C18" s="377"/>
      <c r="D18" s="361"/>
      <c r="E18" s="362"/>
      <c r="F18" s="619"/>
      <c r="G18" s="45">
        <f t="shared" si="0"/>
        <v>0</v>
      </c>
      <c r="H18" s="82"/>
      <c r="K18" s="265"/>
      <c r="L18" s="279"/>
      <c r="M18" s="279"/>
      <c r="N18" s="279"/>
    </row>
    <row r="19" spans="1:14" x14ac:dyDescent="0.25">
      <c r="A19" s="378"/>
      <c r="B19" s="359"/>
      <c r="C19" s="379"/>
      <c r="D19" s="361"/>
      <c r="E19" s="362"/>
      <c r="F19" s="619"/>
      <c r="G19" s="45">
        <f t="shared" si="0"/>
        <v>0</v>
      </c>
      <c r="H19" s="82"/>
      <c r="K19" s="265"/>
      <c r="L19" s="279"/>
      <c r="M19" s="279"/>
      <c r="N19" s="279"/>
    </row>
    <row r="20" spans="1:14" x14ac:dyDescent="0.25">
      <c r="A20" s="365"/>
      <c r="B20" s="359"/>
      <c r="C20" s="371"/>
      <c r="D20" s="361"/>
      <c r="E20" s="362"/>
      <c r="F20" s="619"/>
      <c r="G20" s="45">
        <f t="shared" si="0"/>
        <v>0</v>
      </c>
      <c r="H20" s="82"/>
      <c r="K20" s="265"/>
      <c r="L20" s="279"/>
      <c r="M20" s="279"/>
      <c r="N20" s="279"/>
    </row>
    <row r="21" spans="1:14" x14ac:dyDescent="0.25">
      <c r="A21" s="365"/>
      <c r="B21" s="380"/>
      <c r="C21" s="371"/>
      <c r="D21" s="361"/>
      <c r="E21" s="362"/>
      <c r="F21" s="619"/>
      <c r="G21" s="45">
        <f t="shared" si="0"/>
        <v>0</v>
      </c>
      <c r="H21" s="82"/>
      <c r="K21" s="265"/>
      <c r="L21" s="279"/>
      <c r="M21" s="279"/>
      <c r="N21" s="279"/>
    </row>
    <row r="22" spans="1:14" x14ac:dyDescent="0.25">
      <c r="A22" s="365"/>
      <c r="B22" s="380"/>
      <c r="C22" s="371"/>
      <c r="D22" s="361"/>
      <c r="E22" s="362"/>
      <c r="F22" s="619"/>
      <c r="G22" s="45">
        <f t="shared" si="0"/>
        <v>0</v>
      </c>
      <c r="H22" s="82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361"/>
      <c r="E23" s="362"/>
      <c r="F23" s="619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361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x14ac:dyDescent="0.25">
      <c r="A25" s="383"/>
      <c r="B25" s="384"/>
      <c r="C25" s="385"/>
      <c r="D25" s="361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x14ac:dyDescent="0.25">
      <c r="A26" s="383"/>
      <c r="B26" s="384"/>
      <c r="C26" s="385"/>
      <c r="D26" s="361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x14ac:dyDescent="0.25">
      <c r="A27" s="383"/>
      <c r="B27" s="384"/>
      <c r="C27" s="385"/>
      <c r="D27" s="361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x14ac:dyDescent="0.25">
      <c r="A28" s="383"/>
      <c r="B28" s="380"/>
      <c r="C28" s="385"/>
      <c r="D28" s="361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x14ac:dyDescent="0.25">
      <c r="A29" s="383"/>
      <c r="B29" s="380"/>
      <c r="C29" s="385"/>
      <c r="D29" s="361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x14ac:dyDescent="0.25">
      <c r="A30" s="383"/>
      <c r="B30" s="380"/>
      <c r="C30" s="385"/>
      <c r="D30" s="361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x14ac:dyDescent="0.25">
      <c r="A31" s="383"/>
      <c r="B31" s="380"/>
      <c r="C31" s="385"/>
      <c r="D31" s="361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x14ac:dyDescent="0.25">
      <c r="A32" s="386"/>
      <c r="B32" s="380"/>
      <c r="C32" s="377"/>
      <c r="D32" s="361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x14ac:dyDescent="0.25">
      <c r="A33" s="373"/>
      <c r="B33" s="380"/>
      <c r="C33" s="371"/>
      <c r="D33" s="361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x14ac:dyDescent="0.25">
      <c r="A34" s="373"/>
      <c r="B34" s="380"/>
      <c r="C34" s="371"/>
      <c r="D34" s="361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x14ac:dyDescent="0.25">
      <c r="A35" s="373"/>
      <c r="B35" s="380"/>
      <c r="C35" s="371"/>
      <c r="D35" s="361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x14ac:dyDescent="0.25">
      <c r="A36" s="373"/>
      <c r="B36" s="380"/>
      <c r="C36" s="371"/>
      <c r="D36" s="361"/>
      <c r="E36" s="374"/>
      <c r="F36" s="619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x14ac:dyDescent="0.25">
      <c r="A37" s="373"/>
      <c r="B37" s="380"/>
      <c r="C37" s="371"/>
      <c r="D37" s="361"/>
      <c r="E37" s="374"/>
      <c r="F37" s="619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x14ac:dyDescent="0.25">
      <c r="A38" s="373"/>
      <c r="B38" s="380"/>
      <c r="C38" s="371"/>
      <c r="D38" s="361"/>
      <c r="E38" s="374"/>
      <c r="F38" s="619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x14ac:dyDescent="0.25">
      <c r="A39" s="373"/>
      <c r="B39" s="230"/>
      <c r="C39" s="371"/>
      <c r="D39" s="361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x14ac:dyDescent="0.25">
      <c r="A40" s="373"/>
      <c r="B40" s="230"/>
      <c r="C40" s="371"/>
      <c r="D40" s="361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x14ac:dyDescent="0.25">
      <c r="A41" s="373"/>
      <c r="B41" s="230"/>
      <c r="C41" s="371"/>
      <c r="D41" s="361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x14ac:dyDescent="0.25">
      <c r="A42" s="389"/>
      <c r="B42" s="246"/>
      <c r="C42" s="390"/>
      <c r="D42" s="361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x14ac:dyDescent="0.25">
      <c r="A43" s="391"/>
      <c r="B43" s="246"/>
      <c r="C43" s="360"/>
      <c r="D43" s="361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x14ac:dyDescent="0.25">
      <c r="A44" s="392"/>
      <c r="B44" s="246"/>
      <c r="C44" s="393"/>
      <c r="D44" s="361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x14ac:dyDescent="0.25">
      <c r="A45" s="391"/>
      <c r="B45" s="246"/>
      <c r="C45" s="360"/>
      <c r="D45" s="361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x14ac:dyDescent="0.25">
      <c r="A46" s="391"/>
      <c r="B46" s="246"/>
      <c r="C46" s="360"/>
      <c r="D46" s="361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x14ac:dyDescent="0.25">
      <c r="A47" s="391"/>
      <c r="B47" s="246"/>
      <c r="C47" s="360"/>
      <c r="D47" s="361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x14ac:dyDescent="0.25">
      <c r="A48" s="391"/>
      <c r="B48" s="246"/>
      <c r="C48" s="360"/>
      <c r="D48" s="361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x14ac:dyDescent="0.25">
      <c r="A49" s="389"/>
      <c r="B49" s="246"/>
      <c r="C49" s="390"/>
      <c r="D49" s="361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x14ac:dyDescent="0.25">
      <c r="A50" s="391"/>
      <c r="B50" s="246"/>
      <c r="C50" s="360"/>
      <c r="D50" s="361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x14ac:dyDescent="0.25">
      <c r="A51" s="391"/>
      <c r="B51" s="246"/>
      <c r="C51" s="360"/>
      <c r="D51" s="361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x14ac:dyDescent="0.25">
      <c r="A52" s="391"/>
      <c r="B52" s="246"/>
      <c r="C52" s="360"/>
      <c r="D52" s="361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x14ac:dyDescent="0.25">
      <c r="A53" s="391"/>
      <c r="B53" s="246"/>
      <c r="C53" s="360"/>
      <c r="D53" s="361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x14ac:dyDescent="0.25">
      <c r="A54" s="391"/>
      <c r="B54" s="246"/>
      <c r="C54" s="360"/>
      <c r="D54" s="361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x14ac:dyDescent="0.25">
      <c r="A55" s="391"/>
      <c r="B55" s="246"/>
      <c r="C55" s="360"/>
      <c r="D55" s="361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361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361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361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x14ac:dyDescent="0.25">
      <c r="A59" s="391"/>
      <c r="B59" s="248"/>
      <c r="C59" s="360"/>
      <c r="D59" s="361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x14ac:dyDescent="0.25">
      <c r="A60" s="391"/>
      <c r="B60" s="248"/>
      <c r="C60" s="360"/>
      <c r="D60" s="361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x14ac:dyDescent="0.25">
      <c r="A61" s="391"/>
      <c r="B61" s="248"/>
      <c r="C61" s="360"/>
      <c r="D61" s="361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x14ac:dyDescent="0.25">
      <c r="A62" s="391"/>
      <c r="B62" s="246"/>
      <c r="C62" s="360"/>
      <c r="D62" s="361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x14ac:dyDescent="0.25">
      <c r="A63" s="391"/>
      <c r="B63" s="246"/>
      <c r="C63" s="360"/>
      <c r="D63" s="361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x14ac:dyDescent="0.25">
      <c r="A64" s="391"/>
      <c r="B64" s="246"/>
      <c r="C64" s="360"/>
      <c r="D64" s="361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x14ac:dyDescent="0.25">
      <c r="A65" s="391"/>
      <c r="B65" s="246"/>
      <c r="C65" s="360"/>
      <c r="D65" s="361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x14ac:dyDescent="0.25">
      <c r="A66" s="391"/>
      <c r="B66" s="246"/>
      <c r="C66" s="360"/>
      <c r="D66" s="361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x14ac:dyDescent="0.25">
      <c r="A67" s="391"/>
      <c r="B67" s="246"/>
      <c r="C67" s="360"/>
      <c r="D67" s="361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361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x14ac:dyDescent="0.25">
      <c r="A69" s="391"/>
      <c r="B69" s="246"/>
      <c r="C69" s="360"/>
      <c r="D69" s="361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x14ac:dyDescent="0.25">
      <c r="A70" s="391"/>
      <c r="B70" s="246"/>
      <c r="C70" s="360"/>
      <c r="D70" s="361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x14ac:dyDescent="0.25">
      <c r="A71" s="391"/>
      <c r="B71" s="404"/>
      <c r="C71" s="360"/>
      <c r="D71" s="361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x14ac:dyDescent="0.25">
      <c r="A72" s="391"/>
      <c r="B72" s="404"/>
      <c r="C72" s="360"/>
      <c r="D72" s="361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x14ac:dyDescent="0.25">
      <c r="A73" s="391"/>
      <c r="B73" s="246"/>
      <c r="C73" s="360"/>
      <c r="D73" s="361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x14ac:dyDescent="0.25">
      <c r="A74" s="391"/>
      <c r="B74" s="246"/>
      <c r="C74" s="360"/>
      <c r="D74" s="361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x14ac:dyDescent="0.25">
      <c r="A75" s="392"/>
      <c r="B75" s="246"/>
      <c r="C75" s="393"/>
      <c r="D75" s="361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x14ac:dyDescent="0.25">
      <c r="A76" s="391"/>
      <c r="B76" s="246"/>
      <c r="C76" s="360"/>
      <c r="D76" s="361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x14ac:dyDescent="0.25">
      <c r="A77" s="391"/>
      <c r="B77" s="246"/>
      <c r="C77" s="360"/>
      <c r="D77" s="361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x14ac:dyDescent="0.25">
      <c r="A78" s="391"/>
      <c r="B78" s="246"/>
      <c r="C78" s="360"/>
      <c r="D78" s="361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x14ac:dyDescent="0.25">
      <c r="A79" s="392"/>
      <c r="B79" s="246"/>
      <c r="C79" s="393"/>
      <c r="D79" s="361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x14ac:dyDescent="0.25">
      <c r="A80" s="389"/>
      <c r="B80" s="246"/>
      <c r="C80" s="390"/>
      <c r="D80" s="361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x14ac:dyDescent="0.25">
      <c r="A81" s="391"/>
      <c r="B81" s="248"/>
      <c r="C81" s="360"/>
      <c r="D81" s="361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x14ac:dyDescent="0.25">
      <c r="A82" s="389"/>
      <c r="B82" s="248"/>
      <c r="C82" s="390"/>
      <c r="D82" s="361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x14ac:dyDescent="0.25">
      <c r="A83" s="391"/>
      <c r="B83" s="246"/>
      <c r="C83" s="360"/>
      <c r="D83" s="361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x14ac:dyDescent="0.25">
      <c r="A84" s="391"/>
      <c r="B84" s="246"/>
      <c r="C84" s="360"/>
      <c r="D84" s="361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x14ac:dyDescent="0.25">
      <c r="A85" s="391"/>
      <c r="B85" s="246"/>
      <c r="C85" s="360"/>
      <c r="D85" s="361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x14ac:dyDescent="0.25">
      <c r="A86" s="391"/>
      <c r="B86" s="246"/>
      <c r="C86" s="360"/>
      <c r="D86" s="361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x14ac:dyDescent="0.25">
      <c r="A87" s="391"/>
      <c r="B87" s="246"/>
      <c r="C87" s="360"/>
      <c r="D87" s="361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x14ac:dyDescent="0.25">
      <c r="A88" s="391"/>
      <c r="B88" s="246"/>
      <c r="C88" s="360"/>
      <c r="D88" s="361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x14ac:dyDescent="0.25">
      <c r="A89" s="391"/>
      <c r="B89" s="246"/>
      <c r="C89" s="360"/>
      <c r="D89" s="361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x14ac:dyDescent="0.25">
      <c r="A90" s="391"/>
      <c r="B90" s="246"/>
      <c r="C90" s="360"/>
      <c r="D90" s="361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x14ac:dyDescent="0.25">
      <c r="A91" s="405"/>
      <c r="B91" s="246"/>
      <c r="C91" s="406"/>
      <c r="D91" s="361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x14ac:dyDescent="0.25">
      <c r="A92" s="391"/>
      <c r="B92" s="246"/>
      <c r="C92" s="360"/>
      <c r="D92" s="361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x14ac:dyDescent="0.25">
      <c r="A93" s="391"/>
      <c r="B93" s="246"/>
      <c r="C93" s="360"/>
      <c r="D93" s="361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x14ac:dyDescent="0.25">
      <c r="A94" s="391"/>
      <c r="B94" s="246"/>
      <c r="C94" s="360"/>
      <c r="D94" s="361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x14ac:dyDescent="0.25">
      <c r="A95" s="391"/>
      <c r="B95" s="246"/>
      <c r="C95" s="360"/>
      <c r="D95" s="361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x14ac:dyDescent="0.25">
      <c r="A96" s="391"/>
      <c r="B96" s="246"/>
      <c r="C96" s="360"/>
      <c r="D96" s="361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x14ac:dyDescent="0.25">
      <c r="A97" s="391"/>
      <c r="B97" s="246"/>
      <c r="C97" s="360"/>
      <c r="D97" s="361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x14ac:dyDescent="0.25">
      <c r="A98" s="391"/>
      <c r="B98" s="246"/>
      <c r="C98" s="360"/>
      <c r="D98" s="361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x14ac:dyDescent="0.25">
      <c r="A99" s="405"/>
      <c r="B99" s="246"/>
      <c r="C99" s="406"/>
      <c r="D99" s="361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x14ac:dyDescent="0.25">
      <c r="A100" s="405"/>
      <c r="B100" s="246"/>
      <c r="C100" s="406"/>
      <c r="D100" s="361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x14ac:dyDescent="0.25">
      <c r="A101" s="391"/>
      <c r="B101" s="246"/>
      <c r="C101" s="360"/>
      <c r="D101" s="361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x14ac:dyDescent="0.25">
      <c r="A102" s="391"/>
      <c r="B102" s="246"/>
      <c r="C102" s="360"/>
      <c r="D102" s="361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x14ac:dyDescent="0.25">
      <c r="A103" s="391"/>
      <c r="B103" s="246"/>
      <c r="C103" s="360"/>
      <c r="D103" s="361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x14ac:dyDescent="0.25">
      <c r="A104" s="391"/>
      <c r="B104" s="246"/>
      <c r="C104" s="360"/>
      <c r="D104" s="361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x14ac:dyDescent="0.25">
      <c r="A105" s="392"/>
      <c r="B105" s="248"/>
      <c r="C105" s="393"/>
      <c r="D105" s="361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x14ac:dyDescent="0.25">
      <c r="A106" s="392"/>
      <c r="B106" s="248"/>
      <c r="C106" s="393"/>
      <c r="D106" s="361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x14ac:dyDescent="0.25">
      <c r="A107" s="407"/>
      <c r="B107" s="248"/>
      <c r="C107" s="408"/>
      <c r="D107" s="361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x14ac:dyDescent="0.25">
      <c r="A108" s="392"/>
      <c r="B108" s="248"/>
      <c r="C108" s="393"/>
      <c r="D108" s="361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x14ac:dyDescent="0.25">
      <c r="A109" s="392"/>
      <c r="B109" s="248"/>
      <c r="C109" s="393"/>
      <c r="D109" s="361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x14ac:dyDescent="0.25">
      <c r="A110" s="392"/>
      <c r="B110" s="248"/>
      <c r="C110" s="393"/>
      <c r="D110" s="361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x14ac:dyDescent="0.25">
      <c r="A111" s="391"/>
      <c r="B111" s="246"/>
      <c r="C111" s="360"/>
      <c r="D111" s="361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x14ac:dyDescent="0.25">
      <c r="A112" s="391"/>
      <c r="B112" s="246"/>
      <c r="C112" s="360"/>
      <c r="D112" s="361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x14ac:dyDescent="0.25">
      <c r="A113" s="391"/>
      <c r="B113" s="246"/>
      <c r="C113" s="360"/>
      <c r="D113" s="361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x14ac:dyDescent="0.25">
      <c r="A114" s="391"/>
      <c r="B114" s="246"/>
      <c r="C114" s="360"/>
      <c r="D114" s="361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x14ac:dyDescent="0.25">
      <c r="A115" s="391"/>
      <c r="B115" s="246"/>
      <c r="C115" s="360"/>
      <c r="D115" s="361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x14ac:dyDescent="0.25">
      <c r="A116" s="391"/>
      <c r="B116" s="246"/>
      <c r="C116" s="360"/>
      <c r="D116" s="361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x14ac:dyDescent="0.25">
      <c r="A117" s="389"/>
      <c r="B117" s="246"/>
      <c r="C117" s="390"/>
      <c r="D117" s="361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x14ac:dyDescent="0.25">
      <c r="A118" s="391"/>
      <c r="B118" s="246"/>
      <c r="C118" s="360"/>
      <c r="D118" s="361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x14ac:dyDescent="0.25">
      <c r="A119" s="391"/>
      <c r="B119" s="246"/>
      <c r="C119" s="360"/>
      <c r="D119" s="361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x14ac:dyDescent="0.25">
      <c r="A120" s="391"/>
      <c r="B120" s="246"/>
      <c r="C120" s="360"/>
      <c r="D120" s="361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x14ac:dyDescent="0.25">
      <c r="A121" s="391"/>
      <c r="B121" s="246"/>
      <c r="C121" s="360"/>
      <c r="D121" s="361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x14ac:dyDescent="0.25">
      <c r="A122" s="389"/>
      <c r="B122" s="246"/>
      <c r="C122" s="390"/>
      <c r="D122" s="361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x14ac:dyDescent="0.25">
      <c r="A123" s="391"/>
      <c r="B123" s="246"/>
      <c r="C123" s="360"/>
      <c r="D123" s="361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x14ac:dyDescent="0.25">
      <c r="A124" s="389"/>
      <c r="B124" s="246"/>
      <c r="C124" s="390"/>
      <c r="D124" s="361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x14ac:dyDescent="0.25">
      <c r="A125" s="391"/>
      <c r="B125" s="246"/>
      <c r="C125" s="360"/>
      <c r="D125" s="361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x14ac:dyDescent="0.25">
      <c r="A126" s="391"/>
      <c r="B126" s="246"/>
      <c r="C126" s="360"/>
      <c r="D126" s="361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x14ac:dyDescent="0.25">
      <c r="A127" s="391"/>
      <c r="B127" s="246"/>
      <c r="C127" s="360"/>
      <c r="D127" s="361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x14ac:dyDescent="0.25">
      <c r="A128" s="389"/>
      <c r="B128" s="246"/>
      <c r="C128" s="390"/>
      <c r="D128" s="361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x14ac:dyDescent="0.25">
      <c r="A129" s="391"/>
      <c r="B129" s="246"/>
      <c r="C129" s="360"/>
      <c r="D129" s="361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x14ac:dyDescent="0.25">
      <c r="A130" s="391"/>
      <c r="B130" s="246"/>
      <c r="C130" s="360"/>
      <c r="D130" s="361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x14ac:dyDescent="0.25">
      <c r="A131" s="391"/>
      <c r="B131" s="246"/>
      <c r="C131" s="360"/>
      <c r="D131" s="361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x14ac:dyDescent="0.25">
      <c r="A132" s="389"/>
      <c r="B132" s="246"/>
      <c r="C132" s="390"/>
      <c r="D132" s="361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x14ac:dyDescent="0.25">
      <c r="A133" s="391"/>
      <c r="B133" s="246"/>
      <c r="C133" s="360"/>
      <c r="D133" s="361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x14ac:dyDescent="0.25">
      <c r="A134" s="391"/>
      <c r="B134" s="246"/>
      <c r="C134" s="360"/>
      <c r="D134" s="361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x14ac:dyDescent="0.25">
      <c r="A135" s="391"/>
      <c r="B135" s="246"/>
      <c r="C135" s="360"/>
      <c r="D135" s="361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x14ac:dyDescent="0.25">
      <c r="A136" s="391"/>
      <c r="B136" s="246"/>
      <c r="C136" s="360"/>
      <c r="D136" s="361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845" t="s">
        <v>36</v>
      </c>
      <c r="F223" s="846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C137"/>
  <sheetViews>
    <sheetView topLeftCell="J1" workbookViewId="0">
      <pane xSplit="5" ySplit="1" topLeftCell="O32" activePane="bottomRight" state="frozen"/>
      <selection activeCell="J1" sqref="J1"/>
      <selection pane="topRight" activeCell="O1" sqref="O1"/>
      <selection pane="bottomLeft" activeCell="J2" sqref="J2"/>
      <selection pane="bottomRight" activeCell="L58" sqref="L5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339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337" bestFit="1" customWidth="1"/>
    <col min="204" max="204" width="12.42578125" style="345" bestFit="1" customWidth="1"/>
    <col min="205" max="205" width="13" style="307" bestFit="1" customWidth="1"/>
    <col min="206" max="206" width="15.5703125" style="346" bestFit="1" customWidth="1"/>
    <col min="207" max="207" width="13.7109375" style="346" customWidth="1"/>
    <col min="208" max="208" width="11.42578125" style="703"/>
    <col min="209" max="209" width="11.42578125" style="339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4" t="s">
        <v>533</v>
      </c>
      <c r="K1" s="824"/>
      <c r="L1" s="824"/>
      <c r="M1" s="824"/>
      <c r="N1" s="824"/>
      <c r="O1" s="824"/>
      <c r="P1" s="824"/>
      <c r="Q1" s="824"/>
      <c r="R1" s="824"/>
      <c r="S1" s="6"/>
      <c r="T1" s="6"/>
      <c r="U1" s="6"/>
      <c r="V1" s="7">
        <v>1</v>
      </c>
      <c r="X1" s="9" t="s">
        <v>1</v>
      </c>
      <c r="Y1" s="825"/>
      <c r="Z1" s="825"/>
      <c r="AA1" s="825"/>
      <c r="AB1" s="825"/>
      <c r="AC1" s="825"/>
      <c r="AD1" s="825"/>
      <c r="AE1" s="10" t="e">
        <f>#REF!+1</f>
        <v>#REF!</v>
      </c>
      <c r="AG1" s="823" t="e">
        <f>#REF!</f>
        <v>#REF!</v>
      </c>
      <c r="AH1" s="823"/>
      <c r="AI1" s="823"/>
      <c r="AJ1" s="823"/>
      <c r="AK1" s="823"/>
      <c r="AL1" s="823"/>
      <c r="AM1" s="823"/>
      <c r="AN1" s="10" t="e">
        <f>AE1+1</f>
        <v>#REF!</v>
      </c>
      <c r="AP1" s="823" t="e">
        <f>AG1</f>
        <v>#REF!</v>
      </c>
      <c r="AQ1" s="823"/>
      <c r="AR1" s="823"/>
      <c r="AS1" s="823"/>
      <c r="AT1" s="823"/>
      <c r="AU1" s="823"/>
      <c r="AV1" s="823"/>
      <c r="AW1" s="10" t="e">
        <f>AN1+1</f>
        <v>#REF!</v>
      </c>
      <c r="AY1" s="823" t="e">
        <f>AP1</f>
        <v>#REF!</v>
      </c>
      <c r="AZ1" s="823"/>
      <c r="BA1" s="823"/>
      <c r="BB1" s="823"/>
      <c r="BC1" s="823"/>
      <c r="BD1" s="823"/>
      <c r="BE1" s="823"/>
      <c r="BF1" s="10" t="e">
        <f>AW1+1</f>
        <v>#REF!</v>
      </c>
      <c r="BH1" s="823" t="e">
        <f>AY1</f>
        <v>#REF!</v>
      </c>
      <c r="BI1" s="823"/>
      <c r="BJ1" s="823"/>
      <c r="BK1" s="823"/>
      <c r="BL1" s="823"/>
      <c r="BM1" s="823"/>
      <c r="BN1" s="823"/>
      <c r="BO1" s="10" t="e">
        <f>BF1+1</f>
        <v>#REF!</v>
      </c>
      <c r="BQ1" s="823" t="e">
        <f>BH1</f>
        <v>#REF!</v>
      </c>
      <c r="BR1" s="823"/>
      <c r="BS1" s="823"/>
      <c r="BT1" s="823"/>
      <c r="BU1" s="823"/>
      <c r="BV1" s="823"/>
      <c r="BW1" s="823"/>
      <c r="BX1" s="10" t="e">
        <f>BO1+1</f>
        <v>#REF!</v>
      </c>
      <c r="BZ1" s="823" t="e">
        <f>BQ1</f>
        <v>#REF!</v>
      </c>
      <c r="CA1" s="823"/>
      <c r="CB1" s="823"/>
      <c r="CC1" s="823"/>
      <c r="CD1" s="823"/>
      <c r="CE1" s="823"/>
      <c r="CF1" s="823"/>
      <c r="CG1" s="10" t="e">
        <f>BX1+1</f>
        <v>#REF!</v>
      </c>
      <c r="CI1" s="823" t="e">
        <f>BZ1</f>
        <v>#REF!</v>
      </c>
      <c r="CJ1" s="823"/>
      <c r="CK1" s="823"/>
      <c r="CL1" s="823"/>
      <c r="CM1" s="823"/>
      <c r="CN1" s="823"/>
      <c r="CO1" s="823"/>
      <c r="CP1" s="10" t="e">
        <f>CG1+1</f>
        <v>#REF!</v>
      </c>
      <c r="CR1" s="823" t="e">
        <f>CI1</f>
        <v>#REF!</v>
      </c>
      <c r="CS1" s="823"/>
      <c r="CT1" s="823"/>
      <c r="CU1" s="823"/>
      <c r="CV1" s="823"/>
      <c r="CW1" s="823"/>
      <c r="CX1" s="823"/>
      <c r="CY1" s="10" t="e">
        <f>CP1+1</f>
        <v>#REF!</v>
      </c>
      <c r="DA1" s="823" t="e">
        <f>CR1</f>
        <v>#REF!</v>
      </c>
      <c r="DB1" s="823"/>
      <c r="DC1" s="823"/>
      <c r="DD1" s="823"/>
      <c r="DE1" s="823"/>
      <c r="DF1" s="823"/>
      <c r="DG1" s="823"/>
      <c r="DH1" s="10" t="e">
        <f>CY1+1</f>
        <v>#REF!</v>
      </c>
      <c r="DJ1" s="823" t="e">
        <f>DA1</f>
        <v>#REF!</v>
      </c>
      <c r="DK1" s="823"/>
      <c r="DL1" s="823"/>
      <c r="DM1" s="823"/>
      <c r="DN1" s="823"/>
      <c r="DO1" s="823"/>
      <c r="DP1" s="823"/>
      <c r="DQ1" s="10" t="e">
        <f>DH1+1</f>
        <v>#REF!</v>
      </c>
      <c r="DS1" s="823" t="e">
        <f>DJ1</f>
        <v>#REF!</v>
      </c>
      <c r="DT1" s="823"/>
      <c r="DU1" s="823"/>
      <c r="DV1" s="823"/>
      <c r="DW1" s="823"/>
      <c r="DX1" s="823"/>
      <c r="DY1" s="823"/>
      <c r="DZ1" s="10" t="e">
        <f>DQ1+1</f>
        <v>#REF!</v>
      </c>
      <c r="EB1" s="823" t="e">
        <f>DS1</f>
        <v>#REF!</v>
      </c>
      <c r="EC1" s="823"/>
      <c r="ED1" s="823"/>
      <c r="EE1" s="823"/>
      <c r="EF1" s="823"/>
      <c r="EG1" s="823"/>
      <c r="EH1" s="823"/>
      <c r="EI1" s="10" t="e">
        <f>DZ1+1</f>
        <v>#REF!</v>
      </c>
      <c r="EK1" s="823" t="e">
        <f>EB1</f>
        <v>#REF!</v>
      </c>
      <c r="EL1" s="823"/>
      <c r="EM1" s="823"/>
      <c r="EN1" s="823"/>
      <c r="EO1" s="823"/>
      <c r="EP1" s="823"/>
      <c r="EQ1" s="823"/>
      <c r="ER1" s="10" t="e">
        <f>EI1+1</f>
        <v>#REF!</v>
      </c>
      <c r="ET1" s="823" t="e">
        <f>EK1</f>
        <v>#REF!</v>
      </c>
      <c r="EU1" s="823"/>
      <c r="EV1" s="823"/>
      <c r="EW1" s="823"/>
      <c r="EX1" s="823"/>
      <c r="EY1" s="823"/>
      <c r="EZ1" s="823"/>
      <c r="FA1" s="10" t="e">
        <f>ER1+1</f>
        <v>#REF!</v>
      </c>
      <c r="FC1" s="823" t="e">
        <f>ET1</f>
        <v>#REF!</v>
      </c>
      <c r="FD1" s="823"/>
      <c r="FE1" s="823"/>
      <c r="FF1" s="823"/>
      <c r="FG1" s="823"/>
      <c r="FH1" s="823"/>
      <c r="FI1" s="823"/>
      <c r="FJ1" s="10" t="e">
        <f>FA1+1</f>
        <v>#REF!</v>
      </c>
      <c r="FL1" s="823" t="e">
        <f>FC1</f>
        <v>#REF!</v>
      </c>
      <c r="FM1" s="823"/>
      <c r="FN1" s="823"/>
      <c r="FO1" s="823"/>
      <c r="FP1" s="823"/>
      <c r="FQ1" s="823"/>
      <c r="FR1" s="823"/>
      <c r="FS1" s="10" t="e">
        <f>FJ1+1</f>
        <v>#REF!</v>
      </c>
      <c r="FU1" s="823" t="e">
        <f>FL1</f>
        <v>#REF!</v>
      </c>
      <c r="FV1" s="823"/>
      <c r="FW1" s="823"/>
      <c r="FX1" s="823"/>
      <c r="FY1" s="823"/>
      <c r="FZ1" s="823"/>
      <c r="GA1" s="823"/>
      <c r="GB1" s="10" t="e">
        <f>FS1+1</f>
        <v>#REF!</v>
      </c>
      <c r="GD1" s="823" t="e">
        <f>FU1</f>
        <v>#REF!</v>
      </c>
      <c r="GE1" s="823"/>
      <c r="GF1" s="823"/>
      <c r="GG1" s="823"/>
      <c r="GH1" s="823"/>
      <c r="GI1" s="823"/>
      <c r="GJ1" s="823"/>
      <c r="GK1" s="10" t="e">
        <f>GB1+1</f>
        <v>#REF!</v>
      </c>
      <c r="GM1" s="823" t="e">
        <f>GD1</f>
        <v>#REF!</v>
      </c>
      <c r="GN1" s="823"/>
      <c r="GO1" s="823"/>
      <c r="GP1" s="823"/>
      <c r="GQ1" s="823"/>
      <c r="GR1" s="823"/>
      <c r="GS1" s="823"/>
      <c r="GT1" s="10" t="e">
        <f>GK1+1</f>
        <v>#REF!</v>
      </c>
      <c r="GU1" s="11" t="s">
        <v>2</v>
      </c>
      <c r="GV1" s="605"/>
      <c r="GW1" s="606"/>
      <c r="GX1" s="607"/>
      <c r="GY1" s="607"/>
      <c r="GZ1" s="695" t="s">
        <v>3</v>
      </c>
      <c r="HA1" s="16" t="s">
        <v>4</v>
      </c>
    </row>
    <row r="2" spans="1:211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436"/>
      <c r="GW2" s="36"/>
      <c r="GX2" s="37"/>
      <c r="GY2" s="37"/>
      <c r="GZ2" s="696"/>
      <c r="HA2" s="39"/>
    </row>
    <row r="3" spans="1:211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648" t="s">
        <v>602</v>
      </c>
      <c r="M3" s="49" t="s">
        <v>15</v>
      </c>
      <c r="N3" s="50" t="s">
        <v>16</v>
      </c>
      <c r="O3" s="51" t="s">
        <v>17</v>
      </c>
      <c r="P3" s="52" t="s">
        <v>18</v>
      </c>
      <c r="Q3" s="53" t="s">
        <v>19</v>
      </c>
      <c r="R3" s="54" t="s">
        <v>20</v>
      </c>
      <c r="S3" s="439" t="s">
        <v>21</v>
      </c>
      <c r="T3" s="439"/>
      <c r="U3" s="55" t="s">
        <v>22</v>
      </c>
      <c r="V3" s="440" t="s">
        <v>23</v>
      </c>
      <c r="W3" s="441" t="s">
        <v>16</v>
      </c>
      <c r="X3" s="56"/>
      <c r="Y3" s="57" t="s">
        <v>14</v>
      </c>
      <c r="Z3" s="57"/>
      <c r="AA3" s="57" t="s">
        <v>16</v>
      </c>
      <c r="AB3" s="57" t="s">
        <v>9</v>
      </c>
      <c r="AC3" s="57" t="s">
        <v>24</v>
      </c>
      <c r="AD3" s="58" t="s">
        <v>25</v>
      </c>
      <c r="AE3" s="59" t="s">
        <v>12</v>
      </c>
      <c r="AF3" s="60"/>
      <c r="AG3" s="57" t="s">
        <v>6</v>
      </c>
      <c r="AH3" s="57" t="s">
        <v>14</v>
      </c>
      <c r="AI3" s="57"/>
      <c r="AJ3" s="57" t="s">
        <v>16</v>
      </c>
      <c r="AK3" s="57" t="s">
        <v>9</v>
      </c>
      <c r="AL3" s="57" t="s">
        <v>24</v>
      </c>
      <c r="AM3" s="61" t="s">
        <v>25</v>
      </c>
      <c r="AN3" s="59" t="s">
        <v>12</v>
      </c>
      <c r="AO3" s="60"/>
      <c r="AP3" s="57" t="s">
        <v>6</v>
      </c>
      <c r="AQ3" s="57" t="s">
        <v>14</v>
      </c>
      <c r="AR3" s="57"/>
      <c r="AS3" s="57" t="s">
        <v>16</v>
      </c>
      <c r="AT3" s="57" t="s">
        <v>9</v>
      </c>
      <c r="AU3" s="57" t="s">
        <v>24</v>
      </c>
      <c r="AV3" s="61" t="s">
        <v>25</v>
      </c>
      <c r="AW3" s="59" t="s">
        <v>12</v>
      </c>
      <c r="AX3" s="60"/>
      <c r="AY3" s="57" t="s">
        <v>6</v>
      </c>
      <c r="AZ3" s="57" t="s">
        <v>14</v>
      </c>
      <c r="BA3" s="57"/>
      <c r="BB3" s="57" t="s">
        <v>16</v>
      </c>
      <c r="BC3" s="57" t="s">
        <v>9</v>
      </c>
      <c r="BD3" s="57" t="s">
        <v>24</v>
      </c>
      <c r="BE3" s="61" t="s">
        <v>25</v>
      </c>
      <c r="BF3" s="59" t="s">
        <v>12</v>
      </c>
      <c r="BG3" s="60"/>
      <c r="BH3" s="57" t="s">
        <v>6</v>
      </c>
      <c r="BI3" s="57" t="s">
        <v>14</v>
      </c>
      <c r="BJ3" s="57"/>
      <c r="BK3" s="57" t="s">
        <v>16</v>
      </c>
      <c r="BL3" s="57" t="s">
        <v>9</v>
      </c>
      <c r="BM3" s="57" t="s">
        <v>24</v>
      </c>
      <c r="BN3" s="62" t="s">
        <v>25</v>
      </c>
      <c r="BO3" s="59" t="s">
        <v>12</v>
      </c>
      <c r="BP3" s="60"/>
      <c r="BQ3" s="57" t="s">
        <v>6</v>
      </c>
      <c r="BR3" s="57" t="s">
        <v>14</v>
      </c>
      <c r="BS3" s="57"/>
      <c r="BT3" s="57" t="s">
        <v>16</v>
      </c>
      <c r="BU3" s="57" t="s">
        <v>9</v>
      </c>
      <c r="BV3" s="57" t="s">
        <v>24</v>
      </c>
      <c r="BW3" s="62" t="s">
        <v>25</v>
      </c>
      <c r="BX3" s="59" t="s">
        <v>12</v>
      </c>
      <c r="BY3" s="60"/>
      <c r="BZ3" s="57" t="s">
        <v>6</v>
      </c>
      <c r="CA3" s="57" t="s">
        <v>14</v>
      </c>
      <c r="CB3" s="57"/>
      <c r="CC3" s="57" t="s">
        <v>16</v>
      </c>
      <c r="CD3" s="57" t="s">
        <v>9</v>
      </c>
      <c r="CE3" s="57" t="s">
        <v>24</v>
      </c>
      <c r="CF3" s="62" t="s">
        <v>25</v>
      </c>
      <c r="CG3" s="59" t="s">
        <v>12</v>
      </c>
      <c r="CH3" s="60"/>
      <c r="CI3" s="57" t="s">
        <v>6</v>
      </c>
      <c r="CJ3" s="57" t="s">
        <v>14</v>
      </c>
      <c r="CK3" s="57"/>
      <c r="CL3" s="57" t="s">
        <v>16</v>
      </c>
      <c r="CM3" s="57" t="s">
        <v>9</v>
      </c>
      <c r="CN3" s="57" t="s">
        <v>24</v>
      </c>
      <c r="CO3" s="61" t="s">
        <v>25</v>
      </c>
      <c r="CP3" s="59" t="s">
        <v>12</v>
      </c>
      <c r="CQ3" s="60"/>
      <c r="CR3" s="57" t="s">
        <v>6</v>
      </c>
      <c r="CS3" s="57" t="s">
        <v>14</v>
      </c>
      <c r="CT3" s="57"/>
      <c r="CU3" s="57" t="s">
        <v>16</v>
      </c>
      <c r="CV3" s="57" t="s">
        <v>9</v>
      </c>
      <c r="CW3" s="57" t="s">
        <v>24</v>
      </c>
      <c r="CX3" s="62" t="s">
        <v>25</v>
      </c>
      <c r="CY3" s="59" t="s">
        <v>12</v>
      </c>
      <c r="CZ3" s="60"/>
      <c r="DA3" s="57" t="s">
        <v>6</v>
      </c>
      <c r="DB3" s="57" t="s">
        <v>14</v>
      </c>
      <c r="DC3" s="57"/>
      <c r="DD3" s="57" t="s">
        <v>16</v>
      </c>
      <c r="DE3" s="57" t="s">
        <v>9</v>
      </c>
      <c r="DF3" s="57" t="s">
        <v>24</v>
      </c>
      <c r="DG3" s="62" t="s">
        <v>25</v>
      </c>
      <c r="DH3" s="59" t="s">
        <v>12</v>
      </c>
      <c r="DI3" s="60"/>
      <c r="DJ3" s="57" t="s">
        <v>6</v>
      </c>
      <c r="DK3" s="57" t="s">
        <v>14</v>
      </c>
      <c r="DL3" s="57"/>
      <c r="DM3" s="57" t="s">
        <v>16</v>
      </c>
      <c r="DN3" s="57" t="s">
        <v>9</v>
      </c>
      <c r="DO3" s="57" t="s">
        <v>24</v>
      </c>
      <c r="DP3" s="62" t="s">
        <v>25</v>
      </c>
      <c r="DQ3" s="59" t="s">
        <v>12</v>
      </c>
      <c r="DR3" s="60"/>
      <c r="DS3" s="57" t="s">
        <v>6</v>
      </c>
      <c r="DT3" s="57" t="s">
        <v>14</v>
      </c>
      <c r="DU3" s="57"/>
      <c r="DV3" s="57" t="s">
        <v>16</v>
      </c>
      <c r="DW3" s="57" t="s">
        <v>9</v>
      </c>
      <c r="DX3" s="57" t="s">
        <v>24</v>
      </c>
      <c r="DY3" s="62" t="s">
        <v>25</v>
      </c>
      <c r="DZ3" s="59" t="s">
        <v>12</v>
      </c>
      <c r="EA3" s="60"/>
      <c r="EB3" s="57" t="s">
        <v>6</v>
      </c>
      <c r="EC3" s="57" t="s">
        <v>14</v>
      </c>
      <c r="ED3" s="57"/>
      <c r="EE3" s="57" t="s">
        <v>16</v>
      </c>
      <c r="EF3" s="57" t="s">
        <v>9</v>
      </c>
      <c r="EG3" s="57" t="s">
        <v>24</v>
      </c>
      <c r="EH3" s="62" t="s">
        <v>25</v>
      </c>
      <c r="EI3" s="59" t="s">
        <v>12</v>
      </c>
      <c r="EJ3" s="60"/>
      <c r="EK3" s="57" t="s">
        <v>6</v>
      </c>
      <c r="EL3" s="57" t="s">
        <v>14</v>
      </c>
      <c r="EM3" s="57"/>
      <c r="EN3" s="57" t="s">
        <v>16</v>
      </c>
      <c r="EO3" s="57" t="s">
        <v>9</v>
      </c>
      <c r="EP3" s="57" t="s">
        <v>24</v>
      </c>
      <c r="EQ3" s="62" t="s">
        <v>25</v>
      </c>
      <c r="ER3" s="59" t="s">
        <v>12</v>
      </c>
      <c r="ES3" s="60"/>
      <c r="ET3" s="57" t="s">
        <v>6</v>
      </c>
      <c r="EU3" s="57" t="s">
        <v>14</v>
      </c>
      <c r="EV3" s="57"/>
      <c r="EW3" s="57" t="s">
        <v>16</v>
      </c>
      <c r="EX3" s="57" t="s">
        <v>9</v>
      </c>
      <c r="EY3" s="57" t="s">
        <v>24</v>
      </c>
      <c r="EZ3" s="62" t="s">
        <v>25</v>
      </c>
      <c r="FA3" s="59" t="s">
        <v>12</v>
      </c>
      <c r="FB3" s="60"/>
      <c r="FC3" s="57" t="s">
        <v>6</v>
      </c>
      <c r="FD3" s="57" t="s">
        <v>14</v>
      </c>
      <c r="FE3" s="57"/>
      <c r="FF3" s="57" t="s">
        <v>16</v>
      </c>
      <c r="FG3" s="57" t="s">
        <v>9</v>
      </c>
      <c r="FH3" s="57" t="s">
        <v>24</v>
      </c>
      <c r="FI3" s="62" t="s">
        <v>25</v>
      </c>
      <c r="FJ3" s="59" t="s">
        <v>12</v>
      </c>
      <c r="FK3" s="60"/>
      <c r="FL3" s="57" t="s">
        <v>6</v>
      </c>
      <c r="FM3" s="57" t="s">
        <v>14</v>
      </c>
      <c r="FN3" s="57"/>
      <c r="FO3" s="57" t="s">
        <v>16</v>
      </c>
      <c r="FP3" s="57" t="s">
        <v>9</v>
      </c>
      <c r="FQ3" s="57" t="s">
        <v>24</v>
      </c>
      <c r="FR3" s="62" t="s">
        <v>25</v>
      </c>
      <c r="FS3" s="59" t="s">
        <v>12</v>
      </c>
      <c r="FT3" s="60"/>
      <c r="FU3" s="57" t="s">
        <v>6</v>
      </c>
      <c r="FV3" s="57" t="s">
        <v>14</v>
      </c>
      <c r="FW3" s="57"/>
      <c r="FX3" s="57" t="s">
        <v>16</v>
      </c>
      <c r="FY3" s="57" t="s">
        <v>9</v>
      </c>
      <c r="FZ3" s="57" t="s">
        <v>24</v>
      </c>
      <c r="GA3" s="62" t="s">
        <v>25</v>
      </c>
      <c r="GB3" s="59" t="s">
        <v>12</v>
      </c>
      <c r="GC3" s="60"/>
      <c r="GD3" s="57" t="s">
        <v>6</v>
      </c>
      <c r="GE3" s="57" t="s">
        <v>14</v>
      </c>
      <c r="GF3" s="57"/>
      <c r="GG3" s="57" t="s">
        <v>16</v>
      </c>
      <c r="GH3" s="57" t="s">
        <v>9</v>
      </c>
      <c r="GI3" s="57" t="s">
        <v>24</v>
      </c>
      <c r="GJ3" s="62" t="s">
        <v>25</v>
      </c>
      <c r="GK3" s="59" t="s">
        <v>12</v>
      </c>
      <c r="GL3" s="60"/>
      <c r="GM3" s="57" t="s">
        <v>6</v>
      </c>
      <c r="GN3" s="57" t="s">
        <v>14</v>
      </c>
      <c r="GO3" s="57"/>
      <c r="GP3" s="57" t="s">
        <v>16</v>
      </c>
      <c r="GQ3" s="57" t="s">
        <v>9</v>
      </c>
      <c r="GR3" s="57" t="s">
        <v>24</v>
      </c>
      <c r="GS3" s="62" t="s">
        <v>25</v>
      </c>
      <c r="GT3" s="59" t="s">
        <v>12</v>
      </c>
      <c r="GU3" s="608"/>
      <c r="GV3" s="609" t="s">
        <v>22</v>
      </c>
      <c r="GW3" s="13" t="s">
        <v>382</v>
      </c>
      <c r="GX3" s="66"/>
      <c r="GY3" s="67"/>
      <c r="GZ3" s="697"/>
      <c r="HA3" s="69"/>
    </row>
    <row r="4" spans="1:211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61</v>
      </c>
      <c r="K4" s="494" t="s">
        <v>29</v>
      </c>
      <c r="L4" s="645" t="s">
        <v>595</v>
      </c>
      <c r="M4" s="146">
        <v>19300</v>
      </c>
      <c r="N4" s="87">
        <v>43282</v>
      </c>
      <c r="O4" s="88" t="s">
        <v>581</v>
      </c>
      <c r="P4" s="106">
        <v>24045</v>
      </c>
      <c r="Q4" s="76">
        <f t="shared" ref="Q4:Q97" si="0">P4-M4</f>
        <v>4745</v>
      </c>
      <c r="R4" s="631">
        <v>29</v>
      </c>
      <c r="S4" s="438"/>
      <c r="T4" s="438"/>
      <c r="U4" s="45">
        <f t="shared" ref="U4:U7" si="1">R4*P4</f>
        <v>697305</v>
      </c>
      <c r="V4" s="501" t="s">
        <v>125</v>
      </c>
      <c r="W4" s="502">
        <v>43298</v>
      </c>
      <c r="X4" s="503">
        <v>16704</v>
      </c>
      <c r="Y4" s="504"/>
      <c r="Z4" s="504"/>
      <c r="AA4" s="504"/>
      <c r="AB4" s="504"/>
      <c r="AC4" s="504"/>
      <c r="AD4" s="58"/>
      <c r="AE4" s="505"/>
      <c r="AF4" s="79"/>
      <c r="AG4" s="504"/>
      <c r="AH4" s="504"/>
      <c r="AI4" s="504"/>
      <c r="AJ4" s="504"/>
      <c r="AK4" s="504"/>
      <c r="AL4" s="504"/>
      <c r="AM4" s="58"/>
      <c r="AN4" s="505"/>
      <c r="AO4" s="79"/>
      <c r="AP4" s="504"/>
      <c r="AQ4" s="504"/>
      <c r="AR4" s="504"/>
      <c r="AS4" s="504"/>
      <c r="AT4" s="504"/>
      <c r="AU4" s="504"/>
      <c r="AV4" s="58"/>
      <c r="AW4" s="505"/>
      <c r="AX4" s="79"/>
      <c r="AY4" s="504"/>
      <c r="AZ4" s="504"/>
      <c r="BA4" s="504"/>
      <c r="BB4" s="504"/>
      <c r="BC4" s="504"/>
      <c r="BD4" s="504"/>
      <c r="BE4" s="58"/>
      <c r="BF4" s="505"/>
      <c r="BG4" s="79"/>
      <c r="BH4" s="504"/>
      <c r="BI4" s="504"/>
      <c r="BJ4" s="504"/>
      <c r="BK4" s="504"/>
      <c r="BL4" s="504"/>
      <c r="BM4" s="504"/>
      <c r="BN4" s="505"/>
      <c r="BO4" s="505"/>
      <c r="BP4" s="79"/>
      <c r="BQ4" s="504"/>
      <c r="BR4" s="504"/>
      <c r="BS4" s="504"/>
      <c r="BT4" s="504"/>
      <c r="BU4" s="504"/>
      <c r="BV4" s="504"/>
      <c r="BW4" s="505"/>
      <c r="BX4" s="505"/>
      <c r="BY4" s="79"/>
      <c r="BZ4" s="504"/>
      <c r="CA4" s="504"/>
      <c r="CB4" s="504"/>
      <c r="CC4" s="504"/>
      <c r="CD4" s="504"/>
      <c r="CE4" s="504"/>
      <c r="CF4" s="505"/>
      <c r="CG4" s="505"/>
      <c r="CH4" s="79"/>
      <c r="CI4" s="504"/>
      <c r="CJ4" s="504"/>
      <c r="CK4" s="504"/>
      <c r="CL4" s="504"/>
      <c r="CM4" s="504"/>
      <c r="CN4" s="504"/>
      <c r="CO4" s="58"/>
      <c r="CP4" s="505"/>
      <c r="CQ4" s="79"/>
      <c r="CR4" s="504"/>
      <c r="CS4" s="504"/>
      <c r="CT4" s="504"/>
      <c r="CU4" s="504"/>
      <c r="CV4" s="504"/>
      <c r="CW4" s="504"/>
      <c r="CX4" s="505"/>
      <c r="CY4" s="505"/>
      <c r="CZ4" s="79"/>
      <c r="DA4" s="504"/>
      <c r="DB4" s="504"/>
      <c r="DC4" s="504"/>
      <c r="DD4" s="504"/>
      <c r="DE4" s="504"/>
      <c r="DF4" s="504"/>
      <c r="DG4" s="505"/>
      <c r="DH4" s="505"/>
      <c r="DI4" s="79"/>
      <c r="DJ4" s="504"/>
      <c r="DK4" s="504"/>
      <c r="DL4" s="504"/>
      <c r="DM4" s="504"/>
      <c r="DN4" s="504"/>
      <c r="DO4" s="504"/>
      <c r="DP4" s="505"/>
      <c r="DQ4" s="505"/>
      <c r="DR4" s="79"/>
      <c r="DS4" s="504"/>
      <c r="DT4" s="504"/>
      <c r="DU4" s="504"/>
      <c r="DV4" s="504"/>
      <c r="DW4" s="504"/>
      <c r="DX4" s="504"/>
      <c r="DY4" s="505"/>
      <c r="DZ4" s="505"/>
      <c r="EA4" s="79"/>
      <c r="EB4" s="504"/>
      <c r="EC4" s="504"/>
      <c r="ED4" s="504"/>
      <c r="EE4" s="504"/>
      <c r="EF4" s="504"/>
      <c r="EG4" s="504"/>
      <c r="EH4" s="505"/>
      <c r="EI4" s="505"/>
      <c r="EJ4" s="79"/>
      <c r="EK4" s="504"/>
      <c r="EL4" s="504"/>
      <c r="EM4" s="504"/>
      <c r="EN4" s="504"/>
      <c r="EO4" s="504"/>
      <c r="EP4" s="504"/>
      <c r="EQ4" s="505"/>
      <c r="ER4" s="505"/>
      <c r="ES4" s="79"/>
      <c r="ET4" s="504"/>
      <c r="EU4" s="504"/>
      <c r="EV4" s="504"/>
      <c r="EW4" s="504"/>
      <c r="EX4" s="504"/>
      <c r="EY4" s="504"/>
      <c r="EZ4" s="505"/>
      <c r="FA4" s="505"/>
      <c r="FB4" s="79"/>
      <c r="FC4" s="504"/>
      <c r="FD4" s="504"/>
      <c r="FE4" s="504"/>
      <c r="FF4" s="504"/>
      <c r="FG4" s="504"/>
      <c r="FH4" s="504"/>
      <c r="FI4" s="505"/>
      <c r="FJ4" s="505"/>
      <c r="FK4" s="79"/>
      <c r="FL4" s="504"/>
      <c r="FM4" s="504"/>
      <c r="FN4" s="504"/>
      <c r="FO4" s="504"/>
      <c r="FP4" s="504"/>
      <c r="FQ4" s="504"/>
      <c r="FR4" s="505"/>
      <c r="FS4" s="505"/>
      <c r="FT4" s="79"/>
      <c r="FU4" s="504"/>
      <c r="FV4" s="504"/>
      <c r="FW4" s="504"/>
      <c r="FX4" s="504"/>
      <c r="FY4" s="504"/>
      <c r="FZ4" s="504"/>
      <c r="GA4" s="505"/>
      <c r="GB4" s="505"/>
      <c r="GC4" s="79"/>
      <c r="GD4" s="504"/>
      <c r="GE4" s="504"/>
      <c r="GF4" s="504"/>
      <c r="GG4" s="504"/>
      <c r="GH4" s="504"/>
      <c r="GI4" s="504"/>
      <c r="GJ4" s="505"/>
      <c r="GK4" s="505"/>
      <c r="GL4" s="79"/>
      <c r="GM4" s="504"/>
      <c r="GN4" s="504"/>
      <c r="GO4" s="504"/>
      <c r="GP4" s="504"/>
      <c r="GQ4" s="504"/>
      <c r="GR4" s="504"/>
      <c r="GS4" s="505"/>
      <c r="GT4" s="505"/>
      <c r="GU4" s="506">
        <v>43298</v>
      </c>
      <c r="GV4" s="636"/>
      <c r="GW4" s="637"/>
      <c r="GX4" s="82"/>
      <c r="GY4" s="82"/>
      <c r="GZ4" s="580" t="s">
        <v>704</v>
      </c>
      <c r="HA4" s="83">
        <v>3944</v>
      </c>
    </row>
    <row r="5" spans="1:211" x14ac:dyDescent="0.25">
      <c r="B5" s="40"/>
      <c r="C5" s="40"/>
      <c r="D5" s="41"/>
      <c r="E5" s="42"/>
      <c r="F5" s="43"/>
      <c r="G5" s="44"/>
      <c r="H5" s="45"/>
      <c r="I5" s="46"/>
      <c r="J5" s="104" t="s">
        <v>33</v>
      </c>
      <c r="K5" s="494" t="s">
        <v>30</v>
      </c>
      <c r="L5" s="645" t="s">
        <v>596</v>
      </c>
      <c r="M5" s="146">
        <v>10920</v>
      </c>
      <c r="N5" s="87">
        <v>43282</v>
      </c>
      <c r="O5" s="88" t="s">
        <v>582</v>
      </c>
      <c r="P5" s="106">
        <v>13890</v>
      </c>
      <c r="Q5" s="76">
        <f t="shared" si="0"/>
        <v>2970</v>
      </c>
      <c r="R5" s="631">
        <v>29</v>
      </c>
      <c r="S5" s="438"/>
      <c r="T5" s="438"/>
      <c r="U5" s="45">
        <f t="shared" si="1"/>
        <v>402810</v>
      </c>
      <c r="V5" s="501" t="s">
        <v>125</v>
      </c>
      <c r="W5" s="502">
        <v>43298</v>
      </c>
      <c r="X5" s="503">
        <v>10857.6</v>
      </c>
      <c r="Y5" s="504"/>
      <c r="Z5" s="504"/>
      <c r="AA5" s="504"/>
      <c r="AB5" s="504"/>
      <c r="AC5" s="504"/>
      <c r="AD5" s="58"/>
      <c r="AE5" s="505"/>
      <c r="AF5" s="79"/>
      <c r="AG5" s="504"/>
      <c r="AH5" s="504"/>
      <c r="AI5" s="504"/>
      <c r="AJ5" s="504"/>
      <c r="AK5" s="504"/>
      <c r="AL5" s="504"/>
      <c r="AM5" s="58"/>
      <c r="AN5" s="505"/>
      <c r="AO5" s="79"/>
      <c r="AP5" s="504"/>
      <c r="AQ5" s="504"/>
      <c r="AR5" s="504"/>
      <c r="AS5" s="504"/>
      <c r="AT5" s="504"/>
      <c r="AU5" s="504"/>
      <c r="AV5" s="58"/>
      <c r="AW5" s="505"/>
      <c r="AX5" s="79"/>
      <c r="AY5" s="504"/>
      <c r="AZ5" s="504"/>
      <c r="BA5" s="504"/>
      <c r="BB5" s="504"/>
      <c r="BC5" s="504"/>
      <c r="BD5" s="504"/>
      <c r="BE5" s="58"/>
      <c r="BF5" s="505"/>
      <c r="BG5" s="79"/>
      <c r="BH5" s="504"/>
      <c r="BI5" s="504"/>
      <c r="BJ5" s="504"/>
      <c r="BK5" s="504"/>
      <c r="BL5" s="504"/>
      <c r="BM5" s="504"/>
      <c r="BN5" s="505"/>
      <c r="BO5" s="505"/>
      <c r="BP5" s="79"/>
      <c r="BQ5" s="504"/>
      <c r="BR5" s="504"/>
      <c r="BS5" s="504"/>
      <c r="BT5" s="504"/>
      <c r="BU5" s="504"/>
      <c r="BV5" s="504"/>
      <c r="BW5" s="505"/>
      <c r="BX5" s="505"/>
      <c r="BY5" s="79"/>
      <c r="BZ5" s="504"/>
      <c r="CA5" s="504"/>
      <c r="CB5" s="504"/>
      <c r="CC5" s="504"/>
      <c r="CD5" s="504"/>
      <c r="CE5" s="504"/>
      <c r="CF5" s="505"/>
      <c r="CG5" s="505"/>
      <c r="CH5" s="79"/>
      <c r="CI5" s="504"/>
      <c r="CJ5" s="504"/>
      <c r="CK5" s="504"/>
      <c r="CL5" s="504"/>
      <c r="CM5" s="504"/>
      <c r="CN5" s="504"/>
      <c r="CO5" s="58"/>
      <c r="CP5" s="505"/>
      <c r="CQ5" s="79"/>
      <c r="CR5" s="504"/>
      <c r="CS5" s="504"/>
      <c r="CT5" s="504"/>
      <c r="CU5" s="504"/>
      <c r="CV5" s="504"/>
      <c r="CW5" s="504"/>
      <c r="CX5" s="505"/>
      <c r="CY5" s="505"/>
      <c r="CZ5" s="79"/>
      <c r="DA5" s="504"/>
      <c r="DB5" s="504"/>
      <c r="DC5" s="504"/>
      <c r="DD5" s="504"/>
      <c r="DE5" s="504"/>
      <c r="DF5" s="504"/>
      <c r="DG5" s="505"/>
      <c r="DH5" s="505"/>
      <c r="DI5" s="79"/>
      <c r="DJ5" s="504"/>
      <c r="DK5" s="504"/>
      <c r="DL5" s="504"/>
      <c r="DM5" s="504"/>
      <c r="DN5" s="504"/>
      <c r="DO5" s="504"/>
      <c r="DP5" s="505"/>
      <c r="DQ5" s="505"/>
      <c r="DR5" s="79"/>
      <c r="DS5" s="504"/>
      <c r="DT5" s="504"/>
      <c r="DU5" s="504"/>
      <c r="DV5" s="504"/>
      <c r="DW5" s="504"/>
      <c r="DX5" s="504"/>
      <c r="DY5" s="505"/>
      <c r="DZ5" s="505"/>
      <c r="EA5" s="79"/>
      <c r="EB5" s="504"/>
      <c r="EC5" s="504"/>
      <c r="ED5" s="504"/>
      <c r="EE5" s="504"/>
      <c r="EF5" s="504"/>
      <c r="EG5" s="504"/>
      <c r="EH5" s="505"/>
      <c r="EI5" s="505"/>
      <c r="EJ5" s="79"/>
      <c r="EK5" s="504"/>
      <c r="EL5" s="504"/>
      <c r="EM5" s="504"/>
      <c r="EN5" s="504"/>
      <c r="EO5" s="504"/>
      <c r="EP5" s="504"/>
      <c r="EQ5" s="505"/>
      <c r="ER5" s="505"/>
      <c r="ES5" s="79"/>
      <c r="ET5" s="504"/>
      <c r="EU5" s="504"/>
      <c r="EV5" s="504"/>
      <c r="EW5" s="504"/>
      <c r="EX5" s="504"/>
      <c r="EY5" s="504"/>
      <c r="EZ5" s="505"/>
      <c r="FA5" s="505"/>
      <c r="FB5" s="79"/>
      <c r="FC5" s="504"/>
      <c r="FD5" s="504"/>
      <c r="FE5" s="504"/>
      <c r="FF5" s="504"/>
      <c r="FG5" s="504"/>
      <c r="FH5" s="504"/>
      <c r="FI5" s="505"/>
      <c r="FJ5" s="505"/>
      <c r="FK5" s="79"/>
      <c r="FL5" s="504"/>
      <c r="FM5" s="504"/>
      <c r="FN5" s="504"/>
      <c r="FO5" s="504"/>
      <c r="FP5" s="504"/>
      <c r="FQ5" s="504"/>
      <c r="FR5" s="505"/>
      <c r="FS5" s="505"/>
      <c r="FT5" s="79"/>
      <c r="FU5" s="504"/>
      <c r="FV5" s="504"/>
      <c r="FW5" s="504"/>
      <c r="FX5" s="504"/>
      <c r="FY5" s="504"/>
      <c r="FZ5" s="504"/>
      <c r="GA5" s="505"/>
      <c r="GB5" s="505"/>
      <c r="GC5" s="79"/>
      <c r="GD5" s="504"/>
      <c r="GE5" s="504"/>
      <c r="GF5" s="504"/>
      <c r="GG5" s="504"/>
      <c r="GH5" s="504"/>
      <c r="GI5" s="504"/>
      <c r="GJ5" s="505"/>
      <c r="GK5" s="505"/>
      <c r="GL5" s="79"/>
      <c r="GM5" s="504"/>
      <c r="GN5" s="504"/>
      <c r="GO5" s="504"/>
      <c r="GP5" s="504"/>
      <c r="GQ5" s="504"/>
      <c r="GR5" s="504"/>
      <c r="GS5" s="505"/>
      <c r="GT5" s="505"/>
      <c r="GU5" s="82">
        <v>43298</v>
      </c>
      <c r="GV5" s="636">
        <v>18928</v>
      </c>
      <c r="GW5" s="637" t="s">
        <v>552</v>
      </c>
      <c r="GX5" s="82"/>
      <c r="GY5" s="82"/>
      <c r="GZ5" s="580" t="s">
        <v>704</v>
      </c>
      <c r="HA5" s="83">
        <v>2088</v>
      </c>
    </row>
    <row r="6" spans="1:211" x14ac:dyDescent="0.25">
      <c r="B6" s="40"/>
      <c r="C6" s="40"/>
      <c r="D6" s="41"/>
      <c r="E6" s="42"/>
      <c r="F6" s="43"/>
      <c r="G6" s="44"/>
      <c r="H6" s="45"/>
      <c r="I6" s="46"/>
      <c r="J6" s="151" t="s">
        <v>536</v>
      </c>
      <c r="K6" s="494" t="s">
        <v>535</v>
      </c>
      <c r="L6" s="645" t="s">
        <v>597</v>
      </c>
      <c r="M6" s="146">
        <v>18500</v>
      </c>
      <c r="N6" s="87">
        <v>43283</v>
      </c>
      <c r="O6" s="88" t="s">
        <v>579</v>
      </c>
      <c r="P6" s="106">
        <v>22935</v>
      </c>
      <c r="Q6" s="76">
        <f t="shared" si="0"/>
        <v>4435</v>
      </c>
      <c r="R6" s="631">
        <v>29.3</v>
      </c>
      <c r="S6" s="90"/>
      <c r="T6" s="90"/>
      <c r="U6" s="45">
        <f t="shared" si="1"/>
        <v>671995.5</v>
      </c>
      <c r="V6" s="91" t="s">
        <v>125</v>
      </c>
      <c r="W6" s="92">
        <v>43298</v>
      </c>
      <c r="X6" s="93">
        <v>16787.52</v>
      </c>
      <c r="Y6" s="94"/>
      <c r="Z6" s="94"/>
      <c r="AA6" s="94"/>
      <c r="AB6" s="94"/>
      <c r="AC6" s="94"/>
      <c r="AD6" s="95"/>
      <c r="AE6" s="96"/>
      <c r="AF6" s="97"/>
      <c r="AG6" s="94"/>
      <c r="AH6" s="94"/>
      <c r="AI6" s="94"/>
      <c r="AJ6" s="94"/>
      <c r="AK6" s="94"/>
      <c r="AL6" s="94"/>
      <c r="AM6" s="95"/>
      <c r="AN6" s="96"/>
      <c r="AO6" s="97"/>
      <c r="AP6" s="94"/>
      <c r="AQ6" s="94"/>
      <c r="AR6" s="94"/>
      <c r="AS6" s="94"/>
      <c r="AT6" s="94"/>
      <c r="AU6" s="94"/>
      <c r="AV6" s="95"/>
      <c r="AW6" s="96"/>
      <c r="AX6" s="97"/>
      <c r="AY6" s="94"/>
      <c r="AZ6" s="94"/>
      <c r="BA6" s="94"/>
      <c r="BB6" s="94"/>
      <c r="BC6" s="94"/>
      <c r="BD6" s="94"/>
      <c r="BE6" s="95"/>
      <c r="BF6" s="96"/>
      <c r="BG6" s="97"/>
      <c r="BH6" s="94"/>
      <c r="BI6" s="94"/>
      <c r="BJ6" s="94"/>
      <c r="BK6" s="94"/>
      <c r="BL6" s="94"/>
      <c r="BM6" s="94"/>
      <c r="BN6" s="96"/>
      <c r="BO6" s="96"/>
      <c r="BP6" s="97"/>
      <c r="BQ6" s="94"/>
      <c r="BR6" s="94"/>
      <c r="BS6" s="94"/>
      <c r="BT6" s="94"/>
      <c r="BU6" s="94"/>
      <c r="BV6" s="94"/>
      <c r="BW6" s="96"/>
      <c r="BX6" s="96"/>
      <c r="BY6" s="97"/>
      <c r="BZ6" s="94"/>
      <c r="CA6" s="94"/>
      <c r="CB6" s="94"/>
      <c r="CC6" s="94"/>
      <c r="CD6" s="94"/>
      <c r="CE6" s="94"/>
      <c r="CF6" s="96"/>
      <c r="CG6" s="96"/>
      <c r="CH6" s="97"/>
      <c r="CI6" s="94"/>
      <c r="CJ6" s="94"/>
      <c r="CK6" s="94"/>
      <c r="CL6" s="94"/>
      <c r="CM6" s="94"/>
      <c r="CN6" s="94"/>
      <c r="CO6" s="95"/>
      <c r="CP6" s="96"/>
      <c r="CQ6" s="97"/>
      <c r="CR6" s="94"/>
      <c r="CS6" s="94"/>
      <c r="CT6" s="94"/>
      <c r="CU6" s="94"/>
      <c r="CV6" s="94"/>
      <c r="CW6" s="94"/>
      <c r="CX6" s="96"/>
      <c r="CY6" s="96"/>
      <c r="CZ6" s="97"/>
      <c r="DA6" s="94"/>
      <c r="DB6" s="94"/>
      <c r="DC6" s="94"/>
      <c r="DD6" s="94"/>
      <c r="DE6" s="94"/>
      <c r="DF6" s="94"/>
      <c r="DG6" s="96"/>
      <c r="DH6" s="96"/>
      <c r="DI6" s="97"/>
      <c r="DJ6" s="94"/>
      <c r="DK6" s="94"/>
      <c r="DL6" s="94"/>
      <c r="DM6" s="94"/>
      <c r="DN6" s="94"/>
      <c r="DO6" s="94"/>
      <c r="DP6" s="96"/>
      <c r="DQ6" s="96"/>
      <c r="DR6" s="97"/>
      <c r="DS6" s="94"/>
      <c r="DT6" s="94"/>
      <c r="DU6" s="94"/>
      <c r="DV6" s="94"/>
      <c r="DW6" s="94"/>
      <c r="DX6" s="94"/>
      <c r="DY6" s="96"/>
      <c r="DZ6" s="96"/>
      <c r="EA6" s="97"/>
      <c r="EB6" s="94"/>
      <c r="EC6" s="94"/>
      <c r="ED6" s="94"/>
      <c r="EE6" s="94"/>
      <c r="EF6" s="94"/>
      <c r="EG6" s="94"/>
      <c r="EH6" s="96"/>
      <c r="EI6" s="96"/>
      <c r="EJ6" s="97"/>
      <c r="EK6" s="94"/>
      <c r="EL6" s="94"/>
      <c r="EM6" s="94"/>
      <c r="EN6" s="94"/>
      <c r="EO6" s="94"/>
      <c r="EP6" s="94"/>
      <c r="EQ6" s="96"/>
      <c r="ER6" s="96"/>
      <c r="ES6" s="97"/>
      <c r="ET6" s="94"/>
      <c r="EU6" s="94"/>
      <c r="EV6" s="94"/>
      <c r="EW6" s="94"/>
      <c r="EX6" s="94"/>
      <c r="EY6" s="94"/>
      <c r="EZ6" s="96"/>
      <c r="FA6" s="96"/>
      <c r="FB6" s="97"/>
      <c r="FC6" s="94"/>
      <c r="FD6" s="94"/>
      <c r="FE6" s="94"/>
      <c r="FF6" s="94"/>
      <c r="FG6" s="94"/>
      <c r="FH6" s="94"/>
      <c r="FI6" s="96"/>
      <c r="FJ6" s="96"/>
      <c r="FK6" s="97"/>
      <c r="FL6" s="94"/>
      <c r="FM6" s="94"/>
      <c r="FN6" s="94"/>
      <c r="FO6" s="94"/>
      <c r="FP6" s="94"/>
      <c r="FQ6" s="94"/>
      <c r="FR6" s="96"/>
      <c r="FS6" s="96"/>
      <c r="FT6" s="97"/>
      <c r="FU6" s="94"/>
      <c r="FV6" s="94"/>
      <c r="FW6" s="94"/>
      <c r="FX6" s="94"/>
      <c r="FY6" s="94"/>
      <c r="FZ6" s="94"/>
      <c r="GA6" s="96"/>
      <c r="GB6" s="96"/>
      <c r="GC6" s="97"/>
      <c r="GD6" s="94"/>
      <c r="GE6" s="94"/>
      <c r="GF6" s="94"/>
      <c r="GG6" s="94"/>
      <c r="GH6" s="94"/>
      <c r="GI6" s="94"/>
      <c r="GJ6" s="96"/>
      <c r="GK6" s="96"/>
      <c r="GL6" s="97"/>
      <c r="GM6" s="94"/>
      <c r="GN6" s="94"/>
      <c r="GO6" s="94"/>
      <c r="GP6" s="94"/>
      <c r="GQ6" s="94"/>
      <c r="GR6" s="94"/>
      <c r="GS6" s="96"/>
      <c r="GT6" s="96"/>
      <c r="GU6" s="101">
        <v>43298</v>
      </c>
      <c r="GV6" s="636"/>
      <c r="GW6" s="222"/>
      <c r="GX6" s="101"/>
      <c r="GY6" s="101"/>
      <c r="GZ6" s="625" t="s">
        <v>704</v>
      </c>
      <c r="HA6" s="102">
        <v>3944</v>
      </c>
    </row>
    <row r="7" spans="1:211" ht="15.75" customHeight="1" x14ac:dyDescent="0.25">
      <c r="B7" s="40"/>
      <c r="C7" s="40"/>
      <c r="D7" s="41"/>
      <c r="E7" s="42"/>
      <c r="F7" s="43"/>
      <c r="G7" s="44"/>
      <c r="H7" s="45"/>
      <c r="I7" s="46"/>
      <c r="J7" s="359" t="s">
        <v>537</v>
      </c>
      <c r="K7" s="495" t="s">
        <v>30</v>
      </c>
      <c r="L7" s="646" t="s">
        <v>598</v>
      </c>
      <c r="M7" s="72">
        <v>11980</v>
      </c>
      <c r="N7" s="73">
        <v>43283</v>
      </c>
      <c r="O7" s="74" t="s">
        <v>580</v>
      </c>
      <c r="P7" s="75">
        <v>15100</v>
      </c>
      <c r="Q7" s="76">
        <f t="shared" si="0"/>
        <v>3120</v>
      </c>
      <c r="R7" s="77">
        <v>29.3</v>
      </c>
      <c r="S7" s="78"/>
      <c r="T7" s="78"/>
      <c r="U7" s="45">
        <f t="shared" si="1"/>
        <v>442430</v>
      </c>
      <c r="V7" s="91" t="s">
        <v>125</v>
      </c>
      <c r="W7" s="92">
        <v>43298</v>
      </c>
      <c r="X7" s="93">
        <v>10857.6</v>
      </c>
      <c r="Y7" s="94"/>
      <c r="Z7" s="94"/>
      <c r="AA7" s="94"/>
      <c r="AB7" s="94"/>
      <c r="AC7" s="94"/>
      <c r="AD7" s="95"/>
      <c r="AE7" s="96"/>
      <c r="AF7" s="97"/>
      <c r="AG7" s="94"/>
      <c r="AH7" s="94"/>
      <c r="AI7" s="94"/>
      <c r="AJ7" s="94"/>
      <c r="AK7" s="94"/>
      <c r="AL7" s="94"/>
      <c r="AM7" s="95"/>
      <c r="AN7" s="96"/>
      <c r="AO7" s="97"/>
      <c r="AP7" s="94"/>
      <c r="AQ7" s="94"/>
      <c r="AR7" s="94"/>
      <c r="AS7" s="94"/>
      <c r="AT7" s="94"/>
      <c r="AU7" s="94"/>
      <c r="AV7" s="95"/>
      <c r="AW7" s="96"/>
      <c r="AX7" s="97"/>
      <c r="AY7" s="94"/>
      <c r="AZ7" s="94"/>
      <c r="BA7" s="94"/>
      <c r="BB7" s="94"/>
      <c r="BC7" s="94"/>
      <c r="BD7" s="94"/>
      <c r="BE7" s="95"/>
      <c r="BF7" s="96"/>
      <c r="BG7" s="97"/>
      <c r="BH7" s="94"/>
      <c r="BI7" s="94"/>
      <c r="BJ7" s="94"/>
      <c r="BK7" s="94"/>
      <c r="BL7" s="94"/>
      <c r="BM7" s="94"/>
      <c r="BN7" s="96"/>
      <c r="BO7" s="96"/>
      <c r="BP7" s="97"/>
      <c r="BQ7" s="94"/>
      <c r="BR7" s="94"/>
      <c r="BS7" s="94"/>
      <c r="BT7" s="94"/>
      <c r="BU7" s="94"/>
      <c r="BV7" s="94"/>
      <c r="BW7" s="96"/>
      <c r="BX7" s="96"/>
      <c r="BY7" s="97"/>
      <c r="BZ7" s="94"/>
      <c r="CA7" s="94"/>
      <c r="CB7" s="94"/>
      <c r="CC7" s="94"/>
      <c r="CD7" s="94"/>
      <c r="CE7" s="94"/>
      <c r="CF7" s="96"/>
      <c r="CG7" s="96"/>
      <c r="CH7" s="97"/>
      <c r="CI7" s="94"/>
      <c r="CJ7" s="94"/>
      <c r="CK7" s="94"/>
      <c r="CL7" s="94"/>
      <c r="CM7" s="94"/>
      <c r="CN7" s="94"/>
      <c r="CO7" s="95"/>
      <c r="CP7" s="96"/>
      <c r="CQ7" s="97"/>
      <c r="CR7" s="94"/>
      <c r="CS7" s="94"/>
      <c r="CT7" s="94"/>
      <c r="CU7" s="94"/>
      <c r="CV7" s="94"/>
      <c r="CW7" s="94"/>
      <c r="CX7" s="96"/>
      <c r="CY7" s="96"/>
      <c r="CZ7" s="97"/>
      <c r="DA7" s="94"/>
      <c r="DB7" s="94"/>
      <c r="DC7" s="94"/>
      <c r="DD7" s="94"/>
      <c r="DE7" s="94"/>
      <c r="DF7" s="94"/>
      <c r="DG7" s="96"/>
      <c r="DH7" s="96"/>
      <c r="DI7" s="97"/>
      <c r="DJ7" s="94"/>
      <c r="DK7" s="94"/>
      <c r="DL7" s="94"/>
      <c r="DM7" s="94"/>
      <c r="DN7" s="94"/>
      <c r="DO7" s="94"/>
      <c r="DP7" s="96"/>
      <c r="DQ7" s="96"/>
      <c r="DR7" s="97"/>
      <c r="DS7" s="94"/>
      <c r="DT7" s="94"/>
      <c r="DU7" s="94"/>
      <c r="DV7" s="94"/>
      <c r="DW7" s="94"/>
      <c r="DX7" s="94"/>
      <c r="DY7" s="96"/>
      <c r="DZ7" s="96"/>
      <c r="EA7" s="97"/>
      <c r="EB7" s="94"/>
      <c r="EC7" s="94"/>
      <c r="ED7" s="94"/>
      <c r="EE7" s="94"/>
      <c r="EF7" s="94"/>
      <c r="EG7" s="94"/>
      <c r="EH7" s="96"/>
      <c r="EI7" s="96"/>
      <c r="EJ7" s="97"/>
      <c r="EK7" s="94"/>
      <c r="EL7" s="94"/>
      <c r="EM7" s="94"/>
      <c r="EN7" s="94"/>
      <c r="EO7" s="94"/>
      <c r="EP7" s="94"/>
      <c r="EQ7" s="96"/>
      <c r="ER7" s="96"/>
      <c r="ES7" s="97"/>
      <c r="ET7" s="94"/>
      <c r="EU7" s="94"/>
      <c r="EV7" s="94"/>
      <c r="EW7" s="94"/>
      <c r="EX7" s="94"/>
      <c r="EY7" s="94"/>
      <c r="EZ7" s="96"/>
      <c r="FA7" s="96"/>
      <c r="FB7" s="97"/>
      <c r="FC7" s="94"/>
      <c r="FD7" s="94"/>
      <c r="FE7" s="94"/>
      <c r="FF7" s="94"/>
      <c r="FG7" s="94"/>
      <c r="FH7" s="94"/>
      <c r="FI7" s="96"/>
      <c r="FJ7" s="96"/>
      <c r="FK7" s="97"/>
      <c r="FL7" s="94"/>
      <c r="FM7" s="94"/>
      <c r="FN7" s="94"/>
      <c r="FO7" s="94"/>
      <c r="FP7" s="94"/>
      <c r="FQ7" s="94"/>
      <c r="FR7" s="96"/>
      <c r="FS7" s="96"/>
      <c r="FT7" s="97"/>
      <c r="FU7" s="94"/>
      <c r="FV7" s="94"/>
      <c r="FW7" s="94"/>
      <c r="FX7" s="94"/>
      <c r="FY7" s="94"/>
      <c r="FZ7" s="94"/>
      <c r="GA7" s="96"/>
      <c r="GB7" s="96"/>
      <c r="GC7" s="97"/>
      <c r="GD7" s="94"/>
      <c r="GE7" s="94"/>
      <c r="GF7" s="94"/>
      <c r="GG7" s="94"/>
      <c r="GH7" s="94"/>
      <c r="GI7" s="94"/>
      <c r="GJ7" s="96"/>
      <c r="GK7" s="96"/>
      <c r="GL7" s="97"/>
      <c r="GM7" s="94"/>
      <c r="GN7" s="94"/>
      <c r="GO7" s="94"/>
      <c r="GP7" s="94"/>
      <c r="GQ7" s="94"/>
      <c r="GR7" s="94"/>
      <c r="GS7" s="96"/>
      <c r="GT7" s="96"/>
      <c r="GU7" s="101">
        <v>43298</v>
      </c>
      <c r="GV7" s="636">
        <v>18928</v>
      </c>
      <c r="GW7" s="100" t="s">
        <v>553</v>
      </c>
      <c r="GX7" s="101"/>
      <c r="GY7" s="101"/>
      <c r="GZ7" s="625" t="s">
        <v>704</v>
      </c>
      <c r="HA7" s="102">
        <v>2088</v>
      </c>
    </row>
    <row r="8" spans="1:211" x14ac:dyDescent="0.25">
      <c r="B8" s="40"/>
      <c r="C8" s="40"/>
      <c r="D8" s="41"/>
      <c r="E8" s="42"/>
      <c r="F8" s="43"/>
      <c r="G8" s="44"/>
      <c r="H8" s="45"/>
      <c r="I8" s="46"/>
      <c r="J8" s="519" t="s">
        <v>470</v>
      </c>
      <c r="K8" s="494" t="s">
        <v>527</v>
      </c>
      <c r="L8" s="645" t="s">
        <v>599</v>
      </c>
      <c r="M8" s="86">
        <v>20370</v>
      </c>
      <c r="N8" s="87">
        <v>43284</v>
      </c>
      <c r="O8" s="88">
        <v>163</v>
      </c>
      <c r="P8" s="89">
        <v>20400</v>
      </c>
      <c r="Q8" s="76">
        <f t="shared" si="0"/>
        <v>30</v>
      </c>
      <c r="R8" s="631">
        <v>37.700000000000003</v>
      </c>
      <c r="S8" s="90"/>
      <c r="T8" s="90"/>
      <c r="U8" s="45">
        <f>R8*P8</f>
        <v>769080</v>
      </c>
      <c r="V8" s="91" t="s">
        <v>125</v>
      </c>
      <c r="W8" s="92">
        <v>43293</v>
      </c>
      <c r="X8" s="93"/>
      <c r="Y8" s="94"/>
      <c r="Z8" s="94"/>
      <c r="AA8" s="94"/>
      <c r="AB8" s="94"/>
      <c r="AC8" s="94"/>
      <c r="AD8" s="95"/>
      <c r="AE8" s="96"/>
      <c r="AF8" s="97"/>
      <c r="AG8" s="94"/>
      <c r="AH8" s="94"/>
      <c r="AI8" s="94"/>
      <c r="AJ8" s="94"/>
      <c r="AK8" s="94"/>
      <c r="AL8" s="94"/>
      <c r="AM8" s="95"/>
      <c r="AN8" s="96"/>
      <c r="AO8" s="97"/>
      <c r="AP8" s="94"/>
      <c r="AQ8" s="94"/>
      <c r="AR8" s="94"/>
      <c r="AS8" s="94"/>
      <c r="AT8" s="94"/>
      <c r="AU8" s="94"/>
      <c r="AV8" s="95"/>
      <c r="AW8" s="96"/>
      <c r="AX8" s="97"/>
      <c r="AY8" s="94"/>
      <c r="AZ8" s="94"/>
      <c r="BA8" s="94"/>
      <c r="BB8" s="94"/>
      <c r="BC8" s="94"/>
      <c r="BD8" s="94"/>
      <c r="BE8" s="95"/>
      <c r="BF8" s="96"/>
      <c r="BG8" s="97"/>
      <c r="BH8" s="94"/>
      <c r="BI8" s="94"/>
      <c r="BJ8" s="94"/>
      <c r="BK8" s="94"/>
      <c r="BL8" s="94"/>
      <c r="BM8" s="94"/>
      <c r="BN8" s="96"/>
      <c r="BO8" s="96"/>
      <c r="BP8" s="97"/>
      <c r="BQ8" s="94"/>
      <c r="BR8" s="94"/>
      <c r="BS8" s="94"/>
      <c r="BT8" s="94"/>
      <c r="BU8" s="94"/>
      <c r="BV8" s="94"/>
      <c r="BW8" s="96"/>
      <c r="BX8" s="96"/>
      <c r="BY8" s="97"/>
      <c r="BZ8" s="94"/>
      <c r="CA8" s="94"/>
      <c r="CB8" s="94"/>
      <c r="CC8" s="94"/>
      <c r="CD8" s="94"/>
      <c r="CE8" s="94"/>
      <c r="CF8" s="96"/>
      <c r="CG8" s="96"/>
      <c r="CH8" s="97"/>
      <c r="CI8" s="94"/>
      <c r="CJ8" s="94"/>
      <c r="CK8" s="94"/>
      <c r="CL8" s="94"/>
      <c r="CM8" s="94"/>
      <c r="CN8" s="94"/>
      <c r="CO8" s="95"/>
      <c r="CP8" s="96"/>
      <c r="CQ8" s="97"/>
      <c r="CR8" s="94"/>
      <c r="CS8" s="94"/>
      <c r="CT8" s="94"/>
      <c r="CU8" s="94"/>
      <c r="CV8" s="94"/>
      <c r="CW8" s="94"/>
      <c r="CX8" s="96"/>
      <c r="CY8" s="96"/>
      <c r="CZ8" s="97"/>
      <c r="DA8" s="94"/>
      <c r="DB8" s="94"/>
      <c r="DC8" s="94"/>
      <c r="DD8" s="94"/>
      <c r="DE8" s="94"/>
      <c r="DF8" s="94"/>
      <c r="DG8" s="96"/>
      <c r="DH8" s="96"/>
      <c r="DI8" s="97"/>
      <c r="DJ8" s="94"/>
      <c r="DK8" s="94"/>
      <c r="DL8" s="94"/>
      <c r="DM8" s="94"/>
      <c r="DN8" s="94"/>
      <c r="DO8" s="94"/>
      <c r="DP8" s="96"/>
      <c r="DQ8" s="96"/>
      <c r="DR8" s="97"/>
      <c r="DS8" s="94"/>
      <c r="DT8" s="94"/>
      <c r="DU8" s="94"/>
      <c r="DV8" s="94"/>
      <c r="DW8" s="94"/>
      <c r="DX8" s="94"/>
      <c r="DY8" s="96"/>
      <c r="DZ8" s="96"/>
      <c r="EA8" s="97"/>
      <c r="EB8" s="94"/>
      <c r="EC8" s="94"/>
      <c r="ED8" s="94"/>
      <c r="EE8" s="94"/>
      <c r="EF8" s="94"/>
      <c r="EG8" s="94"/>
      <c r="EH8" s="96"/>
      <c r="EI8" s="96"/>
      <c r="EJ8" s="97"/>
      <c r="EK8" s="94"/>
      <c r="EL8" s="94"/>
      <c r="EM8" s="94"/>
      <c r="EN8" s="94"/>
      <c r="EO8" s="94"/>
      <c r="EP8" s="94"/>
      <c r="EQ8" s="96"/>
      <c r="ER8" s="96"/>
      <c r="ES8" s="97"/>
      <c r="ET8" s="94"/>
      <c r="EU8" s="94"/>
      <c r="EV8" s="94"/>
      <c r="EW8" s="94"/>
      <c r="EX8" s="94"/>
      <c r="EY8" s="94"/>
      <c r="EZ8" s="96"/>
      <c r="FA8" s="96"/>
      <c r="FB8" s="97"/>
      <c r="FC8" s="94"/>
      <c r="FD8" s="94"/>
      <c r="FE8" s="94"/>
      <c r="FF8" s="94"/>
      <c r="FG8" s="94"/>
      <c r="FH8" s="94"/>
      <c r="FI8" s="96"/>
      <c r="FJ8" s="96"/>
      <c r="FK8" s="97"/>
      <c r="FL8" s="94"/>
      <c r="FM8" s="94"/>
      <c r="FN8" s="94"/>
      <c r="FO8" s="94"/>
      <c r="FP8" s="94"/>
      <c r="FQ8" s="94"/>
      <c r="FR8" s="96"/>
      <c r="FS8" s="96"/>
      <c r="FT8" s="97"/>
      <c r="FU8" s="94"/>
      <c r="FV8" s="94"/>
      <c r="FW8" s="94"/>
      <c r="FX8" s="94"/>
      <c r="FY8" s="94"/>
      <c r="FZ8" s="94"/>
      <c r="GA8" s="96"/>
      <c r="GB8" s="96"/>
      <c r="GC8" s="97"/>
      <c r="GD8" s="94"/>
      <c r="GE8" s="94"/>
      <c r="GF8" s="94"/>
      <c r="GG8" s="94"/>
      <c r="GH8" s="94"/>
      <c r="GI8" s="94"/>
      <c r="GJ8" s="96"/>
      <c r="GK8" s="96"/>
      <c r="GL8" s="97"/>
      <c r="GM8" s="94"/>
      <c r="GN8" s="94"/>
      <c r="GO8" s="94"/>
      <c r="GP8" s="94"/>
      <c r="GQ8" s="94"/>
      <c r="GR8" s="94"/>
      <c r="GS8" s="96"/>
      <c r="GT8" s="96"/>
      <c r="GU8" s="101"/>
      <c r="GV8" s="99"/>
      <c r="GW8" s="100"/>
      <c r="GX8" s="101"/>
      <c r="GY8" s="101"/>
      <c r="GZ8" s="582" t="s">
        <v>704</v>
      </c>
      <c r="HA8" s="102">
        <v>3944</v>
      </c>
    </row>
    <row r="9" spans="1:211" ht="30" x14ac:dyDescent="0.25">
      <c r="B9" s="40"/>
      <c r="C9" s="40"/>
      <c r="D9" s="41"/>
      <c r="E9" s="42"/>
      <c r="F9" s="43"/>
      <c r="G9" s="44"/>
      <c r="H9" s="45"/>
      <c r="I9" s="46"/>
      <c r="J9" s="125" t="s">
        <v>538</v>
      </c>
      <c r="K9" s="494" t="s">
        <v>247</v>
      </c>
      <c r="L9" s="645" t="s">
        <v>600</v>
      </c>
      <c r="M9" s="86">
        <v>21740</v>
      </c>
      <c r="N9" s="87">
        <v>43285</v>
      </c>
      <c r="O9" s="88" t="s">
        <v>584</v>
      </c>
      <c r="P9" s="89">
        <f>27595-331</f>
        <v>27264</v>
      </c>
      <c r="Q9" s="76">
        <f t="shared" si="0"/>
        <v>5524</v>
      </c>
      <c r="R9" s="631">
        <v>29.3</v>
      </c>
      <c r="S9" s="853"/>
      <c r="T9" s="854"/>
      <c r="U9" s="45">
        <f>R9*P9</f>
        <v>798835.20000000007</v>
      </c>
      <c r="V9" s="91" t="s">
        <v>125</v>
      </c>
      <c r="W9" s="92">
        <v>43299</v>
      </c>
      <c r="X9" s="93">
        <v>20880</v>
      </c>
      <c r="Y9" s="94"/>
      <c r="Z9" s="94"/>
      <c r="AA9" s="94"/>
      <c r="AB9" s="94"/>
      <c r="AC9" s="94"/>
      <c r="AD9" s="95"/>
      <c r="AE9" s="96"/>
      <c r="AF9" s="97"/>
      <c r="AG9" s="94"/>
      <c r="AH9" s="94"/>
      <c r="AI9" s="94"/>
      <c r="AJ9" s="94"/>
      <c r="AK9" s="94"/>
      <c r="AL9" s="94"/>
      <c r="AM9" s="95"/>
      <c r="AN9" s="96"/>
      <c r="AO9" s="97"/>
      <c r="AP9" s="94"/>
      <c r="AQ9" s="94"/>
      <c r="AR9" s="94"/>
      <c r="AS9" s="94"/>
      <c r="AT9" s="94"/>
      <c r="AU9" s="94"/>
      <c r="AV9" s="95"/>
      <c r="AW9" s="96"/>
      <c r="AX9" s="97"/>
      <c r="AY9" s="94"/>
      <c r="AZ9" s="94"/>
      <c r="BA9" s="94"/>
      <c r="BB9" s="94"/>
      <c r="BC9" s="94"/>
      <c r="BD9" s="94"/>
      <c r="BE9" s="95"/>
      <c r="BF9" s="96"/>
      <c r="BG9" s="97"/>
      <c r="BH9" s="94"/>
      <c r="BI9" s="94"/>
      <c r="BJ9" s="94"/>
      <c r="BK9" s="94"/>
      <c r="BL9" s="94"/>
      <c r="BM9" s="94"/>
      <c r="BN9" s="96"/>
      <c r="BO9" s="96"/>
      <c r="BP9" s="97"/>
      <c r="BQ9" s="94"/>
      <c r="BR9" s="94"/>
      <c r="BS9" s="94"/>
      <c r="BT9" s="94"/>
      <c r="BU9" s="94"/>
      <c r="BV9" s="94"/>
      <c r="BW9" s="96"/>
      <c r="BX9" s="96"/>
      <c r="BY9" s="97"/>
      <c r="BZ9" s="94"/>
      <c r="CA9" s="94"/>
      <c r="CB9" s="94"/>
      <c r="CC9" s="94"/>
      <c r="CD9" s="94"/>
      <c r="CE9" s="94"/>
      <c r="CF9" s="96"/>
      <c r="CG9" s="96"/>
      <c r="CH9" s="97"/>
      <c r="CI9" s="94"/>
      <c r="CJ9" s="94"/>
      <c r="CK9" s="94"/>
      <c r="CL9" s="94"/>
      <c r="CM9" s="94"/>
      <c r="CN9" s="94"/>
      <c r="CO9" s="95"/>
      <c r="CP9" s="96"/>
      <c r="CQ9" s="97"/>
      <c r="CR9" s="94"/>
      <c r="CS9" s="94"/>
      <c r="CT9" s="94"/>
      <c r="CU9" s="94"/>
      <c r="CV9" s="94"/>
      <c r="CW9" s="94"/>
      <c r="CX9" s="96"/>
      <c r="CY9" s="96"/>
      <c r="CZ9" s="97"/>
      <c r="DA9" s="94"/>
      <c r="DB9" s="94"/>
      <c r="DC9" s="94"/>
      <c r="DD9" s="94"/>
      <c r="DE9" s="94"/>
      <c r="DF9" s="94"/>
      <c r="DG9" s="96"/>
      <c r="DH9" s="96"/>
      <c r="DI9" s="97"/>
      <c r="DJ9" s="94"/>
      <c r="DK9" s="94"/>
      <c r="DL9" s="94"/>
      <c r="DM9" s="94"/>
      <c r="DN9" s="94"/>
      <c r="DO9" s="94"/>
      <c r="DP9" s="96"/>
      <c r="DQ9" s="96"/>
      <c r="DR9" s="97"/>
      <c r="DS9" s="94"/>
      <c r="DT9" s="94"/>
      <c r="DU9" s="94"/>
      <c r="DV9" s="94"/>
      <c r="DW9" s="94"/>
      <c r="DX9" s="94"/>
      <c r="DY9" s="96"/>
      <c r="DZ9" s="96"/>
      <c r="EA9" s="97"/>
      <c r="EB9" s="94"/>
      <c r="EC9" s="94"/>
      <c r="ED9" s="94"/>
      <c r="EE9" s="94"/>
      <c r="EF9" s="94"/>
      <c r="EG9" s="94"/>
      <c r="EH9" s="96"/>
      <c r="EI9" s="96"/>
      <c r="EJ9" s="97"/>
      <c r="EK9" s="94"/>
      <c r="EL9" s="94"/>
      <c r="EM9" s="94"/>
      <c r="EN9" s="94"/>
      <c r="EO9" s="94"/>
      <c r="EP9" s="94"/>
      <c r="EQ9" s="96"/>
      <c r="ER9" s="96"/>
      <c r="ES9" s="97"/>
      <c r="ET9" s="94"/>
      <c r="EU9" s="94"/>
      <c r="EV9" s="94"/>
      <c r="EW9" s="94"/>
      <c r="EX9" s="94"/>
      <c r="EY9" s="94"/>
      <c r="EZ9" s="96"/>
      <c r="FA9" s="96"/>
      <c r="FB9" s="97"/>
      <c r="FC9" s="94"/>
      <c r="FD9" s="94"/>
      <c r="FE9" s="94"/>
      <c r="FF9" s="94"/>
      <c r="FG9" s="94"/>
      <c r="FH9" s="94"/>
      <c r="FI9" s="96"/>
      <c r="FJ9" s="96"/>
      <c r="FK9" s="97"/>
      <c r="FL9" s="94"/>
      <c r="FM9" s="94"/>
      <c r="FN9" s="94"/>
      <c r="FO9" s="94"/>
      <c r="FP9" s="94"/>
      <c r="FQ9" s="94"/>
      <c r="FR9" s="96"/>
      <c r="FS9" s="96"/>
      <c r="FT9" s="97"/>
      <c r="FU9" s="94"/>
      <c r="FV9" s="94"/>
      <c r="FW9" s="94"/>
      <c r="FX9" s="94"/>
      <c r="FY9" s="94"/>
      <c r="FZ9" s="94"/>
      <c r="GA9" s="96"/>
      <c r="GB9" s="96"/>
      <c r="GC9" s="97"/>
      <c r="GD9" s="94"/>
      <c r="GE9" s="94"/>
      <c r="GF9" s="94"/>
      <c r="GG9" s="94"/>
      <c r="GH9" s="94"/>
      <c r="GI9" s="94"/>
      <c r="GJ9" s="96"/>
      <c r="GK9" s="96"/>
      <c r="GL9" s="97"/>
      <c r="GM9" s="94"/>
      <c r="GN9" s="94"/>
      <c r="GO9" s="94"/>
      <c r="GP9" s="94"/>
      <c r="GQ9" s="94"/>
      <c r="GR9" s="94"/>
      <c r="GS9" s="96"/>
      <c r="GT9" s="96"/>
      <c r="GU9" s="101">
        <v>43299</v>
      </c>
      <c r="GV9" s="99"/>
      <c r="GW9" s="103"/>
      <c r="GX9" s="101"/>
      <c r="GY9" s="101"/>
      <c r="GZ9" s="582" t="s">
        <v>704</v>
      </c>
      <c r="HA9" s="102">
        <v>3944</v>
      </c>
    </row>
    <row r="10" spans="1:211" x14ac:dyDescent="0.25">
      <c r="B10" s="40"/>
      <c r="C10" s="40"/>
      <c r="D10" s="41"/>
      <c r="E10" s="42"/>
      <c r="F10" s="43"/>
      <c r="G10" s="44"/>
      <c r="H10" s="45"/>
      <c r="I10" s="46"/>
      <c r="J10" s="104" t="s">
        <v>539</v>
      </c>
      <c r="K10" s="494" t="s">
        <v>31</v>
      </c>
      <c r="L10" s="645" t="s">
        <v>601</v>
      </c>
      <c r="M10" s="105">
        <v>23240</v>
      </c>
      <c r="N10" s="87">
        <v>43286</v>
      </c>
      <c r="O10" s="88" t="s">
        <v>583</v>
      </c>
      <c r="P10" s="106">
        <v>29070</v>
      </c>
      <c r="Q10" s="76">
        <f t="shared" si="0"/>
        <v>5830</v>
      </c>
      <c r="R10" s="99">
        <v>30</v>
      </c>
      <c r="S10" s="90"/>
      <c r="T10" s="90"/>
      <c r="U10" s="45">
        <f t="shared" ref="U10:U99" si="2">R10*P10</f>
        <v>872100</v>
      </c>
      <c r="V10" s="107" t="s">
        <v>125</v>
      </c>
      <c r="W10" s="108">
        <v>43299</v>
      </c>
      <c r="X10" s="109">
        <v>20880</v>
      </c>
      <c r="Y10" s="110"/>
      <c r="Z10" s="110"/>
      <c r="AA10" s="110"/>
      <c r="AB10" s="110"/>
      <c r="AC10" s="110"/>
      <c r="AD10" s="95"/>
      <c r="AE10" s="96"/>
      <c r="AF10" s="111"/>
      <c r="AG10" s="110"/>
      <c r="AH10" s="110"/>
      <c r="AI10" s="110"/>
      <c r="AJ10" s="110"/>
      <c r="AK10" s="110"/>
      <c r="AL10" s="110"/>
      <c r="AM10" s="95"/>
      <c r="AN10" s="96"/>
      <c r="AO10" s="111"/>
      <c r="AP10" s="110"/>
      <c r="AQ10" s="110"/>
      <c r="AR10" s="110"/>
      <c r="AS10" s="110"/>
      <c r="AT10" s="110"/>
      <c r="AU10" s="110"/>
      <c r="AV10" s="95"/>
      <c r="AW10" s="96"/>
      <c r="AX10" s="111"/>
      <c r="AY10" s="110"/>
      <c r="AZ10" s="110"/>
      <c r="BA10" s="110"/>
      <c r="BB10" s="110"/>
      <c r="BC10" s="110"/>
      <c r="BD10" s="110"/>
      <c r="BE10" s="95"/>
      <c r="BF10" s="96"/>
      <c r="BG10" s="111"/>
      <c r="BH10" s="110"/>
      <c r="BI10" s="110"/>
      <c r="BJ10" s="110"/>
      <c r="BK10" s="110"/>
      <c r="BL10" s="110"/>
      <c r="BM10" s="110"/>
      <c r="BN10" s="96"/>
      <c r="BO10" s="96"/>
      <c r="BP10" s="111"/>
      <c r="BQ10" s="110"/>
      <c r="BR10" s="110"/>
      <c r="BS10" s="110"/>
      <c r="BT10" s="110"/>
      <c r="BU10" s="110"/>
      <c r="BV10" s="110"/>
      <c r="BW10" s="96"/>
      <c r="BX10" s="96"/>
      <c r="BY10" s="111"/>
      <c r="BZ10" s="110"/>
      <c r="CA10" s="110"/>
      <c r="CB10" s="110"/>
      <c r="CC10" s="110"/>
      <c r="CD10" s="110"/>
      <c r="CE10" s="110"/>
      <c r="CF10" s="96"/>
      <c r="CG10" s="96"/>
      <c r="CH10" s="111"/>
      <c r="CI10" s="110"/>
      <c r="CJ10" s="110"/>
      <c r="CK10" s="110"/>
      <c r="CL10" s="110"/>
      <c r="CM10" s="110"/>
      <c r="CN10" s="110"/>
      <c r="CO10" s="95"/>
      <c r="CP10" s="96"/>
      <c r="CQ10" s="111"/>
      <c r="CR10" s="110"/>
      <c r="CS10" s="110"/>
      <c r="CT10" s="110"/>
      <c r="CU10" s="110"/>
      <c r="CV10" s="110"/>
      <c r="CW10" s="110"/>
      <c r="CX10" s="96"/>
      <c r="CY10" s="96"/>
      <c r="CZ10" s="111"/>
      <c r="DA10" s="110"/>
      <c r="DB10" s="110"/>
      <c r="DC10" s="110"/>
      <c r="DD10" s="110"/>
      <c r="DE10" s="110"/>
      <c r="DF10" s="110"/>
      <c r="DG10" s="96"/>
      <c r="DH10" s="96"/>
      <c r="DI10" s="111"/>
      <c r="DJ10" s="110"/>
      <c r="DK10" s="110"/>
      <c r="DL10" s="110"/>
      <c r="DM10" s="110"/>
      <c r="DN10" s="110"/>
      <c r="DO10" s="110"/>
      <c r="DP10" s="96"/>
      <c r="DQ10" s="96"/>
      <c r="DR10" s="111"/>
      <c r="DS10" s="110"/>
      <c r="DT10" s="110"/>
      <c r="DU10" s="110"/>
      <c r="DV10" s="110"/>
      <c r="DW10" s="110"/>
      <c r="DX10" s="110"/>
      <c r="DY10" s="96"/>
      <c r="DZ10" s="96"/>
      <c r="EA10" s="111"/>
      <c r="EB10" s="110"/>
      <c r="EC10" s="110"/>
      <c r="ED10" s="110"/>
      <c r="EE10" s="110"/>
      <c r="EF10" s="110"/>
      <c r="EG10" s="110"/>
      <c r="EH10" s="96"/>
      <c r="EI10" s="96"/>
      <c r="EJ10" s="111"/>
      <c r="EK10" s="110"/>
      <c r="EL10" s="110"/>
      <c r="EM10" s="110"/>
      <c r="EN10" s="110"/>
      <c r="EO10" s="110"/>
      <c r="EP10" s="110"/>
      <c r="EQ10" s="96"/>
      <c r="ER10" s="96"/>
      <c r="ES10" s="111"/>
      <c r="ET10" s="110"/>
      <c r="EU10" s="110"/>
      <c r="EV10" s="110"/>
      <c r="EW10" s="110"/>
      <c r="EX10" s="110"/>
      <c r="EY10" s="110"/>
      <c r="EZ10" s="96"/>
      <c r="FA10" s="96"/>
      <c r="FB10" s="111"/>
      <c r="FC10" s="110"/>
      <c r="FD10" s="110"/>
      <c r="FE10" s="110"/>
      <c r="FF10" s="110"/>
      <c r="FG10" s="110"/>
      <c r="FH10" s="110"/>
      <c r="FI10" s="96"/>
      <c r="FJ10" s="96"/>
      <c r="FK10" s="111"/>
      <c r="FL10" s="110"/>
      <c r="FM10" s="110"/>
      <c r="FN10" s="110"/>
      <c r="FO10" s="110"/>
      <c r="FP10" s="110"/>
      <c r="FQ10" s="110"/>
      <c r="FR10" s="96"/>
      <c r="FS10" s="96"/>
      <c r="FT10" s="111"/>
      <c r="FU10" s="110"/>
      <c r="FV10" s="110"/>
      <c r="FW10" s="110"/>
      <c r="FX10" s="110"/>
      <c r="FY10" s="110"/>
      <c r="FZ10" s="110"/>
      <c r="GA10" s="96"/>
      <c r="GB10" s="96"/>
      <c r="GC10" s="111"/>
      <c r="GD10" s="110"/>
      <c r="GE10" s="110"/>
      <c r="GF10" s="110"/>
      <c r="GG10" s="110"/>
      <c r="GH10" s="110"/>
      <c r="GI10" s="110"/>
      <c r="GJ10" s="96"/>
      <c r="GK10" s="96"/>
      <c r="GL10" s="111"/>
      <c r="GM10" s="110"/>
      <c r="GN10" s="110"/>
      <c r="GO10" s="110"/>
      <c r="GP10" s="110"/>
      <c r="GQ10" s="110"/>
      <c r="GR10" s="110"/>
      <c r="GS10" s="96"/>
      <c r="GT10" s="96"/>
      <c r="GU10" s="112">
        <v>43299</v>
      </c>
      <c r="GV10" s="99"/>
      <c r="GW10" s="100"/>
      <c r="GX10" s="101"/>
      <c r="GY10" s="114"/>
      <c r="GZ10" s="583" t="s">
        <v>704</v>
      </c>
      <c r="HA10" s="229">
        <v>3944</v>
      </c>
      <c r="HB10" s="116"/>
      <c r="HC10" s="116"/>
    </row>
    <row r="11" spans="1:211" x14ac:dyDescent="0.25">
      <c r="B11" s="40"/>
      <c r="C11" s="40"/>
      <c r="D11" s="41"/>
      <c r="E11" s="42"/>
      <c r="F11" s="43"/>
      <c r="G11" s="44"/>
      <c r="H11" s="45"/>
      <c r="I11" s="46"/>
      <c r="J11" s="104" t="s">
        <v>95</v>
      </c>
      <c r="K11" s="494" t="s">
        <v>30</v>
      </c>
      <c r="L11" s="645" t="s">
        <v>601</v>
      </c>
      <c r="M11" s="86">
        <v>10630</v>
      </c>
      <c r="N11" s="87">
        <v>43286</v>
      </c>
      <c r="O11" s="88" t="s">
        <v>610</v>
      </c>
      <c r="P11" s="117">
        <v>13330</v>
      </c>
      <c r="Q11" s="76">
        <f t="shared" si="0"/>
        <v>2700</v>
      </c>
      <c r="R11" s="118">
        <v>30</v>
      </c>
      <c r="S11" s="119"/>
      <c r="T11" s="120"/>
      <c r="U11" s="45">
        <f t="shared" si="2"/>
        <v>399900</v>
      </c>
      <c r="V11" s="107" t="s">
        <v>125</v>
      </c>
      <c r="W11" s="108">
        <v>43301</v>
      </c>
      <c r="X11" s="109">
        <v>10857.6</v>
      </c>
      <c r="Y11" s="110"/>
      <c r="Z11" s="110"/>
      <c r="AA11" s="110"/>
      <c r="AB11" s="110"/>
      <c r="AC11" s="110"/>
      <c r="AD11" s="95"/>
      <c r="AE11" s="96"/>
      <c r="AF11" s="111"/>
      <c r="AG11" s="110"/>
      <c r="AH11" s="110"/>
      <c r="AI11" s="110"/>
      <c r="AJ11" s="110"/>
      <c r="AK11" s="110"/>
      <c r="AL11" s="110"/>
      <c r="AM11" s="95"/>
      <c r="AN11" s="96"/>
      <c r="AO11" s="111"/>
      <c r="AP11" s="110"/>
      <c r="AQ11" s="110"/>
      <c r="AR11" s="110"/>
      <c r="AS11" s="110"/>
      <c r="AT11" s="110"/>
      <c r="AU11" s="110"/>
      <c r="AV11" s="95"/>
      <c r="AW11" s="96"/>
      <c r="AX11" s="111"/>
      <c r="AY11" s="110"/>
      <c r="AZ11" s="110"/>
      <c r="BA11" s="110"/>
      <c r="BB11" s="110"/>
      <c r="BC11" s="110"/>
      <c r="BD11" s="110"/>
      <c r="BE11" s="95"/>
      <c r="BF11" s="96"/>
      <c r="BG11" s="111"/>
      <c r="BH11" s="110"/>
      <c r="BI11" s="110"/>
      <c r="BJ11" s="110"/>
      <c r="BK11" s="110"/>
      <c r="BL11" s="110"/>
      <c r="BM11" s="110"/>
      <c r="BN11" s="96"/>
      <c r="BO11" s="96"/>
      <c r="BP11" s="111"/>
      <c r="BQ11" s="110"/>
      <c r="BR11" s="110"/>
      <c r="BS11" s="110"/>
      <c r="BT11" s="110"/>
      <c r="BU11" s="110"/>
      <c r="BV11" s="110"/>
      <c r="BW11" s="96"/>
      <c r="BX11" s="96"/>
      <c r="BY11" s="111"/>
      <c r="BZ11" s="110"/>
      <c r="CA11" s="110"/>
      <c r="CB11" s="110"/>
      <c r="CC11" s="110"/>
      <c r="CD11" s="110"/>
      <c r="CE11" s="110"/>
      <c r="CF11" s="96"/>
      <c r="CG11" s="96"/>
      <c r="CH11" s="111"/>
      <c r="CI11" s="110"/>
      <c r="CJ11" s="110"/>
      <c r="CK11" s="110"/>
      <c r="CL11" s="110"/>
      <c r="CM11" s="110"/>
      <c r="CN11" s="110"/>
      <c r="CO11" s="95"/>
      <c r="CP11" s="96"/>
      <c r="CQ11" s="111"/>
      <c r="CR11" s="110"/>
      <c r="CS11" s="110"/>
      <c r="CT11" s="110"/>
      <c r="CU11" s="110"/>
      <c r="CV11" s="110"/>
      <c r="CW11" s="110"/>
      <c r="CX11" s="96"/>
      <c r="CY11" s="96"/>
      <c r="CZ11" s="111"/>
      <c r="DA11" s="110"/>
      <c r="DB11" s="110"/>
      <c r="DC11" s="110"/>
      <c r="DD11" s="110"/>
      <c r="DE11" s="110"/>
      <c r="DF11" s="110"/>
      <c r="DG11" s="96"/>
      <c r="DH11" s="96"/>
      <c r="DI11" s="111"/>
      <c r="DJ11" s="110"/>
      <c r="DK11" s="110"/>
      <c r="DL11" s="110"/>
      <c r="DM11" s="110"/>
      <c r="DN11" s="110"/>
      <c r="DO11" s="110"/>
      <c r="DP11" s="96"/>
      <c r="DQ11" s="96"/>
      <c r="DR11" s="111"/>
      <c r="DS11" s="110"/>
      <c r="DT11" s="110"/>
      <c r="DU11" s="110"/>
      <c r="DV11" s="110"/>
      <c r="DW11" s="110"/>
      <c r="DX11" s="110"/>
      <c r="DY11" s="96"/>
      <c r="DZ11" s="96"/>
      <c r="EA11" s="111"/>
      <c r="EB11" s="110"/>
      <c r="EC11" s="110"/>
      <c r="ED11" s="110"/>
      <c r="EE11" s="110"/>
      <c r="EF11" s="110"/>
      <c r="EG11" s="110"/>
      <c r="EH11" s="96"/>
      <c r="EI11" s="96"/>
      <c r="EJ11" s="111"/>
      <c r="EK11" s="110"/>
      <c r="EL11" s="110"/>
      <c r="EM11" s="110"/>
      <c r="EN11" s="110"/>
      <c r="EO11" s="110"/>
      <c r="EP11" s="110"/>
      <c r="EQ11" s="96"/>
      <c r="ER11" s="96"/>
      <c r="ES11" s="111"/>
      <c r="ET11" s="110"/>
      <c r="EU11" s="110"/>
      <c r="EV11" s="110"/>
      <c r="EW11" s="110"/>
      <c r="EX11" s="110"/>
      <c r="EY11" s="110"/>
      <c r="EZ11" s="96"/>
      <c r="FA11" s="96"/>
      <c r="FB11" s="111"/>
      <c r="FC11" s="110"/>
      <c r="FD11" s="110"/>
      <c r="FE11" s="110"/>
      <c r="FF11" s="110"/>
      <c r="FG11" s="110"/>
      <c r="FH11" s="110"/>
      <c r="FI11" s="96"/>
      <c r="FJ11" s="96"/>
      <c r="FK11" s="111"/>
      <c r="FL11" s="110"/>
      <c r="FM11" s="110"/>
      <c r="FN11" s="110"/>
      <c r="FO11" s="110"/>
      <c r="FP11" s="110"/>
      <c r="FQ11" s="110"/>
      <c r="FR11" s="96"/>
      <c r="FS11" s="96"/>
      <c r="FT11" s="111"/>
      <c r="FU11" s="110"/>
      <c r="FV11" s="110"/>
      <c r="FW11" s="110"/>
      <c r="FX11" s="110"/>
      <c r="FY11" s="110"/>
      <c r="FZ11" s="110"/>
      <c r="GA11" s="96"/>
      <c r="GB11" s="96"/>
      <c r="GC11" s="111"/>
      <c r="GD11" s="110"/>
      <c r="GE11" s="110"/>
      <c r="GF11" s="110"/>
      <c r="GG11" s="110"/>
      <c r="GH11" s="110"/>
      <c r="GI11" s="110"/>
      <c r="GJ11" s="96"/>
      <c r="GK11" s="96"/>
      <c r="GL11" s="111"/>
      <c r="GM11" s="110"/>
      <c r="GN11" s="110"/>
      <c r="GO11" s="110"/>
      <c r="GP11" s="110"/>
      <c r="GQ11" s="110"/>
      <c r="GR11" s="110"/>
      <c r="GS11" s="96"/>
      <c r="GT11" s="96"/>
      <c r="GU11" s="121">
        <v>43301</v>
      </c>
      <c r="GV11" s="99">
        <v>18928</v>
      </c>
      <c r="GW11" s="100" t="s">
        <v>554</v>
      </c>
      <c r="GX11" s="114"/>
      <c r="GY11" s="114"/>
      <c r="GZ11" s="583" t="s">
        <v>704</v>
      </c>
      <c r="HA11" s="229">
        <v>2088</v>
      </c>
      <c r="HB11" s="116"/>
      <c r="HC11" s="116"/>
    </row>
    <row r="12" spans="1:211" x14ac:dyDescent="0.25">
      <c r="B12" s="116"/>
      <c r="C12" s="124"/>
      <c r="D12" s="41"/>
      <c r="E12" s="42"/>
      <c r="F12" s="43"/>
      <c r="G12" s="44"/>
      <c r="H12" s="45"/>
      <c r="I12" s="46"/>
      <c r="J12" s="125" t="s">
        <v>540</v>
      </c>
      <c r="K12" s="494" t="s">
        <v>31</v>
      </c>
      <c r="L12" s="645" t="s">
        <v>603</v>
      </c>
      <c r="M12" s="86">
        <v>22480</v>
      </c>
      <c r="N12" s="87">
        <v>43287</v>
      </c>
      <c r="O12" s="88" t="s">
        <v>612</v>
      </c>
      <c r="P12" s="117">
        <v>27100</v>
      </c>
      <c r="Q12" s="76">
        <f t="shared" si="0"/>
        <v>4620</v>
      </c>
      <c r="R12" s="118">
        <v>30</v>
      </c>
      <c r="S12" s="99"/>
      <c r="T12" s="126"/>
      <c r="U12" s="45">
        <f t="shared" si="2"/>
        <v>813000</v>
      </c>
      <c r="V12" s="127" t="s">
        <v>125</v>
      </c>
      <c r="W12" s="128">
        <v>43301</v>
      </c>
      <c r="X12" s="129">
        <v>20880</v>
      </c>
      <c r="Y12" s="111"/>
      <c r="Z12" s="110"/>
      <c r="AA12" s="130"/>
      <c r="AB12" s="131"/>
      <c r="AC12" s="130"/>
      <c r="AD12" s="132"/>
      <c r="AE12" s="133"/>
      <c r="AF12" s="111"/>
      <c r="AG12" s="111"/>
      <c r="AH12" s="111"/>
      <c r="AI12" s="110"/>
      <c r="AJ12" s="130"/>
      <c r="AK12" s="131"/>
      <c r="AL12" s="130"/>
      <c r="AM12" s="132"/>
      <c r="AN12" s="133"/>
      <c r="AO12" s="111"/>
      <c r="AP12" s="111"/>
      <c r="AQ12" s="111"/>
      <c r="AR12" s="110"/>
      <c r="AS12" s="130"/>
      <c r="AT12" s="131"/>
      <c r="AU12" s="130"/>
      <c r="AV12" s="132"/>
      <c r="AW12" s="133"/>
      <c r="AX12" s="111"/>
      <c r="AY12" s="111"/>
      <c r="AZ12" s="111"/>
      <c r="BA12" s="110"/>
      <c r="BB12" s="130"/>
      <c r="BC12" s="131"/>
      <c r="BD12" s="130"/>
      <c r="BE12" s="132"/>
      <c r="BF12" s="133"/>
      <c r="BG12" s="111"/>
      <c r="BH12" s="111"/>
      <c r="BI12" s="111"/>
      <c r="BJ12" s="110"/>
      <c r="BK12" s="130"/>
      <c r="BL12" s="131"/>
      <c r="BM12" s="130"/>
      <c r="BN12" s="132"/>
      <c r="BO12" s="133"/>
      <c r="BP12" s="111"/>
      <c r="BQ12" s="111"/>
      <c r="BR12" s="111"/>
      <c r="BS12" s="110"/>
      <c r="BT12" s="130"/>
      <c r="BU12" s="131"/>
      <c r="BV12" s="130"/>
      <c r="BW12" s="132"/>
      <c r="BX12" s="133"/>
      <c r="BY12" s="111"/>
      <c r="BZ12" s="111"/>
      <c r="CA12" s="111"/>
      <c r="CB12" s="110"/>
      <c r="CC12" s="130"/>
      <c r="CD12" s="131"/>
      <c r="CE12" s="130"/>
      <c r="CF12" s="132"/>
      <c r="CG12" s="133"/>
      <c r="CH12" s="111"/>
      <c r="CI12" s="111"/>
      <c r="CJ12" s="111"/>
      <c r="CK12" s="110"/>
      <c r="CL12" s="130"/>
      <c r="CM12" s="131"/>
      <c r="CN12" s="130"/>
      <c r="CO12" s="132"/>
      <c r="CP12" s="133"/>
      <c r="CQ12" s="111"/>
      <c r="CR12" s="111"/>
      <c r="CS12" s="111"/>
      <c r="CT12" s="110"/>
      <c r="CU12" s="130"/>
      <c r="CV12" s="131"/>
      <c r="CW12" s="134"/>
      <c r="CX12" s="132"/>
      <c r="CY12" s="133"/>
      <c r="CZ12" s="111"/>
      <c r="DA12" s="111"/>
      <c r="DB12" s="111"/>
      <c r="DC12" s="110"/>
      <c r="DD12" s="130"/>
      <c r="DE12" s="131"/>
      <c r="DF12" s="130"/>
      <c r="DG12" s="132"/>
      <c r="DH12" s="133"/>
      <c r="DI12" s="111"/>
      <c r="DJ12" s="111"/>
      <c r="DK12" s="111"/>
      <c r="DL12" s="110"/>
      <c r="DM12" s="130"/>
      <c r="DN12" s="131"/>
      <c r="DO12" s="130"/>
      <c r="DP12" s="132"/>
      <c r="DQ12" s="133"/>
      <c r="DR12" s="111"/>
      <c r="DS12" s="111"/>
      <c r="DT12" s="111"/>
      <c r="DU12" s="110"/>
      <c r="DV12" s="130"/>
      <c r="DW12" s="131"/>
      <c r="DX12" s="130"/>
      <c r="DY12" s="132"/>
      <c r="DZ12" s="133"/>
      <c r="EA12" s="111"/>
      <c r="EB12" s="111"/>
      <c r="EC12" s="111"/>
      <c r="ED12" s="110"/>
      <c r="EE12" s="130"/>
      <c r="EF12" s="131"/>
      <c r="EG12" s="130"/>
      <c r="EH12" s="132"/>
      <c r="EI12" s="133"/>
      <c r="EJ12" s="111"/>
      <c r="EK12" s="111"/>
      <c r="EL12" s="111"/>
      <c r="EM12" s="110"/>
      <c r="EN12" s="130"/>
      <c r="EO12" s="131"/>
      <c r="EP12" s="130"/>
      <c r="EQ12" s="132"/>
      <c r="ER12" s="133"/>
      <c r="ES12" s="111"/>
      <c r="ET12" s="111"/>
      <c r="EU12" s="111"/>
      <c r="EV12" s="110"/>
      <c r="EW12" s="130"/>
      <c r="EX12" s="131"/>
      <c r="EY12" s="130"/>
      <c r="EZ12" s="132"/>
      <c r="FA12" s="133"/>
      <c r="FB12" s="111"/>
      <c r="FC12" s="111"/>
      <c r="FD12" s="111"/>
      <c r="FE12" s="110"/>
      <c r="FF12" s="130"/>
      <c r="FG12" s="131"/>
      <c r="FH12" s="130"/>
      <c r="FI12" s="132"/>
      <c r="FJ12" s="133"/>
      <c r="FK12" s="111"/>
      <c r="FL12" s="111"/>
      <c r="FM12" s="111"/>
      <c r="FN12" s="110"/>
      <c r="FO12" s="130"/>
      <c r="FP12" s="131"/>
      <c r="FQ12" s="130"/>
      <c r="FR12" s="132"/>
      <c r="FS12" s="133"/>
      <c r="FT12" s="111"/>
      <c r="FU12" s="111"/>
      <c r="FV12" s="111"/>
      <c r="FW12" s="110"/>
      <c r="FX12" s="130"/>
      <c r="FY12" s="131"/>
      <c r="FZ12" s="130"/>
      <c r="GA12" s="132"/>
      <c r="GB12" s="133"/>
      <c r="GC12" s="111"/>
      <c r="GD12" s="111"/>
      <c r="GE12" s="111"/>
      <c r="GF12" s="110"/>
      <c r="GG12" s="130"/>
      <c r="GH12" s="131"/>
      <c r="GI12" s="130"/>
      <c r="GJ12" s="132"/>
      <c r="GK12" s="133"/>
      <c r="GL12" s="111"/>
      <c r="GM12" s="111"/>
      <c r="GN12" s="111"/>
      <c r="GO12" s="110"/>
      <c r="GP12" s="130"/>
      <c r="GQ12" s="131"/>
      <c r="GR12" s="130"/>
      <c r="GS12" s="132"/>
      <c r="GT12" s="133"/>
      <c r="GU12" s="135">
        <v>43301</v>
      </c>
      <c r="GV12" s="118"/>
      <c r="GW12" s="100"/>
      <c r="GX12" s="114"/>
      <c r="GY12" s="114"/>
      <c r="GZ12" s="583" t="s">
        <v>704</v>
      </c>
      <c r="HA12" s="229">
        <v>3944</v>
      </c>
      <c r="HB12" s="116"/>
      <c r="HC12" s="116"/>
    </row>
    <row r="13" spans="1:211" x14ac:dyDescent="0.25">
      <c r="B13" s="116"/>
      <c r="C13" s="124"/>
      <c r="D13" s="41"/>
      <c r="E13" s="42"/>
      <c r="F13" s="43"/>
      <c r="G13" s="44"/>
      <c r="H13" s="45"/>
      <c r="I13" s="46"/>
      <c r="J13" s="125" t="s">
        <v>95</v>
      </c>
      <c r="K13" s="494" t="s">
        <v>30</v>
      </c>
      <c r="L13" s="645" t="s">
        <v>603</v>
      </c>
      <c r="M13" s="86">
        <v>11260</v>
      </c>
      <c r="N13" s="87">
        <v>43287</v>
      </c>
      <c r="O13" s="88" t="s">
        <v>611</v>
      </c>
      <c r="P13" s="117">
        <v>15310</v>
      </c>
      <c r="Q13" s="76">
        <f t="shared" si="0"/>
        <v>4050</v>
      </c>
      <c r="R13" s="118">
        <v>30</v>
      </c>
      <c r="S13" s="99"/>
      <c r="T13" s="126"/>
      <c r="U13" s="45">
        <f t="shared" si="2"/>
        <v>459300</v>
      </c>
      <c r="V13" s="127" t="s">
        <v>125</v>
      </c>
      <c r="W13" s="128">
        <v>43301</v>
      </c>
      <c r="X13" s="129">
        <v>10857.6</v>
      </c>
      <c r="Y13" s="111"/>
      <c r="Z13" s="110"/>
      <c r="AA13" s="130"/>
      <c r="AB13" s="131"/>
      <c r="AC13" s="130"/>
      <c r="AD13" s="132"/>
      <c r="AE13" s="133"/>
      <c r="AF13" s="111"/>
      <c r="AG13" s="111"/>
      <c r="AH13" s="111"/>
      <c r="AI13" s="110"/>
      <c r="AJ13" s="130"/>
      <c r="AK13" s="131"/>
      <c r="AL13" s="130"/>
      <c r="AM13" s="132"/>
      <c r="AN13" s="133"/>
      <c r="AO13" s="111"/>
      <c r="AP13" s="111"/>
      <c r="AQ13" s="111"/>
      <c r="AR13" s="110"/>
      <c r="AS13" s="130"/>
      <c r="AT13" s="131"/>
      <c r="AU13" s="130"/>
      <c r="AV13" s="132"/>
      <c r="AW13" s="133"/>
      <c r="AX13" s="111"/>
      <c r="AY13" s="111"/>
      <c r="AZ13" s="111"/>
      <c r="BA13" s="110"/>
      <c r="BB13" s="130"/>
      <c r="BC13" s="131"/>
      <c r="BD13" s="130"/>
      <c r="BE13" s="132"/>
      <c r="BF13" s="133"/>
      <c r="BG13" s="111"/>
      <c r="BH13" s="111"/>
      <c r="BI13" s="111"/>
      <c r="BJ13" s="110"/>
      <c r="BK13" s="130"/>
      <c r="BL13" s="131"/>
      <c r="BM13" s="130"/>
      <c r="BN13" s="132"/>
      <c r="BO13" s="133"/>
      <c r="BP13" s="111"/>
      <c r="BQ13" s="111"/>
      <c r="BR13" s="111"/>
      <c r="BS13" s="110"/>
      <c r="BT13" s="130"/>
      <c r="BU13" s="131"/>
      <c r="BV13" s="130"/>
      <c r="BW13" s="132"/>
      <c r="BX13" s="133"/>
      <c r="BY13" s="111"/>
      <c r="BZ13" s="111"/>
      <c r="CA13" s="111"/>
      <c r="CB13" s="110"/>
      <c r="CC13" s="130"/>
      <c r="CD13" s="131"/>
      <c r="CE13" s="130"/>
      <c r="CF13" s="132"/>
      <c r="CG13" s="133"/>
      <c r="CH13" s="111"/>
      <c r="CI13" s="111"/>
      <c r="CJ13" s="111"/>
      <c r="CK13" s="110"/>
      <c r="CL13" s="130"/>
      <c r="CM13" s="131"/>
      <c r="CN13" s="130"/>
      <c r="CO13" s="132"/>
      <c r="CP13" s="133"/>
      <c r="CQ13" s="111"/>
      <c r="CR13" s="111"/>
      <c r="CS13" s="111"/>
      <c r="CT13" s="110"/>
      <c r="CU13" s="130"/>
      <c r="CV13" s="131"/>
      <c r="CW13" s="134"/>
      <c r="CX13" s="132"/>
      <c r="CY13" s="133"/>
      <c r="CZ13" s="111"/>
      <c r="DA13" s="111"/>
      <c r="DB13" s="111"/>
      <c r="DC13" s="110"/>
      <c r="DD13" s="130"/>
      <c r="DE13" s="131"/>
      <c r="DF13" s="130"/>
      <c r="DG13" s="132"/>
      <c r="DH13" s="133"/>
      <c r="DI13" s="111"/>
      <c r="DJ13" s="111"/>
      <c r="DK13" s="111"/>
      <c r="DL13" s="110"/>
      <c r="DM13" s="130"/>
      <c r="DN13" s="131"/>
      <c r="DO13" s="130"/>
      <c r="DP13" s="132"/>
      <c r="DQ13" s="133"/>
      <c r="DR13" s="111"/>
      <c r="DS13" s="111"/>
      <c r="DT13" s="111"/>
      <c r="DU13" s="110"/>
      <c r="DV13" s="130"/>
      <c r="DW13" s="131"/>
      <c r="DX13" s="130"/>
      <c r="DY13" s="132"/>
      <c r="DZ13" s="133"/>
      <c r="EA13" s="111"/>
      <c r="EB13" s="111"/>
      <c r="EC13" s="111"/>
      <c r="ED13" s="110"/>
      <c r="EE13" s="130"/>
      <c r="EF13" s="131"/>
      <c r="EG13" s="130"/>
      <c r="EH13" s="132"/>
      <c r="EI13" s="133"/>
      <c r="EJ13" s="111"/>
      <c r="EK13" s="111"/>
      <c r="EL13" s="111"/>
      <c r="EM13" s="110"/>
      <c r="EN13" s="130"/>
      <c r="EO13" s="131"/>
      <c r="EP13" s="130"/>
      <c r="EQ13" s="132"/>
      <c r="ER13" s="133"/>
      <c r="ES13" s="111"/>
      <c r="ET13" s="111"/>
      <c r="EU13" s="111"/>
      <c r="EV13" s="110"/>
      <c r="EW13" s="130"/>
      <c r="EX13" s="131"/>
      <c r="EY13" s="130"/>
      <c r="EZ13" s="132"/>
      <c r="FA13" s="133"/>
      <c r="FB13" s="111"/>
      <c r="FC13" s="111"/>
      <c r="FD13" s="111"/>
      <c r="FE13" s="110"/>
      <c r="FF13" s="130"/>
      <c r="FG13" s="131"/>
      <c r="FH13" s="130"/>
      <c r="FI13" s="132"/>
      <c r="FJ13" s="133"/>
      <c r="FK13" s="111"/>
      <c r="FL13" s="111"/>
      <c r="FM13" s="111"/>
      <c r="FN13" s="110"/>
      <c r="FO13" s="130"/>
      <c r="FP13" s="131"/>
      <c r="FQ13" s="130"/>
      <c r="FR13" s="132"/>
      <c r="FS13" s="133"/>
      <c r="FT13" s="111"/>
      <c r="FU13" s="111"/>
      <c r="FV13" s="111"/>
      <c r="FW13" s="110"/>
      <c r="FX13" s="130"/>
      <c r="FY13" s="131"/>
      <c r="FZ13" s="130"/>
      <c r="GA13" s="132"/>
      <c r="GB13" s="133"/>
      <c r="GC13" s="111"/>
      <c r="GD13" s="111"/>
      <c r="GE13" s="111"/>
      <c r="GF13" s="110"/>
      <c r="GG13" s="130"/>
      <c r="GH13" s="131"/>
      <c r="GI13" s="130"/>
      <c r="GJ13" s="132"/>
      <c r="GK13" s="133"/>
      <c r="GL13" s="111"/>
      <c r="GM13" s="111"/>
      <c r="GN13" s="111"/>
      <c r="GO13" s="110"/>
      <c r="GP13" s="130"/>
      <c r="GQ13" s="131"/>
      <c r="GR13" s="130"/>
      <c r="GS13" s="132"/>
      <c r="GT13" s="133"/>
      <c r="GU13" s="135">
        <v>43301</v>
      </c>
      <c r="GV13" s="118">
        <v>18928</v>
      </c>
      <c r="GW13" s="100" t="s">
        <v>555</v>
      </c>
      <c r="GX13" s="114"/>
      <c r="GY13" s="114"/>
      <c r="GZ13" s="583" t="s">
        <v>704</v>
      </c>
      <c r="HA13" s="229">
        <v>2088</v>
      </c>
      <c r="HB13" s="116"/>
      <c r="HC13" s="116"/>
    </row>
    <row r="14" spans="1:211" x14ac:dyDescent="0.25">
      <c r="B14" s="116"/>
      <c r="C14" s="124"/>
      <c r="D14" s="41"/>
      <c r="E14" s="42"/>
      <c r="F14" s="43"/>
      <c r="G14" s="44"/>
      <c r="H14" s="45"/>
      <c r="I14" s="46"/>
      <c r="J14" s="125" t="s">
        <v>689</v>
      </c>
      <c r="K14" s="494" t="s">
        <v>691</v>
      </c>
      <c r="L14" s="527"/>
      <c r="M14" s="86">
        <f>903.6+889.9+931.7</f>
        <v>2725.2</v>
      </c>
      <c r="N14" s="87">
        <v>43283</v>
      </c>
      <c r="O14" s="466" t="s">
        <v>690</v>
      </c>
      <c r="P14" s="117">
        <v>2725.2</v>
      </c>
      <c r="Q14" s="76">
        <f t="shared" si="0"/>
        <v>0</v>
      </c>
      <c r="R14" s="118">
        <v>19.8</v>
      </c>
      <c r="S14" s="690" t="s">
        <v>694</v>
      </c>
      <c r="T14" s="691"/>
      <c r="U14" s="45">
        <f t="shared" si="2"/>
        <v>53958.96</v>
      </c>
      <c r="V14" s="688" t="s">
        <v>125</v>
      </c>
      <c r="W14" s="689">
        <v>43318</v>
      </c>
      <c r="X14" s="129"/>
      <c r="Y14" s="111"/>
      <c r="Z14" s="110"/>
      <c r="AA14" s="130"/>
      <c r="AB14" s="131"/>
      <c r="AC14" s="130"/>
      <c r="AD14" s="132"/>
      <c r="AE14" s="133"/>
      <c r="AF14" s="111"/>
      <c r="AG14" s="111"/>
      <c r="AH14" s="111"/>
      <c r="AI14" s="110"/>
      <c r="AJ14" s="130"/>
      <c r="AK14" s="131"/>
      <c r="AL14" s="130"/>
      <c r="AM14" s="132"/>
      <c r="AN14" s="133"/>
      <c r="AO14" s="111"/>
      <c r="AP14" s="111"/>
      <c r="AQ14" s="111"/>
      <c r="AR14" s="110"/>
      <c r="AS14" s="130"/>
      <c r="AT14" s="131"/>
      <c r="AU14" s="130"/>
      <c r="AV14" s="132"/>
      <c r="AW14" s="133"/>
      <c r="AX14" s="111"/>
      <c r="AY14" s="111"/>
      <c r="AZ14" s="111"/>
      <c r="BA14" s="110"/>
      <c r="BB14" s="130"/>
      <c r="BC14" s="131"/>
      <c r="BD14" s="130"/>
      <c r="BE14" s="132"/>
      <c r="BF14" s="133"/>
      <c r="BG14" s="111"/>
      <c r="BH14" s="111"/>
      <c r="BI14" s="111"/>
      <c r="BJ14" s="110"/>
      <c r="BK14" s="130"/>
      <c r="BL14" s="131"/>
      <c r="BM14" s="130"/>
      <c r="BN14" s="132"/>
      <c r="BO14" s="133"/>
      <c r="BP14" s="111"/>
      <c r="BQ14" s="111"/>
      <c r="BR14" s="111"/>
      <c r="BS14" s="110"/>
      <c r="BT14" s="130"/>
      <c r="BU14" s="131"/>
      <c r="BV14" s="130"/>
      <c r="BW14" s="132"/>
      <c r="BX14" s="133"/>
      <c r="BY14" s="111"/>
      <c r="BZ14" s="111"/>
      <c r="CA14" s="111"/>
      <c r="CB14" s="110"/>
      <c r="CC14" s="130"/>
      <c r="CD14" s="131"/>
      <c r="CE14" s="130"/>
      <c r="CF14" s="132"/>
      <c r="CG14" s="133"/>
      <c r="CH14" s="111"/>
      <c r="CI14" s="111"/>
      <c r="CJ14" s="111"/>
      <c r="CK14" s="110"/>
      <c r="CL14" s="130"/>
      <c r="CM14" s="131"/>
      <c r="CN14" s="130"/>
      <c r="CO14" s="132"/>
      <c r="CP14" s="133"/>
      <c r="CQ14" s="111"/>
      <c r="CR14" s="111"/>
      <c r="CS14" s="111"/>
      <c r="CT14" s="110"/>
      <c r="CU14" s="130"/>
      <c r="CV14" s="131"/>
      <c r="CW14" s="134"/>
      <c r="CX14" s="132"/>
      <c r="CY14" s="133"/>
      <c r="CZ14" s="111"/>
      <c r="DA14" s="111"/>
      <c r="DB14" s="111"/>
      <c r="DC14" s="110"/>
      <c r="DD14" s="130"/>
      <c r="DE14" s="131"/>
      <c r="DF14" s="130"/>
      <c r="DG14" s="132"/>
      <c r="DH14" s="133"/>
      <c r="DI14" s="111"/>
      <c r="DJ14" s="111"/>
      <c r="DK14" s="111"/>
      <c r="DL14" s="110"/>
      <c r="DM14" s="130"/>
      <c r="DN14" s="131"/>
      <c r="DO14" s="130"/>
      <c r="DP14" s="132"/>
      <c r="DQ14" s="133"/>
      <c r="DR14" s="111"/>
      <c r="DS14" s="111"/>
      <c r="DT14" s="111"/>
      <c r="DU14" s="110"/>
      <c r="DV14" s="130"/>
      <c r="DW14" s="131"/>
      <c r="DX14" s="130"/>
      <c r="DY14" s="132"/>
      <c r="DZ14" s="133"/>
      <c r="EA14" s="111"/>
      <c r="EB14" s="111"/>
      <c r="EC14" s="111"/>
      <c r="ED14" s="110"/>
      <c r="EE14" s="130"/>
      <c r="EF14" s="131"/>
      <c r="EG14" s="130"/>
      <c r="EH14" s="132"/>
      <c r="EI14" s="133"/>
      <c r="EJ14" s="111"/>
      <c r="EK14" s="111"/>
      <c r="EL14" s="111"/>
      <c r="EM14" s="110"/>
      <c r="EN14" s="130"/>
      <c r="EO14" s="131"/>
      <c r="EP14" s="130"/>
      <c r="EQ14" s="132"/>
      <c r="ER14" s="133"/>
      <c r="ES14" s="111"/>
      <c r="ET14" s="111"/>
      <c r="EU14" s="111"/>
      <c r="EV14" s="110"/>
      <c r="EW14" s="130"/>
      <c r="EX14" s="131"/>
      <c r="EY14" s="130"/>
      <c r="EZ14" s="132"/>
      <c r="FA14" s="133"/>
      <c r="FB14" s="111"/>
      <c r="FC14" s="111"/>
      <c r="FD14" s="111"/>
      <c r="FE14" s="110"/>
      <c r="FF14" s="130"/>
      <c r="FG14" s="131"/>
      <c r="FH14" s="130"/>
      <c r="FI14" s="132"/>
      <c r="FJ14" s="133"/>
      <c r="FK14" s="111"/>
      <c r="FL14" s="111"/>
      <c r="FM14" s="111"/>
      <c r="FN14" s="110"/>
      <c r="FO14" s="130"/>
      <c r="FP14" s="131"/>
      <c r="FQ14" s="130"/>
      <c r="FR14" s="132"/>
      <c r="FS14" s="133"/>
      <c r="FT14" s="111"/>
      <c r="FU14" s="111"/>
      <c r="FV14" s="111"/>
      <c r="FW14" s="110"/>
      <c r="FX14" s="130"/>
      <c r="FY14" s="131"/>
      <c r="FZ14" s="130"/>
      <c r="GA14" s="132"/>
      <c r="GB14" s="133"/>
      <c r="GC14" s="111"/>
      <c r="GD14" s="111"/>
      <c r="GE14" s="111"/>
      <c r="GF14" s="110"/>
      <c r="GG14" s="130"/>
      <c r="GH14" s="131"/>
      <c r="GI14" s="130"/>
      <c r="GJ14" s="132"/>
      <c r="GK14" s="133"/>
      <c r="GL14" s="111"/>
      <c r="GM14" s="111"/>
      <c r="GN14" s="111"/>
      <c r="GO14" s="110"/>
      <c r="GP14" s="130"/>
      <c r="GQ14" s="131"/>
      <c r="GR14" s="130"/>
      <c r="GS14" s="132"/>
      <c r="GT14" s="133"/>
      <c r="GU14" s="135"/>
      <c r="GV14" s="118"/>
      <c r="GW14" s="100"/>
      <c r="GX14" s="114"/>
      <c r="GY14" s="114"/>
      <c r="GZ14" s="583" t="s">
        <v>200</v>
      </c>
      <c r="HA14" s="704">
        <v>0</v>
      </c>
      <c r="HB14" s="116"/>
      <c r="HC14" s="116"/>
    </row>
    <row r="15" spans="1:211" x14ac:dyDescent="0.25">
      <c r="B15" s="116"/>
      <c r="C15" s="124"/>
      <c r="D15" s="41"/>
      <c r="E15" s="42"/>
      <c r="F15" s="43"/>
      <c r="G15" s="44"/>
      <c r="H15" s="45"/>
      <c r="I15" s="46"/>
      <c r="J15" s="125" t="s">
        <v>689</v>
      </c>
      <c r="K15" s="494" t="s">
        <v>692</v>
      </c>
      <c r="L15" s="527"/>
      <c r="M15" s="86">
        <f>920.3+934.8+942.6+922.6</f>
        <v>3720.2999999999997</v>
      </c>
      <c r="N15" s="87">
        <v>43284</v>
      </c>
      <c r="O15" s="466" t="s">
        <v>690</v>
      </c>
      <c r="P15" s="117">
        <v>3720.3</v>
      </c>
      <c r="Q15" s="76">
        <f t="shared" si="0"/>
        <v>0</v>
      </c>
      <c r="R15" s="118">
        <v>19.8</v>
      </c>
      <c r="S15" s="690" t="s">
        <v>694</v>
      </c>
      <c r="T15" s="691"/>
      <c r="U15" s="45">
        <f t="shared" si="2"/>
        <v>73661.94</v>
      </c>
      <c r="V15" s="688" t="s">
        <v>125</v>
      </c>
      <c r="W15" s="689">
        <v>43318</v>
      </c>
      <c r="X15" s="129"/>
      <c r="Y15" s="111"/>
      <c r="Z15" s="110"/>
      <c r="AA15" s="130"/>
      <c r="AB15" s="131"/>
      <c r="AC15" s="130"/>
      <c r="AD15" s="132"/>
      <c r="AE15" s="133"/>
      <c r="AF15" s="111"/>
      <c r="AG15" s="111"/>
      <c r="AH15" s="111"/>
      <c r="AI15" s="110"/>
      <c r="AJ15" s="130"/>
      <c r="AK15" s="131"/>
      <c r="AL15" s="130"/>
      <c r="AM15" s="132"/>
      <c r="AN15" s="133"/>
      <c r="AO15" s="111"/>
      <c r="AP15" s="111"/>
      <c r="AQ15" s="111"/>
      <c r="AR15" s="110"/>
      <c r="AS15" s="130"/>
      <c r="AT15" s="131"/>
      <c r="AU15" s="130"/>
      <c r="AV15" s="132"/>
      <c r="AW15" s="133"/>
      <c r="AX15" s="111"/>
      <c r="AY15" s="111"/>
      <c r="AZ15" s="111"/>
      <c r="BA15" s="110"/>
      <c r="BB15" s="130"/>
      <c r="BC15" s="131"/>
      <c r="BD15" s="130"/>
      <c r="BE15" s="132"/>
      <c r="BF15" s="133"/>
      <c r="BG15" s="111"/>
      <c r="BH15" s="111"/>
      <c r="BI15" s="111"/>
      <c r="BJ15" s="110"/>
      <c r="BK15" s="130"/>
      <c r="BL15" s="131"/>
      <c r="BM15" s="130"/>
      <c r="BN15" s="132"/>
      <c r="BO15" s="133"/>
      <c r="BP15" s="111"/>
      <c r="BQ15" s="111"/>
      <c r="BR15" s="111"/>
      <c r="BS15" s="110"/>
      <c r="BT15" s="130"/>
      <c r="BU15" s="131"/>
      <c r="BV15" s="130"/>
      <c r="BW15" s="132"/>
      <c r="BX15" s="133"/>
      <c r="BY15" s="111"/>
      <c r="BZ15" s="111"/>
      <c r="CA15" s="111"/>
      <c r="CB15" s="110"/>
      <c r="CC15" s="130"/>
      <c r="CD15" s="131"/>
      <c r="CE15" s="130"/>
      <c r="CF15" s="132"/>
      <c r="CG15" s="133"/>
      <c r="CH15" s="111"/>
      <c r="CI15" s="111"/>
      <c r="CJ15" s="111"/>
      <c r="CK15" s="110"/>
      <c r="CL15" s="130"/>
      <c r="CM15" s="131"/>
      <c r="CN15" s="130"/>
      <c r="CO15" s="132"/>
      <c r="CP15" s="133"/>
      <c r="CQ15" s="111"/>
      <c r="CR15" s="111"/>
      <c r="CS15" s="111"/>
      <c r="CT15" s="110"/>
      <c r="CU15" s="130"/>
      <c r="CV15" s="131"/>
      <c r="CW15" s="134"/>
      <c r="CX15" s="132"/>
      <c r="CY15" s="133"/>
      <c r="CZ15" s="111"/>
      <c r="DA15" s="111"/>
      <c r="DB15" s="111"/>
      <c r="DC15" s="110"/>
      <c r="DD15" s="130"/>
      <c r="DE15" s="131"/>
      <c r="DF15" s="130"/>
      <c r="DG15" s="132"/>
      <c r="DH15" s="133"/>
      <c r="DI15" s="111"/>
      <c r="DJ15" s="111"/>
      <c r="DK15" s="111"/>
      <c r="DL15" s="110"/>
      <c r="DM15" s="130"/>
      <c r="DN15" s="131"/>
      <c r="DO15" s="130"/>
      <c r="DP15" s="132"/>
      <c r="DQ15" s="133"/>
      <c r="DR15" s="111"/>
      <c r="DS15" s="111"/>
      <c r="DT15" s="111"/>
      <c r="DU15" s="110"/>
      <c r="DV15" s="130"/>
      <c r="DW15" s="131"/>
      <c r="DX15" s="130"/>
      <c r="DY15" s="132"/>
      <c r="DZ15" s="133"/>
      <c r="EA15" s="111"/>
      <c r="EB15" s="111"/>
      <c r="EC15" s="111"/>
      <c r="ED15" s="110"/>
      <c r="EE15" s="130"/>
      <c r="EF15" s="131"/>
      <c r="EG15" s="130"/>
      <c r="EH15" s="132"/>
      <c r="EI15" s="133"/>
      <c r="EJ15" s="111"/>
      <c r="EK15" s="111"/>
      <c r="EL15" s="111"/>
      <c r="EM15" s="110"/>
      <c r="EN15" s="130"/>
      <c r="EO15" s="131"/>
      <c r="EP15" s="130"/>
      <c r="EQ15" s="132"/>
      <c r="ER15" s="133"/>
      <c r="ES15" s="111"/>
      <c r="ET15" s="111"/>
      <c r="EU15" s="111"/>
      <c r="EV15" s="110"/>
      <c r="EW15" s="130"/>
      <c r="EX15" s="131"/>
      <c r="EY15" s="130"/>
      <c r="EZ15" s="132"/>
      <c r="FA15" s="133"/>
      <c r="FB15" s="111"/>
      <c r="FC15" s="111"/>
      <c r="FD15" s="111"/>
      <c r="FE15" s="110"/>
      <c r="FF15" s="130"/>
      <c r="FG15" s="131"/>
      <c r="FH15" s="130"/>
      <c r="FI15" s="132"/>
      <c r="FJ15" s="133"/>
      <c r="FK15" s="111"/>
      <c r="FL15" s="111"/>
      <c r="FM15" s="111"/>
      <c r="FN15" s="110"/>
      <c r="FO15" s="130"/>
      <c r="FP15" s="131"/>
      <c r="FQ15" s="130"/>
      <c r="FR15" s="132"/>
      <c r="FS15" s="133"/>
      <c r="FT15" s="111"/>
      <c r="FU15" s="111"/>
      <c r="FV15" s="111"/>
      <c r="FW15" s="110"/>
      <c r="FX15" s="130"/>
      <c r="FY15" s="131"/>
      <c r="FZ15" s="130"/>
      <c r="GA15" s="132"/>
      <c r="GB15" s="133"/>
      <c r="GC15" s="111"/>
      <c r="GD15" s="111"/>
      <c r="GE15" s="111"/>
      <c r="GF15" s="110"/>
      <c r="GG15" s="130"/>
      <c r="GH15" s="131"/>
      <c r="GI15" s="130"/>
      <c r="GJ15" s="132"/>
      <c r="GK15" s="133"/>
      <c r="GL15" s="111"/>
      <c r="GM15" s="111"/>
      <c r="GN15" s="111"/>
      <c r="GO15" s="110"/>
      <c r="GP15" s="130"/>
      <c r="GQ15" s="131"/>
      <c r="GR15" s="130"/>
      <c r="GS15" s="132"/>
      <c r="GT15" s="133"/>
      <c r="GU15" s="135"/>
      <c r="GV15" s="118"/>
      <c r="GW15" s="100"/>
      <c r="GX15" s="114"/>
      <c r="GY15" s="114"/>
      <c r="GZ15" s="583" t="s">
        <v>200</v>
      </c>
      <c r="HA15" s="704">
        <v>0</v>
      </c>
      <c r="HB15" s="116"/>
      <c r="HC15" s="116"/>
    </row>
    <row r="16" spans="1:211" x14ac:dyDescent="0.25">
      <c r="B16" s="116"/>
      <c r="C16" s="124"/>
      <c r="D16" s="41"/>
      <c r="E16" s="42"/>
      <c r="F16" s="43"/>
      <c r="G16" s="44"/>
      <c r="H16" s="45"/>
      <c r="I16" s="46"/>
      <c r="J16" s="125" t="s">
        <v>689</v>
      </c>
      <c r="K16" s="494" t="s">
        <v>692</v>
      </c>
      <c r="L16" s="527"/>
      <c r="M16" s="86">
        <f>908.5+915.8+913.5+926.2</f>
        <v>3664</v>
      </c>
      <c r="N16" s="87">
        <v>43285</v>
      </c>
      <c r="O16" s="466" t="s">
        <v>690</v>
      </c>
      <c r="P16" s="117">
        <v>3664</v>
      </c>
      <c r="Q16" s="76">
        <f t="shared" si="0"/>
        <v>0</v>
      </c>
      <c r="R16" s="118">
        <v>19.8</v>
      </c>
      <c r="S16" s="690" t="s">
        <v>694</v>
      </c>
      <c r="T16" s="691"/>
      <c r="U16" s="45">
        <f t="shared" si="2"/>
        <v>72547.199999999997</v>
      </c>
      <c r="V16" s="688" t="s">
        <v>125</v>
      </c>
      <c r="W16" s="689">
        <v>43318</v>
      </c>
      <c r="X16" s="129"/>
      <c r="Y16" s="111"/>
      <c r="Z16" s="110"/>
      <c r="AA16" s="130"/>
      <c r="AB16" s="131"/>
      <c r="AC16" s="130"/>
      <c r="AD16" s="132"/>
      <c r="AE16" s="133"/>
      <c r="AF16" s="111"/>
      <c r="AG16" s="111"/>
      <c r="AH16" s="111"/>
      <c r="AI16" s="110"/>
      <c r="AJ16" s="130"/>
      <c r="AK16" s="131"/>
      <c r="AL16" s="130"/>
      <c r="AM16" s="132"/>
      <c r="AN16" s="133"/>
      <c r="AO16" s="111"/>
      <c r="AP16" s="111"/>
      <c r="AQ16" s="111"/>
      <c r="AR16" s="110"/>
      <c r="AS16" s="130"/>
      <c r="AT16" s="131"/>
      <c r="AU16" s="130"/>
      <c r="AV16" s="132"/>
      <c r="AW16" s="133"/>
      <c r="AX16" s="111"/>
      <c r="AY16" s="111"/>
      <c r="AZ16" s="111"/>
      <c r="BA16" s="110"/>
      <c r="BB16" s="130"/>
      <c r="BC16" s="131"/>
      <c r="BD16" s="130"/>
      <c r="BE16" s="132"/>
      <c r="BF16" s="133"/>
      <c r="BG16" s="111"/>
      <c r="BH16" s="111"/>
      <c r="BI16" s="111"/>
      <c r="BJ16" s="110"/>
      <c r="BK16" s="130"/>
      <c r="BL16" s="131"/>
      <c r="BM16" s="130"/>
      <c r="BN16" s="132"/>
      <c r="BO16" s="133"/>
      <c r="BP16" s="111"/>
      <c r="BQ16" s="111"/>
      <c r="BR16" s="111"/>
      <c r="BS16" s="110"/>
      <c r="BT16" s="130"/>
      <c r="BU16" s="131"/>
      <c r="BV16" s="130"/>
      <c r="BW16" s="132"/>
      <c r="BX16" s="133"/>
      <c r="BY16" s="111"/>
      <c r="BZ16" s="111"/>
      <c r="CA16" s="111"/>
      <c r="CB16" s="110"/>
      <c r="CC16" s="130"/>
      <c r="CD16" s="131"/>
      <c r="CE16" s="130"/>
      <c r="CF16" s="132"/>
      <c r="CG16" s="133"/>
      <c r="CH16" s="111"/>
      <c r="CI16" s="111"/>
      <c r="CJ16" s="111"/>
      <c r="CK16" s="110"/>
      <c r="CL16" s="130"/>
      <c r="CM16" s="131"/>
      <c r="CN16" s="130"/>
      <c r="CO16" s="132"/>
      <c r="CP16" s="133"/>
      <c r="CQ16" s="111"/>
      <c r="CR16" s="111"/>
      <c r="CS16" s="111"/>
      <c r="CT16" s="110"/>
      <c r="CU16" s="130"/>
      <c r="CV16" s="131"/>
      <c r="CW16" s="134"/>
      <c r="CX16" s="132"/>
      <c r="CY16" s="133"/>
      <c r="CZ16" s="111"/>
      <c r="DA16" s="111"/>
      <c r="DB16" s="111"/>
      <c r="DC16" s="110"/>
      <c r="DD16" s="130"/>
      <c r="DE16" s="131"/>
      <c r="DF16" s="130"/>
      <c r="DG16" s="132"/>
      <c r="DH16" s="133"/>
      <c r="DI16" s="111"/>
      <c r="DJ16" s="111"/>
      <c r="DK16" s="111"/>
      <c r="DL16" s="110"/>
      <c r="DM16" s="130"/>
      <c r="DN16" s="131"/>
      <c r="DO16" s="130"/>
      <c r="DP16" s="132"/>
      <c r="DQ16" s="133"/>
      <c r="DR16" s="111"/>
      <c r="DS16" s="111"/>
      <c r="DT16" s="111"/>
      <c r="DU16" s="110"/>
      <c r="DV16" s="130"/>
      <c r="DW16" s="131"/>
      <c r="DX16" s="130"/>
      <c r="DY16" s="132"/>
      <c r="DZ16" s="133"/>
      <c r="EA16" s="111"/>
      <c r="EB16" s="111"/>
      <c r="EC16" s="111"/>
      <c r="ED16" s="110"/>
      <c r="EE16" s="130"/>
      <c r="EF16" s="131"/>
      <c r="EG16" s="130"/>
      <c r="EH16" s="132"/>
      <c r="EI16" s="133"/>
      <c r="EJ16" s="111"/>
      <c r="EK16" s="111"/>
      <c r="EL16" s="111"/>
      <c r="EM16" s="110"/>
      <c r="EN16" s="130"/>
      <c r="EO16" s="131"/>
      <c r="EP16" s="130"/>
      <c r="EQ16" s="132"/>
      <c r="ER16" s="133"/>
      <c r="ES16" s="111"/>
      <c r="ET16" s="111"/>
      <c r="EU16" s="111"/>
      <c r="EV16" s="110"/>
      <c r="EW16" s="130"/>
      <c r="EX16" s="131"/>
      <c r="EY16" s="130"/>
      <c r="EZ16" s="132"/>
      <c r="FA16" s="133"/>
      <c r="FB16" s="111"/>
      <c r="FC16" s="111"/>
      <c r="FD16" s="111"/>
      <c r="FE16" s="110"/>
      <c r="FF16" s="130"/>
      <c r="FG16" s="131"/>
      <c r="FH16" s="130"/>
      <c r="FI16" s="132"/>
      <c r="FJ16" s="133"/>
      <c r="FK16" s="111"/>
      <c r="FL16" s="111"/>
      <c r="FM16" s="111"/>
      <c r="FN16" s="110"/>
      <c r="FO16" s="130"/>
      <c r="FP16" s="131"/>
      <c r="FQ16" s="130"/>
      <c r="FR16" s="132"/>
      <c r="FS16" s="133"/>
      <c r="FT16" s="111"/>
      <c r="FU16" s="111"/>
      <c r="FV16" s="111"/>
      <c r="FW16" s="110"/>
      <c r="FX16" s="130"/>
      <c r="FY16" s="131"/>
      <c r="FZ16" s="130"/>
      <c r="GA16" s="132"/>
      <c r="GB16" s="133"/>
      <c r="GC16" s="111"/>
      <c r="GD16" s="111"/>
      <c r="GE16" s="111"/>
      <c r="GF16" s="110"/>
      <c r="GG16" s="130"/>
      <c r="GH16" s="131"/>
      <c r="GI16" s="130"/>
      <c r="GJ16" s="132"/>
      <c r="GK16" s="133"/>
      <c r="GL16" s="111"/>
      <c r="GM16" s="111"/>
      <c r="GN16" s="111"/>
      <c r="GO16" s="110"/>
      <c r="GP16" s="130"/>
      <c r="GQ16" s="131"/>
      <c r="GR16" s="130"/>
      <c r="GS16" s="132"/>
      <c r="GT16" s="133"/>
      <c r="GU16" s="135"/>
      <c r="GV16" s="118"/>
      <c r="GW16" s="100"/>
      <c r="GX16" s="114"/>
      <c r="GY16" s="114"/>
      <c r="GZ16" s="583" t="s">
        <v>200</v>
      </c>
      <c r="HA16" s="704">
        <v>0</v>
      </c>
      <c r="HB16" s="116"/>
      <c r="HC16" s="116"/>
    </row>
    <row r="17" spans="2:211" x14ac:dyDescent="0.25">
      <c r="B17" s="116"/>
      <c r="C17" s="124"/>
      <c r="D17" s="41"/>
      <c r="E17" s="42"/>
      <c r="F17" s="43"/>
      <c r="G17" s="44"/>
      <c r="H17" s="45"/>
      <c r="I17" s="46"/>
      <c r="J17" s="125" t="s">
        <v>689</v>
      </c>
      <c r="K17" s="494" t="s">
        <v>693</v>
      </c>
      <c r="L17" s="527"/>
      <c r="M17" s="86">
        <v>941.7</v>
      </c>
      <c r="N17" s="87">
        <v>43288</v>
      </c>
      <c r="O17" s="466" t="s">
        <v>690</v>
      </c>
      <c r="P17" s="117">
        <v>941.7</v>
      </c>
      <c r="Q17" s="76">
        <f t="shared" si="0"/>
        <v>0</v>
      </c>
      <c r="R17" s="118">
        <v>19.8</v>
      </c>
      <c r="S17" s="690" t="s">
        <v>694</v>
      </c>
      <c r="T17" s="691"/>
      <c r="U17" s="45">
        <f t="shared" si="2"/>
        <v>18645.66</v>
      </c>
      <c r="V17" s="688" t="s">
        <v>125</v>
      </c>
      <c r="W17" s="689">
        <v>43318</v>
      </c>
      <c r="X17" s="129"/>
      <c r="Y17" s="111"/>
      <c r="Z17" s="110"/>
      <c r="AA17" s="130"/>
      <c r="AB17" s="131"/>
      <c r="AC17" s="130"/>
      <c r="AD17" s="132"/>
      <c r="AE17" s="133"/>
      <c r="AF17" s="111"/>
      <c r="AG17" s="111"/>
      <c r="AH17" s="111"/>
      <c r="AI17" s="110"/>
      <c r="AJ17" s="130"/>
      <c r="AK17" s="131"/>
      <c r="AL17" s="130"/>
      <c r="AM17" s="132"/>
      <c r="AN17" s="133"/>
      <c r="AO17" s="111"/>
      <c r="AP17" s="111"/>
      <c r="AQ17" s="111"/>
      <c r="AR17" s="110"/>
      <c r="AS17" s="130"/>
      <c r="AT17" s="131"/>
      <c r="AU17" s="130"/>
      <c r="AV17" s="132"/>
      <c r="AW17" s="133"/>
      <c r="AX17" s="111"/>
      <c r="AY17" s="111"/>
      <c r="AZ17" s="111"/>
      <c r="BA17" s="110"/>
      <c r="BB17" s="130"/>
      <c r="BC17" s="131"/>
      <c r="BD17" s="130"/>
      <c r="BE17" s="132"/>
      <c r="BF17" s="133"/>
      <c r="BG17" s="111"/>
      <c r="BH17" s="111"/>
      <c r="BI17" s="111"/>
      <c r="BJ17" s="110"/>
      <c r="BK17" s="130"/>
      <c r="BL17" s="131"/>
      <c r="BM17" s="130"/>
      <c r="BN17" s="132"/>
      <c r="BO17" s="133"/>
      <c r="BP17" s="111"/>
      <c r="BQ17" s="111"/>
      <c r="BR17" s="111"/>
      <c r="BS17" s="110"/>
      <c r="BT17" s="130"/>
      <c r="BU17" s="131"/>
      <c r="BV17" s="130"/>
      <c r="BW17" s="132"/>
      <c r="BX17" s="133"/>
      <c r="BY17" s="111"/>
      <c r="BZ17" s="111"/>
      <c r="CA17" s="111"/>
      <c r="CB17" s="110"/>
      <c r="CC17" s="130"/>
      <c r="CD17" s="131"/>
      <c r="CE17" s="130"/>
      <c r="CF17" s="132"/>
      <c r="CG17" s="133"/>
      <c r="CH17" s="111"/>
      <c r="CI17" s="111"/>
      <c r="CJ17" s="111"/>
      <c r="CK17" s="110"/>
      <c r="CL17" s="130"/>
      <c r="CM17" s="131"/>
      <c r="CN17" s="130"/>
      <c r="CO17" s="132"/>
      <c r="CP17" s="133"/>
      <c r="CQ17" s="111"/>
      <c r="CR17" s="111"/>
      <c r="CS17" s="111"/>
      <c r="CT17" s="110"/>
      <c r="CU17" s="130"/>
      <c r="CV17" s="131"/>
      <c r="CW17" s="134"/>
      <c r="CX17" s="132"/>
      <c r="CY17" s="133"/>
      <c r="CZ17" s="111"/>
      <c r="DA17" s="111"/>
      <c r="DB17" s="111"/>
      <c r="DC17" s="110"/>
      <c r="DD17" s="130"/>
      <c r="DE17" s="131"/>
      <c r="DF17" s="130"/>
      <c r="DG17" s="132"/>
      <c r="DH17" s="133"/>
      <c r="DI17" s="111"/>
      <c r="DJ17" s="111"/>
      <c r="DK17" s="111"/>
      <c r="DL17" s="110"/>
      <c r="DM17" s="130"/>
      <c r="DN17" s="131"/>
      <c r="DO17" s="130"/>
      <c r="DP17" s="132"/>
      <c r="DQ17" s="133"/>
      <c r="DR17" s="111"/>
      <c r="DS17" s="111"/>
      <c r="DT17" s="111"/>
      <c r="DU17" s="110"/>
      <c r="DV17" s="130"/>
      <c r="DW17" s="131"/>
      <c r="DX17" s="130"/>
      <c r="DY17" s="132"/>
      <c r="DZ17" s="133"/>
      <c r="EA17" s="111"/>
      <c r="EB17" s="111"/>
      <c r="EC17" s="111"/>
      <c r="ED17" s="110"/>
      <c r="EE17" s="130"/>
      <c r="EF17" s="131"/>
      <c r="EG17" s="130"/>
      <c r="EH17" s="132"/>
      <c r="EI17" s="133"/>
      <c r="EJ17" s="111"/>
      <c r="EK17" s="111"/>
      <c r="EL17" s="111"/>
      <c r="EM17" s="110"/>
      <c r="EN17" s="130"/>
      <c r="EO17" s="131"/>
      <c r="EP17" s="130"/>
      <c r="EQ17" s="132"/>
      <c r="ER17" s="133"/>
      <c r="ES17" s="111"/>
      <c r="ET17" s="111"/>
      <c r="EU17" s="111"/>
      <c r="EV17" s="110"/>
      <c r="EW17" s="130"/>
      <c r="EX17" s="131"/>
      <c r="EY17" s="130"/>
      <c r="EZ17" s="132"/>
      <c r="FA17" s="133"/>
      <c r="FB17" s="111"/>
      <c r="FC17" s="111"/>
      <c r="FD17" s="111"/>
      <c r="FE17" s="110"/>
      <c r="FF17" s="130"/>
      <c r="FG17" s="131"/>
      <c r="FH17" s="130"/>
      <c r="FI17" s="132"/>
      <c r="FJ17" s="133"/>
      <c r="FK17" s="111"/>
      <c r="FL17" s="111"/>
      <c r="FM17" s="111"/>
      <c r="FN17" s="110"/>
      <c r="FO17" s="130"/>
      <c r="FP17" s="131"/>
      <c r="FQ17" s="130"/>
      <c r="FR17" s="132"/>
      <c r="FS17" s="133"/>
      <c r="FT17" s="111"/>
      <c r="FU17" s="111"/>
      <c r="FV17" s="111"/>
      <c r="FW17" s="110"/>
      <c r="FX17" s="130"/>
      <c r="FY17" s="131"/>
      <c r="FZ17" s="130"/>
      <c r="GA17" s="132"/>
      <c r="GB17" s="133"/>
      <c r="GC17" s="111"/>
      <c r="GD17" s="111"/>
      <c r="GE17" s="111"/>
      <c r="GF17" s="110"/>
      <c r="GG17" s="130"/>
      <c r="GH17" s="131"/>
      <c r="GI17" s="130"/>
      <c r="GJ17" s="132"/>
      <c r="GK17" s="133"/>
      <c r="GL17" s="111"/>
      <c r="GM17" s="111"/>
      <c r="GN17" s="111"/>
      <c r="GO17" s="110"/>
      <c r="GP17" s="130"/>
      <c r="GQ17" s="131"/>
      <c r="GR17" s="130"/>
      <c r="GS17" s="132"/>
      <c r="GT17" s="133"/>
      <c r="GU17" s="135"/>
      <c r="GV17" s="118"/>
      <c r="GW17" s="100"/>
      <c r="GX17" s="114"/>
      <c r="GY17" s="114"/>
      <c r="GZ17" s="583" t="s">
        <v>200</v>
      </c>
      <c r="HA17" s="704">
        <v>0</v>
      </c>
      <c r="HB17" s="116"/>
      <c r="HC17" s="116"/>
    </row>
    <row r="18" spans="2:211" x14ac:dyDescent="0.25">
      <c r="B18" s="116"/>
      <c r="C18" s="124"/>
      <c r="D18" s="41"/>
      <c r="E18" s="42"/>
      <c r="F18" s="43"/>
      <c r="G18" s="44"/>
      <c r="H18" s="45"/>
      <c r="I18" s="46"/>
      <c r="J18" s="125" t="s">
        <v>557</v>
      </c>
      <c r="K18" s="494" t="s">
        <v>247</v>
      </c>
      <c r="L18" s="645" t="s">
        <v>604</v>
      </c>
      <c r="M18" s="105">
        <v>22850</v>
      </c>
      <c r="N18" s="87">
        <v>43289</v>
      </c>
      <c r="O18" s="88" t="s">
        <v>622</v>
      </c>
      <c r="P18" s="106">
        <v>27370</v>
      </c>
      <c r="Q18" s="76">
        <f t="shared" si="0"/>
        <v>4520</v>
      </c>
      <c r="R18" s="99">
        <v>31</v>
      </c>
      <c r="S18" s="855"/>
      <c r="T18" s="856"/>
      <c r="U18" s="45">
        <f t="shared" si="2"/>
        <v>848470</v>
      </c>
      <c r="V18" s="127" t="s">
        <v>125</v>
      </c>
      <c r="W18" s="128">
        <v>43304</v>
      </c>
      <c r="X18" s="129">
        <v>20880</v>
      </c>
      <c r="Y18" s="111"/>
      <c r="Z18" s="110"/>
      <c r="AA18" s="130"/>
      <c r="AB18" s="131"/>
      <c r="AC18" s="130"/>
      <c r="AD18" s="132"/>
      <c r="AE18" s="133"/>
      <c r="AF18" s="111"/>
      <c r="AG18" s="111"/>
      <c r="AH18" s="111"/>
      <c r="AI18" s="110"/>
      <c r="AJ18" s="130"/>
      <c r="AK18" s="131"/>
      <c r="AL18" s="130"/>
      <c r="AM18" s="132"/>
      <c r="AN18" s="133"/>
      <c r="AO18" s="111"/>
      <c r="AP18" s="111"/>
      <c r="AQ18" s="111"/>
      <c r="AR18" s="110"/>
      <c r="AS18" s="130"/>
      <c r="AT18" s="131"/>
      <c r="AU18" s="130"/>
      <c r="AV18" s="132"/>
      <c r="AW18" s="133"/>
      <c r="AX18" s="111"/>
      <c r="AY18" s="111"/>
      <c r="AZ18" s="111"/>
      <c r="BA18" s="110"/>
      <c r="BB18" s="130"/>
      <c r="BC18" s="131"/>
      <c r="BD18" s="130"/>
      <c r="BE18" s="132"/>
      <c r="BF18" s="133"/>
      <c r="BG18" s="111"/>
      <c r="BH18" s="111"/>
      <c r="BI18" s="111"/>
      <c r="BJ18" s="110"/>
      <c r="BK18" s="130"/>
      <c r="BL18" s="131"/>
      <c r="BM18" s="130"/>
      <c r="BN18" s="132"/>
      <c r="BO18" s="133"/>
      <c r="BP18" s="111"/>
      <c r="BQ18" s="111"/>
      <c r="BR18" s="111"/>
      <c r="BS18" s="110"/>
      <c r="BT18" s="130"/>
      <c r="BU18" s="131"/>
      <c r="BV18" s="130"/>
      <c r="BW18" s="132"/>
      <c r="BX18" s="133"/>
      <c r="BY18" s="111"/>
      <c r="BZ18" s="111"/>
      <c r="CA18" s="111"/>
      <c r="CB18" s="110"/>
      <c r="CC18" s="130"/>
      <c r="CD18" s="131"/>
      <c r="CE18" s="130"/>
      <c r="CF18" s="132"/>
      <c r="CG18" s="133"/>
      <c r="CH18" s="111"/>
      <c r="CI18" s="111"/>
      <c r="CJ18" s="111"/>
      <c r="CK18" s="110"/>
      <c r="CL18" s="130"/>
      <c r="CM18" s="131"/>
      <c r="CN18" s="130"/>
      <c r="CO18" s="132"/>
      <c r="CP18" s="133"/>
      <c r="CQ18" s="111"/>
      <c r="CR18" s="111"/>
      <c r="CS18" s="111"/>
      <c r="CT18" s="110"/>
      <c r="CU18" s="130"/>
      <c r="CV18" s="131"/>
      <c r="CW18" s="134"/>
      <c r="CX18" s="132"/>
      <c r="CY18" s="133"/>
      <c r="CZ18" s="111"/>
      <c r="DA18" s="111"/>
      <c r="DB18" s="111"/>
      <c r="DC18" s="110"/>
      <c r="DD18" s="130"/>
      <c r="DE18" s="131"/>
      <c r="DF18" s="130"/>
      <c r="DG18" s="132"/>
      <c r="DH18" s="133"/>
      <c r="DI18" s="111"/>
      <c r="DJ18" s="111"/>
      <c r="DK18" s="111"/>
      <c r="DL18" s="110"/>
      <c r="DM18" s="130"/>
      <c r="DN18" s="131"/>
      <c r="DO18" s="130"/>
      <c r="DP18" s="132"/>
      <c r="DQ18" s="133"/>
      <c r="DR18" s="111"/>
      <c r="DS18" s="111"/>
      <c r="DT18" s="111"/>
      <c r="DU18" s="110"/>
      <c r="DV18" s="130"/>
      <c r="DW18" s="131"/>
      <c r="DX18" s="130"/>
      <c r="DY18" s="132"/>
      <c r="DZ18" s="133"/>
      <c r="EA18" s="111"/>
      <c r="EB18" s="111"/>
      <c r="EC18" s="111"/>
      <c r="ED18" s="110"/>
      <c r="EE18" s="130"/>
      <c r="EF18" s="131"/>
      <c r="EG18" s="130"/>
      <c r="EH18" s="132"/>
      <c r="EI18" s="133"/>
      <c r="EJ18" s="111"/>
      <c r="EK18" s="111"/>
      <c r="EL18" s="111"/>
      <c r="EM18" s="110"/>
      <c r="EN18" s="130"/>
      <c r="EO18" s="131"/>
      <c r="EP18" s="130"/>
      <c r="EQ18" s="132"/>
      <c r="ER18" s="133"/>
      <c r="ES18" s="111"/>
      <c r="ET18" s="111"/>
      <c r="EU18" s="111"/>
      <c r="EV18" s="110"/>
      <c r="EW18" s="130"/>
      <c r="EX18" s="131"/>
      <c r="EY18" s="130"/>
      <c r="EZ18" s="132"/>
      <c r="FA18" s="133"/>
      <c r="FB18" s="111"/>
      <c r="FC18" s="111"/>
      <c r="FD18" s="111"/>
      <c r="FE18" s="110"/>
      <c r="FF18" s="130"/>
      <c r="FG18" s="131"/>
      <c r="FH18" s="130"/>
      <c r="FI18" s="132"/>
      <c r="FJ18" s="133"/>
      <c r="FK18" s="111"/>
      <c r="FL18" s="111"/>
      <c r="FM18" s="111"/>
      <c r="FN18" s="110"/>
      <c r="FO18" s="130"/>
      <c r="FP18" s="131"/>
      <c r="FQ18" s="130"/>
      <c r="FR18" s="132"/>
      <c r="FS18" s="133"/>
      <c r="FT18" s="111"/>
      <c r="FU18" s="111"/>
      <c r="FV18" s="111"/>
      <c r="FW18" s="110"/>
      <c r="FX18" s="130"/>
      <c r="FY18" s="131"/>
      <c r="FZ18" s="130"/>
      <c r="GA18" s="132"/>
      <c r="GB18" s="133"/>
      <c r="GC18" s="111"/>
      <c r="GD18" s="111"/>
      <c r="GE18" s="111"/>
      <c r="GF18" s="110"/>
      <c r="GG18" s="130"/>
      <c r="GH18" s="131"/>
      <c r="GI18" s="130"/>
      <c r="GJ18" s="132"/>
      <c r="GK18" s="133"/>
      <c r="GL18" s="111"/>
      <c r="GM18" s="111"/>
      <c r="GN18" s="111"/>
      <c r="GO18" s="110"/>
      <c r="GP18" s="130"/>
      <c r="GQ18" s="131"/>
      <c r="GR18" s="130"/>
      <c r="GS18" s="132"/>
      <c r="GT18" s="133"/>
      <c r="GU18" s="135">
        <v>43304</v>
      </c>
      <c r="GV18" s="118"/>
      <c r="GW18" s="100"/>
      <c r="GX18" s="114"/>
      <c r="GY18" s="114"/>
      <c r="GZ18" s="583" t="s">
        <v>704</v>
      </c>
      <c r="HA18" s="229">
        <v>4176</v>
      </c>
      <c r="HB18" s="116"/>
      <c r="HC18" s="116"/>
    </row>
    <row r="19" spans="2:211" x14ac:dyDescent="0.25">
      <c r="B19" s="116"/>
      <c r="C19" s="124"/>
      <c r="D19" s="41"/>
      <c r="E19" s="42"/>
      <c r="F19" s="43"/>
      <c r="G19" s="44"/>
      <c r="H19" s="45"/>
      <c r="I19" s="46"/>
      <c r="J19" s="125" t="s">
        <v>558</v>
      </c>
      <c r="K19" s="495" t="s">
        <v>45</v>
      </c>
      <c r="L19" s="646">
        <v>0</v>
      </c>
      <c r="M19" s="138"/>
      <c r="N19" s="73">
        <v>43289</v>
      </c>
      <c r="O19" s="74" t="s">
        <v>621</v>
      </c>
      <c r="P19" s="139">
        <v>1085</v>
      </c>
      <c r="Q19" s="76">
        <f t="shared" si="0"/>
        <v>1085</v>
      </c>
      <c r="R19" s="140">
        <v>31</v>
      </c>
      <c r="S19" s="141"/>
      <c r="T19" s="142"/>
      <c r="U19" s="45">
        <f t="shared" si="2"/>
        <v>33635</v>
      </c>
      <c r="V19" s="143" t="s">
        <v>125</v>
      </c>
      <c r="W19" s="144">
        <v>43304</v>
      </c>
      <c r="X19" s="145">
        <v>835.2</v>
      </c>
      <c r="Y19" s="111"/>
      <c r="Z19" s="110"/>
      <c r="AA19" s="130"/>
      <c r="AB19" s="131"/>
      <c r="AC19" s="130"/>
      <c r="AD19" s="132"/>
      <c r="AE19" s="133"/>
      <c r="AF19" s="111"/>
      <c r="AG19" s="111"/>
      <c r="AH19" s="111"/>
      <c r="AI19" s="110"/>
      <c r="AJ19" s="130"/>
      <c r="AK19" s="131"/>
      <c r="AL19" s="130"/>
      <c r="AM19" s="132"/>
      <c r="AN19" s="133"/>
      <c r="AO19" s="111"/>
      <c r="AP19" s="111"/>
      <c r="AQ19" s="111"/>
      <c r="AR19" s="110"/>
      <c r="AS19" s="130"/>
      <c r="AT19" s="131"/>
      <c r="AU19" s="130"/>
      <c r="AV19" s="132"/>
      <c r="AW19" s="133"/>
      <c r="AX19" s="111"/>
      <c r="AY19" s="111"/>
      <c r="AZ19" s="111"/>
      <c r="BA19" s="110"/>
      <c r="BB19" s="130"/>
      <c r="BC19" s="131"/>
      <c r="BD19" s="130"/>
      <c r="BE19" s="132"/>
      <c r="BF19" s="133"/>
      <c r="BG19" s="111"/>
      <c r="BH19" s="111"/>
      <c r="BI19" s="111"/>
      <c r="BJ19" s="110"/>
      <c r="BK19" s="130"/>
      <c r="BL19" s="131"/>
      <c r="BM19" s="130"/>
      <c r="BN19" s="132"/>
      <c r="BO19" s="133"/>
      <c r="BP19" s="111"/>
      <c r="BQ19" s="111"/>
      <c r="BR19" s="111"/>
      <c r="BS19" s="110"/>
      <c r="BT19" s="130"/>
      <c r="BU19" s="131"/>
      <c r="BV19" s="130"/>
      <c r="BW19" s="132"/>
      <c r="BX19" s="133"/>
      <c r="BY19" s="111"/>
      <c r="BZ19" s="111"/>
      <c r="CA19" s="111"/>
      <c r="CB19" s="110"/>
      <c r="CC19" s="130"/>
      <c r="CD19" s="131"/>
      <c r="CE19" s="130"/>
      <c r="CF19" s="132"/>
      <c r="CG19" s="133"/>
      <c r="CH19" s="111"/>
      <c r="CI19" s="111"/>
      <c r="CJ19" s="111"/>
      <c r="CK19" s="110"/>
      <c r="CL19" s="130"/>
      <c r="CM19" s="131"/>
      <c r="CN19" s="130"/>
      <c r="CO19" s="132"/>
      <c r="CP19" s="133"/>
      <c r="CQ19" s="111"/>
      <c r="CR19" s="111"/>
      <c r="CS19" s="111"/>
      <c r="CT19" s="110"/>
      <c r="CU19" s="130"/>
      <c r="CV19" s="131"/>
      <c r="CW19" s="134"/>
      <c r="CX19" s="132"/>
      <c r="CY19" s="133"/>
      <c r="CZ19" s="111"/>
      <c r="DA19" s="111"/>
      <c r="DB19" s="111"/>
      <c r="DC19" s="110"/>
      <c r="DD19" s="130"/>
      <c r="DE19" s="131"/>
      <c r="DF19" s="130"/>
      <c r="DG19" s="132"/>
      <c r="DH19" s="133"/>
      <c r="DI19" s="111"/>
      <c r="DJ19" s="111"/>
      <c r="DK19" s="111"/>
      <c r="DL19" s="110"/>
      <c r="DM19" s="130"/>
      <c r="DN19" s="131"/>
      <c r="DO19" s="130"/>
      <c r="DP19" s="132"/>
      <c r="DQ19" s="133"/>
      <c r="DR19" s="111"/>
      <c r="DS19" s="111"/>
      <c r="DT19" s="111"/>
      <c r="DU19" s="110"/>
      <c r="DV19" s="130"/>
      <c r="DW19" s="131"/>
      <c r="DX19" s="130"/>
      <c r="DY19" s="132"/>
      <c r="DZ19" s="133"/>
      <c r="EA19" s="111"/>
      <c r="EB19" s="111"/>
      <c r="EC19" s="111"/>
      <c r="ED19" s="110"/>
      <c r="EE19" s="130"/>
      <c r="EF19" s="131"/>
      <c r="EG19" s="130"/>
      <c r="EH19" s="132"/>
      <c r="EI19" s="133"/>
      <c r="EJ19" s="111"/>
      <c r="EK19" s="111"/>
      <c r="EL19" s="111"/>
      <c r="EM19" s="110"/>
      <c r="EN19" s="130"/>
      <c r="EO19" s="131"/>
      <c r="EP19" s="130"/>
      <c r="EQ19" s="132"/>
      <c r="ER19" s="133"/>
      <c r="ES19" s="111"/>
      <c r="ET19" s="111"/>
      <c r="EU19" s="111"/>
      <c r="EV19" s="110"/>
      <c r="EW19" s="130"/>
      <c r="EX19" s="131"/>
      <c r="EY19" s="130"/>
      <c r="EZ19" s="132"/>
      <c r="FA19" s="133"/>
      <c r="FB19" s="111"/>
      <c r="FC19" s="111"/>
      <c r="FD19" s="111"/>
      <c r="FE19" s="110"/>
      <c r="FF19" s="130"/>
      <c r="FG19" s="131"/>
      <c r="FH19" s="130"/>
      <c r="FI19" s="132"/>
      <c r="FJ19" s="133"/>
      <c r="FK19" s="111"/>
      <c r="FL19" s="111"/>
      <c r="FM19" s="111"/>
      <c r="FN19" s="110"/>
      <c r="FO19" s="130"/>
      <c r="FP19" s="131"/>
      <c r="FQ19" s="130"/>
      <c r="FR19" s="132"/>
      <c r="FS19" s="133"/>
      <c r="FT19" s="111"/>
      <c r="FU19" s="111"/>
      <c r="FV19" s="111"/>
      <c r="FW19" s="110"/>
      <c r="FX19" s="130"/>
      <c r="FY19" s="131"/>
      <c r="FZ19" s="130"/>
      <c r="GA19" s="132"/>
      <c r="GB19" s="133"/>
      <c r="GC19" s="111"/>
      <c r="GD19" s="111"/>
      <c r="GE19" s="111"/>
      <c r="GF19" s="110"/>
      <c r="GG19" s="130"/>
      <c r="GH19" s="131"/>
      <c r="GI19" s="130"/>
      <c r="GJ19" s="132"/>
      <c r="GK19" s="133"/>
      <c r="GL19" s="111"/>
      <c r="GM19" s="111"/>
      <c r="GN19" s="111"/>
      <c r="GO19" s="110"/>
      <c r="GP19" s="130"/>
      <c r="GQ19" s="131"/>
      <c r="GR19" s="130"/>
      <c r="GS19" s="132"/>
      <c r="GT19" s="133"/>
      <c r="GU19" s="135">
        <v>43304</v>
      </c>
      <c r="GV19" s="118"/>
      <c r="GW19" s="100"/>
      <c r="GX19" s="114"/>
      <c r="GY19" s="114"/>
      <c r="GZ19" s="583" t="s">
        <v>200</v>
      </c>
      <c r="HA19" s="229">
        <v>0</v>
      </c>
      <c r="HB19" s="116"/>
      <c r="HC19" s="116"/>
    </row>
    <row r="20" spans="2:211" x14ac:dyDescent="0.25">
      <c r="B20" s="116"/>
      <c r="C20" s="124"/>
      <c r="D20" s="41"/>
      <c r="E20" s="42"/>
      <c r="F20" s="43"/>
      <c r="G20" s="44"/>
      <c r="H20" s="45"/>
      <c r="I20" s="46"/>
      <c r="J20" s="381" t="s">
        <v>33</v>
      </c>
      <c r="K20" s="495" t="s">
        <v>27</v>
      </c>
      <c r="L20" s="646" t="s">
        <v>604</v>
      </c>
      <c r="M20" s="138">
        <v>11470</v>
      </c>
      <c r="N20" s="73">
        <v>43290</v>
      </c>
      <c r="O20" s="74" t="s">
        <v>623</v>
      </c>
      <c r="P20" s="139">
        <v>14725</v>
      </c>
      <c r="Q20" s="76">
        <f t="shared" si="0"/>
        <v>3255</v>
      </c>
      <c r="R20" s="140">
        <v>31</v>
      </c>
      <c r="S20" s="141"/>
      <c r="T20" s="142"/>
      <c r="U20" s="45">
        <f t="shared" si="2"/>
        <v>456475</v>
      </c>
      <c r="V20" s="143" t="s">
        <v>125</v>
      </c>
      <c r="W20" s="144">
        <v>43304</v>
      </c>
      <c r="X20" s="145">
        <v>10857.6</v>
      </c>
      <c r="Y20" s="111"/>
      <c r="Z20" s="110"/>
      <c r="AA20" s="130"/>
      <c r="AB20" s="131"/>
      <c r="AC20" s="130"/>
      <c r="AD20" s="132"/>
      <c r="AE20" s="133"/>
      <c r="AF20" s="111"/>
      <c r="AG20" s="111"/>
      <c r="AH20" s="111"/>
      <c r="AI20" s="110"/>
      <c r="AJ20" s="130"/>
      <c r="AK20" s="131"/>
      <c r="AL20" s="130"/>
      <c r="AM20" s="132"/>
      <c r="AN20" s="133"/>
      <c r="AO20" s="111"/>
      <c r="AP20" s="111"/>
      <c r="AQ20" s="111"/>
      <c r="AR20" s="110"/>
      <c r="AS20" s="130"/>
      <c r="AT20" s="131"/>
      <c r="AU20" s="130"/>
      <c r="AV20" s="132"/>
      <c r="AW20" s="133"/>
      <c r="AX20" s="111"/>
      <c r="AY20" s="111"/>
      <c r="AZ20" s="111"/>
      <c r="BA20" s="110"/>
      <c r="BB20" s="130"/>
      <c r="BC20" s="131"/>
      <c r="BD20" s="130"/>
      <c r="BE20" s="132"/>
      <c r="BF20" s="133"/>
      <c r="BG20" s="111"/>
      <c r="BH20" s="111"/>
      <c r="BI20" s="111"/>
      <c r="BJ20" s="110"/>
      <c r="BK20" s="130"/>
      <c r="BL20" s="131"/>
      <c r="BM20" s="130"/>
      <c r="BN20" s="132"/>
      <c r="BO20" s="133"/>
      <c r="BP20" s="111"/>
      <c r="BQ20" s="111"/>
      <c r="BR20" s="111"/>
      <c r="BS20" s="110"/>
      <c r="BT20" s="130"/>
      <c r="BU20" s="131"/>
      <c r="BV20" s="130"/>
      <c r="BW20" s="132"/>
      <c r="BX20" s="133"/>
      <c r="BY20" s="111"/>
      <c r="BZ20" s="111"/>
      <c r="CA20" s="111"/>
      <c r="CB20" s="110"/>
      <c r="CC20" s="130"/>
      <c r="CD20" s="131"/>
      <c r="CE20" s="130"/>
      <c r="CF20" s="132"/>
      <c r="CG20" s="133"/>
      <c r="CH20" s="111"/>
      <c r="CI20" s="111"/>
      <c r="CJ20" s="111"/>
      <c r="CK20" s="110"/>
      <c r="CL20" s="130"/>
      <c r="CM20" s="131"/>
      <c r="CN20" s="130"/>
      <c r="CO20" s="132"/>
      <c r="CP20" s="133"/>
      <c r="CQ20" s="111"/>
      <c r="CR20" s="111"/>
      <c r="CS20" s="111"/>
      <c r="CT20" s="110"/>
      <c r="CU20" s="130"/>
      <c r="CV20" s="131"/>
      <c r="CW20" s="134"/>
      <c r="CX20" s="132"/>
      <c r="CY20" s="133"/>
      <c r="CZ20" s="111"/>
      <c r="DA20" s="111"/>
      <c r="DB20" s="111"/>
      <c r="DC20" s="110"/>
      <c r="DD20" s="130"/>
      <c r="DE20" s="131"/>
      <c r="DF20" s="130"/>
      <c r="DG20" s="132"/>
      <c r="DH20" s="133"/>
      <c r="DI20" s="111"/>
      <c r="DJ20" s="111"/>
      <c r="DK20" s="111"/>
      <c r="DL20" s="110"/>
      <c r="DM20" s="130"/>
      <c r="DN20" s="131"/>
      <c r="DO20" s="130"/>
      <c r="DP20" s="132"/>
      <c r="DQ20" s="133"/>
      <c r="DR20" s="111"/>
      <c r="DS20" s="111"/>
      <c r="DT20" s="111"/>
      <c r="DU20" s="110"/>
      <c r="DV20" s="130"/>
      <c r="DW20" s="131"/>
      <c r="DX20" s="130"/>
      <c r="DY20" s="132"/>
      <c r="DZ20" s="133"/>
      <c r="EA20" s="111"/>
      <c r="EB20" s="111"/>
      <c r="EC20" s="111"/>
      <c r="ED20" s="110"/>
      <c r="EE20" s="130"/>
      <c r="EF20" s="131"/>
      <c r="EG20" s="130"/>
      <c r="EH20" s="132"/>
      <c r="EI20" s="133"/>
      <c r="EJ20" s="111"/>
      <c r="EK20" s="111"/>
      <c r="EL20" s="111"/>
      <c r="EM20" s="110"/>
      <c r="EN20" s="130"/>
      <c r="EO20" s="131"/>
      <c r="EP20" s="130"/>
      <c r="EQ20" s="132"/>
      <c r="ER20" s="133"/>
      <c r="ES20" s="111"/>
      <c r="ET20" s="111"/>
      <c r="EU20" s="111"/>
      <c r="EV20" s="110"/>
      <c r="EW20" s="130"/>
      <c r="EX20" s="131"/>
      <c r="EY20" s="130"/>
      <c r="EZ20" s="132"/>
      <c r="FA20" s="133"/>
      <c r="FB20" s="111"/>
      <c r="FC20" s="111"/>
      <c r="FD20" s="111"/>
      <c r="FE20" s="110"/>
      <c r="FF20" s="130"/>
      <c r="FG20" s="131"/>
      <c r="FH20" s="130"/>
      <c r="FI20" s="132"/>
      <c r="FJ20" s="133"/>
      <c r="FK20" s="111"/>
      <c r="FL20" s="111"/>
      <c r="FM20" s="111"/>
      <c r="FN20" s="110"/>
      <c r="FO20" s="130"/>
      <c r="FP20" s="131"/>
      <c r="FQ20" s="130"/>
      <c r="FR20" s="132"/>
      <c r="FS20" s="133"/>
      <c r="FT20" s="111"/>
      <c r="FU20" s="111"/>
      <c r="FV20" s="111"/>
      <c r="FW20" s="110"/>
      <c r="FX20" s="130"/>
      <c r="FY20" s="131"/>
      <c r="FZ20" s="130"/>
      <c r="GA20" s="132"/>
      <c r="GB20" s="133"/>
      <c r="GC20" s="111"/>
      <c r="GD20" s="111"/>
      <c r="GE20" s="111"/>
      <c r="GF20" s="110"/>
      <c r="GG20" s="130"/>
      <c r="GH20" s="131"/>
      <c r="GI20" s="130"/>
      <c r="GJ20" s="132"/>
      <c r="GK20" s="133"/>
      <c r="GL20" s="111"/>
      <c r="GM20" s="111"/>
      <c r="GN20" s="111"/>
      <c r="GO20" s="110"/>
      <c r="GP20" s="130"/>
      <c r="GQ20" s="131"/>
      <c r="GR20" s="130"/>
      <c r="GS20" s="132"/>
      <c r="GT20" s="133"/>
      <c r="GU20" s="135">
        <v>43304</v>
      </c>
      <c r="GV20" s="118">
        <v>18928</v>
      </c>
      <c r="GW20" s="100" t="s">
        <v>576</v>
      </c>
      <c r="GX20" s="114"/>
      <c r="GY20" s="114"/>
      <c r="GZ20" s="583" t="s">
        <v>704</v>
      </c>
      <c r="HA20" s="229">
        <v>2320</v>
      </c>
      <c r="HB20" s="116"/>
      <c r="HC20" s="116"/>
    </row>
    <row r="21" spans="2:211" x14ac:dyDescent="0.25">
      <c r="B21" s="116"/>
      <c r="C21" s="124"/>
      <c r="D21" s="41"/>
      <c r="E21" s="42"/>
      <c r="F21" s="43"/>
      <c r="G21" s="44"/>
      <c r="H21" s="45"/>
      <c r="I21" s="46"/>
      <c r="J21" s="125" t="s">
        <v>61</v>
      </c>
      <c r="K21" s="495" t="s">
        <v>29</v>
      </c>
      <c r="L21" s="646" t="s">
        <v>604</v>
      </c>
      <c r="M21" s="138">
        <v>18010</v>
      </c>
      <c r="N21" s="73">
        <v>43290</v>
      </c>
      <c r="O21" s="74" t="s">
        <v>620</v>
      </c>
      <c r="P21" s="139">
        <v>22410</v>
      </c>
      <c r="Q21" s="76">
        <f t="shared" si="0"/>
        <v>4400</v>
      </c>
      <c r="R21" s="140">
        <v>31</v>
      </c>
      <c r="S21" s="141"/>
      <c r="T21" s="142"/>
      <c r="U21" s="45">
        <f t="shared" si="2"/>
        <v>694710</v>
      </c>
      <c r="V21" s="143" t="s">
        <v>125</v>
      </c>
      <c r="W21" s="144">
        <v>43304</v>
      </c>
      <c r="X21" s="145">
        <v>16704</v>
      </c>
      <c r="Y21" s="111"/>
      <c r="Z21" s="110"/>
      <c r="AA21" s="130"/>
      <c r="AB21" s="131"/>
      <c r="AC21" s="130"/>
      <c r="AD21" s="132"/>
      <c r="AE21" s="133"/>
      <c r="AF21" s="111"/>
      <c r="AG21" s="111"/>
      <c r="AH21" s="111"/>
      <c r="AI21" s="110"/>
      <c r="AJ21" s="130"/>
      <c r="AK21" s="131"/>
      <c r="AL21" s="130"/>
      <c r="AM21" s="132"/>
      <c r="AN21" s="133"/>
      <c r="AO21" s="111"/>
      <c r="AP21" s="111"/>
      <c r="AQ21" s="111"/>
      <c r="AR21" s="110"/>
      <c r="AS21" s="130"/>
      <c r="AT21" s="131"/>
      <c r="AU21" s="130"/>
      <c r="AV21" s="132"/>
      <c r="AW21" s="133"/>
      <c r="AX21" s="111"/>
      <c r="AY21" s="111"/>
      <c r="AZ21" s="111"/>
      <c r="BA21" s="110"/>
      <c r="BB21" s="130"/>
      <c r="BC21" s="131"/>
      <c r="BD21" s="130"/>
      <c r="BE21" s="132"/>
      <c r="BF21" s="133"/>
      <c r="BG21" s="111"/>
      <c r="BH21" s="111"/>
      <c r="BI21" s="111"/>
      <c r="BJ21" s="110"/>
      <c r="BK21" s="130"/>
      <c r="BL21" s="131"/>
      <c r="BM21" s="130"/>
      <c r="BN21" s="132"/>
      <c r="BO21" s="133"/>
      <c r="BP21" s="111"/>
      <c r="BQ21" s="111"/>
      <c r="BR21" s="111"/>
      <c r="BS21" s="110"/>
      <c r="BT21" s="130"/>
      <c r="BU21" s="131"/>
      <c r="BV21" s="130"/>
      <c r="BW21" s="132"/>
      <c r="BX21" s="133"/>
      <c r="BY21" s="111"/>
      <c r="BZ21" s="111"/>
      <c r="CA21" s="111"/>
      <c r="CB21" s="110"/>
      <c r="CC21" s="130"/>
      <c r="CD21" s="131"/>
      <c r="CE21" s="130"/>
      <c r="CF21" s="132"/>
      <c r="CG21" s="133"/>
      <c r="CH21" s="111"/>
      <c r="CI21" s="111"/>
      <c r="CJ21" s="111"/>
      <c r="CK21" s="110"/>
      <c r="CL21" s="130"/>
      <c r="CM21" s="131"/>
      <c r="CN21" s="130"/>
      <c r="CO21" s="132"/>
      <c r="CP21" s="133"/>
      <c r="CQ21" s="111"/>
      <c r="CR21" s="111"/>
      <c r="CS21" s="111"/>
      <c r="CT21" s="110"/>
      <c r="CU21" s="130"/>
      <c r="CV21" s="131"/>
      <c r="CW21" s="134"/>
      <c r="CX21" s="132"/>
      <c r="CY21" s="133"/>
      <c r="CZ21" s="111"/>
      <c r="DA21" s="111"/>
      <c r="DB21" s="111"/>
      <c r="DC21" s="110"/>
      <c r="DD21" s="130"/>
      <c r="DE21" s="131"/>
      <c r="DF21" s="130"/>
      <c r="DG21" s="132"/>
      <c r="DH21" s="133"/>
      <c r="DI21" s="111"/>
      <c r="DJ21" s="111"/>
      <c r="DK21" s="111"/>
      <c r="DL21" s="110"/>
      <c r="DM21" s="130"/>
      <c r="DN21" s="131"/>
      <c r="DO21" s="130"/>
      <c r="DP21" s="132"/>
      <c r="DQ21" s="133"/>
      <c r="DR21" s="111"/>
      <c r="DS21" s="111"/>
      <c r="DT21" s="111"/>
      <c r="DU21" s="110"/>
      <c r="DV21" s="130"/>
      <c r="DW21" s="131"/>
      <c r="DX21" s="130"/>
      <c r="DY21" s="132"/>
      <c r="DZ21" s="133"/>
      <c r="EA21" s="111"/>
      <c r="EB21" s="111"/>
      <c r="EC21" s="111"/>
      <c r="ED21" s="110"/>
      <c r="EE21" s="130"/>
      <c r="EF21" s="131"/>
      <c r="EG21" s="130"/>
      <c r="EH21" s="132"/>
      <c r="EI21" s="133"/>
      <c r="EJ21" s="111"/>
      <c r="EK21" s="111"/>
      <c r="EL21" s="111"/>
      <c r="EM21" s="110"/>
      <c r="EN21" s="130"/>
      <c r="EO21" s="131"/>
      <c r="EP21" s="130"/>
      <c r="EQ21" s="132"/>
      <c r="ER21" s="133"/>
      <c r="ES21" s="111"/>
      <c r="ET21" s="111"/>
      <c r="EU21" s="111"/>
      <c r="EV21" s="110"/>
      <c r="EW21" s="130"/>
      <c r="EX21" s="131"/>
      <c r="EY21" s="130"/>
      <c r="EZ21" s="132"/>
      <c r="FA21" s="133"/>
      <c r="FB21" s="111"/>
      <c r="FC21" s="111"/>
      <c r="FD21" s="111"/>
      <c r="FE21" s="110"/>
      <c r="FF21" s="130"/>
      <c r="FG21" s="131"/>
      <c r="FH21" s="130"/>
      <c r="FI21" s="132"/>
      <c r="FJ21" s="133"/>
      <c r="FK21" s="111"/>
      <c r="FL21" s="111"/>
      <c r="FM21" s="111"/>
      <c r="FN21" s="110"/>
      <c r="FO21" s="130"/>
      <c r="FP21" s="131"/>
      <c r="FQ21" s="130"/>
      <c r="FR21" s="132"/>
      <c r="FS21" s="133"/>
      <c r="FT21" s="111"/>
      <c r="FU21" s="111"/>
      <c r="FV21" s="111"/>
      <c r="FW21" s="110"/>
      <c r="FX21" s="130"/>
      <c r="FY21" s="131"/>
      <c r="FZ21" s="130"/>
      <c r="GA21" s="132"/>
      <c r="GB21" s="133"/>
      <c r="GC21" s="111"/>
      <c r="GD21" s="111"/>
      <c r="GE21" s="111"/>
      <c r="GF21" s="110"/>
      <c r="GG21" s="130"/>
      <c r="GH21" s="131"/>
      <c r="GI21" s="130"/>
      <c r="GJ21" s="132"/>
      <c r="GK21" s="133"/>
      <c r="GL21" s="111"/>
      <c r="GM21" s="111"/>
      <c r="GN21" s="111"/>
      <c r="GO21" s="110"/>
      <c r="GP21" s="130"/>
      <c r="GQ21" s="131"/>
      <c r="GR21" s="130"/>
      <c r="GS21" s="132"/>
      <c r="GT21" s="133"/>
      <c r="GU21" s="135">
        <v>43304</v>
      </c>
      <c r="GV21" s="136"/>
      <c r="GW21" s="100"/>
      <c r="GX21" s="114"/>
      <c r="GY21" s="114"/>
      <c r="GZ21" s="583" t="s">
        <v>704</v>
      </c>
      <c r="HA21" s="229">
        <v>4176</v>
      </c>
      <c r="HB21" s="116"/>
      <c r="HC21" s="116"/>
    </row>
    <row r="22" spans="2:211" ht="18.75" x14ac:dyDescent="0.3">
      <c r="B22" s="116"/>
      <c r="C22" s="124"/>
      <c r="D22" s="41"/>
      <c r="E22" s="42"/>
      <c r="F22" s="43"/>
      <c r="G22" s="44"/>
      <c r="H22" s="45"/>
      <c r="I22" s="46"/>
      <c r="J22" s="519" t="s">
        <v>470</v>
      </c>
      <c r="K22" s="495" t="s">
        <v>527</v>
      </c>
      <c r="L22" s="646" t="s">
        <v>605</v>
      </c>
      <c r="M22" s="602">
        <v>20440</v>
      </c>
      <c r="N22" s="603">
        <v>43291</v>
      </c>
      <c r="O22" s="641">
        <v>169</v>
      </c>
      <c r="P22" s="604">
        <v>20450</v>
      </c>
      <c r="Q22" s="623">
        <f t="shared" si="0"/>
        <v>10</v>
      </c>
      <c r="R22" s="140">
        <v>38.799999999999997</v>
      </c>
      <c r="S22" s="600"/>
      <c r="T22" s="600"/>
      <c r="U22" s="45">
        <f t="shared" si="2"/>
        <v>793460</v>
      </c>
      <c r="V22" s="143" t="s">
        <v>125</v>
      </c>
      <c r="W22" s="144">
        <v>43300</v>
      </c>
      <c r="X22" s="145"/>
      <c r="Y22" s="111"/>
      <c r="Z22" s="110"/>
      <c r="AA22" s="130"/>
      <c r="AB22" s="131"/>
      <c r="AC22" s="130"/>
      <c r="AD22" s="132"/>
      <c r="AE22" s="133"/>
      <c r="AF22" s="111"/>
      <c r="AG22" s="111"/>
      <c r="AH22" s="111"/>
      <c r="AI22" s="110"/>
      <c r="AJ22" s="130"/>
      <c r="AK22" s="131"/>
      <c r="AL22" s="130"/>
      <c r="AM22" s="132"/>
      <c r="AN22" s="133"/>
      <c r="AO22" s="111"/>
      <c r="AP22" s="111"/>
      <c r="AQ22" s="111"/>
      <c r="AR22" s="110"/>
      <c r="AS22" s="130"/>
      <c r="AT22" s="131"/>
      <c r="AU22" s="130"/>
      <c r="AV22" s="132"/>
      <c r="AW22" s="133"/>
      <c r="AX22" s="111"/>
      <c r="AY22" s="111"/>
      <c r="AZ22" s="111"/>
      <c r="BA22" s="110"/>
      <c r="BB22" s="130"/>
      <c r="BC22" s="131"/>
      <c r="BD22" s="130"/>
      <c r="BE22" s="132"/>
      <c r="BF22" s="133"/>
      <c r="BG22" s="111"/>
      <c r="BH22" s="111"/>
      <c r="BI22" s="111"/>
      <c r="BJ22" s="110"/>
      <c r="BK22" s="130"/>
      <c r="BL22" s="131"/>
      <c r="BM22" s="130"/>
      <c r="BN22" s="132"/>
      <c r="BO22" s="133"/>
      <c r="BP22" s="111"/>
      <c r="BQ22" s="111"/>
      <c r="BR22" s="111"/>
      <c r="BS22" s="110"/>
      <c r="BT22" s="130"/>
      <c r="BU22" s="131"/>
      <c r="BV22" s="130"/>
      <c r="BW22" s="132"/>
      <c r="BX22" s="133"/>
      <c r="BY22" s="111"/>
      <c r="BZ22" s="111"/>
      <c r="CA22" s="111"/>
      <c r="CB22" s="110"/>
      <c r="CC22" s="130"/>
      <c r="CD22" s="131"/>
      <c r="CE22" s="130"/>
      <c r="CF22" s="132"/>
      <c r="CG22" s="133"/>
      <c r="CH22" s="111"/>
      <c r="CI22" s="111"/>
      <c r="CJ22" s="111"/>
      <c r="CK22" s="110"/>
      <c r="CL22" s="130"/>
      <c r="CM22" s="131"/>
      <c r="CN22" s="130"/>
      <c r="CO22" s="132"/>
      <c r="CP22" s="133"/>
      <c r="CQ22" s="111"/>
      <c r="CR22" s="111"/>
      <c r="CS22" s="111"/>
      <c r="CT22" s="110"/>
      <c r="CU22" s="130"/>
      <c r="CV22" s="131"/>
      <c r="CW22" s="134"/>
      <c r="CX22" s="132"/>
      <c r="CY22" s="133"/>
      <c r="CZ22" s="111"/>
      <c r="DA22" s="111"/>
      <c r="DB22" s="111"/>
      <c r="DC22" s="110"/>
      <c r="DD22" s="130"/>
      <c r="DE22" s="131"/>
      <c r="DF22" s="130"/>
      <c r="DG22" s="132"/>
      <c r="DH22" s="133"/>
      <c r="DI22" s="111"/>
      <c r="DJ22" s="111"/>
      <c r="DK22" s="111"/>
      <c r="DL22" s="110"/>
      <c r="DM22" s="130"/>
      <c r="DN22" s="131"/>
      <c r="DO22" s="130"/>
      <c r="DP22" s="132"/>
      <c r="DQ22" s="133"/>
      <c r="DR22" s="111"/>
      <c r="DS22" s="111"/>
      <c r="DT22" s="111"/>
      <c r="DU22" s="110"/>
      <c r="DV22" s="130"/>
      <c r="DW22" s="131"/>
      <c r="DX22" s="130"/>
      <c r="DY22" s="132"/>
      <c r="DZ22" s="133"/>
      <c r="EA22" s="111"/>
      <c r="EB22" s="111"/>
      <c r="EC22" s="111"/>
      <c r="ED22" s="110"/>
      <c r="EE22" s="130"/>
      <c r="EF22" s="131"/>
      <c r="EG22" s="130"/>
      <c r="EH22" s="132"/>
      <c r="EI22" s="133"/>
      <c r="EJ22" s="111"/>
      <c r="EK22" s="111"/>
      <c r="EL22" s="111"/>
      <c r="EM22" s="110"/>
      <c r="EN22" s="130"/>
      <c r="EO22" s="131"/>
      <c r="EP22" s="130"/>
      <c r="EQ22" s="132"/>
      <c r="ER22" s="133"/>
      <c r="ES22" s="111"/>
      <c r="ET22" s="111"/>
      <c r="EU22" s="111"/>
      <c r="EV22" s="110"/>
      <c r="EW22" s="130"/>
      <c r="EX22" s="131"/>
      <c r="EY22" s="130"/>
      <c r="EZ22" s="132"/>
      <c r="FA22" s="133"/>
      <c r="FB22" s="111"/>
      <c r="FC22" s="111"/>
      <c r="FD22" s="111"/>
      <c r="FE22" s="110"/>
      <c r="FF22" s="130"/>
      <c r="FG22" s="131"/>
      <c r="FH22" s="130"/>
      <c r="FI22" s="132"/>
      <c r="FJ22" s="133"/>
      <c r="FK22" s="111"/>
      <c r="FL22" s="111"/>
      <c r="FM22" s="111"/>
      <c r="FN22" s="110"/>
      <c r="FO22" s="130"/>
      <c r="FP22" s="131"/>
      <c r="FQ22" s="130"/>
      <c r="FR22" s="132"/>
      <c r="FS22" s="133"/>
      <c r="FT22" s="111"/>
      <c r="FU22" s="111"/>
      <c r="FV22" s="111"/>
      <c r="FW22" s="110"/>
      <c r="FX22" s="130"/>
      <c r="FY22" s="131"/>
      <c r="FZ22" s="130"/>
      <c r="GA22" s="132"/>
      <c r="GB22" s="133"/>
      <c r="GC22" s="111"/>
      <c r="GD22" s="111"/>
      <c r="GE22" s="111"/>
      <c r="GF22" s="110"/>
      <c r="GG22" s="130"/>
      <c r="GH22" s="131"/>
      <c r="GI22" s="130"/>
      <c r="GJ22" s="132"/>
      <c r="GK22" s="133"/>
      <c r="GL22" s="111"/>
      <c r="GM22" s="111"/>
      <c r="GN22" s="111"/>
      <c r="GO22" s="110"/>
      <c r="GP22" s="130"/>
      <c r="GQ22" s="131"/>
      <c r="GR22" s="130"/>
      <c r="GS22" s="132"/>
      <c r="GT22" s="133"/>
      <c r="GU22" s="135"/>
      <c r="GV22" s="136"/>
      <c r="GW22" s="100"/>
      <c r="GX22" s="114"/>
      <c r="GY22" s="114"/>
      <c r="GZ22" s="583" t="s">
        <v>704</v>
      </c>
      <c r="HA22" s="229">
        <v>4176</v>
      </c>
      <c r="HB22" s="116"/>
      <c r="HC22" s="116"/>
    </row>
    <row r="23" spans="2:211" x14ac:dyDescent="0.25">
      <c r="B23" s="116"/>
      <c r="C23" s="124"/>
      <c r="D23" s="41"/>
      <c r="E23" s="42"/>
      <c r="F23" s="43"/>
      <c r="G23" s="44"/>
      <c r="H23" s="45"/>
      <c r="I23" s="46"/>
      <c r="J23" s="125" t="s">
        <v>61</v>
      </c>
      <c r="K23" s="494" t="s">
        <v>29</v>
      </c>
      <c r="L23" s="645" t="s">
        <v>605</v>
      </c>
      <c r="M23" s="146">
        <v>17900</v>
      </c>
      <c r="N23" s="87">
        <v>43292</v>
      </c>
      <c r="O23" s="88" t="s">
        <v>624</v>
      </c>
      <c r="P23" s="106">
        <v>22140</v>
      </c>
      <c r="Q23" s="76">
        <f t="shared" si="0"/>
        <v>4240</v>
      </c>
      <c r="R23" s="99">
        <v>31.5</v>
      </c>
      <c r="S23" s="99"/>
      <c r="T23" s="147"/>
      <c r="U23" s="45">
        <f t="shared" si="2"/>
        <v>697410</v>
      </c>
      <c r="V23" s="127" t="s">
        <v>125</v>
      </c>
      <c r="W23" s="148">
        <v>43305</v>
      </c>
      <c r="X23" s="145">
        <v>16704</v>
      </c>
      <c r="Y23" s="111"/>
      <c r="Z23" s="110"/>
      <c r="AA23" s="130"/>
      <c r="AB23" s="131"/>
      <c r="AC23" s="130"/>
      <c r="AD23" s="132"/>
      <c r="AE23" s="133"/>
      <c r="AF23" s="111"/>
      <c r="AG23" s="111"/>
      <c r="AH23" s="111"/>
      <c r="AI23" s="110"/>
      <c r="AJ23" s="130"/>
      <c r="AK23" s="131"/>
      <c r="AL23" s="130"/>
      <c r="AM23" s="132"/>
      <c r="AN23" s="133"/>
      <c r="AO23" s="111"/>
      <c r="AP23" s="111"/>
      <c r="AQ23" s="111"/>
      <c r="AR23" s="110"/>
      <c r="AS23" s="130"/>
      <c r="AT23" s="131"/>
      <c r="AU23" s="130"/>
      <c r="AV23" s="132"/>
      <c r="AW23" s="133"/>
      <c r="AX23" s="111"/>
      <c r="AY23" s="111"/>
      <c r="AZ23" s="111"/>
      <c r="BA23" s="110"/>
      <c r="BB23" s="130"/>
      <c r="BC23" s="131"/>
      <c r="BD23" s="130"/>
      <c r="BE23" s="132"/>
      <c r="BF23" s="133"/>
      <c r="BG23" s="111"/>
      <c r="BH23" s="111"/>
      <c r="BI23" s="111"/>
      <c r="BJ23" s="110"/>
      <c r="BK23" s="130"/>
      <c r="BL23" s="131"/>
      <c r="BM23" s="130"/>
      <c r="BN23" s="132"/>
      <c r="BO23" s="133"/>
      <c r="BP23" s="111"/>
      <c r="BQ23" s="111"/>
      <c r="BR23" s="111"/>
      <c r="BS23" s="110"/>
      <c r="BT23" s="130"/>
      <c r="BU23" s="131"/>
      <c r="BV23" s="130"/>
      <c r="BW23" s="132"/>
      <c r="BX23" s="133"/>
      <c r="BY23" s="111"/>
      <c r="BZ23" s="111"/>
      <c r="CA23" s="111"/>
      <c r="CB23" s="110"/>
      <c r="CC23" s="130"/>
      <c r="CD23" s="131"/>
      <c r="CE23" s="130"/>
      <c r="CF23" s="132"/>
      <c r="CG23" s="133"/>
      <c r="CH23" s="111"/>
      <c r="CI23" s="111"/>
      <c r="CJ23" s="111"/>
      <c r="CK23" s="110"/>
      <c r="CL23" s="130"/>
      <c r="CM23" s="131"/>
      <c r="CN23" s="130"/>
      <c r="CO23" s="132"/>
      <c r="CP23" s="133"/>
      <c r="CQ23" s="111"/>
      <c r="CR23" s="111"/>
      <c r="CS23" s="111"/>
      <c r="CT23" s="110"/>
      <c r="CU23" s="130"/>
      <c r="CV23" s="131"/>
      <c r="CW23" s="134"/>
      <c r="CX23" s="132"/>
      <c r="CY23" s="133"/>
      <c r="CZ23" s="111"/>
      <c r="DA23" s="111"/>
      <c r="DB23" s="111"/>
      <c r="DC23" s="110"/>
      <c r="DD23" s="130"/>
      <c r="DE23" s="131"/>
      <c r="DF23" s="130"/>
      <c r="DG23" s="132"/>
      <c r="DH23" s="133"/>
      <c r="DI23" s="111"/>
      <c r="DJ23" s="111"/>
      <c r="DK23" s="111"/>
      <c r="DL23" s="110"/>
      <c r="DM23" s="130"/>
      <c r="DN23" s="131"/>
      <c r="DO23" s="130"/>
      <c r="DP23" s="132"/>
      <c r="DQ23" s="133"/>
      <c r="DR23" s="111"/>
      <c r="DS23" s="111"/>
      <c r="DT23" s="111"/>
      <c r="DU23" s="110"/>
      <c r="DV23" s="130"/>
      <c r="DW23" s="131"/>
      <c r="DX23" s="130"/>
      <c r="DY23" s="132"/>
      <c r="DZ23" s="133"/>
      <c r="EA23" s="111"/>
      <c r="EB23" s="111"/>
      <c r="EC23" s="111"/>
      <c r="ED23" s="110"/>
      <c r="EE23" s="130"/>
      <c r="EF23" s="131"/>
      <c r="EG23" s="130"/>
      <c r="EH23" s="132"/>
      <c r="EI23" s="133"/>
      <c r="EJ23" s="111"/>
      <c r="EK23" s="111"/>
      <c r="EL23" s="111"/>
      <c r="EM23" s="110"/>
      <c r="EN23" s="130"/>
      <c r="EO23" s="131"/>
      <c r="EP23" s="130"/>
      <c r="EQ23" s="132"/>
      <c r="ER23" s="133"/>
      <c r="ES23" s="111"/>
      <c r="ET23" s="111"/>
      <c r="EU23" s="111"/>
      <c r="EV23" s="110"/>
      <c r="EW23" s="130"/>
      <c r="EX23" s="131"/>
      <c r="EY23" s="130"/>
      <c r="EZ23" s="132"/>
      <c r="FA23" s="133"/>
      <c r="FB23" s="111"/>
      <c r="FC23" s="111"/>
      <c r="FD23" s="111"/>
      <c r="FE23" s="110"/>
      <c r="FF23" s="130"/>
      <c r="FG23" s="131"/>
      <c r="FH23" s="130"/>
      <c r="FI23" s="132"/>
      <c r="FJ23" s="133"/>
      <c r="FK23" s="111"/>
      <c r="FL23" s="111"/>
      <c r="FM23" s="111"/>
      <c r="FN23" s="110"/>
      <c r="FO23" s="130"/>
      <c r="FP23" s="131"/>
      <c r="FQ23" s="130"/>
      <c r="FR23" s="132"/>
      <c r="FS23" s="133"/>
      <c r="FT23" s="111"/>
      <c r="FU23" s="111"/>
      <c r="FV23" s="111"/>
      <c r="FW23" s="110"/>
      <c r="FX23" s="130"/>
      <c r="FY23" s="131"/>
      <c r="FZ23" s="130"/>
      <c r="GA23" s="132"/>
      <c r="GB23" s="133"/>
      <c r="GC23" s="111"/>
      <c r="GD23" s="111"/>
      <c r="GE23" s="111"/>
      <c r="GF23" s="110"/>
      <c r="GG23" s="130"/>
      <c r="GH23" s="131"/>
      <c r="GI23" s="130"/>
      <c r="GJ23" s="132"/>
      <c r="GK23" s="133"/>
      <c r="GL23" s="111"/>
      <c r="GM23" s="111"/>
      <c r="GN23" s="111"/>
      <c r="GO23" s="110"/>
      <c r="GP23" s="130"/>
      <c r="GQ23" s="131"/>
      <c r="GR23" s="130"/>
      <c r="GS23" s="132"/>
      <c r="GT23" s="133"/>
      <c r="GU23" s="135">
        <v>43305</v>
      </c>
      <c r="GV23" s="136"/>
      <c r="GW23" s="100"/>
      <c r="GX23" s="114"/>
      <c r="GY23" s="114"/>
      <c r="GZ23" s="588" t="s">
        <v>704</v>
      </c>
      <c r="HA23" s="229">
        <v>4176</v>
      </c>
      <c r="HB23" s="116"/>
      <c r="HC23" s="116"/>
    </row>
    <row r="24" spans="2:211" ht="18.75" x14ac:dyDescent="0.3">
      <c r="B24" s="116"/>
      <c r="C24" s="124"/>
      <c r="D24" s="41"/>
      <c r="E24" s="42"/>
      <c r="F24" s="43"/>
      <c r="G24" s="44"/>
      <c r="H24" s="45"/>
      <c r="I24" s="46"/>
      <c r="J24" s="155" t="s">
        <v>567</v>
      </c>
      <c r="K24" s="494" t="s">
        <v>39</v>
      </c>
      <c r="L24" s="645" t="s">
        <v>606</v>
      </c>
      <c r="M24" s="146">
        <v>11770</v>
      </c>
      <c r="N24" s="87">
        <v>43293</v>
      </c>
      <c r="O24" s="626" t="s">
        <v>625</v>
      </c>
      <c r="P24" s="106">
        <v>14740</v>
      </c>
      <c r="Q24" s="76">
        <f t="shared" si="0"/>
        <v>2970</v>
      </c>
      <c r="R24" s="99">
        <v>31.5</v>
      </c>
      <c r="S24" s="830"/>
      <c r="T24" s="831"/>
      <c r="U24" s="45">
        <f t="shared" si="2"/>
        <v>464310</v>
      </c>
      <c r="V24" s="127" t="s">
        <v>125</v>
      </c>
      <c r="W24" s="148">
        <v>43306</v>
      </c>
      <c r="X24" s="145">
        <v>10774.08</v>
      </c>
      <c r="Y24" s="111"/>
      <c r="Z24" s="110"/>
      <c r="AA24" s="130"/>
      <c r="AB24" s="131"/>
      <c r="AC24" s="130"/>
      <c r="AD24" s="132"/>
      <c r="AE24" s="133"/>
      <c r="AF24" s="111"/>
      <c r="AG24" s="111"/>
      <c r="AH24" s="111"/>
      <c r="AI24" s="110"/>
      <c r="AJ24" s="130"/>
      <c r="AK24" s="131"/>
      <c r="AL24" s="130"/>
      <c r="AM24" s="132"/>
      <c r="AN24" s="133"/>
      <c r="AO24" s="111"/>
      <c r="AP24" s="111"/>
      <c r="AQ24" s="111"/>
      <c r="AR24" s="110"/>
      <c r="AS24" s="130"/>
      <c r="AT24" s="131"/>
      <c r="AU24" s="130"/>
      <c r="AV24" s="132"/>
      <c r="AW24" s="133"/>
      <c r="AX24" s="111"/>
      <c r="AY24" s="111"/>
      <c r="AZ24" s="111"/>
      <c r="BA24" s="110"/>
      <c r="BB24" s="130"/>
      <c r="BC24" s="131"/>
      <c r="BD24" s="130"/>
      <c r="BE24" s="132"/>
      <c r="BF24" s="133"/>
      <c r="BG24" s="111"/>
      <c r="BH24" s="111"/>
      <c r="BI24" s="111"/>
      <c r="BJ24" s="110"/>
      <c r="BK24" s="130"/>
      <c r="BL24" s="131"/>
      <c r="BM24" s="130"/>
      <c r="BN24" s="132"/>
      <c r="BO24" s="133"/>
      <c r="BP24" s="111"/>
      <c r="BQ24" s="111"/>
      <c r="BR24" s="111"/>
      <c r="BS24" s="110"/>
      <c r="BT24" s="130"/>
      <c r="BU24" s="131"/>
      <c r="BV24" s="130"/>
      <c r="BW24" s="132"/>
      <c r="BX24" s="133"/>
      <c r="BY24" s="111"/>
      <c r="BZ24" s="111"/>
      <c r="CA24" s="111"/>
      <c r="CB24" s="110"/>
      <c r="CC24" s="130"/>
      <c r="CD24" s="131"/>
      <c r="CE24" s="130"/>
      <c r="CF24" s="132"/>
      <c r="CG24" s="133"/>
      <c r="CH24" s="111"/>
      <c r="CI24" s="111"/>
      <c r="CJ24" s="111"/>
      <c r="CK24" s="110"/>
      <c r="CL24" s="130"/>
      <c r="CM24" s="131"/>
      <c r="CN24" s="130"/>
      <c r="CO24" s="132"/>
      <c r="CP24" s="133"/>
      <c r="CQ24" s="111"/>
      <c r="CR24" s="111"/>
      <c r="CS24" s="111"/>
      <c r="CT24" s="110"/>
      <c r="CU24" s="130"/>
      <c r="CV24" s="131"/>
      <c r="CW24" s="134"/>
      <c r="CX24" s="132"/>
      <c r="CY24" s="133"/>
      <c r="CZ24" s="111"/>
      <c r="DA24" s="111"/>
      <c r="DB24" s="111"/>
      <c r="DC24" s="110"/>
      <c r="DD24" s="130"/>
      <c r="DE24" s="131"/>
      <c r="DF24" s="130"/>
      <c r="DG24" s="132"/>
      <c r="DH24" s="133"/>
      <c r="DI24" s="111"/>
      <c r="DJ24" s="111"/>
      <c r="DK24" s="111"/>
      <c r="DL24" s="110"/>
      <c r="DM24" s="130"/>
      <c r="DN24" s="131"/>
      <c r="DO24" s="130"/>
      <c r="DP24" s="132"/>
      <c r="DQ24" s="133"/>
      <c r="DR24" s="111"/>
      <c r="DS24" s="111"/>
      <c r="DT24" s="111"/>
      <c r="DU24" s="110"/>
      <c r="DV24" s="130"/>
      <c r="DW24" s="131"/>
      <c r="DX24" s="130"/>
      <c r="DY24" s="132"/>
      <c r="DZ24" s="133"/>
      <c r="EA24" s="111"/>
      <c r="EB24" s="111"/>
      <c r="EC24" s="111"/>
      <c r="ED24" s="110"/>
      <c r="EE24" s="130"/>
      <c r="EF24" s="131"/>
      <c r="EG24" s="130"/>
      <c r="EH24" s="132"/>
      <c r="EI24" s="133"/>
      <c r="EJ24" s="111"/>
      <c r="EK24" s="111"/>
      <c r="EL24" s="111"/>
      <c r="EM24" s="110"/>
      <c r="EN24" s="130"/>
      <c r="EO24" s="131"/>
      <c r="EP24" s="130"/>
      <c r="EQ24" s="132"/>
      <c r="ER24" s="133"/>
      <c r="ES24" s="111"/>
      <c r="ET24" s="111"/>
      <c r="EU24" s="111"/>
      <c r="EV24" s="110"/>
      <c r="EW24" s="130"/>
      <c r="EX24" s="131"/>
      <c r="EY24" s="130"/>
      <c r="EZ24" s="132"/>
      <c r="FA24" s="133"/>
      <c r="FB24" s="111"/>
      <c r="FC24" s="111"/>
      <c r="FD24" s="111"/>
      <c r="FE24" s="110"/>
      <c r="FF24" s="130"/>
      <c r="FG24" s="131"/>
      <c r="FH24" s="130"/>
      <c r="FI24" s="132"/>
      <c r="FJ24" s="133"/>
      <c r="FK24" s="111"/>
      <c r="FL24" s="111"/>
      <c r="FM24" s="111"/>
      <c r="FN24" s="110"/>
      <c r="FO24" s="130"/>
      <c r="FP24" s="131"/>
      <c r="FQ24" s="130"/>
      <c r="FR24" s="132"/>
      <c r="FS24" s="133"/>
      <c r="FT24" s="111"/>
      <c r="FU24" s="111"/>
      <c r="FV24" s="111"/>
      <c r="FW24" s="110"/>
      <c r="FX24" s="130"/>
      <c r="FY24" s="131"/>
      <c r="FZ24" s="130"/>
      <c r="GA24" s="132"/>
      <c r="GB24" s="133"/>
      <c r="GC24" s="111"/>
      <c r="GD24" s="111"/>
      <c r="GE24" s="111"/>
      <c r="GF24" s="110"/>
      <c r="GG24" s="130"/>
      <c r="GH24" s="131"/>
      <c r="GI24" s="130"/>
      <c r="GJ24" s="132"/>
      <c r="GK24" s="133"/>
      <c r="GL24" s="111"/>
      <c r="GM24" s="111"/>
      <c r="GN24" s="111"/>
      <c r="GO24" s="110"/>
      <c r="GP24" s="130"/>
      <c r="GQ24" s="131"/>
      <c r="GR24" s="130"/>
      <c r="GS24" s="132"/>
      <c r="GT24" s="133"/>
      <c r="GU24" s="135">
        <v>43306</v>
      </c>
      <c r="GV24" s="149">
        <v>18928</v>
      </c>
      <c r="GW24" s="100" t="s">
        <v>577</v>
      </c>
      <c r="GX24" s="114"/>
      <c r="GY24" s="114"/>
      <c r="GZ24" s="583" t="s">
        <v>704</v>
      </c>
      <c r="HA24" s="229">
        <v>2320</v>
      </c>
      <c r="HB24" s="116"/>
      <c r="HC24" s="116"/>
    </row>
    <row r="25" spans="2:211" ht="18.75" x14ac:dyDescent="0.3">
      <c r="B25" s="116"/>
      <c r="C25" s="124"/>
      <c r="D25" s="41"/>
      <c r="E25" s="42"/>
      <c r="F25" s="43"/>
      <c r="G25" s="44"/>
      <c r="H25" s="45"/>
      <c r="I25" s="46"/>
      <c r="J25" s="155" t="s">
        <v>158</v>
      </c>
      <c r="K25" s="494" t="s">
        <v>29</v>
      </c>
      <c r="L25" s="645" t="s">
        <v>606</v>
      </c>
      <c r="M25" s="146">
        <v>16760</v>
      </c>
      <c r="N25" s="87">
        <v>43293</v>
      </c>
      <c r="O25" s="88" t="s">
        <v>626</v>
      </c>
      <c r="P25" s="106">
        <v>21140</v>
      </c>
      <c r="Q25" s="76">
        <f t="shared" si="0"/>
        <v>4380</v>
      </c>
      <c r="R25" s="99">
        <v>31.5</v>
      </c>
      <c r="S25" s="851"/>
      <c r="T25" s="852"/>
      <c r="U25" s="45">
        <f t="shared" si="2"/>
        <v>665910</v>
      </c>
      <c r="V25" s="127" t="s">
        <v>125</v>
      </c>
      <c r="W25" s="148">
        <v>43306</v>
      </c>
      <c r="X25" s="145">
        <v>16704</v>
      </c>
      <c r="Y25" s="111"/>
      <c r="Z25" s="110"/>
      <c r="AA25" s="130"/>
      <c r="AB25" s="131"/>
      <c r="AC25" s="130"/>
      <c r="AD25" s="132"/>
      <c r="AE25" s="133"/>
      <c r="AF25" s="111"/>
      <c r="AG25" s="111"/>
      <c r="AH25" s="111"/>
      <c r="AI25" s="110"/>
      <c r="AJ25" s="130"/>
      <c r="AK25" s="131"/>
      <c r="AL25" s="130"/>
      <c r="AM25" s="132"/>
      <c r="AN25" s="133"/>
      <c r="AO25" s="111"/>
      <c r="AP25" s="111"/>
      <c r="AQ25" s="111"/>
      <c r="AR25" s="110"/>
      <c r="AS25" s="130"/>
      <c r="AT25" s="131"/>
      <c r="AU25" s="130"/>
      <c r="AV25" s="132"/>
      <c r="AW25" s="133"/>
      <c r="AX25" s="111"/>
      <c r="AY25" s="111"/>
      <c r="AZ25" s="111"/>
      <c r="BA25" s="110"/>
      <c r="BB25" s="130"/>
      <c r="BC25" s="131"/>
      <c r="BD25" s="130"/>
      <c r="BE25" s="132"/>
      <c r="BF25" s="133"/>
      <c r="BG25" s="111"/>
      <c r="BH25" s="111"/>
      <c r="BI25" s="111"/>
      <c r="BJ25" s="110"/>
      <c r="BK25" s="130"/>
      <c r="BL25" s="131"/>
      <c r="BM25" s="130"/>
      <c r="BN25" s="132"/>
      <c r="BO25" s="133"/>
      <c r="BP25" s="111"/>
      <c r="BQ25" s="111"/>
      <c r="BR25" s="111"/>
      <c r="BS25" s="110"/>
      <c r="BT25" s="130"/>
      <c r="BU25" s="131"/>
      <c r="BV25" s="130"/>
      <c r="BW25" s="132"/>
      <c r="BX25" s="133"/>
      <c r="BY25" s="111"/>
      <c r="BZ25" s="111"/>
      <c r="CA25" s="111"/>
      <c r="CB25" s="110"/>
      <c r="CC25" s="130"/>
      <c r="CD25" s="131"/>
      <c r="CE25" s="130"/>
      <c r="CF25" s="132"/>
      <c r="CG25" s="133"/>
      <c r="CH25" s="111"/>
      <c r="CI25" s="111"/>
      <c r="CJ25" s="111"/>
      <c r="CK25" s="110"/>
      <c r="CL25" s="130"/>
      <c r="CM25" s="131"/>
      <c r="CN25" s="130"/>
      <c r="CO25" s="132"/>
      <c r="CP25" s="133"/>
      <c r="CQ25" s="111"/>
      <c r="CR25" s="111"/>
      <c r="CS25" s="111"/>
      <c r="CT25" s="110"/>
      <c r="CU25" s="130"/>
      <c r="CV25" s="131"/>
      <c r="CW25" s="134"/>
      <c r="CX25" s="132"/>
      <c r="CY25" s="133"/>
      <c r="CZ25" s="111"/>
      <c r="DA25" s="111"/>
      <c r="DB25" s="111"/>
      <c r="DC25" s="110"/>
      <c r="DD25" s="130"/>
      <c r="DE25" s="131"/>
      <c r="DF25" s="130"/>
      <c r="DG25" s="132"/>
      <c r="DH25" s="133"/>
      <c r="DI25" s="111"/>
      <c r="DJ25" s="111"/>
      <c r="DK25" s="111"/>
      <c r="DL25" s="110"/>
      <c r="DM25" s="130"/>
      <c r="DN25" s="131"/>
      <c r="DO25" s="130"/>
      <c r="DP25" s="132"/>
      <c r="DQ25" s="133"/>
      <c r="DR25" s="111"/>
      <c r="DS25" s="111"/>
      <c r="DT25" s="111"/>
      <c r="DU25" s="110"/>
      <c r="DV25" s="130"/>
      <c r="DW25" s="131"/>
      <c r="DX25" s="130"/>
      <c r="DY25" s="132"/>
      <c r="DZ25" s="133"/>
      <c r="EA25" s="111"/>
      <c r="EB25" s="111"/>
      <c r="EC25" s="111"/>
      <c r="ED25" s="110"/>
      <c r="EE25" s="130"/>
      <c r="EF25" s="131"/>
      <c r="EG25" s="130"/>
      <c r="EH25" s="132"/>
      <c r="EI25" s="133"/>
      <c r="EJ25" s="111"/>
      <c r="EK25" s="111"/>
      <c r="EL25" s="111"/>
      <c r="EM25" s="110"/>
      <c r="EN25" s="130"/>
      <c r="EO25" s="131"/>
      <c r="EP25" s="130"/>
      <c r="EQ25" s="132"/>
      <c r="ER25" s="133"/>
      <c r="ES25" s="111"/>
      <c r="ET25" s="111"/>
      <c r="EU25" s="111"/>
      <c r="EV25" s="110"/>
      <c r="EW25" s="130"/>
      <c r="EX25" s="131"/>
      <c r="EY25" s="130"/>
      <c r="EZ25" s="132"/>
      <c r="FA25" s="133"/>
      <c r="FB25" s="111"/>
      <c r="FC25" s="111"/>
      <c r="FD25" s="111"/>
      <c r="FE25" s="110"/>
      <c r="FF25" s="130"/>
      <c r="FG25" s="131"/>
      <c r="FH25" s="130"/>
      <c r="FI25" s="132"/>
      <c r="FJ25" s="133"/>
      <c r="FK25" s="111"/>
      <c r="FL25" s="111"/>
      <c r="FM25" s="111"/>
      <c r="FN25" s="110"/>
      <c r="FO25" s="130"/>
      <c r="FP25" s="131"/>
      <c r="FQ25" s="130"/>
      <c r="FR25" s="132"/>
      <c r="FS25" s="133"/>
      <c r="FT25" s="111"/>
      <c r="FU25" s="111"/>
      <c r="FV25" s="111"/>
      <c r="FW25" s="110"/>
      <c r="FX25" s="130"/>
      <c r="FY25" s="131"/>
      <c r="FZ25" s="130"/>
      <c r="GA25" s="132"/>
      <c r="GB25" s="133"/>
      <c r="GC25" s="111"/>
      <c r="GD25" s="111"/>
      <c r="GE25" s="111"/>
      <c r="GF25" s="110"/>
      <c r="GG25" s="130"/>
      <c r="GH25" s="131"/>
      <c r="GI25" s="130"/>
      <c r="GJ25" s="132"/>
      <c r="GK25" s="133"/>
      <c r="GL25" s="111"/>
      <c r="GM25" s="111"/>
      <c r="GN25" s="111"/>
      <c r="GO25" s="110"/>
      <c r="GP25" s="130"/>
      <c r="GQ25" s="131"/>
      <c r="GR25" s="130"/>
      <c r="GS25" s="132"/>
      <c r="GT25" s="133"/>
      <c r="GU25" s="135">
        <v>43306</v>
      </c>
      <c r="GV25" s="149"/>
      <c r="GW25" s="100"/>
      <c r="GX25" s="114"/>
      <c r="GY25" s="114"/>
      <c r="GZ25" s="583" t="s">
        <v>704</v>
      </c>
      <c r="HA25" s="229">
        <v>4176</v>
      </c>
      <c r="HB25" s="116"/>
      <c r="HC25" s="116"/>
    </row>
    <row r="26" spans="2:211" x14ac:dyDescent="0.25">
      <c r="B26" s="116"/>
      <c r="C26" s="124"/>
      <c r="D26" s="41"/>
      <c r="E26" s="42"/>
      <c r="F26" s="43"/>
      <c r="G26" s="44"/>
      <c r="H26" s="45"/>
      <c r="I26" s="46"/>
      <c r="J26" s="359" t="s">
        <v>32</v>
      </c>
      <c r="K26" s="494" t="s">
        <v>29</v>
      </c>
      <c r="L26" s="645" t="s">
        <v>607</v>
      </c>
      <c r="M26" s="146">
        <v>17740</v>
      </c>
      <c r="N26" s="87">
        <v>43294</v>
      </c>
      <c r="O26" s="88" t="s">
        <v>630</v>
      </c>
      <c r="P26" s="106">
        <v>22040</v>
      </c>
      <c r="Q26" s="76">
        <f t="shared" si="0"/>
        <v>4300</v>
      </c>
      <c r="R26" s="99">
        <v>31.5</v>
      </c>
      <c r="S26" s="152"/>
      <c r="T26" s="118"/>
      <c r="U26" s="45">
        <f>R26*P26</f>
        <v>694260</v>
      </c>
      <c r="V26" s="127" t="s">
        <v>125</v>
      </c>
      <c r="W26" s="148">
        <v>43307</v>
      </c>
      <c r="X26" s="145">
        <v>16704</v>
      </c>
      <c r="Y26" s="111"/>
      <c r="Z26" s="110"/>
      <c r="AA26" s="130"/>
      <c r="AB26" s="131"/>
      <c r="AC26" s="130"/>
      <c r="AD26" s="132"/>
      <c r="AE26" s="133"/>
      <c r="AF26" s="111"/>
      <c r="AG26" s="111"/>
      <c r="AH26" s="111"/>
      <c r="AI26" s="110"/>
      <c r="AJ26" s="130"/>
      <c r="AK26" s="131"/>
      <c r="AL26" s="130"/>
      <c r="AM26" s="132"/>
      <c r="AN26" s="133"/>
      <c r="AO26" s="111"/>
      <c r="AP26" s="111"/>
      <c r="AQ26" s="111"/>
      <c r="AR26" s="110"/>
      <c r="AS26" s="130"/>
      <c r="AT26" s="131"/>
      <c r="AU26" s="130"/>
      <c r="AV26" s="132"/>
      <c r="AW26" s="133"/>
      <c r="AX26" s="111"/>
      <c r="AY26" s="111"/>
      <c r="AZ26" s="111"/>
      <c r="BA26" s="110"/>
      <c r="BB26" s="130"/>
      <c r="BC26" s="131"/>
      <c r="BD26" s="130"/>
      <c r="BE26" s="132"/>
      <c r="BF26" s="133"/>
      <c r="BG26" s="111"/>
      <c r="BH26" s="111"/>
      <c r="BI26" s="111"/>
      <c r="BJ26" s="110"/>
      <c r="BK26" s="130"/>
      <c r="BL26" s="131"/>
      <c r="BM26" s="130"/>
      <c r="BN26" s="132"/>
      <c r="BO26" s="133"/>
      <c r="BP26" s="111"/>
      <c r="BQ26" s="111"/>
      <c r="BR26" s="111"/>
      <c r="BS26" s="110"/>
      <c r="BT26" s="130"/>
      <c r="BU26" s="131"/>
      <c r="BV26" s="130"/>
      <c r="BW26" s="132"/>
      <c r="BX26" s="133"/>
      <c r="BY26" s="111"/>
      <c r="BZ26" s="111"/>
      <c r="CA26" s="111"/>
      <c r="CB26" s="110"/>
      <c r="CC26" s="130"/>
      <c r="CD26" s="131"/>
      <c r="CE26" s="130"/>
      <c r="CF26" s="132"/>
      <c r="CG26" s="133"/>
      <c r="CH26" s="111"/>
      <c r="CI26" s="111"/>
      <c r="CJ26" s="111"/>
      <c r="CK26" s="110"/>
      <c r="CL26" s="130"/>
      <c r="CM26" s="131"/>
      <c r="CN26" s="130"/>
      <c r="CO26" s="132"/>
      <c r="CP26" s="133"/>
      <c r="CQ26" s="111"/>
      <c r="CR26" s="111"/>
      <c r="CS26" s="111"/>
      <c r="CT26" s="110"/>
      <c r="CU26" s="130"/>
      <c r="CV26" s="131"/>
      <c r="CW26" s="134"/>
      <c r="CX26" s="132"/>
      <c r="CY26" s="133"/>
      <c r="CZ26" s="111"/>
      <c r="DA26" s="111"/>
      <c r="DB26" s="111"/>
      <c r="DC26" s="110"/>
      <c r="DD26" s="130"/>
      <c r="DE26" s="131"/>
      <c r="DF26" s="130"/>
      <c r="DG26" s="132"/>
      <c r="DH26" s="133"/>
      <c r="DI26" s="111"/>
      <c r="DJ26" s="111"/>
      <c r="DK26" s="111"/>
      <c r="DL26" s="110"/>
      <c r="DM26" s="130"/>
      <c r="DN26" s="131"/>
      <c r="DO26" s="130"/>
      <c r="DP26" s="132"/>
      <c r="DQ26" s="133"/>
      <c r="DR26" s="111"/>
      <c r="DS26" s="111"/>
      <c r="DT26" s="111"/>
      <c r="DU26" s="110"/>
      <c r="DV26" s="130"/>
      <c r="DW26" s="131"/>
      <c r="DX26" s="130"/>
      <c r="DY26" s="132"/>
      <c r="DZ26" s="133"/>
      <c r="EA26" s="111"/>
      <c r="EB26" s="111"/>
      <c r="EC26" s="111"/>
      <c r="ED26" s="110"/>
      <c r="EE26" s="130"/>
      <c r="EF26" s="131"/>
      <c r="EG26" s="130"/>
      <c r="EH26" s="132"/>
      <c r="EI26" s="133"/>
      <c r="EJ26" s="111"/>
      <c r="EK26" s="111"/>
      <c r="EL26" s="111"/>
      <c r="EM26" s="110"/>
      <c r="EN26" s="130"/>
      <c r="EO26" s="131"/>
      <c r="EP26" s="130"/>
      <c r="EQ26" s="132"/>
      <c r="ER26" s="133"/>
      <c r="ES26" s="111"/>
      <c r="ET26" s="111"/>
      <c r="EU26" s="111"/>
      <c r="EV26" s="110"/>
      <c r="EW26" s="130"/>
      <c r="EX26" s="131"/>
      <c r="EY26" s="130"/>
      <c r="EZ26" s="132"/>
      <c r="FA26" s="133"/>
      <c r="FB26" s="111"/>
      <c r="FC26" s="111"/>
      <c r="FD26" s="111"/>
      <c r="FE26" s="110"/>
      <c r="FF26" s="130"/>
      <c r="FG26" s="131"/>
      <c r="FH26" s="130"/>
      <c r="FI26" s="132"/>
      <c r="FJ26" s="133"/>
      <c r="FK26" s="111"/>
      <c r="FL26" s="111"/>
      <c r="FM26" s="111"/>
      <c r="FN26" s="110"/>
      <c r="FO26" s="130"/>
      <c r="FP26" s="131"/>
      <c r="FQ26" s="130"/>
      <c r="FR26" s="132"/>
      <c r="FS26" s="133"/>
      <c r="FT26" s="111"/>
      <c r="FU26" s="111"/>
      <c r="FV26" s="111"/>
      <c r="FW26" s="110"/>
      <c r="FX26" s="130"/>
      <c r="FY26" s="131"/>
      <c r="FZ26" s="130"/>
      <c r="GA26" s="132"/>
      <c r="GB26" s="133"/>
      <c r="GC26" s="111"/>
      <c r="GD26" s="111"/>
      <c r="GE26" s="111"/>
      <c r="GF26" s="110"/>
      <c r="GG26" s="130"/>
      <c r="GH26" s="131"/>
      <c r="GI26" s="130"/>
      <c r="GJ26" s="132"/>
      <c r="GK26" s="133"/>
      <c r="GL26" s="111"/>
      <c r="GM26" s="111"/>
      <c r="GN26" s="111"/>
      <c r="GO26" s="110"/>
      <c r="GP26" s="130"/>
      <c r="GQ26" s="131"/>
      <c r="GR26" s="130"/>
      <c r="GS26" s="132"/>
      <c r="GT26" s="133"/>
      <c r="GU26" s="135">
        <v>43307</v>
      </c>
      <c r="GV26" s="136"/>
      <c r="GW26" s="100"/>
      <c r="GX26" s="114"/>
      <c r="GY26" s="114"/>
      <c r="GZ26" s="583" t="s">
        <v>704</v>
      </c>
      <c r="HA26" s="229">
        <v>4176</v>
      </c>
      <c r="HB26" s="116"/>
      <c r="HC26" s="116"/>
    </row>
    <row r="27" spans="2:211" x14ac:dyDescent="0.25">
      <c r="B27" s="116"/>
      <c r="C27" s="124"/>
      <c r="D27" s="41"/>
      <c r="E27" s="42"/>
      <c r="F27" s="43"/>
      <c r="G27" s="44"/>
      <c r="H27" s="45"/>
      <c r="I27" s="46"/>
      <c r="J27" s="125" t="s">
        <v>158</v>
      </c>
      <c r="K27" s="494" t="s">
        <v>30</v>
      </c>
      <c r="L27" s="645" t="s">
        <v>607</v>
      </c>
      <c r="M27" s="146">
        <v>12520</v>
      </c>
      <c r="N27" s="87">
        <v>43294</v>
      </c>
      <c r="O27" s="88" t="s">
        <v>627</v>
      </c>
      <c r="P27" s="106">
        <v>15570</v>
      </c>
      <c r="Q27" s="150">
        <f t="shared" si="0"/>
        <v>3050</v>
      </c>
      <c r="R27" s="99">
        <v>31.5</v>
      </c>
      <c r="S27" s="830"/>
      <c r="T27" s="831"/>
      <c r="U27" s="45">
        <f t="shared" si="2"/>
        <v>490455</v>
      </c>
      <c r="V27" s="127" t="s">
        <v>125</v>
      </c>
      <c r="W27" s="148">
        <v>43307</v>
      </c>
      <c r="X27" s="145">
        <v>10857.6</v>
      </c>
      <c r="Y27" s="111"/>
      <c r="Z27" s="110"/>
      <c r="AA27" s="130"/>
      <c r="AB27" s="131"/>
      <c r="AC27" s="130"/>
      <c r="AD27" s="132"/>
      <c r="AE27" s="133"/>
      <c r="AF27" s="111"/>
      <c r="AG27" s="111"/>
      <c r="AH27" s="111"/>
      <c r="AI27" s="110"/>
      <c r="AJ27" s="130"/>
      <c r="AK27" s="131"/>
      <c r="AL27" s="130"/>
      <c r="AM27" s="132"/>
      <c r="AN27" s="133"/>
      <c r="AO27" s="111"/>
      <c r="AP27" s="111"/>
      <c r="AQ27" s="111"/>
      <c r="AR27" s="110"/>
      <c r="AS27" s="130"/>
      <c r="AT27" s="131"/>
      <c r="AU27" s="130"/>
      <c r="AV27" s="132"/>
      <c r="AW27" s="133"/>
      <c r="AX27" s="111"/>
      <c r="AY27" s="111"/>
      <c r="AZ27" s="111"/>
      <c r="BA27" s="110"/>
      <c r="BB27" s="130"/>
      <c r="BC27" s="131"/>
      <c r="BD27" s="130"/>
      <c r="BE27" s="132"/>
      <c r="BF27" s="133"/>
      <c r="BG27" s="111"/>
      <c r="BH27" s="111"/>
      <c r="BI27" s="111"/>
      <c r="BJ27" s="110"/>
      <c r="BK27" s="130"/>
      <c r="BL27" s="131"/>
      <c r="BM27" s="130"/>
      <c r="BN27" s="132"/>
      <c r="BO27" s="133"/>
      <c r="BP27" s="111"/>
      <c r="BQ27" s="111"/>
      <c r="BR27" s="111"/>
      <c r="BS27" s="110"/>
      <c r="BT27" s="130"/>
      <c r="BU27" s="131"/>
      <c r="BV27" s="130"/>
      <c r="BW27" s="132"/>
      <c r="BX27" s="133"/>
      <c r="BY27" s="111"/>
      <c r="BZ27" s="111"/>
      <c r="CA27" s="111"/>
      <c r="CB27" s="110"/>
      <c r="CC27" s="130"/>
      <c r="CD27" s="131"/>
      <c r="CE27" s="130"/>
      <c r="CF27" s="132"/>
      <c r="CG27" s="133"/>
      <c r="CH27" s="111"/>
      <c r="CI27" s="111"/>
      <c r="CJ27" s="111"/>
      <c r="CK27" s="110"/>
      <c r="CL27" s="130"/>
      <c r="CM27" s="131"/>
      <c r="CN27" s="130"/>
      <c r="CO27" s="132"/>
      <c r="CP27" s="133"/>
      <c r="CQ27" s="111"/>
      <c r="CR27" s="111"/>
      <c r="CS27" s="111"/>
      <c r="CT27" s="110"/>
      <c r="CU27" s="130"/>
      <c r="CV27" s="131"/>
      <c r="CW27" s="134"/>
      <c r="CX27" s="132"/>
      <c r="CY27" s="133"/>
      <c r="CZ27" s="111"/>
      <c r="DA27" s="111"/>
      <c r="DB27" s="111"/>
      <c r="DC27" s="110"/>
      <c r="DD27" s="130"/>
      <c r="DE27" s="131"/>
      <c r="DF27" s="130"/>
      <c r="DG27" s="132"/>
      <c r="DH27" s="133"/>
      <c r="DI27" s="111"/>
      <c r="DJ27" s="111"/>
      <c r="DK27" s="111"/>
      <c r="DL27" s="110"/>
      <c r="DM27" s="130"/>
      <c r="DN27" s="131"/>
      <c r="DO27" s="130"/>
      <c r="DP27" s="132"/>
      <c r="DQ27" s="133"/>
      <c r="DR27" s="111"/>
      <c r="DS27" s="111"/>
      <c r="DT27" s="111"/>
      <c r="DU27" s="110"/>
      <c r="DV27" s="130"/>
      <c r="DW27" s="131"/>
      <c r="DX27" s="130"/>
      <c r="DY27" s="132"/>
      <c r="DZ27" s="133"/>
      <c r="EA27" s="111"/>
      <c r="EB27" s="111"/>
      <c r="EC27" s="111"/>
      <c r="ED27" s="110"/>
      <c r="EE27" s="130"/>
      <c r="EF27" s="131"/>
      <c r="EG27" s="130"/>
      <c r="EH27" s="132"/>
      <c r="EI27" s="133"/>
      <c r="EJ27" s="111"/>
      <c r="EK27" s="111"/>
      <c r="EL27" s="111"/>
      <c r="EM27" s="110"/>
      <c r="EN27" s="130"/>
      <c r="EO27" s="131"/>
      <c r="EP27" s="130"/>
      <c r="EQ27" s="132"/>
      <c r="ER27" s="133"/>
      <c r="ES27" s="111"/>
      <c r="ET27" s="111"/>
      <c r="EU27" s="111"/>
      <c r="EV27" s="110"/>
      <c r="EW27" s="130"/>
      <c r="EX27" s="131"/>
      <c r="EY27" s="130"/>
      <c r="EZ27" s="132"/>
      <c r="FA27" s="133"/>
      <c r="FB27" s="111"/>
      <c r="FC27" s="111"/>
      <c r="FD27" s="111"/>
      <c r="FE27" s="110"/>
      <c r="FF27" s="130"/>
      <c r="FG27" s="131"/>
      <c r="FH27" s="130"/>
      <c r="FI27" s="132"/>
      <c r="FJ27" s="133"/>
      <c r="FK27" s="111"/>
      <c r="FL27" s="111"/>
      <c r="FM27" s="111"/>
      <c r="FN27" s="110"/>
      <c r="FO27" s="130"/>
      <c r="FP27" s="131"/>
      <c r="FQ27" s="130"/>
      <c r="FR27" s="132"/>
      <c r="FS27" s="133"/>
      <c r="FT27" s="111"/>
      <c r="FU27" s="111"/>
      <c r="FV27" s="111"/>
      <c r="FW27" s="110"/>
      <c r="FX27" s="130"/>
      <c r="FY27" s="131"/>
      <c r="FZ27" s="130"/>
      <c r="GA27" s="132"/>
      <c r="GB27" s="133"/>
      <c r="GC27" s="111"/>
      <c r="GD27" s="111"/>
      <c r="GE27" s="111"/>
      <c r="GF27" s="110"/>
      <c r="GG27" s="130"/>
      <c r="GH27" s="131"/>
      <c r="GI27" s="130"/>
      <c r="GJ27" s="132"/>
      <c r="GK27" s="133"/>
      <c r="GL27" s="111"/>
      <c r="GM27" s="111"/>
      <c r="GN27" s="111"/>
      <c r="GO27" s="110"/>
      <c r="GP27" s="130"/>
      <c r="GQ27" s="131"/>
      <c r="GR27" s="130"/>
      <c r="GS27" s="132"/>
      <c r="GT27" s="133"/>
      <c r="GU27" s="135">
        <v>43307</v>
      </c>
      <c r="GV27" s="136">
        <v>18928</v>
      </c>
      <c r="GW27" s="100" t="s">
        <v>578</v>
      </c>
      <c r="GX27" s="114"/>
      <c r="GY27" s="114"/>
      <c r="GZ27" s="583" t="s">
        <v>704</v>
      </c>
      <c r="HA27" s="229">
        <v>2320</v>
      </c>
      <c r="HB27" s="116"/>
      <c r="HC27" s="116"/>
    </row>
    <row r="28" spans="2:211" x14ac:dyDescent="0.25">
      <c r="B28" s="116"/>
      <c r="C28" s="124"/>
      <c r="D28" s="41"/>
      <c r="E28" s="42"/>
      <c r="F28" s="43"/>
      <c r="G28" s="44"/>
      <c r="H28" s="45"/>
      <c r="I28" s="46"/>
      <c r="J28" s="125" t="s">
        <v>571</v>
      </c>
      <c r="K28" s="642" t="s">
        <v>572</v>
      </c>
      <c r="L28" s="645"/>
      <c r="M28" s="146">
        <v>3736.3</v>
      </c>
      <c r="N28" s="87">
        <v>43295</v>
      </c>
      <c r="O28" s="88" t="s">
        <v>590</v>
      </c>
      <c r="P28" s="106">
        <v>3736.3</v>
      </c>
      <c r="Q28" s="150">
        <f t="shared" si="0"/>
        <v>0</v>
      </c>
      <c r="R28" s="99">
        <v>36</v>
      </c>
      <c r="S28" s="658" t="s">
        <v>574</v>
      </c>
      <c r="T28" s="638"/>
      <c r="U28" s="45">
        <f t="shared" si="2"/>
        <v>134506.80000000002</v>
      </c>
      <c r="V28" s="657" t="s">
        <v>573</v>
      </c>
      <c r="W28" s="656">
        <v>43298</v>
      </c>
      <c r="X28" s="145"/>
      <c r="Y28" s="111"/>
      <c r="Z28" s="110"/>
      <c r="AA28" s="130"/>
      <c r="AB28" s="131"/>
      <c r="AC28" s="130"/>
      <c r="AD28" s="132"/>
      <c r="AE28" s="133"/>
      <c r="AF28" s="111"/>
      <c r="AG28" s="111"/>
      <c r="AH28" s="111"/>
      <c r="AI28" s="110"/>
      <c r="AJ28" s="130"/>
      <c r="AK28" s="131"/>
      <c r="AL28" s="130"/>
      <c r="AM28" s="132"/>
      <c r="AN28" s="133"/>
      <c r="AO28" s="111"/>
      <c r="AP28" s="111"/>
      <c r="AQ28" s="111"/>
      <c r="AR28" s="110"/>
      <c r="AS28" s="130"/>
      <c r="AT28" s="131"/>
      <c r="AU28" s="130"/>
      <c r="AV28" s="132"/>
      <c r="AW28" s="133"/>
      <c r="AX28" s="111"/>
      <c r="AY28" s="111"/>
      <c r="AZ28" s="111"/>
      <c r="BA28" s="110"/>
      <c r="BB28" s="130"/>
      <c r="BC28" s="131"/>
      <c r="BD28" s="130"/>
      <c r="BE28" s="132"/>
      <c r="BF28" s="133"/>
      <c r="BG28" s="111"/>
      <c r="BH28" s="111"/>
      <c r="BI28" s="111"/>
      <c r="BJ28" s="110"/>
      <c r="BK28" s="130"/>
      <c r="BL28" s="131"/>
      <c r="BM28" s="130"/>
      <c r="BN28" s="132"/>
      <c r="BO28" s="133"/>
      <c r="BP28" s="111"/>
      <c r="BQ28" s="111"/>
      <c r="BR28" s="111"/>
      <c r="BS28" s="110"/>
      <c r="BT28" s="130"/>
      <c r="BU28" s="131"/>
      <c r="BV28" s="130"/>
      <c r="BW28" s="132"/>
      <c r="BX28" s="133"/>
      <c r="BY28" s="111"/>
      <c r="BZ28" s="111"/>
      <c r="CA28" s="111"/>
      <c r="CB28" s="110"/>
      <c r="CC28" s="130"/>
      <c r="CD28" s="131"/>
      <c r="CE28" s="130"/>
      <c r="CF28" s="132"/>
      <c r="CG28" s="133"/>
      <c r="CH28" s="111"/>
      <c r="CI28" s="111"/>
      <c r="CJ28" s="111"/>
      <c r="CK28" s="110"/>
      <c r="CL28" s="130"/>
      <c r="CM28" s="131"/>
      <c r="CN28" s="130"/>
      <c r="CO28" s="132"/>
      <c r="CP28" s="133"/>
      <c r="CQ28" s="111"/>
      <c r="CR28" s="111"/>
      <c r="CS28" s="111"/>
      <c r="CT28" s="110"/>
      <c r="CU28" s="130"/>
      <c r="CV28" s="131"/>
      <c r="CW28" s="134"/>
      <c r="CX28" s="132"/>
      <c r="CY28" s="133"/>
      <c r="CZ28" s="111"/>
      <c r="DA28" s="111"/>
      <c r="DB28" s="111"/>
      <c r="DC28" s="110"/>
      <c r="DD28" s="130"/>
      <c r="DE28" s="131"/>
      <c r="DF28" s="130"/>
      <c r="DG28" s="132"/>
      <c r="DH28" s="133"/>
      <c r="DI28" s="111"/>
      <c r="DJ28" s="111"/>
      <c r="DK28" s="111"/>
      <c r="DL28" s="110"/>
      <c r="DM28" s="130"/>
      <c r="DN28" s="131"/>
      <c r="DO28" s="130"/>
      <c r="DP28" s="132"/>
      <c r="DQ28" s="133"/>
      <c r="DR28" s="111"/>
      <c r="DS28" s="111"/>
      <c r="DT28" s="111"/>
      <c r="DU28" s="110"/>
      <c r="DV28" s="130"/>
      <c r="DW28" s="131"/>
      <c r="DX28" s="130"/>
      <c r="DY28" s="132"/>
      <c r="DZ28" s="133"/>
      <c r="EA28" s="111"/>
      <c r="EB28" s="111"/>
      <c r="EC28" s="111"/>
      <c r="ED28" s="110"/>
      <c r="EE28" s="130"/>
      <c r="EF28" s="131"/>
      <c r="EG28" s="130"/>
      <c r="EH28" s="132"/>
      <c r="EI28" s="133"/>
      <c r="EJ28" s="111"/>
      <c r="EK28" s="111"/>
      <c r="EL28" s="111"/>
      <c r="EM28" s="110"/>
      <c r="EN28" s="130"/>
      <c r="EO28" s="131"/>
      <c r="EP28" s="130"/>
      <c r="EQ28" s="132"/>
      <c r="ER28" s="133"/>
      <c r="ES28" s="111"/>
      <c r="ET28" s="111"/>
      <c r="EU28" s="111"/>
      <c r="EV28" s="110"/>
      <c r="EW28" s="130"/>
      <c r="EX28" s="131"/>
      <c r="EY28" s="130"/>
      <c r="EZ28" s="132"/>
      <c r="FA28" s="133"/>
      <c r="FB28" s="111"/>
      <c r="FC28" s="111"/>
      <c r="FD28" s="111"/>
      <c r="FE28" s="110"/>
      <c r="FF28" s="130"/>
      <c r="FG28" s="131"/>
      <c r="FH28" s="130"/>
      <c r="FI28" s="132"/>
      <c r="FJ28" s="133"/>
      <c r="FK28" s="111"/>
      <c r="FL28" s="111"/>
      <c r="FM28" s="111"/>
      <c r="FN28" s="110"/>
      <c r="FO28" s="130"/>
      <c r="FP28" s="131"/>
      <c r="FQ28" s="130"/>
      <c r="FR28" s="132"/>
      <c r="FS28" s="133"/>
      <c r="FT28" s="111"/>
      <c r="FU28" s="111"/>
      <c r="FV28" s="111"/>
      <c r="FW28" s="110"/>
      <c r="FX28" s="130"/>
      <c r="FY28" s="131"/>
      <c r="FZ28" s="130"/>
      <c r="GA28" s="132"/>
      <c r="GB28" s="133"/>
      <c r="GC28" s="111"/>
      <c r="GD28" s="111"/>
      <c r="GE28" s="111"/>
      <c r="GF28" s="110"/>
      <c r="GG28" s="130"/>
      <c r="GH28" s="131"/>
      <c r="GI28" s="130"/>
      <c r="GJ28" s="132"/>
      <c r="GK28" s="133"/>
      <c r="GL28" s="111"/>
      <c r="GM28" s="111"/>
      <c r="GN28" s="111"/>
      <c r="GO28" s="110"/>
      <c r="GP28" s="130"/>
      <c r="GQ28" s="131"/>
      <c r="GR28" s="130"/>
      <c r="GS28" s="132"/>
      <c r="GT28" s="133"/>
      <c r="GU28" s="135"/>
      <c r="GV28" s="136"/>
      <c r="GW28" s="100"/>
      <c r="GX28" s="114"/>
      <c r="GY28" s="114"/>
      <c r="GZ28" s="583" t="s">
        <v>200</v>
      </c>
      <c r="HA28" s="229">
        <v>0</v>
      </c>
      <c r="HB28" s="116"/>
      <c r="HC28" s="116"/>
    </row>
    <row r="29" spans="2:211" x14ac:dyDescent="0.25">
      <c r="B29" s="116"/>
      <c r="C29" s="124"/>
      <c r="D29" s="41"/>
      <c r="E29" s="42"/>
      <c r="F29" s="43"/>
      <c r="G29" s="44"/>
      <c r="H29" s="45"/>
      <c r="I29" s="46"/>
      <c r="J29" s="125" t="s">
        <v>570</v>
      </c>
      <c r="K29" s="494" t="s">
        <v>325</v>
      </c>
      <c r="L29" s="645" t="s">
        <v>608</v>
      </c>
      <c r="M29" s="105">
        <v>11160</v>
      </c>
      <c r="N29" s="87">
        <v>43296</v>
      </c>
      <c r="O29" s="88" t="s">
        <v>654</v>
      </c>
      <c r="P29" s="106">
        <v>8765</v>
      </c>
      <c r="Q29" s="150">
        <f t="shared" si="0"/>
        <v>-2395</v>
      </c>
      <c r="R29" s="99">
        <v>32</v>
      </c>
      <c r="S29" s="99"/>
      <c r="T29" s="99"/>
      <c r="U29" s="45">
        <f t="shared" si="2"/>
        <v>280480</v>
      </c>
      <c r="V29" s="153" t="s">
        <v>125</v>
      </c>
      <c r="W29" s="148">
        <v>43311</v>
      </c>
      <c r="X29" s="154">
        <v>6681.6</v>
      </c>
      <c r="Y29" s="111"/>
      <c r="Z29" s="110"/>
      <c r="AA29" s="130"/>
      <c r="AB29" s="131"/>
      <c r="AC29" s="130"/>
      <c r="AD29" s="132"/>
      <c r="AE29" s="133"/>
      <c r="AF29" s="111"/>
      <c r="AG29" s="111"/>
      <c r="AH29" s="111"/>
      <c r="AI29" s="110"/>
      <c r="AJ29" s="130"/>
      <c r="AK29" s="131"/>
      <c r="AL29" s="130"/>
      <c r="AM29" s="132"/>
      <c r="AN29" s="133"/>
      <c r="AO29" s="111"/>
      <c r="AP29" s="111"/>
      <c r="AQ29" s="111"/>
      <c r="AR29" s="110"/>
      <c r="AS29" s="130"/>
      <c r="AT29" s="131"/>
      <c r="AU29" s="130"/>
      <c r="AV29" s="132"/>
      <c r="AW29" s="133"/>
      <c r="AX29" s="111"/>
      <c r="AY29" s="111"/>
      <c r="AZ29" s="111"/>
      <c r="BA29" s="110"/>
      <c r="BB29" s="130"/>
      <c r="BC29" s="131"/>
      <c r="BD29" s="130"/>
      <c r="BE29" s="132"/>
      <c r="BF29" s="133"/>
      <c r="BG29" s="111"/>
      <c r="BH29" s="111"/>
      <c r="BI29" s="111"/>
      <c r="BJ29" s="110"/>
      <c r="BK29" s="130"/>
      <c r="BL29" s="131"/>
      <c r="BM29" s="130"/>
      <c r="BN29" s="132"/>
      <c r="BO29" s="133"/>
      <c r="BP29" s="111"/>
      <c r="BQ29" s="111"/>
      <c r="BR29" s="111"/>
      <c r="BS29" s="110"/>
      <c r="BT29" s="130"/>
      <c r="BU29" s="131"/>
      <c r="BV29" s="130"/>
      <c r="BW29" s="132"/>
      <c r="BX29" s="133"/>
      <c r="BY29" s="111"/>
      <c r="BZ29" s="111"/>
      <c r="CA29" s="111"/>
      <c r="CB29" s="110"/>
      <c r="CC29" s="130"/>
      <c r="CD29" s="131"/>
      <c r="CE29" s="130"/>
      <c r="CF29" s="132"/>
      <c r="CG29" s="133"/>
      <c r="CH29" s="111"/>
      <c r="CI29" s="111"/>
      <c r="CJ29" s="111"/>
      <c r="CK29" s="110"/>
      <c r="CL29" s="130"/>
      <c r="CM29" s="131"/>
      <c r="CN29" s="130"/>
      <c r="CO29" s="132"/>
      <c r="CP29" s="133"/>
      <c r="CQ29" s="111"/>
      <c r="CR29" s="111"/>
      <c r="CS29" s="111"/>
      <c r="CT29" s="110"/>
      <c r="CU29" s="130"/>
      <c r="CV29" s="131"/>
      <c r="CW29" s="134"/>
      <c r="CX29" s="132"/>
      <c r="CY29" s="133"/>
      <c r="CZ29" s="111"/>
      <c r="DA29" s="111"/>
      <c r="DB29" s="111"/>
      <c r="DC29" s="110"/>
      <c r="DD29" s="130"/>
      <c r="DE29" s="131"/>
      <c r="DF29" s="130"/>
      <c r="DG29" s="132"/>
      <c r="DH29" s="133"/>
      <c r="DI29" s="111"/>
      <c r="DJ29" s="111"/>
      <c r="DK29" s="111"/>
      <c r="DL29" s="110"/>
      <c r="DM29" s="130"/>
      <c r="DN29" s="131"/>
      <c r="DO29" s="130"/>
      <c r="DP29" s="132"/>
      <c r="DQ29" s="133"/>
      <c r="DR29" s="111"/>
      <c r="DS29" s="111"/>
      <c r="DT29" s="111"/>
      <c r="DU29" s="110"/>
      <c r="DV29" s="130"/>
      <c r="DW29" s="131"/>
      <c r="DX29" s="130"/>
      <c r="DY29" s="132"/>
      <c r="DZ29" s="133"/>
      <c r="EA29" s="111"/>
      <c r="EB29" s="111"/>
      <c r="EC29" s="111"/>
      <c r="ED29" s="110"/>
      <c r="EE29" s="130"/>
      <c r="EF29" s="131"/>
      <c r="EG29" s="130"/>
      <c r="EH29" s="132"/>
      <c r="EI29" s="133"/>
      <c r="EJ29" s="111"/>
      <c r="EK29" s="111"/>
      <c r="EL29" s="111"/>
      <c r="EM29" s="110"/>
      <c r="EN29" s="130"/>
      <c r="EO29" s="131"/>
      <c r="EP29" s="130"/>
      <c r="EQ29" s="132"/>
      <c r="ER29" s="133"/>
      <c r="ES29" s="111"/>
      <c r="ET29" s="111"/>
      <c r="EU29" s="111"/>
      <c r="EV29" s="110"/>
      <c r="EW29" s="130"/>
      <c r="EX29" s="131"/>
      <c r="EY29" s="130"/>
      <c r="EZ29" s="132"/>
      <c r="FA29" s="133"/>
      <c r="FB29" s="111"/>
      <c r="FC29" s="111"/>
      <c r="FD29" s="111"/>
      <c r="FE29" s="110"/>
      <c r="FF29" s="130"/>
      <c r="FG29" s="131"/>
      <c r="FH29" s="130"/>
      <c r="FI29" s="132"/>
      <c r="FJ29" s="133"/>
      <c r="FK29" s="111"/>
      <c r="FL29" s="111"/>
      <c r="FM29" s="111"/>
      <c r="FN29" s="110"/>
      <c r="FO29" s="130"/>
      <c r="FP29" s="131"/>
      <c r="FQ29" s="130"/>
      <c r="FR29" s="132"/>
      <c r="FS29" s="133"/>
      <c r="FT29" s="111"/>
      <c r="FU29" s="111"/>
      <c r="FV29" s="111"/>
      <c r="FW29" s="110"/>
      <c r="FX29" s="130"/>
      <c r="FY29" s="131"/>
      <c r="FZ29" s="130"/>
      <c r="GA29" s="132"/>
      <c r="GB29" s="133"/>
      <c r="GC29" s="111"/>
      <c r="GD29" s="111"/>
      <c r="GE29" s="111"/>
      <c r="GF29" s="110"/>
      <c r="GG29" s="130"/>
      <c r="GH29" s="131"/>
      <c r="GI29" s="130"/>
      <c r="GJ29" s="132"/>
      <c r="GK29" s="133"/>
      <c r="GL29" s="111"/>
      <c r="GM29" s="111"/>
      <c r="GN29" s="111"/>
      <c r="GO29" s="110"/>
      <c r="GP29" s="130"/>
      <c r="GQ29" s="131"/>
      <c r="GR29" s="130"/>
      <c r="GS29" s="132"/>
      <c r="GT29" s="133"/>
      <c r="GU29" s="135">
        <v>43311</v>
      </c>
      <c r="GV29" s="136">
        <v>18928</v>
      </c>
      <c r="GW29" s="100" t="s">
        <v>614</v>
      </c>
      <c r="GX29" s="114"/>
      <c r="GY29" s="114"/>
      <c r="GZ29" s="583" t="s">
        <v>704</v>
      </c>
      <c r="HA29" s="229">
        <v>2320</v>
      </c>
      <c r="HB29" s="116"/>
      <c r="HC29" s="116"/>
    </row>
    <row r="30" spans="2:211" x14ac:dyDescent="0.25">
      <c r="B30" s="116"/>
      <c r="C30" s="124"/>
      <c r="D30" s="41"/>
      <c r="E30" s="42"/>
      <c r="F30" s="43"/>
      <c r="G30" s="44"/>
      <c r="H30" s="45"/>
      <c r="I30" s="46"/>
      <c r="J30" s="125" t="s">
        <v>586</v>
      </c>
      <c r="K30" s="494" t="s">
        <v>247</v>
      </c>
      <c r="L30" s="645" t="s">
        <v>608</v>
      </c>
      <c r="M30" s="105">
        <v>17810</v>
      </c>
      <c r="N30" s="87">
        <v>43296</v>
      </c>
      <c r="O30" s="88" t="s">
        <v>655</v>
      </c>
      <c r="P30" s="106">
        <v>27415</v>
      </c>
      <c r="Q30" s="150">
        <f t="shared" si="0"/>
        <v>9605</v>
      </c>
      <c r="R30" s="99">
        <v>32</v>
      </c>
      <c r="S30" s="99"/>
      <c r="T30" s="99"/>
      <c r="U30" s="45">
        <f t="shared" si="2"/>
        <v>877280</v>
      </c>
      <c r="V30" s="153" t="s">
        <v>125</v>
      </c>
      <c r="W30" s="148">
        <v>43311</v>
      </c>
      <c r="X30" s="154">
        <v>20880</v>
      </c>
      <c r="Y30" s="111"/>
      <c r="Z30" s="110"/>
      <c r="AA30" s="130"/>
      <c r="AB30" s="131"/>
      <c r="AC30" s="130"/>
      <c r="AD30" s="132"/>
      <c r="AE30" s="133"/>
      <c r="AF30" s="111"/>
      <c r="AG30" s="111"/>
      <c r="AH30" s="111"/>
      <c r="AI30" s="110"/>
      <c r="AJ30" s="130"/>
      <c r="AK30" s="131"/>
      <c r="AL30" s="130"/>
      <c r="AM30" s="132"/>
      <c r="AN30" s="133"/>
      <c r="AO30" s="111"/>
      <c r="AP30" s="111"/>
      <c r="AQ30" s="111"/>
      <c r="AR30" s="110"/>
      <c r="AS30" s="130"/>
      <c r="AT30" s="131"/>
      <c r="AU30" s="130"/>
      <c r="AV30" s="132"/>
      <c r="AW30" s="133"/>
      <c r="AX30" s="111"/>
      <c r="AY30" s="111"/>
      <c r="AZ30" s="111"/>
      <c r="BA30" s="110"/>
      <c r="BB30" s="130"/>
      <c r="BC30" s="131"/>
      <c r="BD30" s="130"/>
      <c r="BE30" s="132"/>
      <c r="BF30" s="133"/>
      <c r="BG30" s="111"/>
      <c r="BH30" s="111"/>
      <c r="BI30" s="111"/>
      <c r="BJ30" s="110"/>
      <c r="BK30" s="130"/>
      <c r="BL30" s="131"/>
      <c r="BM30" s="130"/>
      <c r="BN30" s="132"/>
      <c r="BO30" s="133"/>
      <c r="BP30" s="111"/>
      <c r="BQ30" s="111"/>
      <c r="BR30" s="111"/>
      <c r="BS30" s="110"/>
      <c r="BT30" s="130"/>
      <c r="BU30" s="131"/>
      <c r="BV30" s="130"/>
      <c r="BW30" s="132"/>
      <c r="BX30" s="133"/>
      <c r="BY30" s="111"/>
      <c r="BZ30" s="111"/>
      <c r="CA30" s="111"/>
      <c r="CB30" s="110"/>
      <c r="CC30" s="130"/>
      <c r="CD30" s="131"/>
      <c r="CE30" s="130"/>
      <c r="CF30" s="132"/>
      <c r="CG30" s="133"/>
      <c r="CH30" s="111"/>
      <c r="CI30" s="111"/>
      <c r="CJ30" s="111"/>
      <c r="CK30" s="110"/>
      <c r="CL30" s="130"/>
      <c r="CM30" s="131"/>
      <c r="CN30" s="130"/>
      <c r="CO30" s="132"/>
      <c r="CP30" s="133"/>
      <c r="CQ30" s="111"/>
      <c r="CR30" s="111"/>
      <c r="CS30" s="111"/>
      <c r="CT30" s="110"/>
      <c r="CU30" s="130"/>
      <c r="CV30" s="131"/>
      <c r="CW30" s="134"/>
      <c r="CX30" s="132"/>
      <c r="CY30" s="133"/>
      <c r="CZ30" s="111"/>
      <c r="DA30" s="111"/>
      <c r="DB30" s="111"/>
      <c r="DC30" s="110"/>
      <c r="DD30" s="130"/>
      <c r="DE30" s="131"/>
      <c r="DF30" s="130"/>
      <c r="DG30" s="132"/>
      <c r="DH30" s="133"/>
      <c r="DI30" s="111"/>
      <c r="DJ30" s="111"/>
      <c r="DK30" s="111"/>
      <c r="DL30" s="110"/>
      <c r="DM30" s="130"/>
      <c r="DN30" s="131"/>
      <c r="DO30" s="130"/>
      <c r="DP30" s="132"/>
      <c r="DQ30" s="133"/>
      <c r="DR30" s="111"/>
      <c r="DS30" s="111"/>
      <c r="DT30" s="111"/>
      <c r="DU30" s="110"/>
      <c r="DV30" s="130"/>
      <c r="DW30" s="131"/>
      <c r="DX30" s="130"/>
      <c r="DY30" s="132"/>
      <c r="DZ30" s="133"/>
      <c r="EA30" s="111"/>
      <c r="EB30" s="111"/>
      <c r="EC30" s="111"/>
      <c r="ED30" s="110"/>
      <c r="EE30" s="130"/>
      <c r="EF30" s="131"/>
      <c r="EG30" s="130"/>
      <c r="EH30" s="132"/>
      <c r="EI30" s="133"/>
      <c r="EJ30" s="111"/>
      <c r="EK30" s="111"/>
      <c r="EL30" s="111"/>
      <c r="EM30" s="110"/>
      <c r="EN30" s="130"/>
      <c r="EO30" s="131"/>
      <c r="EP30" s="130"/>
      <c r="EQ30" s="132"/>
      <c r="ER30" s="133"/>
      <c r="ES30" s="111"/>
      <c r="ET30" s="111"/>
      <c r="EU30" s="111"/>
      <c r="EV30" s="110"/>
      <c r="EW30" s="130"/>
      <c r="EX30" s="131"/>
      <c r="EY30" s="130"/>
      <c r="EZ30" s="132"/>
      <c r="FA30" s="133"/>
      <c r="FB30" s="111"/>
      <c r="FC30" s="111"/>
      <c r="FD30" s="111"/>
      <c r="FE30" s="110"/>
      <c r="FF30" s="130"/>
      <c r="FG30" s="131"/>
      <c r="FH30" s="130"/>
      <c r="FI30" s="132"/>
      <c r="FJ30" s="133"/>
      <c r="FK30" s="111"/>
      <c r="FL30" s="111"/>
      <c r="FM30" s="111"/>
      <c r="FN30" s="110"/>
      <c r="FO30" s="130"/>
      <c r="FP30" s="131"/>
      <c r="FQ30" s="130"/>
      <c r="FR30" s="132"/>
      <c r="FS30" s="133"/>
      <c r="FT30" s="111"/>
      <c r="FU30" s="111"/>
      <c r="FV30" s="111"/>
      <c r="FW30" s="110"/>
      <c r="FX30" s="130"/>
      <c r="FY30" s="131"/>
      <c r="FZ30" s="130"/>
      <c r="GA30" s="132"/>
      <c r="GB30" s="133"/>
      <c r="GC30" s="111"/>
      <c r="GD30" s="111"/>
      <c r="GE30" s="111"/>
      <c r="GF30" s="110"/>
      <c r="GG30" s="130"/>
      <c r="GH30" s="131"/>
      <c r="GI30" s="130"/>
      <c r="GJ30" s="132"/>
      <c r="GK30" s="133"/>
      <c r="GL30" s="111"/>
      <c r="GM30" s="111"/>
      <c r="GN30" s="111"/>
      <c r="GO30" s="110"/>
      <c r="GP30" s="130"/>
      <c r="GQ30" s="131"/>
      <c r="GR30" s="130"/>
      <c r="GS30" s="132"/>
      <c r="GT30" s="133"/>
      <c r="GU30" s="135">
        <v>43311</v>
      </c>
      <c r="GV30" s="136"/>
      <c r="GW30" s="100"/>
      <c r="GX30" s="114"/>
      <c r="GY30" s="114"/>
      <c r="GZ30" s="583" t="s">
        <v>704</v>
      </c>
      <c r="HA30" s="229">
        <v>4176</v>
      </c>
      <c r="HB30" s="116"/>
      <c r="HC30" s="116"/>
    </row>
    <row r="31" spans="2:211" x14ac:dyDescent="0.25">
      <c r="B31" s="116"/>
      <c r="C31" s="124"/>
      <c r="D31" s="41"/>
      <c r="E31" s="42"/>
      <c r="F31" s="43"/>
      <c r="G31" s="44"/>
      <c r="H31" s="45"/>
      <c r="I31" s="46"/>
      <c r="J31" s="104" t="s">
        <v>587</v>
      </c>
      <c r="K31" s="494" t="s">
        <v>288</v>
      </c>
      <c r="L31" s="645" t="s">
        <v>609</v>
      </c>
      <c r="M31" s="105">
        <v>17420</v>
      </c>
      <c r="N31" s="87">
        <v>43297</v>
      </c>
      <c r="O31" s="88" t="s">
        <v>353</v>
      </c>
      <c r="P31" s="106">
        <v>26540</v>
      </c>
      <c r="Q31" s="150">
        <f t="shared" si="0"/>
        <v>9120</v>
      </c>
      <c r="R31" s="99">
        <v>32</v>
      </c>
      <c r="S31" s="99"/>
      <c r="T31" s="99"/>
      <c r="U31" s="45">
        <f t="shared" si="2"/>
        <v>849280</v>
      </c>
      <c r="V31" s="153" t="s">
        <v>125</v>
      </c>
      <c r="W31" s="148">
        <v>43312</v>
      </c>
      <c r="X31" s="154">
        <v>20796.48</v>
      </c>
      <c r="Y31" s="111"/>
      <c r="Z31" s="110"/>
      <c r="AA31" s="130"/>
      <c r="AB31" s="131"/>
      <c r="AC31" s="130"/>
      <c r="AD31" s="132"/>
      <c r="AE31" s="133"/>
      <c r="AF31" s="111"/>
      <c r="AG31" s="111"/>
      <c r="AH31" s="111"/>
      <c r="AI31" s="110"/>
      <c r="AJ31" s="130"/>
      <c r="AK31" s="131"/>
      <c r="AL31" s="130"/>
      <c r="AM31" s="132"/>
      <c r="AN31" s="133"/>
      <c r="AO31" s="111"/>
      <c r="AP31" s="111"/>
      <c r="AQ31" s="111"/>
      <c r="AR31" s="110"/>
      <c r="AS31" s="130"/>
      <c r="AT31" s="131"/>
      <c r="AU31" s="130"/>
      <c r="AV31" s="132"/>
      <c r="AW31" s="133"/>
      <c r="AX31" s="111"/>
      <c r="AY31" s="111"/>
      <c r="AZ31" s="111"/>
      <c r="BA31" s="110"/>
      <c r="BB31" s="130"/>
      <c r="BC31" s="131"/>
      <c r="BD31" s="130"/>
      <c r="BE31" s="132"/>
      <c r="BF31" s="133"/>
      <c r="BG31" s="111"/>
      <c r="BH31" s="111"/>
      <c r="BI31" s="111"/>
      <c r="BJ31" s="110"/>
      <c r="BK31" s="130"/>
      <c r="BL31" s="131"/>
      <c r="BM31" s="130"/>
      <c r="BN31" s="132"/>
      <c r="BO31" s="133"/>
      <c r="BP31" s="111"/>
      <c r="BQ31" s="111"/>
      <c r="BR31" s="111"/>
      <c r="BS31" s="110"/>
      <c r="BT31" s="130"/>
      <c r="BU31" s="131"/>
      <c r="BV31" s="130"/>
      <c r="BW31" s="132"/>
      <c r="BX31" s="133"/>
      <c r="BY31" s="111"/>
      <c r="BZ31" s="111"/>
      <c r="CA31" s="111"/>
      <c r="CB31" s="110"/>
      <c r="CC31" s="130"/>
      <c r="CD31" s="131"/>
      <c r="CE31" s="130"/>
      <c r="CF31" s="132"/>
      <c r="CG31" s="133"/>
      <c r="CH31" s="111"/>
      <c r="CI31" s="111"/>
      <c r="CJ31" s="111"/>
      <c r="CK31" s="110"/>
      <c r="CL31" s="130"/>
      <c r="CM31" s="131"/>
      <c r="CN31" s="130"/>
      <c r="CO31" s="132"/>
      <c r="CP31" s="133"/>
      <c r="CQ31" s="111"/>
      <c r="CR31" s="111"/>
      <c r="CS31" s="111"/>
      <c r="CT31" s="110"/>
      <c r="CU31" s="130"/>
      <c r="CV31" s="131"/>
      <c r="CW31" s="134"/>
      <c r="CX31" s="132"/>
      <c r="CY31" s="133"/>
      <c r="CZ31" s="111"/>
      <c r="DA31" s="111"/>
      <c r="DB31" s="111"/>
      <c r="DC31" s="110"/>
      <c r="DD31" s="130"/>
      <c r="DE31" s="131"/>
      <c r="DF31" s="130"/>
      <c r="DG31" s="132"/>
      <c r="DH31" s="133"/>
      <c r="DI31" s="111"/>
      <c r="DJ31" s="111"/>
      <c r="DK31" s="111"/>
      <c r="DL31" s="110"/>
      <c r="DM31" s="130"/>
      <c r="DN31" s="131"/>
      <c r="DO31" s="130"/>
      <c r="DP31" s="132"/>
      <c r="DQ31" s="133"/>
      <c r="DR31" s="111"/>
      <c r="DS31" s="111"/>
      <c r="DT31" s="111"/>
      <c r="DU31" s="110"/>
      <c r="DV31" s="130"/>
      <c r="DW31" s="131"/>
      <c r="DX31" s="130"/>
      <c r="DY31" s="132"/>
      <c r="DZ31" s="133"/>
      <c r="EA31" s="111"/>
      <c r="EB31" s="111"/>
      <c r="EC31" s="111"/>
      <c r="ED31" s="110"/>
      <c r="EE31" s="130"/>
      <c r="EF31" s="131"/>
      <c r="EG31" s="130"/>
      <c r="EH31" s="132"/>
      <c r="EI31" s="133"/>
      <c r="EJ31" s="111"/>
      <c r="EK31" s="111"/>
      <c r="EL31" s="111"/>
      <c r="EM31" s="110"/>
      <c r="EN31" s="130"/>
      <c r="EO31" s="131"/>
      <c r="EP31" s="130"/>
      <c r="EQ31" s="132"/>
      <c r="ER31" s="133"/>
      <c r="ES31" s="111"/>
      <c r="ET31" s="111"/>
      <c r="EU31" s="111"/>
      <c r="EV31" s="110"/>
      <c r="EW31" s="130"/>
      <c r="EX31" s="131"/>
      <c r="EY31" s="130"/>
      <c r="EZ31" s="132"/>
      <c r="FA31" s="133"/>
      <c r="FB31" s="111"/>
      <c r="FC31" s="111"/>
      <c r="FD31" s="111"/>
      <c r="FE31" s="110"/>
      <c r="FF31" s="130"/>
      <c r="FG31" s="131"/>
      <c r="FH31" s="130"/>
      <c r="FI31" s="132"/>
      <c r="FJ31" s="133"/>
      <c r="FK31" s="111"/>
      <c r="FL31" s="111"/>
      <c r="FM31" s="111"/>
      <c r="FN31" s="110"/>
      <c r="FO31" s="130"/>
      <c r="FP31" s="131"/>
      <c r="FQ31" s="130"/>
      <c r="FR31" s="132"/>
      <c r="FS31" s="133"/>
      <c r="FT31" s="111"/>
      <c r="FU31" s="111"/>
      <c r="FV31" s="111"/>
      <c r="FW31" s="110"/>
      <c r="FX31" s="130"/>
      <c r="FY31" s="131"/>
      <c r="FZ31" s="130"/>
      <c r="GA31" s="132"/>
      <c r="GB31" s="133"/>
      <c r="GC31" s="111"/>
      <c r="GD31" s="111"/>
      <c r="GE31" s="111"/>
      <c r="GF31" s="110"/>
      <c r="GG31" s="130"/>
      <c r="GH31" s="131"/>
      <c r="GI31" s="130"/>
      <c r="GJ31" s="132"/>
      <c r="GK31" s="133"/>
      <c r="GL31" s="111"/>
      <c r="GM31" s="111"/>
      <c r="GN31" s="111"/>
      <c r="GO31" s="110"/>
      <c r="GP31" s="130"/>
      <c r="GQ31" s="131"/>
      <c r="GR31" s="130"/>
      <c r="GS31" s="132"/>
      <c r="GT31" s="133"/>
      <c r="GU31" s="135">
        <v>43312</v>
      </c>
      <c r="GV31" s="136"/>
      <c r="GW31" s="122"/>
      <c r="GX31" s="114"/>
      <c r="GY31" s="114"/>
      <c r="GZ31" s="588"/>
      <c r="HA31" s="229"/>
      <c r="HB31" s="116"/>
      <c r="HC31" s="116"/>
    </row>
    <row r="32" spans="2:211" ht="30" x14ac:dyDescent="0.25">
      <c r="B32" s="116"/>
      <c r="C32" s="124"/>
      <c r="D32" s="41"/>
      <c r="E32" s="42"/>
      <c r="F32" s="43"/>
      <c r="G32" s="44"/>
      <c r="H32" s="45"/>
      <c r="I32" s="46"/>
      <c r="J32" s="104" t="s">
        <v>588</v>
      </c>
      <c r="K32" s="494" t="s">
        <v>325</v>
      </c>
      <c r="L32" s="645" t="s">
        <v>609</v>
      </c>
      <c r="M32" s="105">
        <v>10900</v>
      </c>
      <c r="N32" s="87">
        <v>43297</v>
      </c>
      <c r="O32" s="88" t="s">
        <v>657</v>
      </c>
      <c r="P32" s="106">
        <v>9030</v>
      </c>
      <c r="Q32" s="150">
        <f t="shared" si="0"/>
        <v>-1870</v>
      </c>
      <c r="R32" s="99">
        <v>32</v>
      </c>
      <c r="S32" s="821"/>
      <c r="T32" s="822"/>
      <c r="U32" s="45">
        <f t="shared" si="2"/>
        <v>288960</v>
      </c>
      <c r="V32" s="616" t="s">
        <v>125</v>
      </c>
      <c r="W32" s="148">
        <v>43312</v>
      </c>
      <c r="X32" s="154">
        <v>6681.6</v>
      </c>
      <c r="Y32" s="111"/>
      <c r="Z32" s="110"/>
      <c r="AA32" s="130"/>
      <c r="AB32" s="131"/>
      <c r="AC32" s="130"/>
      <c r="AD32" s="132"/>
      <c r="AE32" s="133"/>
      <c r="AF32" s="111"/>
      <c r="AG32" s="111"/>
      <c r="AH32" s="111"/>
      <c r="AI32" s="110"/>
      <c r="AJ32" s="130"/>
      <c r="AK32" s="131"/>
      <c r="AL32" s="130"/>
      <c r="AM32" s="132"/>
      <c r="AN32" s="133"/>
      <c r="AO32" s="111"/>
      <c r="AP32" s="111"/>
      <c r="AQ32" s="111"/>
      <c r="AR32" s="110"/>
      <c r="AS32" s="130"/>
      <c r="AT32" s="131"/>
      <c r="AU32" s="130"/>
      <c r="AV32" s="132"/>
      <c r="AW32" s="133"/>
      <c r="AX32" s="111"/>
      <c r="AY32" s="111"/>
      <c r="AZ32" s="111"/>
      <c r="BA32" s="110"/>
      <c r="BB32" s="130"/>
      <c r="BC32" s="131"/>
      <c r="BD32" s="130"/>
      <c r="BE32" s="132"/>
      <c r="BF32" s="133"/>
      <c r="BG32" s="111"/>
      <c r="BH32" s="111"/>
      <c r="BI32" s="111"/>
      <c r="BJ32" s="110"/>
      <c r="BK32" s="130"/>
      <c r="BL32" s="131"/>
      <c r="BM32" s="130"/>
      <c r="BN32" s="132"/>
      <c r="BO32" s="133"/>
      <c r="BP32" s="111"/>
      <c r="BQ32" s="111"/>
      <c r="BR32" s="111"/>
      <c r="BS32" s="110"/>
      <c r="BT32" s="130"/>
      <c r="BU32" s="131"/>
      <c r="BV32" s="130"/>
      <c r="BW32" s="132"/>
      <c r="BX32" s="133"/>
      <c r="BY32" s="111"/>
      <c r="BZ32" s="111"/>
      <c r="CA32" s="111"/>
      <c r="CB32" s="110"/>
      <c r="CC32" s="130"/>
      <c r="CD32" s="131"/>
      <c r="CE32" s="130"/>
      <c r="CF32" s="132"/>
      <c r="CG32" s="133"/>
      <c r="CH32" s="111"/>
      <c r="CI32" s="111"/>
      <c r="CJ32" s="111"/>
      <c r="CK32" s="110"/>
      <c r="CL32" s="130"/>
      <c r="CM32" s="131"/>
      <c r="CN32" s="130"/>
      <c r="CO32" s="132"/>
      <c r="CP32" s="133"/>
      <c r="CQ32" s="111"/>
      <c r="CR32" s="111"/>
      <c r="CS32" s="111"/>
      <c r="CT32" s="110"/>
      <c r="CU32" s="130"/>
      <c r="CV32" s="131"/>
      <c r="CW32" s="134"/>
      <c r="CX32" s="132"/>
      <c r="CY32" s="133"/>
      <c r="CZ32" s="111"/>
      <c r="DA32" s="111"/>
      <c r="DB32" s="111"/>
      <c r="DC32" s="110"/>
      <c r="DD32" s="130"/>
      <c r="DE32" s="131"/>
      <c r="DF32" s="130"/>
      <c r="DG32" s="132"/>
      <c r="DH32" s="133"/>
      <c r="DI32" s="111"/>
      <c r="DJ32" s="111"/>
      <c r="DK32" s="111"/>
      <c r="DL32" s="110"/>
      <c r="DM32" s="130"/>
      <c r="DN32" s="131"/>
      <c r="DO32" s="130"/>
      <c r="DP32" s="132"/>
      <c r="DQ32" s="133"/>
      <c r="DR32" s="111"/>
      <c r="DS32" s="111"/>
      <c r="DT32" s="111"/>
      <c r="DU32" s="110"/>
      <c r="DV32" s="130"/>
      <c r="DW32" s="131"/>
      <c r="DX32" s="130"/>
      <c r="DY32" s="132"/>
      <c r="DZ32" s="133"/>
      <c r="EA32" s="111"/>
      <c r="EB32" s="111"/>
      <c r="EC32" s="111"/>
      <c r="ED32" s="110"/>
      <c r="EE32" s="130"/>
      <c r="EF32" s="131"/>
      <c r="EG32" s="130"/>
      <c r="EH32" s="132"/>
      <c r="EI32" s="133"/>
      <c r="EJ32" s="111"/>
      <c r="EK32" s="111"/>
      <c r="EL32" s="111"/>
      <c r="EM32" s="110"/>
      <c r="EN32" s="130"/>
      <c r="EO32" s="131"/>
      <c r="EP32" s="130"/>
      <c r="EQ32" s="132"/>
      <c r="ER32" s="133"/>
      <c r="ES32" s="111"/>
      <c r="ET32" s="111"/>
      <c r="EU32" s="111"/>
      <c r="EV32" s="110"/>
      <c r="EW32" s="130"/>
      <c r="EX32" s="131"/>
      <c r="EY32" s="130"/>
      <c r="EZ32" s="132"/>
      <c r="FA32" s="133"/>
      <c r="FB32" s="111"/>
      <c r="FC32" s="111"/>
      <c r="FD32" s="111"/>
      <c r="FE32" s="110"/>
      <c r="FF32" s="130"/>
      <c r="FG32" s="131"/>
      <c r="FH32" s="130"/>
      <c r="FI32" s="132"/>
      <c r="FJ32" s="133"/>
      <c r="FK32" s="111"/>
      <c r="FL32" s="111"/>
      <c r="FM32" s="111"/>
      <c r="FN32" s="110"/>
      <c r="FO32" s="130"/>
      <c r="FP32" s="131"/>
      <c r="FQ32" s="130"/>
      <c r="FR32" s="132"/>
      <c r="FS32" s="133"/>
      <c r="FT32" s="111"/>
      <c r="FU32" s="111"/>
      <c r="FV32" s="111"/>
      <c r="FW32" s="110"/>
      <c r="FX32" s="130"/>
      <c r="FY32" s="131"/>
      <c r="FZ32" s="130"/>
      <c r="GA32" s="132"/>
      <c r="GB32" s="133"/>
      <c r="GC32" s="111"/>
      <c r="GD32" s="111"/>
      <c r="GE32" s="111"/>
      <c r="GF32" s="110"/>
      <c r="GG32" s="130"/>
      <c r="GH32" s="131"/>
      <c r="GI32" s="130"/>
      <c r="GJ32" s="132"/>
      <c r="GK32" s="133"/>
      <c r="GL32" s="111"/>
      <c r="GM32" s="111"/>
      <c r="GN32" s="111"/>
      <c r="GO32" s="110"/>
      <c r="GP32" s="130"/>
      <c r="GQ32" s="131"/>
      <c r="GR32" s="130"/>
      <c r="GS32" s="132"/>
      <c r="GT32" s="133"/>
      <c r="GU32" s="135">
        <v>43312</v>
      </c>
      <c r="GV32" s="136">
        <v>18928</v>
      </c>
      <c r="GW32" s="122" t="s">
        <v>615</v>
      </c>
      <c r="GX32" s="114"/>
      <c r="GY32" s="114"/>
      <c r="GZ32" s="588"/>
      <c r="HA32" s="229"/>
      <c r="HB32" s="116"/>
      <c r="HC32" s="116"/>
    </row>
    <row r="33" spans="2:211" x14ac:dyDescent="0.25">
      <c r="B33" s="116"/>
      <c r="C33" s="124"/>
      <c r="D33" s="41"/>
      <c r="E33" s="42"/>
      <c r="F33" s="43"/>
      <c r="G33" s="44"/>
      <c r="H33" s="45"/>
      <c r="I33" s="46"/>
      <c r="J33" s="104" t="s">
        <v>571</v>
      </c>
      <c r="K33" s="642" t="s">
        <v>572</v>
      </c>
      <c r="L33" s="645"/>
      <c r="M33" s="105">
        <v>3720</v>
      </c>
      <c r="N33" s="87">
        <v>43297</v>
      </c>
      <c r="O33" s="88" t="s">
        <v>589</v>
      </c>
      <c r="P33" s="106">
        <v>3720</v>
      </c>
      <c r="Q33" s="150">
        <f t="shared" si="0"/>
        <v>0</v>
      </c>
      <c r="R33" s="99">
        <v>35</v>
      </c>
      <c r="S33" s="639" t="s">
        <v>574</v>
      </c>
      <c r="T33" s="640"/>
      <c r="U33" s="45">
        <f t="shared" si="2"/>
        <v>130200</v>
      </c>
      <c r="V33" s="655" t="s">
        <v>573</v>
      </c>
      <c r="W33" s="656">
        <v>43301</v>
      </c>
      <c r="X33" s="154"/>
      <c r="Y33" s="111"/>
      <c r="Z33" s="110"/>
      <c r="AA33" s="130"/>
      <c r="AB33" s="131"/>
      <c r="AC33" s="130"/>
      <c r="AD33" s="132"/>
      <c r="AE33" s="133"/>
      <c r="AF33" s="111"/>
      <c r="AG33" s="111"/>
      <c r="AH33" s="111"/>
      <c r="AI33" s="110"/>
      <c r="AJ33" s="130"/>
      <c r="AK33" s="131"/>
      <c r="AL33" s="130"/>
      <c r="AM33" s="132"/>
      <c r="AN33" s="133"/>
      <c r="AO33" s="111"/>
      <c r="AP33" s="111"/>
      <c r="AQ33" s="111"/>
      <c r="AR33" s="110"/>
      <c r="AS33" s="130"/>
      <c r="AT33" s="131"/>
      <c r="AU33" s="130"/>
      <c r="AV33" s="132"/>
      <c r="AW33" s="133"/>
      <c r="AX33" s="111"/>
      <c r="AY33" s="111"/>
      <c r="AZ33" s="111"/>
      <c r="BA33" s="110"/>
      <c r="BB33" s="130"/>
      <c r="BC33" s="131"/>
      <c r="BD33" s="130"/>
      <c r="BE33" s="132"/>
      <c r="BF33" s="133"/>
      <c r="BG33" s="111"/>
      <c r="BH33" s="111"/>
      <c r="BI33" s="111"/>
      <c r="BJ33" s="110"/>
      <c r="BK33" s="130"/>
      <c r="BL33" s="131"/>
      <c r="BM33" s="130"/>
      <c r="BN33" s="132"/>
      <c r="BO33" s="133"/>
      <c r="BP33" s="111"/>
      <c r="BQ33" s="111"/>
      <c r="BR33" s="111"/>
      <c r="BS33" s="110"/>
      <c r="BT33" s="130"/>
      <c r="BU33" s="131"/>
      <c r="BV33" s="130"/>
      <c r="BW33" s="132"/>
      <c r="BX33" s="133"/>
      <c r="BY33" s="111"/>
      <c r="BZ33" s="111"/>
      <c r="CA33" s="111"/>
      <c r="CB33" s="110"/>
      <c r="CC33" s="130"/>
      <c r="CD33" s="131"/>
      <c r="CE33" s="130"/>
      <c r="CF33" s="132"/>
      <c r="CG33" s="133"/>
      <c r="CH33" s="111"/>
      <c r="CI33" s="111"/>
      <c r="CJ33" s="111"/>
      <c r="CK33" s="110"/>
      <c r="CL33" s="130"/>
      <c r="CM33" s="131"/>
      <c r="CN33" s="130"/>
      <c r="CO33" s="132"/>
      <c r="CP33" s="133"/>
      <c r="CQ33" s="111"/>
      <c r="CR33" s="111"/>
      <c r="CS33" s="111"/>
      <c r="CT33" s="110"/>
      <c r="CU33" s="130"/>
      <c r="CV33" s="131"/>
      <c r="CW33" s="134"/>
      <c r="CX33" s="132"/>
      <c r="CY33" s="133"/>
      <c r="CZ33" s="111"/>
      <c r="DA33" s="111"/>
      <c r="DB33" s="111"/>
      <c r="DC33" s="110"/>
      <c r="DD33" s="130"/>
      <c r="DE33" s="131"/>
      <c r="DF33" s="130"/>
      <c r="DG33" s="132"/>
      <c r="DH33" s="133"/>
      <c r="DI33" s="111"/>
      <c r="DJ33" s="111"/>
      <c r="DK33" s="111"/>
      <c r="DL33" s="110"/>
      <c r="DM33" s="130"/>
      <c r="DN33" s="131"/>
      <c r="DO33" s="130"/>
      <c r="DP33" s="132"/>
      <c r="DQ33" s="133"/>
      <c r="DR33" s="111"/>
      <c r="DS33" s="111"/>
      <c r="DT33" s="111"/>
      <c r="DU33" s="110"/>
      <c r="DV33" s="130"/>
      <c r="DW33" s="131"/>
      <c r="DX33" s="130"/>
      <c r="DY33" s="132"/>
      <c r="DZ33" s="133"/>
      <c r="EA33" s="111"/>
      <c r="EB33" s="111"/>
      <c r="EC33" s="111"/>
      <c r="ED33" s="110"/>
      <c r="EE33" s="130"/>
      <c r="EF33" s="131"/>
      <c r="EG33" s="130"/>
      <c r="EH33" s="132"/>
      <c r="EI33" s="133"/>
      <c r="EJ33" s="111"/>
      <c r="EK33" s="111"/>
      <c r="EL33" s="111"/>
      <c r="EM33" s="110"/>
      <c r="EN33" s="130"/>
      <c r="EO33" s="131"/>
      <c r="EP33" s="130"/>
      <c r="EQ33" s="132"/>
      <c r="ER33" s="133"/>
      <c r="ES33" s="111"/>
      <c r="ET33" s="111"/>
      <c r="EU33" s="111"/>
      <c r="EV33" s="110"/>
      <c r="EW33" s="130"/>
      <c r="EX33" s="131"/>
      <c r="EY33" s="130"/>
      <c r="EZ33" s="132"/>
      <c r="FA33" s="133"/>
      <c r="FB33" s="111"/>
      <c r="FC33" s="111"/>
      <c r="FD33" s="111"/>
      <c r="FE33" s="110"/>
      <c r="FF33" s="130"/>
      <c r="FG33" s="131"/>
      <c r="FH33" s="130"/>
      <c r="FI33" s="132"/>
      <c r="FJ33" s="133"/>
      <c r="FK33" s="111"/>
      <c r="FL33" s="111"/>
      <c r="FM33" s="111"/>
      <c r="FN33" s="110"/>
      <c r="FO33" s="130"/>
      <c r="FP33" s="131"/>
      <c r="FQ33" s="130"/>
      <c r="FR33" s="132"/>
      <c r="FS33" s="133"/>
      <c r="FT33" s="111"/>
      <c r="FU33" s="111"/>
      <c r="FV33" s="111"/>
      <c r="FW33" s="110"/>
      <c r="FX33" s="130"/>
      <c r="FY33" s="131"/>
      <c r="FZ33" s="130"/>
      <c r="GA33" s="132"/>
      <c r="GB33" s="133"/>
      <c r="GC33" s="111"/>
      <c r="GD33" s="111"/>
      <c r="GE33" s="111"/>
      <c r="GF33" s="110"/>
      <c r="GG33" s="130"/>
      <c r="GH33" s="131"/>
      <c r="GI33" s="130"/>
      <c r="GJ33" s="132"/>
      <c r="GK33" s="133"/>
      <c r="GL33" s="111"/>
      <c r="GM33" s="111"/>
      <c r="GN33" s="111"/>
      <c r="GO33" s="110"/>
      <c r="GP33" s="130"/>
      <c r="GQ33" s="131"/>
      <c r="GR33" s="130"/>
      <c r="GS33" s="132"/>
      <c r="GT33" s="133"/>
      <c r="GU33" s="135"/>
      <c r="GV33" s="136"/>
      <c r="GW33" s="122" t="s">
        <v>616</v>
      </c>
      <c r="GX33" s="114"/>
      <c r="GY33" s="114"/>
      <c r="GZ33" s="588"/>
      <c r="HA33" s="229"/>
      <c r="HB33" s="116"/>
      <c r="HC33" s="116"/>
    </row>
    <row r="34" spans="2:211" x14ac:dyDescent="0.25">
      <c r="B34" s="116"/>
      <c r="C34" s="124"/>
      <c r="D34" s="41"/>
      <c r="E34" s="42"/>
      <c r="F34" s="43"/>
      <c r="G34" s="44"/>
      <c r="H34" s="45"/>
      <c r="I34" s="46"/>
      <c r="J34" s="104" t="s">
        <v>571</v>
      </c>
      <c r="K34" s="642" t="s">
        <v>572</v>
      </c>
      <c r="L34" s="645"/>
      <c r="M34" s="105">
        <v>3641</v>
      </c>
      <c r="N34" s="87">
        <v>43297</v>
      </c>
      <c r="O34" s="88" t="s">
        <v>613</v>
      </c>
      <c r="P34" s="106">
        <v>3641</v>
      </c>
      <c r="Q34" s="150">
        <f t="shared" si="0"/>
        <v>0</v>
      </c>
      <c r="R34" s="99">
        <v>35</v>
      </c>
      <c r="S34" s="649" t="s">
        <v>574</v>
      </c>
      <c r="T34" s="650"/>
      <c r="U34" s="45">
        <f t="shared" si="2"/>
        <v>127435</v>
      </c>
      <c r="V34" s="655" t="s">
        <v>573</v>
      </c>
      <c r="W34" s="656">
        <v>43304</v>
      </c>
      <c r="X34" s="154"/>
      <c r="Y34" s="111"/>
      <c r="Z34" s="110"/>
      <c r="AA34" s="130"/>
      <c r="AB34" s="131"/>
      <c r="AC34" s="130"/>
      <c r="AD34" s="132"/>
      <c r="AE34" s="133"/>
      <c r="AF34" s="111"/>
      <c r="AG34" s="111"/>
      <c r="AH34" s="111"/>
      <c r="AI34" s="110"/>
      <c r="AJ34" s="130"/>
      <c r="AK34" s="131"/>
      <c r="AL34" s="130"/>
      <c r="AM34" s="132"/>
      <c r="AN34" s="133"/>
      <c r="AO34" s="111"/>
      <c r="AP34" s="111"/>
      <c r="AQ34" s="111"/>
      <c r="AR34" s="110"/>
      <c r="AS34" s="130"/>
      <c r="AT34" s="131"/>
      <c r="AU34" s="130"/>
      <c r="AV34" s="132"/>
      <c r="AW34" s="133"/>
      <c r="AX34" s="111"/>
      <c r="AY34" s="111"/>
      <c r="AZ34" s="111"/>
      <c r="BA34" s="110"/>
      <c r="BB34" s="130"/>
      <c r="BC34" s="131"/>
      <c r="BD34" s="130"/>
      <c r="BE34" s="132"/>
      <c r="BF34" s="133"/>
      <c r="BG34" s="111"/>
      <c r="BH34" s="111"/>
      <c r="BI34" s="111"/>
      <c r="BJ34" s="110"/>
      <c r="BK34" s="130"/>
      <c r="BL34" s="131"/>
      <c r="BM34" s="130"/>
      <c r="BN34" s="132"/>
      <c r="BO34" s="133"/>
      <c r="BP34" s="111"/>
      <c r="BQ34" s="111"/>
      <c r="BR34" s="111"/>
      <c r="BS34" s="110"/>
      <c r="BT34" s="130"/>
      <c r="BU34" s="131"/>
      <c r="BV34" s="130"/>
      <c r="BW34" s="132"/>
      <c r="BX34" s="133"/>
      <c r="BY34" s="111"/>
      <c r="BZ34" s="111"/>
      <c r="CA34" s="111"/>
      <c r="CB34" s="110"/>
      <c r="CC34" s="130"/>
      <c r="CD34" s="131"/>
      <c r="CE34" s="130"/>
      <c r="CF34" s="132"/>
      <c r="CG34" s="133"/>
      <c r="CH34" s="111"/>
      <c r="CI34" s="111"/>
      <c r="CJ34" s="111"/>
      <c r="CK34" s="110"/>
      <c r="CL34" s="130"/>
      <c r="CM34" s="131"/>
      <c r="CN34" s="130"/>
      <c r="CO34" s="132"/>
      <c r="CP34" s="133"/>
      <c r="CQ34" s="111"/>
      <c r="CR34" s="111"/>
      <c r="CS34" s="111"/>
      <c r="CT34" s="110"/>
      <c r="CU34" s="130"/>
      <c r="CV34" s="131"/>
      <c r="CW34" s="134"/>
      <c r="CX34" s="132"/>
      <c r="CY34" s="133"/>
      <c r="CZ34" s="111"/>
      <c r="DA34" s="111"/>
      <c r="DB34" s="111"/>
      <c r="DC34" s="110"/>
      <c r="DD34" s="130"/>
      <c r="DE34" s="131"/>
      <c r="DF34" s="130"/>
      <c r="DG34" s="132"/>
      <c r="DH34" s="133"/>
      <c r="DI34" s="111"/>
      <c r="DJ34" s="111"/>
      <c r="DK34" s="111"/>
      <c r="DL34" s="110"/>
      <c r="DM34" s="130"/>
      <c r="DN34" s="131"/>
      <c r="DO34" s="130"/>
      <c r="DP34" s="132"/>
      <c r="DQ34" s="133"/>
      <c r="DR34" s="111"/>
      <c r="DS34" s="111"/>
      <c r="DT34" s="111"/>
      <c r="DU34" s="110"/>
      <c r="DV34" s="130"/>
      <c r="DW34" s="131"/>
      <c r="DX34" s="130"/>
      <c r="DY34" s="132"/>
      <c r="DZ34" s="133"/>
      <c r="EA34" s="111"/>
      <c r="EB34" s="111"/>
      <c r="EC34" s="111"/>
      <c r="ED34" s="110"/>
      <c r="EE34" s="130"/>
      <c r="EF34" s="131"/>
      <c r="EG34" s="130"/>
      <c r="EH34" s="132"/>
      <c r="EI34" s="133"/>
      <c r="EJ34" s="111"/>
      <c r="EK34" s="111"/>
      <c r="EL34" s="111"/>
      <c r="EM34" s="110"/>
      <c r="EN34" s="130"/>
      <c r="EO34" s="131"/>
      <c r="EP34" s="130"/>
      <c r="EQ34" s="132"/>
      <c r="ER34" s="133"/>
      <c r="ES34" s="111"/>
      <c r="ET34" s="111"/>
      <c r="EU34" s="111"/>
      <c r="EV34" s="110"/>
      <c r="EW34" s="130"/>
      <c r="EX34" s="131"/>
      <c r="EY34" s="130"/>
      <c r="EZ34" s="132"/>
      <c r="FA34" s="133"/>
      <c r="FB34" s="111"/>
      <c r="FC34" s="111"/>
      <c r="FD34" s="111"/>
      <c r="FE34" s="110"/>
      <c r="FF34" s="130"/>
      <c r="FG34" s="131"/>
      <c r="FH34" s="130"/>
      <c r="FI34" s="132"/>
      <c r="FJ34" s="133"/>
      <c r="FK34" s="111"/>
      <c r="FL34" s="111"/>
      <c r="FM34" s="111"/>
      <c r="FN34" s="110"/>
      <c r="FO34" s="130"/>
      <c r="FP34" s="131"/>
      <c r="FQ34" s="130"/>
      <c r="FR34" s="132"/>
      <c r="FS34" s="133"/>
      <c r="FT34" s="111"/>
      <c r="FU34" s="111"/>
      <c r="FV34" s="111"/>
      <c r="FW34" s="110"/>
      <c r="FX34" s="130"/>
      <c r="FY34" s="131"/>
      <c r="FZ34" s="130"/>
      <c r="GA34" s="132"/>
      <c r="GB34" s="133"/>
      <c r="GC34" s="111"/>
      <c r="GD34" s="111"/>
      <c r="GE34" s="111"/>
      <c r="GF34" s="110"/>
      <c r="GG34" s="130"/>
      <c r="GH34" s="131"/>
      <c r="GI34" s="130"/>
      <c r="GJ34" s="132"/>
      <c r="GK34" s="133"/>
      <c r="GL34" s="111"/>
      <c r="GM34" s="111"/>
      <c r="GN34" s="111"/>
      <c r="GO34" s="110"/>
      <c r="GP34" s="130"/>
      <c r="GQ34" s="131"/>
      <c r="GR34" s="130"/>
      <c r="GS34" s="132"/>
      <c r="GT34" s="133"/>
      <c r="GU34" s="135"/>
      <c r="GV34" s="136"/>
      <c r="GW34" s="122" t="s">
        <v>616</v>
      </c>
      <c r="GX34" s="114"/>
      <c r="GY34" s="114"/>
      <c r="GZ34" s="588"/>
      <c r="HA34" s="229"/>
      <c r="HB34" s="116"/>
      <c r="HC34" s="116"/>
    </row>
    <row r="35" spans="2:211" x14ac:dyDescent="0.25">
      <c r="B35" s="116"/>
      <c r="C35" s="124"/>
      <c r="D35" s="41"/>
      <c r="E35" s="42"/>
      <c r="F35" s="43"/>
      <c r="G35" s="44"/>
      <c r="H35" s="45"/>
      <c r="I35" s="46"/>
      <c r="J35" s="155" t="s">
        <v>270</v>
      </c>
      <c r="K35" s="494" t="s">
        <v>430</v>
      </c>
      <c r="L35" s="645" t="s">
        <v>609</v>
      </c>
      <c r="M35" s="105">
        <v>18960</v>
      </c>
      <c r="N35" s="87">
        <v>43298</v>
      </c>
      <c r="O35" s="576">
        <v>181</v>
      </c>
      <c r="P35" s="106">
        <v>18970</v>
      </c>
      <c r="Q35" s="150">
        <f t="shared" si="0"/>
        <v>10</v>
      </c>
      <c r="R35" s="99">
        <v>40.4</v>
      </c>
      <c r="S35" s="99"/>
      <c r="T35" s="99"/>
      <c r="U35" s="45">
        <f t="shared" si="2"/>
        <v>766388</v>
      </c>
      <c r="V35" s="153" t="s">
        <v>125</v>
      </c>
      <c r="W35" s="148">
        <v>43307</v>
      </c>
      <c r="X35" s="154"/>
      <c r="Y35" s="111"/>
      <c r="Z35" s="110"/>
      <c r="AA35" s="130"/>
      <c r="AB35" s="131"/>
      <c r="AC35" s="130"/>
      <c r="AD35" s="132"/>
      <c r="AE35" s="133"/>
      <c r="AF35" s="111"/>
      <c r="AG35" s="111"/>
      <c r="AH35" s="111"/>
      <c r="AI35" s="110"/>
      <c r="AJ35" s="130"/>
      <c r="AK35" s="131"/>
      <c r="AL35" s="130"/>
      <c r="AM35" s="132"/>
      <c r="AN35" s="133"/>
      <c r="AO35" s="111"/>
      <c r="AP35" s="111"/>
      <c r="AQ35" s="111"/>
      <c r="AR35" s="110"/>
      <c r="AS35" s="130"/>
      <c r="AT35" s="131"/>
      <c r="AU35" s="130"/>
      <c r="AV35" s="132"/>
      <c r="AW35" s="133"/>
      <c r="AX35" s="111"/>
      <c r="AY35" s="111"/>
      <c r="AZ35" s="111"/>
      <c r="BA35" s="110"/>
      <c r="BB35" s="130"/>
      <c r="BC35" s="131"/>
      <c r="BD35" s="130"/>
      <c r="BE35" s="132"/>
      <c r="BF35" s="133"/>
      <c r="BG35" s="111"/>
      <c r="BH35" s="111"/>
      <c r="BI35" s="111"/>
      <c r="BJ35" s="110"/>
      <c r="BK35" s="130"/>
      <c r="BL35" s="131"/>
      <c r="BM35" s="130"/>
      <c r="BN35" s="132"/>
      <c r="BO35" s="133"/>
      <c r="BP35" s="111"/>
      <c r="BQ35" s="111"/>
      <c r="BR35" s="111"/>
      <c r="BS35" s="110"/>
      <c r="BT35" s="130"/>
      <c r="BU35" s="131"/>
      <c r="BV35" s="130"/>
      <c r="BW35" s="132"/>
      <c r="BX35" s="133"/>
      <c r="BY35" s="111"/>
      <c r="BZ35" s="111"/>
      <c r="CA35" s="111"/>
      <c r="CB35" s="110"/>
      <c r="CC35" s="130"/>
      <c r="CD35" s="131"/>
      <c r="CE35" s="130"/>
      <c r="CF35" s="132"/>
      <c r="CG35" s="133"/>
      <c r="CH35" s="111"/>
      <c r="CI35" s="111"/>
      <c r="CJ35" s="111"/>
      <c r="CK35" s="110"/>
      <c r="CL35" s="130"/>
      <c r="CM35" s="131"/>
      <c r="CN35" s="130"/>
      <c r="CO35" s="132"/>
      <c r="CP35" s="133"/>
      <c r="CQ35" s="111"/>
      <c r="CR35" s="111"/>
      <c r="CS35" s="111"/>
      <c r="CT35" s="110"/>
      <c r="CU35" s="130"/>
      <c r="CV35" s="131"/>
      <c r="CW35" s="134"/>
      <c r="CX35" s="132"/>
      <c r="CY35" s="133"/>
      <c r="CZ35" s="111"/>
      <c r="DA35" s="111"/>
      <c r="DB35" s="111"/>
      <c r="DC35" s="110"/>
      <c r="DD35" s="130"/>
      <c r="DE35" s="131"/>
      <c r="DF35" s="130"/>
      <c r="DG35" s="132"/>
      <c r="DH35" s="133"/>
      <c r="DI35" s="111"/>
      <c r="DJ35" s="111"/>
      <c r="DK35" s="111"/>
      <c r="DL35" s="110"/>
      <c r="DM35" s="130"/>
      <c r="DN35" s="131"/>
      <c r="DO35" s="130"/>
      <c r="DP35" s="132"/>
      <c r="DQ35" s="133"/>
      <c r="DR35" s="111"/>
      <c r="DS35" s="111"/>
      <c r="DT35" s="111"/>
      <c r="DU35" s="110"/>
      <c r="DV35" s="130"/>
      <c r="DW35" s="131"/>
      <c r="DX35" s="130"/>
      <c r="DY35" s="132"/>
      <c r="DZ35" s="133"/>
      <c r="EA35" s="111"/>
      <c r="EB35" s="111"/>
      <c r="EC35" s="111"/>
      <c r="ED35" s="110"/>
      <c r="EE35" s="130"/>
      <c r="EF35" s="131"/>
      <c r="EG35" s="130"/>
      <c r="EH35" s="132"/>
      <c r="EI35" s="133"/>
      <c r="EJ35" s="111"/>
      <c r="EK35" s="111"/>
      <c r="EL35" s="111"/>
      <c r="EM35" s="110"/>
      <c r="EN35" s="130"/>
      <c r="EO35" s="131"/>
      <c r="EP35" s="130"/>
      <c r="EQ35" s="132"/>
      <c r="ER35" s="133"/>
      <c r="ES35" s="111"/>
      <c r="ET35" s="111"/>
      <c r="EU35" s="111"/>
      <c r="EV35" s="110"/>
      <c r="EW35" s="130"/>
      <c r="EX35" s="131"/>
      <c r="EY35" s="130"/>
      <c r="EZ35" s="132"/>
      <c r="FA35" s="133"/>
      <c r="FB35" s="111"/>
      <c r="FC35" s="111"/>
      <c r="FD35" s="111"/>
      <c r="FE35" s="110"/>
      <c r="FF35" s="130"/>
      <c r="FG35" s="131"/>
      <c r="FH35" s="130"/>
      <c r="FI35" s="132"/>
      <c r="FJ35" s="133"/>
      <c r="FK35" s="111"/>
      <c r="FL35" s="111"/>
      <c r="FM35" s="111"/>
      <c r="FN35" s="110"/>
      <c r="FO35" s="130"/>
      <c r="FP35" s="131"/>
      <c r="FQ35" s="130"/>
      <c r="FR35" s="132"/>
      <c r="FS35" s="133"/>
      <c r="FT35" s="111"/>
      <c r="FU35" s="111"/>
      <c r="FV35" s="111"/>
      <c r="FW35" s="110"/>
      <c r="FX35" s="130"/>
      <c r="FY35" s="131"/>
      <c r="FZ35" s="130"/>
      <c r="GA35" s="132"/>
      <c r="GB35" s="133"/>
      <c r="GC35" s="111"/>
      <c r="GD35" s="111"/>
      <c r="GE35" s="111"/>
      <c r="GF35" s="110"/>
      <c r="GG35" s="130"/>
      <c r="GH35" s="131"/>
      <c r="GI35" s="130"/>
      <c r="GJ35" s="132"/>
      <c r="GK35" s="133"/>
      <c r="GL35" s="111"/>
      <c r="GM35" s="111"/>
      <c r="GN35" s="111"/>
      <c r="GO35" s="110"/>
      <c r="GP35" s="130"/>
      <c r="GQ35" s="131"/>
      <c r="GR35" s="130"/>
      <c r="GS35" s="132"/>
      <c r="GT35" s="133"/>
      <c r="GU35" s="135"/>
      <c r="GV35" s="136"/>
      <c r="GW35" s="122" t="s">
        <v>616</v>
      </c>
      <c r="GX35" s="114"/>
      <c r="GY35" s="114"/>
      <c r="GZ35" s="588"/>
      <c r="HA35" s="229"/>
      <c r="HB35" s="116"/>
      <c r="HC35" s="116"/>
    </row>
    <row r="36" spans="2:211" x14ac:dyDescent="0.25">
      <c r="B36" s="116"/>
      <c r="C36" s="124"/>
      <c r="D36" s="41"/>
      <c r="E36" s="42"/>
      <c r="F36" s="43"/>
      <c r="G36" s="44"/>
      <c r="H36" s="45"/>
      <c r="I36" s="46"/>
      <c r="J36" s="104" t="s">
        <v>282</v>
      </c>
      <c r="K36" s="494" t="s">
        <v>27</v>
      </c>
      <c r="L36" s="645" t="s">
        <v>631</v>
      </c>
      <c r="M36" s="105">
        <v>11660</v>
      </c>
      <c r="N36" s="87">
        <v>43299</v>
      </c>
      <c r="O36" s="626" t="s">
        <v>656</v>
      </c>
      <c r="P36" s="106">
        <v>14540</v>
      </c>
      <c r="Q36" s="150">
        <f t="shared" si="0"/>
        <v>2880</v>
      </c>
      <c r="R36" s="99">
        <v>32.5</v>
      </c>
      <c r="S36" s="99"/>
      <c r="T36" s="99"/>
      <c r="U36" s="45">
        <f t="shared" si="2"/>
        <v>472550</v>
      </c>
      <c r="V36" s="153" t="s">
        <v>125</v>
      </c>
      <c r="W36" s="148">
        <v>43312</v>
      </c>
      <c r="X36" s="154">
        <v>10857.36</v>
      </c>
      <c r="Y36" s="111"/>
      <c r="Z36" s="110"/>
      <c r="AA36" s="130"/>
      <c r="AB36" s="131"/>
      <c r="AC36" s="130"/>
      <c r="AD36" s="132"/>
      <c r="AE36" s="133"/>
      <c r="AF36" s="111"/>
      <c r="AG36" s="111"/>
      <c r="AH36" s="111"/>
      <c r="AI36" s="110"/>
      <c r="AJ36" s="130"/>
      <c r="AK36" s="131"/>
      <c r="AL36" s="130"/>
      <c r="AM36" s="132"/>
      <c r="AN36" s="133"/>
      <c r="AO36" s="111"/>
      <c r="AP36" s="111"/>
      <c r="AQ36" s="111"/>
      <c r="AR36" s="110"/>
      <c r="AS36" s="130"/>
      <c r="AT36" s="131"/>
      <c r="AU36" s="130"/>
      <c r="AV36" s="132"/>
      <c r="AW36" s="133"/>
      <c r="AX36" s="111"/>
      <c r="AY36" s="111"/>
      <c r="AZ36" s="111"/>
      <c r="BA36" s="110"/>
      <c r="BB36" s="130"/>
      <c r="BC36" s="131"/>
      <c r="BD36" s="130"/>
      <c r="BE36" s="132"/>
      <c r="BF36" s="133"/>
      <c r="BG36" s="111"/>
      <c r="BH36" s="111"/>
      <c r="BI36" s="111"/>
      <c r="BJ36" s="110"/>
      <c r="BK36" s="130"/>
      <c r="BL36" s="131"/>
      <c r="BM36" s="130"/>
      <c r="BN36" s="132"/>
      <c r="BO36" s="133"/>
      <c r="BP36" s="111"/>
      <c r="BQ36" s="111"/>
      <c r="BR36" s="111"/>
      <c r="BS36" s="110"/>
      <c r="BT36" s="130"/>
      <c r="BU36" s="131"/>
      <c r="BV36" s="130"/>
      <c r="BW36" s="132"/>
      <c r="BX36" s="133"/>
      <c r="BY36" s="111"/>
      <c r="BZ36" s="111"/>
      <c r="CA36" s="111"/>
      <c r="CB36" s="110"/>
      <c r="CC36" s="130"/>
      <c r="CD36" s="131"/>
      <c r="CE36" s="130"/>
      <c r="CF36" s="132"/>
      <c r="CG36" s="133"/>
      <c r="CH36" s="111"/>
      <c r="CI36" s="111"/>
      <c r="CJ36" s="111"/>
      <c r="CK36" s="110"/>
      <c r="CL36" s="130"/>
      <c r="CM36" s="131"/>
      <c r="CN36" s="130"/>
      <c r="CO36" s="132"/>
      <c r="CP36" s="133"/>
      <c r="CQ36" s="111"/>
      <c r="CR36" s="111"/>
      <c r="CS36" s="111"/>
      <c r="CT36" s="110"/>
      <c r="CU36" s="130"/>
      <c r="CV36" s="131"/>
      <c r="CW36" s="134"/>
      <c r="CX36" s="132"/>
      <c r="CY36" s="133"/>
      <c r="CZ36" s="111"/>
      <c r="DA36" s="111"/>
      <c r="DB36" s="111"/>
      <c r="DC36" s="110"/>
      <c r="DD36" s="130"/>
      <c r="DE36" s="131"/>
      <c r="DF36" s="130"/>
      <c r="DG36" s="132"/>
      <c r="DH36" s="133"/>
      <c r="DI36" s="111"/>
      <c r="DJ36" s="111"/>
      <c r="DK36" s="111"/>
      <c r="DL36" s="110"/>
      <c r="DM36" s="130"/>
      <c r="DN36" s="131"/>
      <c r="DO36" s="130"/>
      <c r="DP36" s="132"/>
      <c r="DQ36" s="133"/>
      <c r="DR36" s="111"/>
      <c r="DS36" s="111"/>
      <c r="DT36" s="111"/>
      <c r="DU36" s="110"/>
      <c r="DV36" s="130"/>
      <c r="DW36" s="131"/>
      <c r="DX36" s="130"/>
      <c r="DY36" s="132"/>
      <c r="DZ36" s="133"/>
      <c r="EA36" s="111"/>
      <c r="EB36" s="111"/>
      <c r="EC36" s="111"/>
      <c r="ED36" s="110"/>
      <c r="EE36" s="130"/>
      <c r="EF36" s="131"/>
      <c r="EG36" s="130"/>
      <c r="EH36" s="132"/>
      <c r="EI36" s="133"/>
      <c r="EJ36" s="111"/>
      <c r="EK36" s="111"/>
      <c r="EL36" s="111"/>
      <c r="EM36" s="110"/>
      <c r="EN36" s="130"/>
      <c r="EO36" s="131"/>
      <c r="EP36" s="130"/>
      <c r="EQ36" s="132"/>
      <c r="ER36" s="133"/>
      <c r="ES36" s="111"/>
      <c r="ET36" s="111"/>
      <c r="EU36" s="111"/>
      <c r="EV36" s="110"/>
      <c r="EW36" s="130"/>
      <c r="EX36" s="131"/>
      <c r="EY36" s="130"/>
      <c r="EZ36" s="132"/>
      <c r="FA36" s="133"/>
      <c r="FB36" s="111"/>
      <c r="FC36" s="111"/>
      <c r="FD36" s="111"/>
      <c r="FE36" s="110"/>
      <c r="FF36" s="130"/>
      <c r="FG36" s="131"/>
      <c r="FH36" s="130"/>
      <c r="FI36" s="132"/>
      <c r="FJ36" s="133"/>
      <c r="FK36" s="111"/>
      <c r="FL36" s="111"/>
      <c r="FM36" s="111"/>
      <c r="FN36" s="110"/>
      <c r="FO36" s="130"/>
      <c r="FP36" s="131"/>
      <c r="FQ36" s="130"/>
      <c r="FR36" s="132"/>
      <c r="FS36" s="133"/>
      <c r="FT36" s="111"/>
      <c r="FU36" s="111"/>
      <c r="FV36" s="111"/>
      <c r="FW36" s="110"/>
      <c r="FX36" s="130"/>
      <c r="FY36" s="131"/>
      <c r="FZ36" s="130"/>
      <c r="GA36" s="132"/>
      <c r="GB36" s="133"/>
      <c r="GC36" s="111"/>
      <c r="GD36" s="111"/>
      <c r="GE36" s="111"/>
      <c r="GF36" s="110"/>
      <c r="GG36" s="130"/>
      <c r="GH36" s="131"/>
      <c r="GI36" s="130"/>
      <c r="GJ36" s="132"/>
      <c r="GK36" s="133"/>
      <c r="GL36" s="111"/>
      <c r="GM36" s="111"/>
      <c r="GN36" s="111"/>
      <c r="GO36" s="110"/>
      <c r="GP36" s="130"/>
      <c r="GQ36" s="131"/>
      <c r="GR36" s="130"/>
      <c r="GS36" s="132"/>
      <c r="GT36" s="133"/>
      <c r="GU36" s="135">
        <v>43312</v>
      </c>
      <c r="GV36" s="136">
        <v>18928</v>
      </c>
      <c r="GW36" s="100" t="s">
        <v>617</v>
      </c>
      <c r="GX36" s="114"/>
      <c r="GY36" s="114"/>
      <c r="GZ36" s="588"/>
      <c r="HA36" s="229"/>
      <c r="HB36" s="116"/>
      <c r="HC36" s="116"/>
    </row>
    <row r="37" spans="2:211" x14ac:dyDescent="0.25">
      <c r="B37" s="116"/>
      <c r="C37" s="124"/>
      <c r="D37" s="41"/>
      <c r="E37" s="42"/>
      <c r="F37" s="43"/>
      <c r="G37" s="44"/>
      <c r="H37" s="45"/>
      <c r="I37" s="46"/>
      <c r="J37" s="104" t="s">
        <v>470</v>
      </c>
      <c r="K37" s="500" t="s">
        <v>527</v>
      </c>
      <c r="L37" s="647" t="s">
        <v>631</v>
      </c>
      <c r="M37" s="105">
        <v>21280</v>
      </c>
      <c r="N37" s="87">
        <v>43299</v>
      </c>
      <c r="O37" s="576">
        <v>182</v>
      </c>
      <c r="P37" s="106">
        <v>21300</v>
      </c>
      <c r="Q37" s="644">
        <f t="shared" si="0"/>
        <v>20</v>
      </c>
      <c r="R37" s="99">
        <v>40.4</v>
      </c>
      <c r="S37" s="99"/>
      <c r="T37" s="99"/>
      <c r="U37" s="45">
        <f t="shared" si="2"/>
        <v>860520</v>
      </c>
      <c r="V37" s="153" t="s">
        <v>125</v>
      </c>
      <c r="W37" s="148">
        <v>43311</v>
      </c>
      <c r="X37" s="154"/>
      <c r="Y37" s="111"/>
      <c r="Z37" s="110"/>
      <c r="AA37" s="130"/>
      <c r="AB37" s="131"/>
      <c r="AC37" s="130"/>
      <c r="AD37" s="132"/>
      <c r="AE37" s="133"/>
      <c r="AF37" s="111"/>
      <c r="AG37" s="111"/>
      <c r="AH37" s="111"/>
      <c r="AI37" s="110"/>
      <c r="AJ37" s="130"/>
      <c r="AK37" s="131"/>
      <c r="AL37" s="130"/>
      <c r="AM37" s="132"/>
      <c r="AN37" s="133"/>
      <c r="AO37" s="111"/>
      <c r="AP37" s="111"/>
      <c r="AQ37" s="111"/>
      <c r="AR37" s="110"/>
      <c r="AS37" s="130"/>
      <c r="AT37" s="131"/>
      <c r="AU37" s="130"/>
      <c r="AV37" s="132"/>
      <c r="AW37" s="133"/>
      <c r="AX37" s="111"/>
      <c r="AY37" s="111"/>
      <c r="AZ37" s="111"/>
      <c r="BA37" s="110"/>
      <c r="BB37" s="130"/>
      <c r="BC37" s="131"/>
      <c r="BD37" s="130"/>
      <c r="BE37" s="132"/>
      <c r="BF37" s="133"/>
      <c r="BG37" s="111"/>
      <c r="BH37" s="111"/>
      <c r="BI37" s="111"/>
      <c r="BJ37" s="110"/>
      <c r="BK37" s="130"/>
      <c r="BL37" s="131"/>
      <c r="BM37" s="130"/>
      <c r="BN37" s="132"/>
      <c r="BO37" s="133"/>
      <c r="BP37" s="111"/>
      <c r="BQ37" s="111"/>
      <c r="BR37" s="111"/>
      <c r="BS37" s="110"/>
      <c r="BT37" s="130"/>
      <c r="BU37" s="131"/>
      <c r="BV37" s="130"/>
      <c r="BW37" s="132"/>
      <c r="BX37" s="133"/>
      <c r="BY37" s="111"/>
      <c r="BZ37" s="111"/>
      <c r="CA37" s="111"/>
      <c r="CB37" s="110"/>
      <c r="CC37" s="130"/>
      <c r="CD37" s="131"/>
      <c r="CE37" s="130"/>
      <c r="CF37" s="132"/>
      <c r="CG37" s="133"/>
      <c r="CH37" s="111"/>
      <c r="CI37" s="111"/>
      <c r="CJ37" s="111"/>
      <c r="CK37" s="110"/>
      <c r="CL37" s="130"/>
      <c r="CM37" s="131"/>
      <c r="CN37" s="130"/>
      <c r="CO37" s="132"/>
      <c r="CP37" s="133"/>
      <c r="CQ37" s="111"/>
      <c r="CR37" s="111"/>
      <c r="CS37" s="111"/>
      <c r="CT37" s="110"/>
      <c r="CU37" s="130"/>
      <c r="CV37" s="131"/>
      <c r="CW37" s="134"/>
      <c r="CX37" s="132"/>
      <c r="CY37" s="133"/>
      <c r="CZ37" s="111"/>
      <c r="DA37" s="111"/>
      <c r="DB37" s="111"/>
      <c r="DC37" s="110"/>
      <c r="DD37" s="130"/>
      <c r="DE37" s="131"/>
      <c r="DF37" s="130"/>
      <c r="DG37" s="132"/>
      <c r="DH37" s="133"/>
      <c r="DI37" s="111"/>
      <c r="DJ37" s="111"/>
      <c r="DK37" s="111"/>
      <c r="DL37" s="110"/>
      <c r="DM37" s="130"/>
      <c r="DN37" s="131"/>
      <c r="DO37" s="130"/>
      <c r="DP37" s="132"/>
      <c r="DQ37" s="133"/>
      <c r="DR37" s="111"/>
      <c r="DS37" s="111"/>
      <c r="DT37" s="111"/>
      <c r="DU37" s="110"/>
      <c r="DV37" s="130"/>
      <c r="DW37" s="131"/>
      <c r="DX37" s="130"/>
      <c r="DY37" s="132"/>
      <c r="DZ37" s="133"/>
      <c r="EA37" s="111"/>
      <c r="EB37" s="111"/>
      <c r="EC37" s="111"/>
      <c r="ED37" s="110"/>
      <c r="EE37" s="130"/>
      <c r="EF37" s="131"/>
      <c r="EG37" s="130"/>
      <c r="EH37" s="132"/>
      <c r="EI37" s="133"/>
      <c r="EJ37" s="111"/>
      <c r="EK37" s="111"/>
      <c r="EL37" s="111"/>
      <c r="EM37" s="110"/>
      <c r="EN37" s="130"/>
      <c r="EO37" s="131"/>
      <c r="EP37" s="130"/>
      <c r="EQ37" s="132"/>
      <c r="ER37" s="133"/>
      <c r="ES37" s="111"/>
      <c r="ET37" s="111"/>
      <c r="EU37" s="111"/>
      <c r="EV37" s="110"/>
      <c r="EW37" s="130"/>
      <c r="EX37" s="131"/>
      <c r="EY37" s="130"/>
      <c r="EZ37" s="132"/>
      <c r="FA37" s="133"/>
      <c r="FB37" s="111"/>
      <c r="FC37" s="111"/>
      <c r="FD37" s="111"/>
      <c r="FE37" s="110"/>
      <c r="FF37" s="130"/>
      <c r="FG37" s="131"/>
      <c r="FH37" s="130"/>
      <c r="FI37" s="132"/>
      <c r="FJ37" s="133"/>
      <c r="FK37" s="111"/>
      <c r="FL37" s="111"/>
      <c r="FM37" s="111"/>
      <c r="FN37" s="110"/>
      <c r="FO37" s="130"/>
      <c r="FP37" s="131"/>
      <c r="FQ37" s="130"/>
      <c r="FR37" s="132"/>
      <c r="FS37" s="133"/>
      <c r="FT37" s="111"/>
      <c r="FU37" s="111"/>
      <c r="FV37" s="111"/>
      <c r="FW37" s="110"/>
      <c r="FX37" s="130"/>
      <c r="FY37" s="131"/>
      <c r="FZ37" s="130"/>
      <c r="GA37" s="132"/>
      <c r="GB37" s="133"/>
      <c r="GC37" s="111"/>
      <c r="GD37" s="111"/>
      <c r="GE37" s="111"/>
      <c r="GF37" s="110"/>
      <c r="GG37" s="130"/>
      <c r="GH37" s="131"/>
      <c r="GI37" s="130"/>
      <c r="GJ37" s="132"/>
      <c r="GK37" s="133"/>
      <c r="GL37" s="111"/>
      <c r="GM37" s="111"/>
      <c r="GN37" s="111"/>
      <c r="GO37" s="110"/>
      <c r="GP37" s="130"/>
      <c r="GQ37" s="131"/>
      <c r="GR37" s="130"/>
      <c r="GS37" s="132"/>
      <c r="GT37" s="133"/>
      <c r="GU37" s="135"/>
      <c r="GV37" s="136"/>
      <c r="GW37" s="103"/>
      <c r="GX37" s="98"/>
      <c r="GY37" s="114"/>
      <c r="GZ37" s="588"/>
      <c r="HA37" s="229"/>
      <c r="HB37" s="116"/>
      <c r="HC37" s="116"/>
    </row>
    <row r="38" spans="2:211" ht="18.75" x14ac:dyDescent="0.3">
      <c r="B38" s="116"/>
      <c r="C38" s="124"/>
      <c r="D38" s="41"/>
      <c r="E38" s="42"/>
      <c r="F38" s="43"/>
      <c r="G38" s="44"/>
      <c r="H38" s="45"/>
      <c r="I38" s="46"/>
      <c r="J38" s="155" t="s">
        <v>594</v>
      </c>
      <c r="K38" s="500" t="s">
        <v>30</v>
      </c>
      <c r="L38" s="647" t="s">
        <v>632</v>
      </c>
      <c r="M38" s="105">
        <v>11110</v>
      </c>
      <c r="N38" s="87">
        <v>43300</v>
      </c>
      <c r="O38" s="88" t="s">
        <v>658</v>
      </c>
      <c r="P38" s="106">
        <v>14135</v>
      </c>
      <c r="Q38" s="150">
        <f t="shared" si="0"/>
        <v>3025</v>
      </c>
      <c r="R38" s="99">
        <v>32.5</v>
      </c>
      <c r="S38" s="99"/>
      <c r="T38" s="99"/>
      <c r="U38" s="45">
        <f t="shared" si="2"/>
        <v>459387.5</v>
      </c>
      <c r="V38" s="153" t="s">
        <v>125</v>
      </c>
      <c r="W38" s="148">
        <v>43312</v>
      </c>
      <c r="X38" s="154">
        <v>10857.6</v>
      </c>
      <c r="Y38" s="111"/>
      <c r="Z38" s="110"/>
      <c r="AA38" s="130"/>
      <c r="AB38" s="131"/>
      <c r="AC38" s="130"/>
      <c r="AD38" s="132"/>
      <c r="AE38" s="133"/>
      <c r="AF38" s="111"/>
      <c r="AG38" s="111"/>
      <c r="AH38" s="111"/>
      <c r="AI38" s="110"/>
      <c r="AJ38" s="130"/>
      <c r="AK38" s="131"/>
      <c r="AL38" s="130"/>
      <c r="AM38" s="132"/>
      <c r="AN38" s="133"/>
      <c r="AO38" s="111"/>
      <c r="AP38" s="111"/>
      <c r="AQ38" s="111"/>
      <c r="AR38" s="110"/>
      <c r="AS38" s="130"/>
      <c r="AT38" s="131"/>
      <c r="AU38" s="130"/>
      <c r="AV38" s="132"/>
      <c r="AW38" s="133"/>
      <c r="AX38" s="111"/>
      <c r="AY38" s="111"/>
      <c r="AZ38" s="111"/>
      <c r="BA38" s="110"/>
      <c r="BB38" s="130"/>
      <c r="BC38" s="131"/>
      <c r="BD38" s="130"/>
      <c r="BE38" s="132"/>
      <c r="BF38" s="133"/>
      <c r="BG38" s="111"/>
      <c r="BH38" s="111"/>
      <c r="BI38" s="111"/>
      <c r="BJ38" s="110"/>
      <c r="BK38" s="130"/>
      <c r="BL38" s="131"/>
      <c r="BM38" s="130"/>
      <c r="BN38" s="132"/>
      <c r="BO38" s="133"/>
      <c r="BP38" s="111"/>
      <c r="BQ38" s="111"/>
      <c r="BR38" s="111"/>
      <c r="BS38" s="110"/>
      <c r="BT38" s="130"/>
      <c r="BU38" s="131"/>
      <c r="BV38" s="130"/>
      <c r="BW38" s="132"/>
      <c r="BX38" s="133"/>
      <c r="BY38" s="111"/>
      <c r="BZ38" s="111"/>
      <c r="CA38" s="111"/>
      <c r="CB38" s="110"/>
      <c r="CC38" s="130"/>
      <c r="CD38" s="131"/>
      <c r="CE38" s="130"/>
      <c r="CF38" s="132"/>
      <c r="CG38" s="133"/>
      <c r="CH38" s="111"/>
      <c r="CI38" s="111"/>
      <c r="CJ38" s="111"/>
      <c r="CK38" s="110"/>
      <c r="CL38" s="130"/>
      <c r="CM38" s="131"/>
      <c r="CN38" s="130"/>
      <c r="CO38" s="132"/>
      <c r="CP38" s="133"/>
      <c r="CQ38" s="111"/>
      <c r="CR38" s="111"/>
      <c r="CS38" s="111"/>
      <c r="CT38" s="110"/>
      <c r="CU38" s="130"/>
      <c r="CV38" s="131"/>
      <c r="CW38" s="134"/>
      <c r="CX38" s="132"/>
      <c r="CY38" s="133"/>
      <c r="CZ38" s="111"/>
      <c r="DA38" s="111"/>
      <c r="DB38" s="111"/>
      <c r="DC38" s="110"/>
      <c r="DD38" s="130"/>
      <c r="DE38" s="131"/>
      <c r="DF38" s="130"/>
      <c r="DG38" s="132"/>
      <c r="DH38" s="133"/>
      <c r="DI38" s="111"/>
      <c r="DJ38" s="111"/>
      <c r="DK38" s="111"/>
      <c r="DL38" s="110"/>
      <c r="DM38" s="130"/>
      <c r="DN38" s="131"/>
      <c r="DO38" s="130"/>
      <c r="DP38" s="132"/>
      <c r="DQ38" s="133"/>
      <c r="DR38" s="111"/>
      <c r="DS38" s="111"/>
      <c r="DT38" s="111"/>
      <c r="DU38" s="110"/>
      <c r="DV38" s="130"/>
      <c r="DW38" s="131"/>
      <c r="DX38" s="130"/>
      <c r="DY38" s="132"/>
      <c r="DZ38" s="133"/>
      <c r="EA38" s="111"/>
      <c r="EB38" s="111"/>
      <c r="EC38" s="111"/>
      <c r="ED38" s="110"/>
      <c r="EE38" s="130"/>
      <c r="EF38" s="131"/>
      <c r="EG38" s="130"/>
      <c r="EH38" s="132"/>
      <c r="EI38" s="133"/>
      <c r="EJ38" s="111"/>
      <c r="EK38" s="111"/>
      <c r="EL38" s="111"/>
      <c r="EM38" s="110"/>
      <c r="EN38" s="130"/>
      <c r="EO38" s="131"/>
      <c r="EP38" s="130"/>
      <c r="EQ38" s="132"/>
      <c r="ER38" s="133"/>
      <c r="ES38" s="111"/>
      <c r="ET38" s="111"/>
      <c r="EU38" s="111"/>
      <c r="EV38" s="110"/>
      <c r="EW38" s="130"/>
      <c r="EX38" s="131"/>
      <c r="EY38" s="130"/>
      <c r="EZ38" s="132"/>
      <c r="FA38" s="133"/>
      <c r="FB38" s="111"/>
      <c r="FC38" s="111"/>
      <c r="FD38" s="111"/>
      <c r="FE38" s="110"/>
      <c r="FF38" s="130"/>
      <c r="FG38" s="131"/>
      <c r="FH38" s="130"/>
      <c r="FI38" s="132"/>
      <c r="FJ38" s="133"/>
      <c r="FK38" s="111"/>
      <c r="FL38" s="111"/>
      <c r="FM38" s="111"/>
      <c r="FN38" s="110"/>
      <c r="FO38" s="130"/>
      <c r="FP38" s="131"/>
      <c r="FQ38" s="130"/>
      <c r="FR38" s="132"/>
      <c r="FS38" s="133"/>
      <c r="FT38" s="111"/>
      <c r="FU38" s="111"/>
      <c r="FV38" s="111"/>
      <c r="FW38" s="110"/>
      <c r="FX38" s="130"/>
      <c r="FY38" s="131"/>
      <c r="FZ38" s="130"/>
      <c r="GA38" s="132"/>
      <c r="GB38" s="133"/>
      <c r="GC38" s="111"/>
      <c r="GD38" s="111"/>
      <c r="GE38" s="111"/>
      <c r="GF38" s="110"/>
      <c r="GG38" s="130"/>
      <c r="GH38" s="131"/>
      <c r="GI38" s="130"/>
      <c r="GJ38" s="132"/>
      <c r="GK38" s="133"/>
      <c r="GL38" s="111"/>
      <c r="GM38" s="111"/>
      <c r="GN38" s="111"/>
      <c r="GO38" s="110"/>
      <c r="GP38" s="130"/>
      <c r="GQ38" s="131"/>
      <c r="GR38" s="130"/>
      <c r="GS38" s="132"/>
      <c r="GT38" s="133"/>
      <c r="GU38" s="135">
        <v>43312</v>
      </c>
      <c r="GV38" s="136">
        <v>18928</v>
      </c>
      <c r="GW38" s="100" t="s">
        <v>618</v>
      </c>
      <c r="GX38" s="114"/>
      <c r="GY38" s="114"/>
      <c r="GZ38" s="588"/>
      <c r="HA38" s="229"/>
      <c r="HB38" s="116"/>
      <c r="HC38" s="116"/>
    </row>
    <row r="39" spans="2:211" x14ac:dyDescent="0.25">
      <c r="B39" s="116"/>
      <c r="C39" s="124"/>
      <c r="D39" s="41"/>
      <c r="E39" s="42"/>
      <c r="F39" s="43"/>
      <c r="G39" s="44"/>
      <c r="H39" s="45"/>
      <c r="I39" s="46"/>
      <c r="J39" s="601" t="s">
        <v>713</v>
      </c>
      <c r="K39" s="500" t="s">
        <v>434</v>
      </c>
      <c r="L39" s="647" t="s">
        <v>632</v>
      </c>
      <c r="M39" s="105">
        <v>21750</v>
      </c>
      <c r="N39" s="87">
        <v>43300</v>
      </c>
      <c r="O39" s="466" t="s">
        <v>665</v>
      </c>
      <c r="P39" s="106">
        <v>27455</v>
      </c>
      <c r="Q39" s="150">
        <f t="shared" si="0"/>
        <v>5705</v>
      </c>
      <c r="R39" s="99">
        <v>32.5</v>
      </c>
      <c r="S39" s="99"/>
      <c r="T39" s="99"/>
      <c r="U39" s="45">
        <f t="shared" si="2"/>
        <v>892287.5</v>
      </c>
      <c r="V39" s="467" t="s">
        <v>125</v>
      </c>
      <c r="W39" s="468">
        <v>43314</v>
      </c>
      <c r="X39" s="469">
        <v>20963.52</v>
      </c>
      <c r="Y39" s="470"/>
      <c r="Z39" s="471"/>
      <c r="AA39" s="472"/>
      <c r="AB39" s="473"/>
      <c r="AC39" s="472"/>
      <c r="AD39" s="474"/>
      <c r="AE39" s="475"/>
      <c r="AF39" s="470"/>
      <c r="AG39" s="470"/>
      <c r="AH39" s="470"/>
      <c r="AI39" s="471"/>
      <c r="AJ39" s="472"/>
      <c r="AK39" s="473"/>
      <c r="AL39" s="472"/>
      <c r="AM39" s="474"/>
      <c r="AN39" s="475"/>
      <c r="AO39" s="470"/>
      <c r="AP39" s="470"/>
      <c r="AQ39" s="470"/>
      <c r="AR39" s="471"/>
      <c r="AS39" s="472"/>
      <c r="AT39" s="473"/>
      <c r="AU39" s="472"/>
      <c r="AV39" s="474"/>
      <c r="AW39" s="475"/>
      <c r="AX39" s="470"/>
      <c r="AY39" s="470"/>
      <c r="AZ39" s="470"/>
      <c r="BA39" s="471"/>
      <c r="BB39" s="472"/>
      <c r="BC39" s="473"/>
      <c r="BD39" s="472"/>
      <c r="BE39" s="474"/>
      <c r="BF39" s="475"/>
      <c r="BG39" s="470"/>
      <c r="BH39" s="470"/>
      <c r="BI39" s="470"/>
      <c r="BJ39" s="471"/>
      <c r="BK39" s="472"/>
      <c r="BL39" s="473"/>
      <c r="BM39" s="472"/>
      <c r="BN39" s="474"/>
      <c r="BO39" s="475"/>
      <c r="BP39" s="470"/>
      <c r="BQ39" s="470"/>
      <c r="BR39" s="470"/>
      <c r="BS39" s="471"/>
      <c r="BT39" s="472"/>
      <c r="BU39" s="473"/>
      <c r="BV39" s="472"/>
      <c r="BW39" s="474"/>
      <c r="BX39" s="475"/>
      <c r="BY39" s="470"/>
      <c r="BZ39" s="470"/>
      <c r="CA39" s="470"/>
      <c r="CB39" s="471"/>
      <c r="CC39" s="472"/>
      <c r="CD39" s="473"/>
      <c r="CE39" s="472"/>
      <c r="CF39" s="474"/>
      <c r="CG39" s="475"/>
      <c r="CH39" s="470"/>
      <c r="CI39" s="470"/>
      <c r="CJ39" s="470"/>
      <c r="CK39" s="471"/>
      <c r="CL39" s="472"/>
      <c r="CM39" s="473"/>
      <c r="CN39" s="472"/>
      <c r="CO39" s="474"/>
      <c r="CP39" s="475"/>
      <c r="CQ39" s="470"/>
      <c r="CR39" s="470"/>
      <c r="CS39" s="470"/>
      <c r="CT39" s="471"/>
      <c r="CU39" s="472"/>
      <c r="CV39" s="473"/>
      <c r="CW39" s="476"/>
      <c r="CX39" s="474"/>
      <c r="CY39" s="475"/>
      <c r="CZ39" s="470"/>
      <c r="DA39" s="470"/>
      <c r="DB39" s="470"/>
      <c r="DC39" s="471"/>
      <c r="DD39" s="472"/>
      <c r="DE39" s="473"/>
      <c r="DF39" s="472"/>
      <c r="DG39" s="474"/>
      <c r="DH39" s="475"/>
      <c r="DI39" s="470"/>
      <c r="DJ39" s="470"/>
      <c r="DK39" s="470"/>
      <c r="DL39" s="471"/>
      <c r="DM39" s="472"/>
      <c r="DN39" s="473"/>
      <c r="DO39" s="472"/>
      <c r="DP39" s="474"/>
      <c r="DQ39" s="475"/>
      <c r="DR39" s="470"/>
      <c r="DS39" s="470"/>
      <c r="DT39" s="470"/>
      <c r="DU39" s="471"/>
      <c r="DV39" s="472"/>
      <c r="DW39" s="473"/>
      <c r="DX39" s="472"/>
      <c r="DY39" s="474"/>
      <c r="DZ39" s="475"/>
      <c r="EA39" s="470"/>
      <c r="EB39" s="470"/>
      <c r="EC39" s="470"/>
      <c r="ED39" s="471"/>
      <c r="EE39" s="472"/>
      <c r="EF39" s="473"/>
      <c r="EG39" s="472"/>
      <c r="EH39" s="474"/>
      <c r="EI39" s="475"/>
      <c r="EJ39" s="470"/>
      <c r="EK39" s="470"/>
      <c r="EL39" s="470"/>
      <c r="EM39" s="471"/>
      <c r="EN39" s="472"/>
      <c r="EO39" s="473"/>
      <c r="EP39" s="472"/>
      <c r="EQ39" s="474"/>
      <c r="ER39" s="475"/>
      <c r="ES39" s="470"/>
      <c r="ET39" s="470"/>
      <c r="EU39" s="470"/>
      <c r="EV39" s="471"/>
      <c r="EW39" s="472"/>
      <c r="EX39" s="473"/>
      <c r="EY39" s="472"/>
      <c r="EZ39" s="474"/>
      <c r="FA39" s="475"/>
      <c r="FB39" s="470"/>
      <c r="FC39" s="470"/>
      <c r="FD39" s="470"/>
      <c r="FE39" s="471"/>
      <c r="FF39" s="472"/>
      <c r="FG39" s="473"/>
      <c r="FH39" s="472"/>
      <c r="FI39" s="474"/>
      <c r="FJ39" s="475"/>
      <c r="FK39" s="470"/>
      <c r="FL39" s="470"/>
      <c r="FM39" s="470"/>
      <c r="FN39" s="471"/>
      <c r="FO39" s="472"/>
      <c r="FP39" s="473"/>
      <c r="FQ39" s="472"/>
      <c r="FR39" s="474"/>
      <c r="FS39" s="475"/>
      <c r="FT39" s="470"/>
      <c r="FU39" s="470"/>
      <c r="FV39" s="470"/>
      <c r="FW39" s="471"/>
      <c r="FX39" s="472"/>
      <c r="FY39" s="473"/>
      <c r="FZ39" s="472"/>
      <c r="GA39" s="474"/>
      <c r="GB39" s="475"/>
      <c r="GC39" s="470"/>
      <c r="GD39" s="470"/>
      <c r="GE39" s="470"/>
      <c r="GF39" s="471"/>
      <c r="GG39" s="472"/>
      <c r="GH39" s="473"/>
      <c r="GI39" s="472"/>
      <c r="GJ39" s="474"/>
      <c r="GK39" s="475"/>
      <c r="GL39" s="470"/>
      <c r="GM39" s="470"/>
      <c r="GN39" s="470"/>
      <c r="GO39" s="471"/>
      <c r="GP39" s="472"/>
      <c r="GQ39" s="473"/>
      <c r="GR39" s="472"/>
      <c r="GS39" s="474"/>
      <c r="GT39" s="475"/>
      <c r="GU39" s="477">
        <v>43314</v>
      </c>
      <c r="GV39" s="136"/>
      <c r="GW39" s="100"/>
      <c r="GX39" s="101"/>
      <c r="GY39" s="114"/>
      <c r="GZ39" s="588"/>
      <c r="HA39" s="229"/>
      <c r="HB39" s="116"/>
      <c r="HC39" s="116"/>
    </row>
    <row r="40" spans="2:211" x14ac:dyDescent="0.25">
      <c r="B40" s="116"/>
      <c r="C40" s="124"/>
      <c r="D40" s="41"/>
      <c r="E40" s="42"/>
      <c r="F40" s="43"/>
      <c r="G40" s="44"/>
      <c r="H40" s="45"/>
      <c r="I40" s="46"/>
      <c r="J40" s="601" t="s">
        <v>287</v>
      </c>
      <c r="K40" s="500" t="s">
        <v>30</v>
      </c>
      <c r="L40" s="659" t="s">
        <v>633</v>
      </c>
      <c r="M40" s="105">
        <v>10750</v>
      </c>
      <c r="N40" s="87">
        <v>43301</v>
      </c>
      <c r="O40" s="466" t="s">
        <v>666</v>
      </c>
      <c r="P40" s="106">
        <v>12615</v>
      </c>
      <c r="Q40" s="150">
        <f t="shared" si="0"/>
        <v>1865</v>
      </c>
      <c r="R40" s="99">
        <v>32.5</v>
      </c>
      <c r="S40" s="99"/>
      <c r="T40" s="99"/>
      <c r="U40" s="45">
        <f t="shared" si="2"/>
        <v>409987.5</v>
      </c>
      <c r="V40" s="467" t="s">
        <v>125</v>
      </c>
      <c r="W40" s="468">
        <v>43315</v>
      </c>
      <c r="X40" s="469">
        <v>10857.6</v>
      </c>
      <c r="Y40" s="470"/>
      <c r="Z40" s="471"/>
      <c r="AA40" s="472"/>
      <c r="AB40" s="473"/>
      <c r="AC40" s="472"/>
      <c r="AD40" s="474"/>
      <c r="AE40" s="475"/>
      <c r="AF40" s="470"/>
      <c r="AG40" s="470"/>
      <c r="AH40" s="470"/>
      <c r="AI40" s="471"/>
      <c r="AJ40" s="472"/>
      <c r="AK40" s="473"/>
      <c r="AL40" s="472"/>
      <c r="AM40" s="474"/>
      <c r="AN40" s="475"/>
      <c r="AO40" s="470"/>
      <c r="AP40" s="470"/>
      <c r="AQ40" s="470"/>
      <c r="AR40" s="471"/>
      <c r="AS40" s="472"/>
      <c r="AT40" s="473"/>
      <c r="AU40" s="472"/>
      <c r="AV40" s="474"/>
      <c r="AW40" s="475"/>
      <c r="AX40" s="470"/>
      <c r="AY40" s="470"/>
      <c r="AZ40" s="470"/>
      <c r="BA40" s="471"/>
      <c r="BB40" s="472"/>
      <c r="BC40" s="473"/>
      <c r="BD40" s="472"/>
      <c r="BE40" s="474"/>
      <c r="BF40" s="475"/>
      <c r="BG40" s="470"/>
      <c r="BH40" s="470"/>
      <c r="BI40" s="470"/>
      <c r="BJ40" s="471"/>
      <c r="BK40" s="472"/>
      <c r="BL40" s="473"/>
      <c r="BM40" s="472"/>
      <c r="BN40" s="474"/>
      <c r="BO40" s="475"/>
      <c r="BP40" s="470"/>
      <c r="BQ40" s="470"/>
      <c r="BR40" s="470"/>
      <c r="BS40" s="471"/>
      <c r="BT40" s="472"/>
      <c r="BU40" s="473"/>
      <c r="BV40" s="472"/>
      <c r="BW40" s="474"/>
      <c r="BX40" s="475"/>
      <c r="BY40" s="470"/>
      <c r="BZ40" s="470"/>
      <c r="CA40" s="470"/>
      <c r="CB40" s="471"/>
      <c r="CC40" s="472"/>
      <c r="CD40" s="473"/>
      <c r="CE40" s="472"/>
      <c r="CF40" s="474"/>
      <c r="CG40" s="475"/>
      <c r="CH40" s="470"/>
      <c r="CI40" s="470"/>
      <c r="CJ40" s="470"/>
      <c r="CK40" s="471"/>
      <c r="CL40" s="472"/>
      <c r="CM40" s="473"/>
      <c r="CN40" s="472"/>
      <c r="CO40" s="474"/>
      <c r="CP40" s="475"/>
      <c r="CQ40" s="470"/>
      <c r="CR40" s="470"/>
      <c r="CS40" s="470"/>
      <c r="CT40" s="471"/>
      <c r="CU40" s="472"/>
      <c r="CV40" s="473"/>
      <c r="CW40" s="476"/>
      <c r="CX40" s="474"/>
      <c r="CY40" s="475"/>
      <c r="CZ40" s="470"/>
      <c r="DA40" s="470"/>
      <c r="DB40" s="470"/>
      <c r="DC40" s="471"/>
      <c r="DD40" s="472"/>
      <c r="DE40" s="473"/>
      <c r="DF40" s="472"/>
      <c r="DG40" s="474"/>
      <c r="DH40" s="475"/>
      <c r="DI40" s="470"/>
      <c r="DJ40" s="470"/>
      <c r="DK40" s="470"/>
      <c r="DL40" s="471"/>
      <c r="DM40" s="472"/>
      <c r="DN40" s="473"/>
      <c r="DO40" s="472"/>
      <c r="DP40" s="474"/>
      <c r="DQ40" s="475"/>
      <c r="DR40" s="470"/>
      <c r="DS40" s="470"/>
      <c r="DT40" s="470"/>
      <c r="DU40" s="471"/>
      <c r="DV40" s="472"/>
      <c r="DW40" s="473"/>
      <c r="DX40" s="472"/>
      <c r="DY40" s="474"/>
      <c r="DZ40" s="475"/>
      <c r="EA40" s="470"/>
      <c r="EB40" s="470"/>
      <c r="EC40" s="470"/>
      <c r="ED40" s="471"/>
      <c r="EE40" s="472"/>
      <c r="EF40" s="473"/>
      <c r="EG40" s="472"/>
      <c r="EH40" s="474"/>
      <c r="EI40" s="475"/>
      <c r="EJ40" s="470"/>
      <c r="EK40" s="470"/>
      <c r="EL40" s="470"/>
      <c r="EM40" s="471"/>
      <c r="EN40" s="472"/>
      <c r="EO40" s="473"/>
      <c r="EP40" s="472"/>
      <c r="EQ40" s="474"/>
      <c r="ER40" s="475"/>
      <c r="ES40" s="470"/>
      <c r="ET40" s="470"/>
      <c r="EU40" s="470"/>
      <c r="EV40" s="471"/>
      <c r="EW40" s="472"/>
      <c r="EX40" s="473"/>
      <c r="EY40" s="472"/>
      <c r="EZ40" s="474"/>
      <c r="FA40" s="475"/>
      <c r="FB40" s="470"/>
      <c r="FC40" s="470"/>
      <c r="FD40" s="470"/>
      <c r="FE40" s="471"/>
      <c r="FF40" s="472"/>
      <c r="FG40" s="473"/>
      <c r="FH40" s="472"/>
      <c r="FI40" s="474"/>
      <c r="FJ40" s="475"/>
      <c r="FK40" s="470"/>
      <c r="FL40" s="470"/>
      <c r="FM40" s="470"/>
      <c r="FN40" s="471"/>
      <c r="FO40" s="472"/>
      <c r="FP40" s="473"/>
      <c r="FQ40" s="472"/>
      <c r="FR40" s="474"/>
      <c r="FS40" s="475"/>
      <c r="FT40" s="470"/>
      <c r="FU40" s="470"/>
      <c r="FV40" s="470"/>
      <c r="FW40" s="471"/>
      <c r="FX40" s="472"/>
      <c r="FY40" s="473"/>
      <c r="FZ40" s="472"/>
      <c r="GA40" s="474"/>
      <c r="GB40" s="475"/>
      <c r="GC40" s="470"/>
      <c r="GD40" s="470"/>
      <c r="GE40" s="470"/>
      <c r="GF40" s="471"/>
      <c r="GG40" s="472"/>
      <c r="GH40" s="473"/>
      <c r="GI40" s="472"/>
      <c r="GJ40" s="474"/>
      <c r="GK40" s="475"/>
      <c r="GL40" s="470"/>
      <c r="GM40" s="470"/>
      <c r="GN40" s="470"/>
      <c r="GO40" s="471"/>
      <c r="GP40" s="472"/>
      <c r="GQ40" s="473"/>
      <c r="GR40" s="472"/>
      <c r="GS40" s="474"/>
      <c r="GT40" s="475"/>
      <c r="GU40" s="477">
        <v>43315</v>
      </c>
      <c r="GV40" s="136">
        <v>18928</v>
      </c>
      <c r="GW40" s="100" t="s">
        <v>619</v>
      </c>
      <c r="GX40" s="114"/>
      <c r="GY40" s="114"/>
      <c r="GZ40" s="588"/>
      <c r="HA40" s="229"/>
      <c r="HB40" s="116"/>
      <c r="HC40" s="116"/>
    </row>
    <row r="41" spans="2:211" x14ac:dyDescent="0.25">
      <c r="B41" s="116"/>
      <c r="C41" s="124"/>
      <c r="D41" s="41"/>
      <c r="E41" s="42"/>
      <c r="F41" s="43"/>
      <c r="G41" s="44"/>
      <c r="H41" s="45"/>
      <c r="I41" s="46"/>
      <c r="J41" s="601" t="s">
        <v>33</v>
      </c>
      <c r="K41" s="500" t="s">
        <v>31</v>
      </c>
      <c r="L41" s="659" t="s">
        <v>633</v>
      </c>
      <c r="M41" s="105">
        <v>19680</v>
      </c>
      <c r="N41" s="87">
        <v>43301</v>
      </c>
      <c r="O41" s="466" t="s">
        <v>669</v>
      </c>
      <c r="P41" s="106">
        <v>25695</v>
      </c>
      <c r="Q41" s="150">
        <f t="shared" si="0"/>
        <v>6015</v>
      </c>
      <c r="R41" s="99">
        <v>32.5</v>
      </c>
      <c r="S41" s="99"/>
      <c r="T41" s="99"/>
      <c r="U41" s="45">
        <f t="shared" si="2"/>
        <v>835087.5</v>
      </c>
      <c r="V41" s="467" t="s">
        <v>125</v>
      </c>
      <c r="W41" s="468">
        <v>43319</v>
      </c>
      <c r="X41" s="469">
        <v>20880</v>
      </c>
      <c r="Y41" s="470"/>
      <c r="Z41" s="471"/>
      <c r="AA41" s="472"/>
      <c r="AB41" s="473"/>
      <c r="AC41" s="472"/>
      <c r="AD41" s="474"/>
      <c r="AE41" s="475"/>
      <c r="AF41" s="470"/>
      <c r="AG41" s="470"/>
      <c r="AH41" s="470"/>
      <c r="AI41" s="471"/>
      <c r="AJ41" s="472"/>
      <c r="AK41" s="473"/>
      <c r="AL41" s="472"/>
      <c r="AM41" s="474"/>
      <c r="AN41" s="475"/>
      <c r="AO41" s="470"/>
      <c r="AP41" s="470"/>
      <c r="AQ41" s="470"/>
      <c r="AR41" s="471"/>
      <c r="AS41" s="472"/>
      <c r="AT41" s="473"/>
      <c r="AU41" s="472"/>
      <c r="AV41" s="474"/>
      <c r="AW41" s="475"/>
      <c r="AX41" s="470"/>
      <c r="AY41" s="470"/>
      <c r="AZ41" s="470"/>
      <c r="BA41" s="471"/>
      <c r="BB41" s="472"/>
      <c r="BC41" s="473"/>
      <c r="BD41" s="472"/>
      <c r="BE41" s="474"/>
      <c r="BF41" s="475"/>
      <c r="BG41" s="470"/>
      <c r="BH41" s="470"/>
      <c r="BI41" s="470"/>
      <c r="BJ41" s="471"/>
      <c r="BK41" s="472"/>
      <c r="BL41" s="473"/>
      <c r="BM41" s="472"/>
      <c r="BN41" s="474"/>
      <c r="BO41" s="475"/>
      <c r="BP41" s="470"/>
      <c r="BQ41" s="470"/>
      <c r="BR41" s="470"/>
      <c r="BS41" s="471"/>
      <c r="BT41" s="472"/>
      <c r="BU41" s="473"/>
      <c r="BV41" s="472"/>
      <c r="BW41" s="474"/>
      <c r="BX41" s="475"/>
      <c r="BY41" s="470"/>
      <c r="BZ41" s="470"/>
      <c r="CA41" s="470"/>
      <c r="CB41" s="471"/>
      <c r="CC41" s="472"/>
      <c r="CD41" s="473"/>
      <c r="CE41" s="472"/>
      <c r="CF41" s="474"/>
      <c r="CG41" s="475"/>
      <c r="CH41" s="470"/>
      <c r="CI41" s="470"/>
      <c r="CJ41" s="470"/>
      <c r="CK41" s="471"/>
      <c r="CL41" s="472"/>
      <c r="CM41" s="473"/>
      <c r="CN41" s="472"/>
      <c r="CO41" s="474"/>
      <c r="CP41" s="475"/>
      <c r="CQ41" s="470"/>
      <c r="CR41" s="470"/>
      <c r="CS41" s="470"/>
      <c r="CT41" s="471"/>
      <c r="CU41" s="472"/>
      <c r="CV41" s="473"/>
      <c r="CW41" s="476"/>
      <c r="CX41" s="474"/>
      <c r="CY41" s="475"/>
      <c r="CZ41" s="470"/>
      <c r="DA41" s="470"/>
      <c r="DB41" s="470"/>
      <c r="DC41" s="471"/>
      <c r="DD41" s="472"/>
      <c r="DE41" s="473"/>
      <c r="DF41" s="472"/>
      <c r="DG41" s="474"/>
      <c r="DH41" s="475"/>
      <c r="DI41" s="470"/>
      <c r="DJ41" s="470"/>
      <c r="DK41" s="470"/>
      <c r="DL41" s="471"/>
      <c r="DM41" s="472"/>
      <c r="DN41" s="473"/>
      <c r="DO41" s="472"/>
      <c r="DP41" s="474"/>
      <c r="DQ41" s="475"/>
      <c r="DR41" s="470"/>
      <c r="DS41" s="470"/>
      <c r="DT41" s="470"/>
      <c r="DU41" s="471"/>
      <c r="DV41" s="472"/>
      <c r="DW41" s="473"/>
      <c r="DX41" s="472"/>
      <c r="DY41" s="474"/>
      <c r="DZ41" s="475"/>
      <c r="EA41" s="470"/>
      <c r="EB41" s="470"/>
      <c r="EC41" s="470"/>
      <c r="ED41" s="471"/>
      <c r="EE41" s="472"/>
      <c r="EF41" s="473"/>
      <c r="EG41" s="472"/>
      <c r="EH41" s="474"/>
      <c r="EI41" s="475"/>
      <c r="EJ41" s="470"/>
      <c r="EK41" s="470"/>
      <c r="EL41" s="470"/>
      <c r="EM41" s="471"/>
      <c r="EN41" s="472"/>
      <c r="EO41" s="473"/>
      <c r="EP41" s="472"/>
      <c r="EQ41" s="474"/>
      <c r="ER41" s="475"/>
      <c r="ES41" s="470"/>
      <c r="ET41" s="470"/>
      <c r="EU41" s="470"/>
      <c r="EV41" s="471"/>
      <c r="EW41" s="472"/>
      <c r="EX41" s="473"/>
      <c r="EY41" s="472"/>
      <c r="EZ41" s="474"/>
      <c r="FA41" s="475"/>
      <c r="FB41" s="470"/>
      <c r="FC41" s="470"/>
      <c r="FD41" s="470"/>
      <c r="FE41" s="471"/>
      <c r="FF41" s="472"/>
      <c r="FG41" s="473"/>
      <c r="FH41" s="472"/>
      <c r="FI41" s="474"/>
      <c r="FJ41" s="475"/>
      <c r="FK41" s="470"/>
      <c r="FL41" s="470"/>
      <c r="FM41" s="470"/>
      <c r="FN41" s="471"/>
      <c r="FO41" s="472"/>
      <c r="FP41" s="473"/>
      <c r="FQ41" s="472"/>
      <c r="FR41" s="474"/>
      <c r="FS41" s="475"/>
      <c r="FT41" s="470"/>
      <c r="FU41" s="470"/>
      <c r="FV41" s="470"/>
      <c r="FW41" s="471"/>
      <c r="FX41" s="472"/>
      <c r="FY41" s="473"/>
      <c r="FZ41" s="472"/>
      <c r="GA41" s="474"/>
      <c r="GB41" s="475"/>
      <c r="GC41" s="470"/>
      <c r="GD41" s="470"/>
      <c r="GE41" s="470"/>
      <c r="GF41" s="471"/>
      <c r="GG41" s="472"/>
      <c r="GH41" s="473"/>
      <c r="GI41" s="472"/>
      <c r="GJ41" s="474"/>
      <c r="GK41" s="475"/>
      <c r="GL41" s="470"/>
      <c r="GM41" s="470"/>
      <c r="GN41" s="470"/>
      <c r="GO41" s="471"/>
      <c r="GP41" s="472"/>
      <c r="GQ41" s="473"/>
      <c r="GR41" s="472"/>
      <c r="GS41" s="474"/>
      <c r="GT41" s="475"/>
      <c r="GU41" s="477">
        <v>43319</v>
      </c>
      <c r="GV41" s="136"/>
      <c r="GW41" s="100"/>
      <c r="GX41" s="114"/>
      <c r="GY41" s="114"/>
      <c r="GZ41" s="588"/>
      <c r="HA41" s="229"/>
      <c r="HB41" s="116"/>
      <c r="HC41" s="116"/>
    </row>
    <row r="42" spans="2:211" x14ac:dyDescent="0.25">
      <c r="B42" s="116"/>
      <c r="C42" s="124"/>
      <c r="D42" s="41"/>
      <c r="E42" s="42"/>
      <c r="F42" s="43"/>
      <c r="G42" s="44"/>
      <c r="H42" s="45"/>
      <c r="I42" s="46"/>
      <c r="J42" s="155" t="s">
        <v>714</v>
      </c>
      <c r="K42" s="500" t="s">
        <v>31</v>
      </c>
      <c r="L42" s="659" t="s">
        <v>633</v>
      </c>
      <c r="M42" s="105">
        <v>20810</v>
      </c>
      <c r="N42" s="87">
        <v>43303</v>
      </c>
      <c r="O42" s="466" t="s">
        <v>668</v>
      </c>
      <c r="P42" s="106">
        <v>26585</v>
      </c>
      <c r="Q42" s="150">
        <f t="shared" si="0"/>
        <v>5775</v>
      </c>
      <c r="R42" s="99">
        <v>32.5</v>
      </c>
      <c r="S42" s="99"/>
      <c r="T42" s="99"/>
      <c r="U42" s="45">
        <f t="shared" si="2"/>
        <v>864012.5</v>
      </c>
      <c r="V42" s="467" t="s">
        <v>125</v>
      </c>
      <c r="W42" s="468">
        <v>43318</v>
      </c>
      <c r="X42" s="469">
        <v>20880</v>
      </c>
      <c r="Y42" s="470"/>
      <c r="Z42" s="471"/>
      <c r="AA42" s="472"/>
      <c r="AB42" s="473"/>
      <c r="AC42" s="472"/>
      <c r="AD42" s="474"/>
      <c r="AE42" s="475"/>
      <c r="AF42" s="470"/>
      <c r="AG42" s="470"/>
      <c r="AH42" s="470"/>
      <c r="AI42" s="471"/>
      <c r="AJ42" s="472"/>
      <c r="AK42" s="473"/>
      <c r="AL42" s="472"/>
      <c r="AM42" s="474"/>
      <c r="AN42" s="475"/>
      <c r="AO42" s="470"/>
      <c r="AP42" s="470"/>
      <c r="AQ42" s="470"/>
      <c r="AR42" s="471"/>
      <c r="AS42" s="472"/>
      <c r="AT42" s="473"/>
      <c r="AU42" s="472"/>
      <c r="AV42" s="474"/>
      <c r="AW42" s="475"/>
      <c r="AX42" s="470"/>
      <c r="AY42" s="470"/>
      <c r="AZ42" s="470"/>
      <c r="BA42" s="471"/>
      <c r="BB42" s="472"/>
      <c r="BC42" s="473"/>
      <c r="BD42" s="472"/>
      <c r="BE42" s="474"/>
      <c r="BF42" s="475"/>
      <c r="BG42" s="470"/>
      <c r="BH42" s="470"/>
      <c r="BI42" s="470"/>
      <c r="BJ42" s="471"/>
      <c r="BK42" s="472"/>
      <c r="BL42" s="473"/>
      <c r="BM42" s="472"/>
      <c r="BN42" s="474"/>
      <c r="BO42" s="475"/>
      <c r="BP42" s="470"/>
      <c r="BQ42" s="470"/>
      <c r="BR42" s="470"/>
      <c r="BS42" s="471"/>
      <c r="BT42" s="472"/>
      <c r="BU42" s="473"/>
      <c r="BV42" s="472"/>
      <c r="BW42" s="474"/>
      <c r="BX42" s="475"/>
      <c r="BY42" s="470"/>
      <c r="BZ42" s="470"/>
      <c r="CA42" s="470"/>
      <c r="CB42" s="471"/>
      <c r="CC42" s="472"/>
      <c r="CD42" s="473"/>
      <c r="CE42" s="472"/>
      <c r="CF42" s="474"/>
      <c r="CG42" s="475"/>
      <c r="CH42" s="470"/>
      <c r="CI42" s="470"/>
      <c r="CJ42" s="470"/>
      <c r="CK42" s="471"/>
      <c r="CL42" s="472"/>
      <c r="CM42" s="473"/>
      <c r="CN42" s="472"/>
      <c r="CO42" s="474"/>
      <c r="CP42" s="475"/>
      <c r="CQ42" s="470"/>
      <c r="CR42" s="470"/>
      <c r="CS42" s="470"/>
      <c r="CT42" s="471"/>
      <c r="CU42" s="472"/>
      <c r="CV42" s="473"/>
      <c r="CW42" s="476"/>
      <c r="CX42" s="474"/>
      <c r="CY42" s="475"/>
      <c r="CZ42" s="470"/>
      <c r="DA42" s="470"/>
      <c r="DB42" s="470"/>
      <c r="DC42" s="471"/>
      <c r="DD42" s="472"/>
      <c r="DE42" s="473"/>
      <c r="DF42" s="472"/>
      <c r="DG42" s="474"/>
      <c r="DH42" s="475"/>
      <c r="DI42" s="470"/>
      <c r="DJ42" s="470"/>
      <c r="DK42" s="470"/>
      <c r="DL42" s="471"/>
      <c r="DM42" s="472"/>
      <c r="DN42" s="473"/>
      <c r="DO42" s="472"/>
      <c r="DP42" s="474"/>
      <c r="DQ42" s="475"/>
      <c r="DR42" s="470"/>
      <c r="DS42" s="470"/>
      <c r="DT42" s="470"/>
      <c r="DU42" s="471"/>
      <c r="DV42" s="472"/>
      <c r="DW42" s="473"/>
      <c r="DX42" s="472"/>
      <c r="DY42" s="474"/>
      <c r="DZ42" s="475"/>
      <c r="EA42" s="470"/>
      <c r="EB42" s="470"/>
      <c r="EC42" s="470"/>
      <c r="ED42" s="471"/>
      <c r="EE42" s="472"/>
      <c r="EF42" s="473"/>
      <c r="EG42" s="472"/>
      <c r="EH42" s="474"/>
      <c r="EI42" s="475"/>
      <c r="EJ42" s="470"/>
      <c r="EK42" s="470"/>
      <c r="EL42" s="470"/>
      <c r="EM42" s="471"/>
      <c r="EN42" s="472"/>
      <c r="EO42" s="473"/>
      <c r="EP42" s="472"/>
      <c r="EQ42" s="474"/>
      <c r="ER42" s="475"/>
      <c r="ES42" s="470"/>
      <c r="ET42" s="470"/>
      <c r="EU42" s="470"/>
      <c r="EV42" s="471"/>
      <c r="EW42" s="472"/>
      <c r="EX42" s="473"/>
      <c r="EY42" s="472"/>
      <c r="EZ42" s="474"/>
      <c r="FA42" s="475"/>
      <c r="FB42" s="470"/>
      <c r="FC42" s="470"/>
      <c r="FD42" s="470"/>
      <c r="FE42" s="471"/>
      <c r="FF42" s="472"/>
      <c r="FG42" s="473"/>
      <c r="FH42" s="472"/>
      <c r="FI42" s="474"/>
      <c r="FJ42" s="475"/>
      <c r="FK42" s="470"/>
      <c r="FL42" s="470"/>
      <c r="FM42" s="470"/>
      <c r="FN42" s="471"/>
      <c r="FO42" s="472"/>
      <c r="FP42" s="473"/>
      <c r="FQ42" s="472"/>
      <c r="FR42" s="474"/>
      <c r="FS42" s="475"/>
      <c r="FT42" s="470"/>
      <c r="FU42" s="470"/>
      <c r="FV42" s="470"/>
      <c r="FW42" s="471"/>
      <c r="FX42" s="472"/>
      <c r="FY42" s="473"/>
      <c r="FZ42" s="472"/>
      <c r="GA42" s="474"/>
      <c r="GB42" s="475"/>
      <c r="GC42" s="470"/>
      <c r="GD42" s="470"/>
      <c r="GE42" s="470"/>
      <c r="GF42" s="471"/>
      <c r="GG42" s="472"/>
      <c r="GH42" s="473"/>
      <c r="GI42" s="472"/>
      <c r="GJ42" s="474"/>
      <c r="GK42" s="475"/>
      <c r="GL42" s="470"/>
      <c r="GM42" s="470"/>
      <c r="GN42" s="470"/>
      <c r="GO42" s="471"/>
      <c r="GP42" s="472"/>
      <c r="GQ42" s="473"/>
      <c r="GR42" s="472"/>
      <c r="GS42" s="474"/>
      <c r="GT42" s="475"/>
      <c r="GU42" s="477">
        <v>43318</v>
      </c>
      <c r="GV42" s="136"/>
      <c r="GW42" s="100"/>
      <c r="GX42" s="114"/>
      <c r="GY42" s="114"/>
      <c r="GZ42" s="588"/>
      <c r="HA42" s="229"/>
      <c r="HB42" s="116"/>
      <c r="HC42" s="116"/>
    </row>
    <row r="43" spans="2:211" x14ac:dyDescent="0.25">
      <c r="B43" s="116"/>
      <c r="C43" s="124"/>
      <c r="D43" s="41"/>
      <c r="E43" s="42"/>
      <c r="F43" s="43"/>
      <c r="G43" s="44"/>
      <c r="H43" s="45"/>
      <c r="I43" s="46"/>
      <c r="J43" s="155" t="s">
        <v>154</v>
      </c>
      <c r="K43" s="500" t="s">
        <v>30</v>
      </c>
      <c r="L43" s="659" t="s">
        <v>633</v>
      </c>
      <c r="M43" s="105">
        <v>10860</v>
      </c>
      <c r="N43" s="87">
        <v>43303</v>
      </c>
      <c r="O43" s="466" t="s">
        <v>667</v>
      </c>
      <c r="P43" s="106">
        <v>13720</v>
      </c>
      <c r="Q43" s="150">
        <f t="shared" si="0"/>
        <v>2860</v>
      </c>
      <c r="R43" s="99">
        <v>32.5</v>
      </c>
      <c r="S43" s="99"/>
      <c r="T43" s="99"/>
      <c r="U43" s="45">
        <f t="shared" si="2"/>
        <v>445900</v>
      </c>
      <c r="V43" s="467" t="s">
        <v>125</v>
      </c>
      <c r="W43" s="468">
        <v>43318</v>
      </c>
      <c r="X43" s="469">
        <v>10857.6</v>
      </c>
      <c r="Y43" s="470"/>
      <c r="Z43" s="471"/>
      <c r="AA43" s="472"/>
      <c r="AB43" s="473"/>
      <c r="AC43" s="472"/>
      <c r="AD43" s="474"/>
      <c r="AE43" s="475"/>
      <c r="AF43" s="470"/>
      <c r="AG43" s="470"/>
      <c r="AH43" s="470"/>
      <c r="AI43" s="471"/>
      <c r="AJ43" s="472"/>
      <c r="AK43" s="473"/>
      <c r="AL43" s="472"/>
      <c r="AM43" s="474"/>
      <c r="AN43" s="475"/>
      <c r="AO43" s="470"/>
      <c r="AP43" s="470"/>
      <c r="AQ43" s="470"/>
      <c r="AR43" s="471"/>
      <c r="AS43" s="472"/>
      <c r="AT43" s="473"/>
      <c r="AU43" s="472"/>
      <c r="AV43" s="474"/>
      <c r="AW43" s="475"/>
      <c r="AX43" s="470"/>
      <c r="AY43" s="470"/>
      <c r="AZ43" s="470"/>
      <c r="BA43" s="471"/>
      <c r="BB43" s="472"/>
      <c r="BC43" s="473"/>
      <c r="BD43" s="472"/>
      <c r="BE43" s="474"/>
      <c r="BF43" s="475"/>
      <c r="BG43" s="470"/>
      <c r="BH43" s="470"/>
      <c r="BI43" s="470"/>
      <c r="BJ43" s="471"/>
      <c r="BK43" s="472"/>
      <c r="BL43" s="473"/>
      <c r="BM43" s="472"/>
      <c r="BN43" s="474"/>
      <c r="BO43" s="475"/>
      <c r="BP43" s="470"/>
      <c r="BQ43" s="470"/>
      <c r="BR43" s="470"/>
      <c r="BS43" s="471"/>
      <c r="BT43" s="472"/>
      <c r="BU43" s="473"/>
      <c r="BV43" s="472"/>
      <c r="BW43" s="474"/>
      <c r="BX43" s="475"/>
      <c r="BY43" s="470"/>
      <c r="BZ43" s="470"/>
      <c r="CA43" s="470"/>
      <c r="CB43" s="471"/>
      <c r="CC43" s="472"/>
      <c r="CD43" s="473"/>
      <c r="CE43" s="472"/>
      <c r="CF43" s="474"/>
      <c r="CG43" s="475"/>
      <c r="CH43" s="470"/>
      <c r="CI43" s="470"/>
      <c r="CJ43" s="470"/>
      <c r="CK43" s="471"/>
      <c r="CL43" s="472"/>
      <c r="CM43" s="473"/>
      <c r="CN43" s="472"/>
      <c r="CO43" s="474"/>
      <c r="CP43" s="475"/>
      <c r="CQ43" s="470"/>
      <c r="CR43" s="470"/>
      <c r="CS43" s="470"/>
      <c r="CT43" s="471"/>
      <c r="CU43" s="472"/>
      <c r="CV43" s="473"/>
      <c r="CW43" s="476"/>
      <c r="CX43" s="474"/>
      <c r="CY43" s="475"/>
      <c r="CZ43" s="470"/>
      <c r="DA43" s="470"/>
      <c r="DB43" s="470"/>
      <c r="DC43" s="471"/>
      <c r="DD43" s="472"/>
      <c r="DE43" s="473"/>
      <c r="DF43" s="472"/>
      <c r="DG43" s="474"/>
      <c r="DH43" s="475"/>
      <c r="DI43" s="470"/>
      <c r="DJ43" s="470"/>
      <c r="DK43" s="470"/>
      <c r="DL43" s="471"/>
      <c r="DM43" s="472"/>
      <c r="DN43" s="473"/>
      <c r="DO43" s="472"/>
      <c r="DP43" s="474"/>
      <c r="DQ43" s="475"/>
      <c r="DR43" s="470"/>
      <c r="DS43" s="470"/>
      <c r="DT43" s="470"/>
      <c r="DU43" s="471"/>
      <c r="DV43" s="472"/>
      <c r="DW43" s="473"/>
      <c r="DX43" s="472"/>
      <c r="DY43" s="474"/>
      <c r="DZ43" s="475"/>
      <c r="EA43" s="470"/>
      <c r="EB43" s="470"/>
      <c r="EC43" s="470"/>
      <c r="ED43" s="471"/>
      <c r="EE43" s="472"/>
      <c r="EF43" s="473"/>
      <c r="EG43" s="472"/>
      <c r="EH43" s="474"/>
      <c r="EI43" s="475"/>
      <c r="EJ43" s="470"/>
      <c r="EK43" s="470"/>
      <c r="EL43" s="470"/>
      <c r="EM43" s="471"/>
      <c r="EN43" s="472"/>
      <c r="EO43" s="473"/>
      <c r="EP43" s="472"/>
      <c r="EQ43" s="474"/>
      <c r="ER43" s="475"/>
      <c r="ES43" s="470"/>
      <c r="ET43" s="470"/>
      <c r="EU43" s="470"/>
      <c r="EV43" s="471"/>
      <c r="EW43" s="472"/>
      <c r="EX43" s="473"/>
      <c r="EY43" s="472"/>
      <c r="EZ43" s="474"/>
      <c r="FA43" s="475"/>
      <c r="FB43" s="470"/>
      <c r="FC43" s="470"/>
      <c r="FD43" s="470"/>
      <c r="FE43" s="471"/>
      <c r="FF43" s="472"/>
      <c r="FG43" s="473"/>
      <c r="FH43" s="472"/>
      <c r="FI43" s="474"/>
      <c r="FJ43" s="475"/>
      <c r="FK43" s="470"/>
      <c r="FL43" s="470"/>
      <c r="FM43" s="470"/>
      <c r="FN43" s="471"/>
      <c r="FO43" s="472"/>
      <c r="FP43" s="473"/>
      <c r="FQ43" s="472"/>
      <c r="FR43" s="474"/>
      <c r="FS43" s="475"/>
      <c r="FT43" s="470"/>
      <c r="FU43" s="470"/>
      <c r="FV43" s="470"/>
      <c r="FW43" s="471"/>
      <c r="FX43" s="472"/>
      <c r="FY43" s="473"/>
      <c r="FZ43" s="472"/>
      <c r="GA43" s="474"/>
      <c r="GB43" s="475"/>
      <c r="GC43" s="470"/>
      <c r="GD43" s="470"/>
      <c r="GE43" s="470"/>
      <c r="GF43" s="471"/>
      <c r="GG43" s="472"/>
      <c r="GH43" s="473"/>
      <c r="GI43" s="472"/>
      <c r="GJ43" s="474"/>
      <c r="GK43" s="475"/>
      <c r="GL43" s="470"/>
      <c r="GM43" s="470"/>
      <c r="GN43" s="470"/>
      <c r="GO43" s="471"/>
      <c r="GP43" s="472"/>
      <c r="GQ43" s="473"/>
      <c r="GR43" s="472"/>
      <c r="GS43" s="474"/>
      <c r="GT43" s="475"/>
      <c r="GU43" s="477">
        <v>43318</v>
      </c>
      <c r="GV43" s="136"/>
      <c r="GW43" s="100"/>
      <c r="GX43" s="114"/>
      <c r="GY43" s="114"/>
      <c r="GZ43" s="588"/>
      <c r="HA43" s="229"/>
      <c r="HB43" s="116"/>
      <c r="HC43" s="116"/>
    </row>
    <row r="44" spans="2:211" x14ac:dyDescent="0.25">
      <c r="B44" s="116"/>
      <c r="C44" s="124"/>
      <c r="D44" s="41"/>
      <c r="E44" s="42"/>
      <c r="F44" s="43"/>
      <c r="G44" s="44"/>
      <c r="H44" s="45"/>
      <c r="I44" s="46"/>
      <c r="J44" s="155" t="s">
        <v>154</v>
      </c>
      <c r="K44" s="500" t="s">
        <v>27</v>
      </c>
      <c r="L44" s="659" t="s">
        <v>634</v>
      </c>
      <c r="M44" s="105">
        <v>12290</v>
      </c>
      <c r="N44" s="87">
        <v>43304</v>
      </c>
      <c r="O44" s="466" t="s">
        <v>677</v>
      </c>
      <c r="P44" s="106">
        <v>13590</v>
      </c>
      <c r="Q44" s="150">
        <f t="shared" si="0"/>
        <v>1300</v>
      </c>
      <c r="R44" s="99">
        <v>32.5</v>
      </c>
      <c r="S44" s="99"/>
      <c r="T44" s="99"/>
      <c r="U44" s="45">
        <f t="shared" si="2"/>
        <v>441675</v>
      </c>
      <c r="V44" s="467" t="s">
        <v>125</v>
      </c>
      <c r="W44" s="468">
        <v>43321</v>
      </c>
      <c r="X44" s="469">
        <v>10857.6</v>
      </c>
      <c r="Y44" s="470"/>
      <c r="Z44" s="471"/>
      <c r="AA44" s="472"/>
      <c r="AB44" s="473"/>
      <c r="AC44" s="472"/>
      <c r="AD44" s="474"/>
      <c r="AE44" s="475"/>
      <c r="AF44" s="470"/>
      <c r="AG44" s="470"/>
      <c r="AH44" s="470"/>
      <c r="AI44" s="471"/>
      <c r="AJ44" s="472"/>
      <c r="AK44" s="473"/>
      <c r="AL44" s="472"/>
      <c r="AM44" s="474"/>
      <c r="AN44" s="475"/>
      <c r="AO44" s="470"/>
      <c r="AP44" s="470"/>
      <c r="AQ44" s="470"/>
      <c r="AR44" s="471"/>
      <c r="AS44" s="472"/>
      <c r="AT44" s="473"/>
      <c r="AU44" s="472"/>
      <c r="AV44" s="474"/>
      <c r="AW44" s="475"/>
      <c r="AX44" s="470"/>
      <c r="AY44" s="470"/>
      <c r="AZ44" s="470"/>
      <c r="BA44" s="471"/>
      <c r="BB44" s="472"/>
      <c r="BC44" s="473"/>
      <c r="BD44" s="472"/>
      <c r="BE44" s="474"/>
      <c r="BF44" s="475"/>
      <c r="BG44" s="470"/>
      <c r="BH44" s="470"/>
      <c r="BI44" s="470"/>
      <c r="BJ44" s="471"/>
      <c r="BK44" s="472"/>
      <c r="BL44" s="473"/>
      <c r="BM44" s="472"/>
      <c r="BN44" s="474"/>
      <c r="BO44" s="475"/>
      <c r="BP44" s="470"/>
      <c r="BQ44" s="470"/>
      <c r="BR44" s="470"/>
      <c r="BS44" s="471"/>
      <c r="BT44" s="472"/>
      <c r="BU44" s="473"/>
      <c r="BV44" s="472"/>
      <c r="BW44" s="474"/>
      <c r="BX44" s="475"/>
      <c r="BY44" s="470"/>
      <c r="BZ44" s="470"/>
      <c r="CA44" s="470"/>
      <c r="CB44" s="471"/>
      <c r="CC44" s="472"/>
      <c r="CD44" s="473"/>
      <c r="CE44" s="472"/>
      <c r="CF44" s="474"/>
      <c r="CG44" s="475"/>
      <c r="CH44" s="470"/>
      <c r="CI44" s="470"/>
      <c r="CJ44" s="470"/>
      <c r="CK44" s="471"/>
      <c r="CL44" s="472"/>
      <c r="CM44" s="473"/>
      <c r="CN44" s="472"/>
      <c r="CO44" s="474"/>
      <c r="CP44" s="475"/>
      <c r="CQ44" s="470"/>
      <c r="CR44" s="470"/>
      <c r="CS44" s="470"/>
      <c r="CT44" s="471"/>
      <c r="CU44" s="472"/>
      <c r="CV44" s="473"/>
      <c r="CW44" s="476"/>
      <c r="CX44" s="474"/>
      <c r="CY44" s="475"/>
      <c r="CZ44" s="470"/>
      <c r="DA44" s="470"/>
      <c r="DB44" s="470"/>
      <c r="DC44" s="471"/>
      <c r="DD44" s="472"/>
      <c r="DE44" s="473"/>
      <c r="DF44" s="472"/>
      <c r="DG44" s="474"/>
      <c r="DH44" s="475"/>
      <c r="DI44" s="470"/>
      <c r="DJ44" s="470"/>
      <c r="DK44" s="470"/>
      <c r="DL44" s="471"/>
      <c r="DM44" s="472"/>
      <c r="DN44" s="473"/>
      <c r="DO44" s="472"/>
      <c r="DP44" s="474"/>
      <c r="DQ44" s="475"/>
      <c r="DR44" s="470"/>
      <c r="DS44" s="470"/>
      <c r="DT44" s="470"/>
      <c r="DU44" s="471"/>
      <c r="DV44" s="472"/>
      <c r="DW44" s="473"/>
      <c r="DX44" s="472"/>
      <c r="DY44" s="474"/>
      <c r="DZ44" s="475"/>
      <c r="EA44" s="470"/>
      <c r="EB44" s="470"/>
      <c r="EC44" s="470"/>
      <c r="ED44" s="471"/>
      <c r="EE44" s="472"/>
      <c r="EF44" s="473"/>
      <c r="EG44" s="472"/>
      <c r="EH44" s="474"/>
      <c r="EI44" s="475"/>
      <c r="EJ44" s="470"/>
      <c r="EK44" s="470"/>
      <c r="EL44" s="470"/>
      <c r="EM44" s="471"/>
      <c r="EN44" s="472"/>
      <c r="EO44" s="473"/>
      <c r="EP44" s="472"/>
      <c r="EQ44" s="474"/>
      <c r="ER44" s="475"/>
      <c r="ES44" s="470"/>
      <c r="ET44" s="470"/>
      <c r="EU44" s="470"/>
      <c r="EV44" s="471"/>
      <c r="EW44" s="472"/>
      <c r="EX44" s="473"/>
      <c r="EY44" s="472"/>
      <c r="EZ44" s="474"/>
      <c r="FA44" s="475"/>
      <c r="FB44" s="470"/>
      <c r="FC44" s="470"/>
      <c r="FD44" s="470"/>
      <c r="FE44" s="471"/>
      <c r="FF44" s="472"/>
      <c r="FG44" s="473"/>
      <c r="FH44" s="472"/>
      <c r="FI44" s="474"/>
      <c r="FJ44" s="475"/>
      <c r="FK44" s="470"/>
      <c r="FL44" s="470"/>
      <c r="FM44" s="470"/>
      <c r="FN44" s="471"/>
      <c r="FO44" s="472"/>
      <c r="FP44" s="473"/>
      <c r="FQ44" s="472"/>
      <c r="FR44" s="474"/>
      <c r="FS44" s="475"/>
      <c r="FT44" s="470"/>
      <c r="FU44" s="470"/>
      <c r="FV44" s="470"/>
      <c r="FW44" s="471"/>
      <c r="FX44" s="472"/>
      <c r="FY44" s="473"/>
      <c r="FZ44" s="472"/>
      <c r="GA44" s="474"/>
      <c r="GB44" s="475"/>
      <c r="GC44" s="470"/>
      <c r="GD44" s="470"/>
      <c r="GE44" s="470"/>
      <c r="GF44" s="471"/>
      <c r="GG44" s="472"/>
      <c r="GH44" s="473"/>
      <c r="GI44" s="472"/>
      <c r="GJ44" s="474"/>
      <c r="GK44" s="475"/>
      <c r="GL44" s="470"/>
      <c r="GM44" s="470"/>
      <c r="GN44" s="470"/>
      <c r="GO44" s="471"/>
      <c r="GP44" s="472"/>
      <c r="GQ44" s="473"/>
      <c r="GR44" s="472"/>
      <c r="GS44" s="474"/>
      <c r="GT44" s="475"/>
      <c r="GU44" s="477">
        <v>43321</v>
      </c>
      <c r="GV44" s="136"/>
      <c r="GW44" s="100"/>
      <c r="GX44" s="114"/>
      <c r="GY44" s="114"/>
      <c r="GZ44" s="588"/>
      <c r="HA44" s="229"/>
      <c r="HB44" s="116"/>
      <c r="HC44" s="116"/>
    </row>
    <row r="45" spans="2:211" x14ac:dyDescent="0.25">
      <c r="B45" s="116"/>
      <c r="C45" s="124"/>
      <c r="D45" s="41"/>
      <c r="E45" s="42"/>
      <c r="F45" s="43"/>
      <c r="G45" s="44"/>
      <c r="H45" s="45"/>
      <c r="I45" s="46"/>
      <c r="J45" s="155" t="s">
        <v>282</v>
      </c>
      <c r="K45" s="494" t="s">
        <v>29</v>
      </c>
      <c r="L45" s="660" t="s">
        <v>634</v>
      </c>
      <c r="M45" s="105">
        <v>17190</v>
      </c>
      <c r="N45" s="87">
        <v>43304</v>
      </c>
      <c r="O45" s="466" t="s">
        <v>676</v>
      </c>
      <c r="P45" s="106">
        <v>23720</v>
      </c>
      <c r="Q45" s="150">
        <f t="shared" si="0"/>
        <v>6530</v>
      </c>
      <c r="R45" s="99">
        <v>32.5</v>
      </c>
      <c r="S45" s="99"/>
      <c r="T45" s="99"/>
      <c r="U45" s="45">
        <f t="shared" si="2"/>
        <v>770900</v>
      </c>
      <c r="V45" s="467" t="s">
        <v>125</v>
      </c>
      <c r="W45" s="468">
        <v>43320</v>
      </c>
      <c r="X45" s="469">
        <v>16704</v>
      </c>
      <c r="Y45" s="470"/>
      <c r="Z45" s="471"/>
      <c r="AA45" s="472"/>
      <c r="AB45" s="473"/>
      <c r="AC45" s="472"/>
      <c r="AD45" s="474"/>
      <c r="AE45" s="475"/>
      <c r="AF45" s="470"/>
      <c r="AG45" s="470"/>
      <c r="AH45" s="470"/>
      <c r="AI45" s="471"/>
      <c r="AJ45" s="472"/>
      <c r="AK45" s="473"/>
      <c r="AL45" s="472"/>
      <c r="AM45" s="474"/>
      <c r="AN45" s="475"/>
      <c r="AO45" s="470"/>
      <c r="AP45" s="470"/>
      <c r="AQ45" s="470"/>
      <c r="AR45" s="471"/>
      <c r="AS45" s="472"/>
      <c r="AT45" s="473"/>
      <c r="AU45" s="472"/>
      <c r="AV45" s="474"/>
      <c r="AW45" s="475"/>
      <c r="AX45" s="470"/>
      <c r="AY45" s="470"/>
      <c r="AZ45" s="470"/>
      <c r="BA45" s="471"/>
      <c r="BB45" s="472"/>
      <c r="BC45" s="473"/>
      <c r="BD45" s="472"/>
      <c r="BE45" s="474"/>
      <c r="BF45" s="475"/>
      <c r="BG45" s="470"/>
      <c r="BH45" s="470"/>
      <c r="BI45" s="470"/>
      <c r="BJ45" s="471"/>
      <c r="BK45" s="472"/>
      <c r="BL45" s="473"/>
      <c r="BM45" s="472"/>
      <c r="BN45" s="474"/>
      <c r="BO45" s="475"/>
      <c r="BP45" s="470"/>
      <c r="BQ45" s="470"/>
      <c r="BR45" s="470"/>
      <c r="BS45" s="471"/>
      <c r="BT45" s="472"/>
      <c r="BU45" s="473"/>
      <c r="BV45" s="472"/>
      <c r="BW45" s="474"/>
      <c r="BX45" s="475"/>
      <c r="BY45" s="470"/>
      <c r="BZ45" s="470"/>
      <c r="CA45" s="470"/>
      <c r="CB45" s="471"/>
      <c r="CC45" s="472"/>
      <c r="CD45" s="473"/>
      <c r="CE45" s="472"/>
      <c r="CF45" s="474"/>
      <c r="CG45" s="475"/>
      <c r="CH45" s="470"/>
      <c r="CI45" s="470"/>
      <c r="CJ45" s="470"/>
      <c r="CK45" s="471"/>
      <c r="CL45" s="472"/>
      <c r="CM45" s="473"/>
      <c r="CN45" s="472"/>
      <c r="CO45" s="474"/>
      <c r="CP45" s="475"/>
      <c r="CQ45" s="470"/>
      <c r="CR45" s="470"/>
      <c r="CS45" s="470"/>
      <c r="CT45" s="471"/>
      <c r="CU45" s="472"/>
      <c r="CV45" s="473"/>
      <c r="CW45" s="476"/>
      <c r="CX45" s="474"/>
      <c r="CY45" s="475"/>
      <c r="CZ45" s="470"/>
      <c r="DA45" s="470"/>
      <c r="DB45" s="470"/>
      <c r="DC45" s="471"/>
      <c r="DD45" s="472"/>
      <c r="DE45" s="473"/>
      <c r="DF45" s="472"/>
      <c r="DG45" s="474"/>
      <c r="DH45" s="475"/>
      <c r="DI45" s="470"/>
      <c r="DJ45" s="470"/>
      <c r="DK45" s="470"/>
      <c r="DL45" s="471"/>
      <c r="DM45" s="472"/>
      <c r="DN45" s="473"/>
      <c r="DO45" s="472"/>
      <c r="DP45" s="474"/>
      <c r="DQ45" s="475"/>
      <c r="DR45" s="470"/>
      <c r="DS45" s="470"/>
      <c r="DT45" s="470"/>
      <c r="DU45" s="471"/>
      <c r="DV45" s="472"/>
      <c r="DW45" s="473"/>
      <c r="DX45" s="472"/>
      <c r="DY45" s="474"/>
      <c r="DZ45" s="475"/>
      <c r="EA45" s="470"/>
      <c r="EB45" s="470"/>
      <c r="EC45" s="470"/>
      <c r="ED45" s="471"/>
      <c r="EE45" s="472"/>
      <c r="EF45" s="473"/>
      <c r="EG45" s="472"/>
      <c r="EH45" s="474"/>
      <c r="EI45" s="475"/>
      <c r="EJ45" s="470"/>
      <c r="EK45" s="470"/>
      <c r="EL45" s="470"/>
      <c r="EM45" s="471"/>
      <c r="EN45" s="472"/>
      <c r="EO45" s="473"/>
      <c r="EP45" s="472"/>
      <c r="EQ45" s="474"/>
      <c r="ER45" s="475"/>
      <c r="ES45" s="470"/>
      <c r="ET45" s="470"/>
      <c r="EU45" s="470"/>
      <c r="EV45" s="471"/>
      <c r="EW45" s="472"/>
      <c r="EX45" s="473"/>
      <c r="EY45" s="472"/>
      <c r="EZ45" s="474"/>
      <c r="FA45" s="475"/>
      <c r="FB45" s="470"/>
      <c r="FC45" s="470"/>
      <c r="FD45" s="470"/>
      <c r="FE45" s="471"/>
      <c r="FF45" s="472"/>
      <c r="FG45" s="473"/>
      <c r="FH45" s="472"/>
      <c r="FI45" s="474"/>
      <c r="FJ45" s="475"/>
      <c r="FK45" s="470"/>
      <c r="FL45" s="470"/>
      <c r="FM45" s="470"/>
      <c r="FN45" s="471"/>
      <c r="FO45" s="472"/>
      <c r="FP45" s="473"/>
      <c r="FQ45" s="472"/>
      <c r="FR45" s="474"/>
      <c r="FS45" s="475"/>
      <c r="FT45" s="470"/>
      <c r="FU45" s="470"/>
      <c r="FV45" s="470"/>
      <c r="FW45" s="471"/>
      <c r="FX45" s="472"/>
      <c r="FY45" s="473"/>
      <c r="FZ45" s="472"/>
      <c r="GA45" s="474"/>
      <c r="GB45" s="475"/>
      <c r="GC45" s="470"/>
      <c r="GD45" s="470"/>
      <c r="GE45" s="470"/>
      <c r="GF45" s="471"/>
      <c r="GG45" s="472"/>
      <c r="GH45" s="473"/>
      <c r="GI45" s="472"/>
      <c r="GJ45" s="474"/>
      <c r="GK45" s="475"/>
      <c r="GL45" s="470"/>
      <c r="GM45" s="470"/>
      <c r="GN45" s="470"/>
      <c r="GO45" s="471"/>
      <c r="GP45" s="472"/>
      <c r="GQ45" s="473"/>
      <c r="GR45" s="472"/>
      <c r="GS45" s="474"/>
      <c r="GT45" s="475"/>
      <c r="GU45" s="478">
        <v>43320</v>
      </c>
      <c r="GV45" s="136"/>
      <c r="GW45" s="100"/>
      <c r="GX45" s="114"/>
      <c r="GY45" s="114"/>
      <c r="GZ45" s="588"/>
      <c r="HA45" s="229"/>
      <c r="HB45" s="116"/>
      <c r="HC45" s="116"/>
    </row>
    <row r="46" spans="2:211" x14ac:dyDescent="0.25">
      <c r="B46" s="116"/>
      <c r="C46" s="124"/>
      <c r="D46" s="41"/>
      <c r="E46" s="42"/>
      <c r="F46" s="43"/>
      <c r="G46" s="44"/>
      <c r="H46" s="45"/>
      <c r="I46" s="46"/>
      <c r="J46" s="155" t="s">
        <v>712</v>
      </c>
      <c r="K46" s="494" t="s">
        <v>430</v>
      </c>
      <c r="L46" s="660" t="s">
        <v>635</v>
      </c>
      <c r="M46" s="105">
        <v>19400</v>
      </c>
      <c r="N46" s="87">
        <v>43305</v>
      </c>
      <c r="O46" s="575">
        <v>187</v>
      </c>
      <c r="P46" s="106">
        <v>19440</v>
      </c>
      <c r="Q46" s="644">
        <f t="shared" si="0"/>
        <v>40</v>
      </c>
      <c r="R46" s="99">
        <v>41.6</v>
      </c>
      <c r="S46" s="99"/>
      <c r="T46" s="99"/>
      <c r="U46" s="45">
        <f t="shared" si="2"/>
        <v>808704</v>
      </c>
      <c r="V46" s="467" t="s">
        <v>125</v>
      </c>
      <c r="W46" s="468">
        <v>43314</v>
      </c>
      <c r="X46" s="469"/>
      <c r="Y46" s="470"/>
      <c r="Z46" s="471"/>
      <c r="AA46" s="472"/>
      <c r="AB46" s="473"/>
      <c r="AC46" s="472"/>
      <c r="AD46" s="474"/>
      <c r="AE46" s="475"/>
      <c r="AF46" s="470"/>
      <c r="AG46" s="470"/>
      <c r="AH46" s="470"/>
      <c r="AI46" s="471"/>
      <c r="AJ46" s="472"/>
      <c r="AK46" s="473"/>
      <c r="AL46" s="472"/>
      <c r="AM46" s="474"/>
      <c r="AN46" s="475"/>
      <c r="AO46" s="470"/>
      <c r="AP46" s="470"/>
      <c r="AQ46" s="470"/>
      <c r="AR46" s="471"/>
      <c r="AS46" s="472"/>
      <c r="AT46" s="473"/>
      <c r="AU46" s="472"/>
      <c r="AV46" s="474"/>
      <c r="AW46" s="475"/>
      <c r="AX46" s="470"/>
      <c r="AY46" s="470"/>
      <c r="AZ46" s="470"/>
      <c r="BA46" s="471"/>
      <c r="BB46" s="472"/>
      <c r="BC46" s="473"/>
      <c r="BD46" s="472"/>
      <c r="BE46" s="474"/>
      <c r="BF46" s="475"/>
      <c r="BG46" s="470"/>
      <c r="BH46" s="470"/>
      <c r="BI46" s="470"/>
      <c r="BJ46" s="471"/>
      <c r="BK46" s="472"/>
      <c r="BL46" s="473"/>
      <c r="BM46" s="472"/>
      <c r="BN46" s="474"/>
      <c r="BO46" s="475"/>
      <c r="BP46" s="470"/>
      <c r="BQ46" s="470"/>
      <c r="BR46" s="470"/>
      <c r="BS46" s="471"/>
      <c r="BT46" s="472"/>
      <c r="BU46" s="473"/>
      <c r="BV46" s="472"/>
      <c r="BW46" s="474"/>
      <c r="BX46" s="475"/>
      <c r="BY46" s="470"/>
      <c r="BZ46" s="470"/>
      <c r="CA46" s="470"/>
      <c r="CB46" s="471"/>
      <c r="CC46" s="472"/>
      <c r="CD46" s="473"/>
      <c r="CE46" s="472"/>
      <c r="CF46" s="474"/>
      <c r="CG46" s="475"/>
      <c r="CH46" s="470"/>
      <c r="CI46" s="470"/>
      <c r="CJ46" s="470"/>
      <c r="CK46" s="471"/>
      <c r="CL46" s="472"/>
      <c r="CM46" s="473"/>
      <c r="CN46" s="472"/>
      <c r="CO46" s="474"/>
      <c r="CP46" s="475"/>
      <c r="CQ46" s="470"/>
      <c r="CR46" s="470"/>
      <c r="CS46" s="470"/>
      <c r="CT46" s="471"/>
      <c r="CU46" s="472"/>
      <c r="CV46" s="473"/>
      <c r="CW46" s="476"/>
      <c r="CX46" s="474"/>
      <c r="CY46" s="475"/>
      <c r="CZ46" s="470"/>
      <c r="DA46" s="470"/>
      <c r="DB46" s="470"/>
      <c r="DC46" s="471"/>
      <c r="DD46" s="472"/>
      <c r="DE46" s="473"/>
      <c r="DF46" s="472"/>
      <c r="DG46" s="474"/>
      <c r="DH46" s="475"/>
      <c r="DI46" s="470"/>
      <c r="DJ46" s="470"/>
      <c r="DK46" s="470"/>
      <c r="DL46" s="471"/>
      <c r="DM46" s="472"/>
      <c r="DN46" s="473"/>
      <c r="DO46" s="472"/>
      <c r="DP46" s="474"/>
      <c r="DQ46" s="475"/>
      <c r="DR46" s="470"/>
      <c r="DS46" s="470"/>
      <c r="DT46" s="470"/>
      <c r="DU46" s="471"/>
      <c r="DV46" s="472"/>
      <c r="DW46" s="473"/>
      <c r="DX46" s="472"/>
      <c r="DY46" s="474"/>
      <c r="DZ46" s="475"/>
      <c r="EA46" s="470"/>
      <c r="EB46" s="470"/>
      <c r="EC46" s="470"/>
      <c r="ED46" s="471"/>
      <c r="EE46" s="472"/>
      <c r="EF46" s="473"/>
      <c r="EG46" s="472"/>
      <c r="EH46" s="474"/>
      <c r="EI46" s="475"/>
      <c r="EJ46" s="470"/>
      <c r="EK46" s="470"/>
      <c r="EL46" s="470"/>
      <c r="EM46" s="471"/>
      <c r="EN46" s="472"/>
      <c r="EO46" s="473"/>
      <c r="EP46" s="472"/>
      <c r="EQ46" s="474"/>
      <c r="ER46" s="475"/>
      <c r="ES46" s="470"/>
      <c r="ET46" s="470"/>
      <c r="EU46" s="470"/>
      <c r="EV46" s="471"/>
      <c r="EW46" s="472"/>
      <c r="EX46" s="473"/>
      <c r="EY46" s="472"/>
      <c r="EZ46" s="474"/>
      <c r="FA46" s="475"/>
      <c r="FB46" s="470"/>
      <c r="FC46" s="470"/>
      <c r="FD46" s="470"/>
      <c r="FE46" s="471"/>
      <c r="FF46" s="472"/>
      <c r="FG46" s="473"/>
      <c r="FH46" s="472"/>
      <c r="FI46" s="474"/>
      <c r="FJ46" s="475"/>
      <c r="FK46" s="470"/>
      <c r="FL46" s="470"/>
      <c r="FM46" s="470"/>
      <c r="FN46" s="471"/>
      <c r="FO46" s="472"/>
      <c r="FP46" s="473"/>
      <c r="FQ46" s="472"/>
      <c r="FR46" s="474"/>
      <c r="FS46" s="475"/>
      <c r="FT46" s="470"/>
      <c r="FU46" s="470"/>
      <c r="FV46" s="470"/>
      <c r="FW46" s="471"/>
      <c r="FX46" s="472"/>
      <c r="FY46" s="473"/>
      <c r="FZ46" s="472"/>
      <c r="GA46" s="474"/>
      <c r="GB46" s="475"/>
      <c r="GC46" s="470"/>
      <c r="GD46" s="470"/>
      <c r="GE46" s="470"/>
      <c r="GF46" s="471"/>
      <c r="GG46" s="472"/>
      <c r="GH46" s="473"/>
      <c r="GI46" s="472"/>
      <c r="GJ46" s="474"/>
      <c r="GK46" s="475"/>
      <c r="GL46" s="470"/>
      <c r="GM46" s="470"/>
      <c r="GN46" s="470"/>
      <c r="GO46" s="471"/>
      <c r="GP46" s="472"/>
      <c r="GQ46" s="473"/>
      <c r="GR46" s="472"/>
      <c r="GS46" s="474"/>
      <c r="GT46" s="475"/>
      <c r="GU46" s="478"/>
      <c r="GV46" s="136"/>
      <c r="GW46" s="100"/>
      <c r="GX46" s="114"/>
      <c r="GY46" s="114"/>
      <c r="GZ46" s="588"/>
      <c r="HA46" s="229"/>
      <c r="HB46" s="116"/>
      <c r="HC46" s="116"/>
    </row>
    <row r="47" spans="2:211" x14ac:dyDescent="0.25">
      <c r="B47" s="116"/>
      <c r="C47" s="124"/>
      <c r="D47" s="41"/>
      <c r="E47" s="42"/>
      <c r="F47" s="43"/>
      <c r="G47" s="44"/>
      <c r="H47" s="45"/>
      <c r="I47" s="46"/>
      <c r="J47" s="155" t="s">
        <v>628</v>
      </c>
      <c r="K47" s="494" t="s">
        <v>29</v>
      </c>
      <c r="L47" s="660" t="s">
        <v>635</v>
      </c>
      <c r="M47" s="105">
        <v>16920</v>
      </c>
      <c r="N47" s="87">
        <v>43306</v>
      </c>
      <c r="O47" s="466" t="s">
        <v>685</v>
      </c>
      <c r="P47" s="106">
        <v>22515</v>
      </c>
      <c r="Q47" s="150">
        <f t="shared" si="0"/>
        <v>5595</v>
      </c>
      <c r="R47" s="99">
        <v>32.5</v>
      </c>
      <c r="S47" s="99"/>
      <c r="T47" s="99"/>
      <c r="U47" s="45">
        <f t="shared" si="2"/>
        <v>731737.5</v>
      </c>
      <c r="V47" s="467" t="s">
        <v>125</v>
      </c>
      <c r="W47" s="468">
        <v>43322</v>
      </c>
      <c r="X47" s="469">
        <v>16704</v>
      </c>
      <c r="Y47" s="470"/>
      <c r="Z47" s="471"/>
      <c r="AA47" s="472"/>
      <c r="AB47" s="473"/>
      <c r="AC47" s="472"/>
      <c r="AD47" s="474"/>
      <c r="AE47" s="475"/>
      <c r="AF47" s="470"/>
      <c r="AG47" s="470"/>
      <c r="AH47" s="470"/>
      <c r="AI47" s="471"/>
      <c r="AJ47" s="472"/>
      <c r="AK47" s="473"/>
      <c r="AL47" s="472"/>
      <c r="AM47" s="474"/>
      <c r="AN47" s="475"/>
      <c r="AO47" s="470"/>
      <c r="AP47" s="470"/>
      <c r="AQ47" s="470"/>
      <c r="AR47" s="471"/>
      <c r="AS47" s="472"/>
      <c r="AT47" s="473"/>
      <c r="AU47" s="472"/>
      <c r="AV47" s="474"/>
      <c r="AW47" s="475"/>
      <c r="AX47" s="470"/>
      <c r="AY47" s="470"/>
      <c r="AZ47" s="470"/>
      <c r="BA47" s="471"/>
      <c r="BB47" s="472"/>
      <c r="BC47" s="473"/>
      <c r="BD47" s="472"/>
      <c r="BE47" s="474"/>
      <c r="BF47" s="475"/>
      <c r="BG47" s="470"/>
      <c r="BH47" s="470"/>
      <c r="BI47" s="470"/>
      <c r="BJ47" s="471"/>
      <c r="BK47" s="472"/>
      <c r="BL47" s="473"/>
      <c r="BM47" s="472"/>
      <c r="BN47" s="474"/>
      <c r="BO47" s="475"/>
      <c r="BP47" s="470"/>
      <c r="BQ47" s="470"/>
      <c r="BR47" s="470"/>
      <c r="BS47" s="471"/>
      <c r="BT47" s="472"/>
      <c r="BU47" s="473"/>
      <c r="BV47" s="472"/>
      <c r="BW47" s="474"/>
      <c r="BX47" s="475"/>
      <c r="BY47" s="470"/>
      <c r="BZ47" s="470"/>
      <c r="CA47" s="470"/>
      <c r="CB47" s="471"/>
      <c r="CC47" s="472"/>
      <c r="CD47" s="473"/>
      <c r="CE47" s="472"/>
      <c r="CF47" s="474"/>
      <c r="CG47" s="475"/>
      <c r="CH47" s="470"/>
      <c r="CI47" s="470"/>
      <c r="CJ47" s="470"/>
      <c r="CK47" s="471"/>
      <c r="CL47" s="472"/>
      <c r="CM47" s="473"/>
      <c r="CN47" s="472"/>
      <c r="CO47" s="474"/>
      <c r="CP47" s="475"/>
      <c r="CQ47" s="470"/>
      <c r="CR47" s="470"/>
      <c r="CS47" s="470"/>
      <c r="CT47" s="471"/>
      <c r="CU47" s="472"/>
      <c r="CV47" s="473"/>
      <c r="CW47" s="476"/>
      <c r="CX47" s="474"/>
      <c r="CY47" s="475"/>
      <c r="CZ47" s="470"/>
      <c r="DA47" s="470"/>
      <c r="DB47" s="470"/>
      <c r="DC47" s="471"/>
      <c r="DD47" s="472"/>
      <c r="DE47" s="473"/>
      <c r="DF47" s="472"/>
      <c r="DG47" s="474"/>
      <c r="DH47" s="475"/>
      <c r="DI47" s="470"/>
      <c r="DJ47" s="470"/>
      <c r="DK47" s="470"/>
      <c r="DL47" s="471"/>
      <c r="DM47" s="472"/>
      <c r="DN47" s="473"/>
      <c r="DO47" s="472"/>
      <c r="DP47" s="474"/>
      <c r="DQ47" s="475"/>
      <c r="DR47" s="470"/>
      <c r="DS47" s="470"/>
      <c r="DT47" s="470"/>
      <c r="DU47" s="471"/>
      <c r="DV47" s="472"/>
      <c r="DW47" s="473"/>
      <c r="DX47" s="472"/>
      <c r="DY47" s="474"/>
      <c r="DZ47" s="475"/>
      <c r="EA47" s="470"/>
      <c r="EB47" s="470"/>
      <c r="EC47" s="470"/>
      <c r="ED47" s="471"/>
      <c r="EE47" s="472"/>
      <c r="EF47" s="473"/>
      <c r="EG47" s="472"/>
      <c r="EH47" s="474"/>
      <c r="EI47" s="475"/>
      <c r="EJ47" s="470"/>
      <c r="EK47" s="470"/>
      <c r="EL47" s="470"/>
      <c r="EM47" s="471"/>
      <c r="EN47" s="472"/>
      <c r="EO47" s="473"/>
      <c r="EP47" s="472"/>
      <c r="EQ47" s="474"/>
      <c r="ER47" s="475"/>
      <c r="ES47" s="470"/>
      <c r="ET47" s="470"/>
      <c r="EU47" s="470"/>
      <c r="EV47" s="471"/>
      <c r="EW47" s="472"/>
      <c r="EX47" s="473"/>
      <c r="EY47" s="472"/>
      <c r="EZ47" s="474"/>
      <c r="FA47" s="475"/>
      <c r="FB47" s="470"/>
      <c r="FC47" s="470"/>
      <c r="FD47" s="470"/>
      <c r="FE47" s="471"/>
      <c r="FF47" s="472"/>
      <c r="FG47" s="473"/>
      <c r="FH47" s="472"/>
      <c r="FI47" s="474"/>
      <c r="FJ47" s="475"/>
      <c r="FK47" s="470"/>
      <c r="FL47" s="470"/>
      <c r="FM47" s="470"/>
      <c r="FN47" s="471"/>
      <c r="FO47" s="472"/>
      <c r="FP47" s="473"/>
      <c r="FQ47" s="472"/>
      <c r="FR47" s="474"/>
      <c r="FS47" s="475"/>
      <c r="FT47" s="470"/>
      <c r="FU47" s="470"/>
      <c r="FV47" s="470"/>
      <c r="FW47" s="471"/>
      <c r="FX47" s="472"/>
      <c r="FY47" s="473"/>
      <c r="FZ47" s="472"/>
      <c r="GA47" s="474"/>
      <c r="GB47" s="475"/>
      <c r="GC47" s="470"/>
      <c r="GD47" s="470"/>
      <c r="GE47" s="470"/>
      <c r="GF47" s="471"/>
      <c r="GG47" s="472"/>
      <c r="GH47" s="473"/>
      <c r="GI47" s="472"/>
      <c r="GJ47" s="474"/>
      <c r="GK47" s="475"/>
      <c r="GL47" s="470"/>
      <c r="GM47" s="470"/>
      <c r="GN47" s="470"/>
      <c r="GO47" s="471"/>
      <c r="GP47" s="472"/>
      <c r="GQ47" s="473"/>
      <c r="GR47" s="472"/>
      <c r="GS47" s="474"/>
      <c r="GT47" s="475"/>
      <c r="GU47" s="478">
        <v>43322</v>
      </c>
      <c r="GV47" s="136"/>
      <c r="GW47" s="100"/>
      <c r="GX47" s="114"/>
      <c r="GY47" s="114"/>
      <c r="GZ47" s="588"/>
      <c r="HA47" s="229"/>
      <c r="HB47" s="116"/>
      <c r="HC47" s="116"/>
    </row>
    <row r="48" spans="2:211" x14ac:dyDescent="0.25">
      <c r="B48" s="116"/>
      <c r="C48" s="124"/>
      <c r="D48" s="41"/>
      <c r="E48" s="42"/>
      <c r="F48" s="43"/>
      <c r="G48" s="44"/>
      <c r="H48" s="45"/>
      <c r="I48" s="46"/>
      <c r="J48" s="155" t="s">
        <v>629</v>
      </c>
      <c r="K48" s="494" t="s">
        <v>437</v>
      </c>
      <c r="L48" s="660" t="s">
        <v>635</v>
      </c>
      <c r="M48" s="105">
        <v>11190</v>
      </c>
      <c r="N48" s="87">
        <v>43306</v>
      </c>
      <c r="O48" s="466" t="s">
        <v>684</v>
      </c>
      <c r="P48" s="106">
        <v>13435</v>
      </c>
      <c r="Q48" s="150">
        <f t="shared" si="0"/>
        <v>2245</v>
      </c>
      <c r="R48" s="99">
        <v>32.5</v>
      </c>
      <c r="S48" s="99"/>
      <c r="T48" s="99"/>
      <c r="U48" s="45">
        <f t="shared" si="2"/>
        <v>436637.5</v>
      </c>
      <c r="V48" s="467" t="s">
        <v>125</v>
      </c>
      <c r="W48" s="468">
        <v>43325</v>
      </c>
      <c r="X48" s="469">
        <v>10774.08</v>
      </c>
      <c r="Y48" s="470"/>
      <c r="Z48" s="471"/>
      <c r="AA48" s="472"/>
      <c r="AB48" s="473"/>
      <c r="AC48" s="472"/>
      <c r="AD48" s="474"/>
      <c r="AE48" s="475"/>
      <c r="AF48" s="470"/>
      <c r="AG48" s="470"/>
      <c r="AH48" s="470"/>
      <c r="AI48" s="471"/>
      <c r="AJ48" s="472"/>
      <c r="AK48" s="473"/>
      <c r="AL48" s="472"/>
      <c r="AM48" s="474"/>
      <c r="AN48" s="475"/>
      <c r="AO48" s="470"/>
      <c r="AP48" s="470"/>
      <c r="AQ48" s="470"/>
      <c r="AR48" s="471"/>
      <c r="AS48" s="472"/>
      <c r="AT48" s="473"/>
      <c r="AU48" s="472"/>
      <c r="AV48" s="474"/>
      <c r="AW48" s="475"/>
      <c r="AX48" s="470"/>
      <c r="AY48" s="470"/>
      <c r="AZ48" s="470"/>
      <c r="BA48" s="471"/>
      <c r="BB48" s="472"/>
      <c r="BC48" s="473"/>
      <c r="BD48" s="472"/>
      <c r="BE48" s="474"/>
      <c r="BF48" s="475"/>
      <c r="BG48" s="470"/>
      <c r="BH48" s="470"/>
      <c r="BI48" s="470"/>
      <c r="BJ48" s="471"/>
      <c r="BK48" s="472"/>
      <c r="BL48" s="473"/>
      <c r="BM48" s="472"/>
      <c r="BN48" s="474"/>
      <c r="BO48" s="475"/>
      <c r="BP48" s="470"/>
      <c r="BQ48" s="470"/>
      <c r="BR48" s="470"/>
      <c r="BS48" s="471"/>
      <c r="BT48" s="472"/>
      <c r="BU48" s="473"/>
      <c r="BV48" s="472"/>
      <c r="BW48" s="474"/>
      <c r="BX48" s="475"/>
      <c r="BY48" s="470"/>
      <c r="BZ48" s="470"/>
      <c r="CA48" s="470"/>
      <c r="CB48" s="471"/>
      <c r="CC48" s="472"/>
      <c r="CD48" s="473"/>
      <c r="CE48" s="472"/>
      <c r="CF48" s="474"/>
      <c r="CG48" s="475"/>
      <c r="CH48" s="470"/>
      <c r="CI48" s="470"/>
      <c r="CJ48" s="470"/>
      <c r="CK48" s="471"/>
      <c r="CL48" s="472"/>
      <c r="CM48" s="473"/>
      <c r="CN48" s="472"/>
      <c r="CO48" s="474"/>
      <c r="CP48" s="475"/>
      <c r="CQ48" s="470"/>
      <c r="CR48" s="470"/>
      <c r="CS48" s="470"/>
      <c r="CT48" s="471"/>
      <c r="CU48" s="472"/>
      <c r="CV48" s="473"/>
      <c r="CW48" s="476"/>
      <c r="CX48" s="474"/>
      <c r="CY48" s="475"/>
      <c r="CZ48" s="470"/>
      <c r="DA48" s="470"/>
      <c r="DB48" s="470"/>
      <c r="DC48" s="471"/>
      <c r="DD48" s="472"/>
      <c r="DE48" s="473"/>
      <c r="DF48" s="472"/>
      <c r="DG48" s="474"/>
      <c r="DH48" s="475"/>
      <c r="DI48" s="470"/>
      <c r="DJ48" s="470"/>
      <c r="DK48" s="470"/>
      <c r="DL48" s="471"/>
      <c r="DM48" s="472"/>
      <c r="DN48" s="473"/>
      <c r="DO48" s="472"/>
      <c r="DP48" s="474"/>
      <c r="DQ48" s="475"/>
      <c r="DR48" s="470"/>
      <c r="DS48" s="470"/>
      <c r="DT48" s="470"/>
      <c r="DU48" s="471"/>
      <c r="DV48" s="472"/>
      <c r="DW48" s="473"/>
      <c r="DX48" s="472"/>
      <c r="DY48" s="474"/>
      <c r="DZ48" s="475"/>
      <c r="EA48" s="470"/>
      <c r="EB48" s="470"/>
      <c r="EC48" s="470"/>
      <c r="ED48" s="471"/>
      <c r="EE48" s="472"/>
      <c r="EF48" s="473"/>
      <c r="EG48" s="472"/>
      <c r="EH48" s="474"/>
      <c r="EI48" s="475"/>
      <c r="EJ48" s="470"/>
      <c r="EK48" s="470"/>
      <c r="EL48" s="470"/>
      <c r="EM48" s="471"/>
      <c r="EN48" s="472"/>
      <c r="EO48" s="473"/>
      <c r="EP48" s="472"/>
      <c r="EQ48" s="474"/>
      <c r="ER48" s="475"/>
      <c r="ES48" s="470"/>
      <c r="ET48" s="470"/>
      <c r="EU48" s="470"/>
      <c r="EV48" s="471"/>
      <c r="EW48" s="472"/>
      <c r="EX48" s="473"/>
      <c r="EY48" s="472"/>
      <c r="EZ48" s="474"/>
      <c r="FA48" s="475"/>
      <c r="FB48" s="470"/>
      <c r="FC48" s="470"/>
      <c r="FD48" s="470"/>
      <c r="FE48" s="471"/>
      <c r="FF48" s="472"/>
      <c r="FG48" s="473"/>
      <c r="FH48" s="472"/>
      <c r="FI48" s="474"/>
      <c r="FJ48" s="475"/>
      <c r="FK48" s="470"/>
      <c r="FL48" s="470"/>
      <c r="FM48" s="470"/>
      <c r="FN48" s="471"/>
      <c r="FO48" s="472"/>
      <c r="FP48" s="473"/>
      <c r="FQ48" s="472"/>
      <c r="FR48" s="474"/>
      <c r="FS48" s="475"/>
      <c r="FT48" s="470"/>
      <c r="FU48" s="470"/>
      <c r="FV48" s="470"/>
      <c r="FW48" s="471"/>
      <c r="FX48" s="472"/>
      <c r="FY48" s="473"/>
      <c r="FZ48" s="472"/>
      <c r="GA48" s="474"/>
      <c r="GB48" s="475"/>
      <c r="GC48" s="470"/>
      <c r="GD48" s="470"/>
      <c r="GE48" s="470"/>
      <c r="GF48" s="471"/>
      <c r="GG48" s="472"/>
      <c r="GH48" s="473"/>
      <c r="GI48" s="472"/>
      <c r="GJ48" s="474"/>
      <c r="GK48" s="475"/>
      <c r="GL48" s="470"/>
      <c r="GM48" s="470"/>
      <c r="GN48" s="470"/>
      <c r="GO48" s="471"/>
      <c r="GP48" s="472"/>
      <c r="GQ48" s="473"/>
      <c r="GR48" s="472"/>
      <c r="GS48" s="474"/>
      <c r="GT48" s="475"/>
      <c r="GU48" s="477">
        <v>43325</v>
      </c>
      <c r="GV48" s="136"/>
      <c r="GW48" s="100"/>
      <c r="GX48" s="114"/>
      <c r="GY48" s="114"/>
      <c r="GZ48" s="588"/>
      <c r="HA48" s="229"/>
      <c r="HB48" s="116"/>
      <c r="HC48" s="116"/>
    </row>
    <row r="49" spans="1:211" ht="18.75" x14ac:dyDescent="0.3">
      <c r="B49" s="116"/>
      <c r="C49" s="124"/>
      <c r="D49" s="41"/>
      <c r="E49" s="42"/>
      <c r="F49" s="43"/>
      <c r="G49" s="44"/>
      <c r="H49" s="45"/>
      <c r="I49" s="46"/>
      <c r="J49" s="569" t="s">
        <v>640</v>
      </c>
      <c r="K49" s="494" t="s">
        <v>641</v>
      </c>
      <c r="L49" s="664" t="s">
        <v>646</v>
      </c>
      <c r="M49" s="105">
        <v>5567.8</v>
      </c>
      <c r="N49" s="87">
        <v>43306</v>
      </c>
      <c r="O49" s="665" t="s">
        <v>642</v>
      </c>
      <c r="P49" s="106">
        <v>5567.8</v>
      </c>
      <c r="Q49" s="150">
        <f t="shared" si="0"/>
        <v>0</v>
      </c>
      <c r="R49" s="99">
        <v>36.5</v>
      </c>
      <c r="S49" s="670" t="s">
        <v>405</v>
      </c>
      <c r="T49" s="99"/>
      <c r="U49" s="45">
        <f t="shared" si="2"/>
        <v>203224.7</v>
      </c>
      <c r="V49" s="157" t="s">
        <v>125</v>
      </c>
      <c r="W49" s="158">
        <v>43312</v>
      </c>
      <c r="X49" s="508"/>
      <c r="Y49" s="159"/>
      <c r="Z49" s="160"/>
      <c r="AA49" s="161"/>
      <c r="AB49" s="162"/>
      <c r="AC49" s="161"/>
      <c r="AD49" s="163"/>
      <c r="AE49" s="164"/>
      <c r="AF49" s="159"/>
      <c r="AG49" s="159"/>
      <c r="AH49" s="159"/>
      <c r="AI49" s="160"/>
      <c r="AJ49" s="161"/>
      <c r="AK49" s="162"/>
      <c r="AL49" s="161"/>
      <c r="AM49" s="163"/>
      <c r="AN49" s="164"/>
      <c r="AO49" s="159"/>
      <c r="AP49" s="159"/>
      <c r="AQ49" s="159"/>
      <c r="AR49" s="160"/>
      <c r="AS49" s="161"/>
      <c r="AT49" s="162"/>
      <c r="AU49" s="161"/>
      <c r="AV49" s="163"/>
      <c r="AW49" s="164"/>
      <c r="AX49" s="159"/>
      <c r="AY49" s="159"/>
      <c r="AZ49" s="159"/>
      <c r="BA49" s="160"/>
      <c r="BB49" s="161"/>
      <c r="BC49" s="162"/>
      <c r="BD49" s="161"/>
      <c r="BE49" s="163"/>
      <c r="BF49" s="164"/>
      <c r="BG49" s="159"/>
      <c r="BH49" s="159"/>
      <c r="BI49" s="159"/>
      <c r="BJ49" s="160"/>
      <c r="BK49" s="161"/>
      <c r="BL49" s="162"/>
      <c r="BM49" s="161"/>
      <c r="BN49" s="163"/>
      <c r="BO49" s="164"/>
      <c r="BP49" s="159"/>
      <c r="BQ49" s="159"/>
      <c r="BR49" s="159"/>
      <c r="BS49" s="160"/>
      <c r="BT49" s="161"/>
      <c r="BU49" s="162"/>
      <c r="BV49" s="161"/>
      <c r="BW49" s="163"/>
      <c r="BX49" s="164"/>
      <c r="BY49" s="159"/>
      <c r="BZ49" s="159"/>
      <c r="CA49" s="159"/>
      <c r="CB49" s="160"/>
      <c r="CC49" s="161"/>
      <c r="CD49" s="162"/>
      <c r="CE49" s="161"/>
      <c r="CF49" s="163"/>
      <c r="CG49" s="164"/>
      <c r="CH49" s="159"/>
      <c r="CI49" s="159"/>
      <c r="CJ49" s="159"/>
      <c r="CK49" s="160"/>
      <c r="CL49" s="161"/>
      <c r="CM49" s="162"/>
      <c r="CN49" s="161"/>
      <c r="CO49" s="163"/>
      <c r="CP49" s="164"/>
      <c r="CQ49" s="159"/>
      <c r="CR49" s="159"/>
      <c r="CS49" s="159"/>
      <c r="CT49" s="160"/>
      <c r="CU49" s="161"/>
      <c r="CV49" s="162"/>
      <c r="CW49" s="509"/>
      <c r="CX49" s="163"/>
      <c r="CY49" s="164"/>
      <c r="CZ49" s="159"/>
      <c r="DA49" s="159"/>
      <c r="DB49" s="159"/>
      <c r="DC49" s="160"/>
      <c r="DD49" s="161"/>
      <c r="DE49" s="162"/>
      <c r="DF49" s="161"/>
      <c r="DG49" s="163"/>
      <c r="DH49" s="164"/>
      <c r="DI49" s="159"/>
      <c r="DJ49" s="159"/>
      <c r="DK49" s="159"/>
      <c r="DL49" s="160"/>
      <c r="DM49" s="161"/>
      <c r="DN49" s="162"/>
      <c r="DO49" s="161"/>
      <c r="DP49" s="163"/>
      <c r="DQ49" s="164"/>
      <c r="DR49" s="159"/>
      <c r="DS49" s="159"/>
      <c r="DT49" s="159"/>
      <c r="DU49" s="160"/>
      <c r="DV49" s="161"/>
      <c r="DW49" s="162"/>
      <c r="DX49" s="161"/>
      <c r="DY49" s="163"/>
      <c r="DZ49" s="164"/>
      <c r="EA49" s="159"/>
      <c r="EB49" s="159"/>
      <c r="EC49" s="159"/>
      <c r="ED49" s="160"/>
      <c r="EE49" s="161"/>
      <c r="EF49" s="162"/>
      <c r="EG49" s="161"/>
      <c r="EH49" s="163"/>
      <c r="EI49" s="164"/>
      <c r="EJ49" s="159"/>
      <c r="EK49" s="159"/>
      <c r="EL49" s="159"/>
      <c r="EM49" s="160"/>
      <c r="EN49" s="161"/>
      <c r="EO49" s="162"/>
      <c r="EP49" s="161"/>
      <c r="EQ49" s="163"/>
      <c r="ER49" s="164"/>
      <c r="ES49" s="159"/>
      <c r="ET49" s="159"/>
      <c r="EU49" s="159"/>
      <c r="EV49" s="160"/>
      <c r="EW49" s="161"/>
      <c r="EX49" s="162"/>
      <c r="EY49" s="161"/>
      <c r="EZ49" s="163"/>
      <c r="FA49" s="164"/>
      <c r="FB49" s="159"/>
      <c r="FC49" s="159"/>
      <c r="FD49" s="159"/>
      <c r="FE49" s="160"/>
      <c r="FF49" s="161"/>
      <c r="FG49" s="162"/>
      <c r="FH49" s="161"/>
      <c r="FI49" s="163"/>
      <c r="FJ49" s="164"/>
      <c r="FK49" s="159"/>
      <c r="FL49" s="159"/>
      <c r="FM49" s="159"/>
      <c r="FN49" s="160"/>
      <c r="FO49" s="161"/>
      <c r="FP49" s="162"/>
      <c r="FQ49" s="161"/>
      <c r="FR49" s="163"/>
      <c r="FS49" s="164"/>
      <c r="FT49" s="159"/>
      <c r="FU49" s="159"/>
      <c r="FV49" s="159"/>
      <c r="FW49" s="160"/>
      <c r="FX49" s="161"/>
      <c r="FY49" s="162"/>
      <c r="FZ49" s="161"/>
      <c r="GA49" s="163"/>
      <c r="GB49" s="164"/>
      <c r="GC49" s="159"/>
      <c r="GD49" s="159"/>
      <c r="GE49" s="159"/>
      <c r="GF49" s="160"/>
      <c r="GG49" s="161"/>
      <c r="GH49" s="162"/>
      <c r="GI49" s="161"/>
      <c r="GJ49" s="163"/>
      <c r="GK49" s="164"/>
      <c r="GL49" s="159"/>
      <c r="GM49" s="159"/>
      <c r="GN49" s="159"/>
      <c r="GO49" s="160"/>
      <c r="GP49" s="161"/>
      <c r="GQ49" s="162"/>
      <c r="GR49" s="161"/>
      <c r="GS49" s="163"/>
      <c r="GT49" s="164"/>
      <c r="GU49" s="165"/>
      <c r="GV49" s="136"/>
      <c r="GW49" s="100"/>
      <c r="GX49" s="114"/>
      <c r="GY49" s="114"/>
      <c r="GZ49" s="588"/>
      <c r="HA49" s="229"/>
      <c r="HB49" s="116"/>
      <c r="HC49" s="116"/>
    </row>
    <row r="50" spans="1:211" ht="18.75" x14ac:dyDescent="0.3">
      <c r="B50" s="116"/>
      <c r="C50" s="124"/>
      <c r="D50" s="41"/>
      <c r="E50" s="42"/>
      <c r="F50" s="43"/>
      <c r="G50" s="44"/>
      <c r="H50" s="45"/>
      <c r="I50" s="46"/>
      <c r="J50" s="569" t="s">
        <v>640</v>
      </c>
      <c r="K50" s="494" t="s">
        <v>643</v>
      </c>
      <c r="L50" s="664" t="s">
        <v>647</v>
      </c>
      <c r="M50" s="105">
        <v>3704.76</v>
      </c>
      <c r="N50" s="87">
        <v>43306</v>
      </c>
      <c r="O50" s="665" t="s">
        <v>644</v>
      </c>
      <c r="P50" s="106">
        <v>3704.76</v>
      </c>
      <c r="Q50" s="150">
        <f t="shared" si="0"/>
        <v>0</v>
      </c>
      <c r="R50" s="99">
        <v>36.5</v>
      </c>
      <c r="S50" s="670" t="s">
        <v>405</v>
      </c>
      <c r="T50" s="99"/>
      <c r="U50" s="45">
        <f t="shared" si="2"/>
        <v>135223.74000000002</v>
      </c>
      <c r="V50" s="157" t="s">
        <v>125</v>
      </c>
      <c r="W50" s="158">
        <v>43312</v>
      </c>
      <c r="X50" s="508"/>
      <c r="Y50" s="159"/>
      <c r="Z50" s="160"/>
      <c r="AA50" s="161"/>
      <c r="AB50" s="162"/>
      <c r="AC50" s="161"/>
      <c r="AD50" s="163"/>
      <c r="AE50" s="164"/>
      <c r="AF50" s="159"/>
      <c r="AG50" s="159"/>
      <c r="AH50" s="159"/>
      <c r="AI50" s="160"/>
      <c r="AJ50" s="161"/>
      <c r="AK50" s="162"/>
      <c r="AL50" s="161"/>
      <c r="AM50" s="163"/>
      <c r="AN50" s="164"/>
      <c r="AO50" s="159"/>
      <c r="AP50" s="159"/>
      <c r="AQ50" s="159"/>
      <c r="AR50" s="160"/>
      <c r="AS50" s="161"/>
      <c r="AT50" s="162"/>
      <c r="AU50" s="161"/>
      <c r="AV50" s="163"/>
      <c r="AW50" s="164"/>
      <c r="AX50" s="159"/>
      <c r="AY50" s="159"/>
      <c r="AZ50" s="159"/>
      <c r="BA50" s="160"/>
      <c r="BB50" s="161"/>
      <c r="BC50" s="162"/>
      <c r="BD50" s="161"/>
      <c r="BE50" s="163"/>
      <c r="BF50" s="164"/>
      <c r="BG50" s="159"/>
      <c r="BH50" s="159"/>
      <c r="BI50" s="159"/>
      <c r="BJ50" s="160"/>
      <c r="BK50" s="161"/>
      <c r="BL50" s="162"/>
      <c r="BM50" s="161"/>
      <c r="BN50" s="163"/>
      <c r="BO50" s="164"/>
      <c r="BP50" s="159"/>
      <c r="BQ50" s="159"/>
      <c r="BR50" s="159"/>
      <c r="BS50" s="160"/>
      <c r="BT50" s="161"/>
      <c r="BU50" s="162"/>
      <c r="BV50" s="161"/>
      <c r="BW50" s="163"/>
      <c r="BX50" s="164"/>
      <c r="BY50" s="159"/>
      <c r="BZ50" s="159"/>
      <c r="CA50" s="159"/>
      <c r="CB50" s="160"/>
      <c r="CC50" s="161"/>
      <c r="CD50" s="162"/>
      <c r="CE50" s="161"/>
      <c r="CF50" s="163"/>
      <c r="CG50" s="164"/>
      <c r="CH50" s="159"/>
      <c r="CI50" s="159"/>
      <c r="CJ50" s="159"/>
      <c r="CK50" s="160"/>
      <c r="CL50" s="161"/>
      <c r="CM50" s="162"/>
      <c r="CN50" s="161"/>
      <c r="CO50" s="163"/>
      <c r="CP50" s="164"/>
      <c r="CQ50" s="159"/>
      <c r="CR50" s="159"/>
      <c r="CS50" s="159"/>
      <c r="CT50" s="160"/>
      <c r="CU50" s="161"/>
      <c r="CV50" s="162"/>
      <c r="CW50" s="509"/>
      <c r="CX50" s="163"/>
      <c r="CY50" s="164"/>
      <c r="CZ50" s="159"/>
      <c r="DA50" s="159"/>
      <c r="DB50" s="159"/>
      <c r="DC50" s="160"/>
      <c r="DD50" s="161"/>
      <c r="DE50" s="162"/>
      <c r="DF50" s="161"/>
      <c r="DG50" s="163"/>
      <c r="DH50" s="164"/>
      <c r="DI50" s="159"/>
      <c r="DJ50" s="159"/>
      <c r="DK50" s="159"/>
      <c r="DL50" s="160"/>
      <c r="DM50" s="161"/>
      <c r="DN50" s="162"/>
      <c r="DO50" s="161"/>
      <c r="DP50" s="163"/>
      <c r="DQ50" s="164"/>
      <c r="DR50" s="159"/>
      <c r="DS50" s="159"/>
      <c r="DT50" s="159"/>
      <c r="DU50" s="160"/>
      <c r="DV50" s="161"/>
      <c r="DW50" s="162"/>
      <c r="DX50" s="161"/>
      <c r="DY50" s="163"/>
      <c r="DZ50" s="164"/>
      <c r="EA50" s="159"/>
      <c r="EB50" s="159"/>
      <c r="EC50" s="159"/>
      <c r="ED50" s="160"/>
      <c r="EE50" s="161"/>
      <c r="EF50" s="162"/>
      <c r="EG50" s="161"/>
      <c r="EH50" s="163"/>
      <c r="EI50" s="164"/>
      <c r="EJ50" s="159"/>
      <c r="EK50" s="159"/>
      <c r="EL50" s="159"/>
      <c r="EM50" s="160"/>
      <c r="EN50" s="161"/>
      <c r="EO50" s="162"/>
      <c r="EP50" s="161"/>
      <c r="EQ50" s="163"/>
      <c r="ER50" s="164"/>
      <c r="ES50" s="159"/>
      <c r="ET50" s="159"/>
      <c r="EU50" s="159"/>
      <c r="EV50" s="160"/>
      <c r="EW50" s="161"/>
      <c r="EX50" s="162"/>
      <c r="EY50" s="161"/>
      <c r="EZ50" s="163"/>
      <c r="FA50" s="164"/>
      <c r="FB50" s="159"/>
      <c r="FC50" s="159"/>
      <c r="FD50" s="159"/>
      <c r="FE50" s="160"/>
      <c r="FF50" s="161"/>
      <c r="FG50" s="162"/>
      <c r="FH50" s="161"/>
      <c r="FI50" s="163"/>
      <c r="FJ50" s="164"/>
      <c r="FK50" s="159"/>
      <c r="FL50" s="159"/>
      <c r="FM50" s="159"/>
      <c r="FN50" s="160"/>
      <c r="FO50" s="161"/>
      <c r="FP50" s="162"/>
      <c r="FQ50" s="161"/>
      <c r="FR50" s="163"/>
      <c r="FS50" s="164"/>
      <c r="FT50" s="159"/>
      <c r="FU50" s="159"/>
      <c r="FV50" s="159"/>
      <c r="FW50" s="160"/>
      <c r="FX50" s="161"/>
      <c r="FY50" s="162"/>
      <c r="FZ50" s="161"/>
      <c r="GA50" s="163"/>
      <c r="GB50" s="164"/>
      <c r="GC50" s="159"/>
      <c r="GD50" s="159"/>
      <c r="GE50" s="159"/>
      <c r="GF50" s="160"/>
      <c r="GG50" s="161"/>
      <c r="GH50" s="162"/>
      <c r="GI50" s="161"/>
      <c r="GJ50" s="163"/>
      <c r="GK50" s="164"/>
      <c r="GL50" s="159"/>
      <c r="GM50" s="159"/>
      <c r="GN50" s="159"/>
      <c r="GO50" s="160"/>
      <c r="GP50" s="161"/>
      <c r="GQ50" s="162"/>
      <c r="GR50" s="161"/>
      <c r="GS50" s="163"/>
      <c r="GT50" s="164"/>
      <c r="GU50" s="165"/>
      <c r="GV50" s="136"/>
      <c r="GW50" s="100"/>
      <c r="GX50" s="114"/>
      <c r="GY50" s="114"/>
      <c r="GZ50" s="588"/>
      <c r="HA50" s="229"/>
      <c r="HB50" s="116"/>
      <c r="HC50" s="116"/>
    </row>
    <row r="51" spans="1:211" x14ac:dyDescent="0.25">
      <c r="A51" s="1">
        <v>23</v>
      </c>
      <c r="B51" s="116" t="e">
        <f>#REF!</f>
        <v>#REF!</v>
      </c>
      <c r="C51" s="116" t="e">
        <f>#REF!</f>
        <v>#REF!</v>
      </c>
      <c r="D51" s="41" t="e">
        <f>#REF!</f>
        <v>#REF!</v>
      </c>
      <c r="E51" s="42" t="e">
        <f>#REF!</f>
        <v>#REF!</v>
      </c>
      <c r="F51" s="43" t="e">
        <f>#REF!</f>
        <v>#REF!</v>
      </c>
      <c r="G51" s="44" t="e">
        <f>#REF!</f>
        <v>#REF!</v>
      </c>
      <c r="H51" s="45" t="e">
        <f>#REF!</f>
        <v>#REF!</v>
      </c>
      <c r="I51" s="46" t="e">
        <f>#REF!</f>
        <v>#REF!</v>
      </c>
      <c r="J51" s="155" t="s">
        <v>636</v>
      </c>
      <c r="K51" s="494" t="s">
        <v>31</v>
      </c>
      <c r="L51" s="660" t="s">
        <v>660</v>
      </c>
      <c r="M51" s="105">
        <v>20220</v>
      </c>
      <c r="N51" s="87">
        <v>43307</v>
      </c>
      <c r="O51" s="466" t="s">
        <v>686</v>
      </c>
      <c r="P51" s="106">
        <v>25790</v>
      </c>
      <c r="Q51" s="150">
        <f t="shared" si="0"/>
        <v>5570</v>
      </c>
      <c r="R51" s="99">
        <v>32.5</v>
      </c>
      <c r="S51" s="99"/>
      <c r="T51" s="99"/>
      <c r="U51" s="45">
        <f t="shared" si="2"/>
        <v>838175</v>
      </c>
      <c r="V51" s="467" t="s">
        <v>125</v>
      </c>
      <c r="W51" s="479">
        <v>43325</v>
      </c>
      <c r="X51" s="480">
        <v>20880</v>
      </c>
      <c r="Y51" s="470"/>
      <c r="Z51" s="471"/>
      <c r="AA51" s="472"/>
      <c r="AB51" s="473"/>
      <c r="AC51" s="472"/>
      <c r="AD51" s="474"/>
      <c r="AE51" s="475"/>
      <c r="AF51" s="470"/>
      <c r="AG51" s="470"/>
      <c r="AH51" s="470"/>
      <c r="AI51" s="471"/>
      <c r="AJ51" s="472"/>
      <c r="AK51" s="473"/>
      <c r="AL51" s="472"/>
      <c r="AM51" s="474"/>
      <c r="AN51" s="475"/>
      <c r="AO51" s="470"/>
      <c r="AP51" s="470"/>
      <c r="AQ51" s="470"/>
      <c r="AR51" s="471"/>
      <c r="AS51" s="472"/>
      <c r="AT51" s="473"/>
      <c r="AU51" s="472"/>
      <c r="AV51" s="474"/>
      <c r="AW51" s="475"/>
      <c r="AX51" s="470"/>
      <c r="AY51" s="470"/>
      <c r="AZ51" s="470"/>
      <c r="BA51" s="471"/>
      <c r="BB51" s="472"/>
      <c r="BC51" s="473"/>
      <c r="BD51" s="472"/>
      <c r="BE51" s="474"/>
      <c r="BF51" s="475"/>
      <c r="BG51" s="470"/>
      <c r="BH51" s="470"/>
      <c r="BI51" s="470"/>
      <c r="BJ51" s="471"/>
      <c r="BK51" s="472"/>
      <c r="BL51" s="473"/>
      <c r="BM51" s="472"/>
      <c r="BN51" s="474"/>
      <c r="BO51" s="475"/>
      <c r="BP51" s="470"/>
      <c r="BQ51" s="470"/>
      <c r="BR51" s="470"/>
      <c r="BS51" s="471"/>
      <c r="BT51" s="472"/>
      <c r="BU51" s="473"/>
      <c r="BV51" s="472"/>
      <c r="BW51" s="474"/>
      <c r="BX51" s="475"/>
      <c r="BY51" s="470"/>
      <c r="BZ51" s="470"/>
      <c r="CA51" s="470"/>
      <c r="CB51" s="471"/>
      <c r="CC51" s="472"/>
      <c r="CD51" s="473"/>
      <c r="CE51" s="472"/>
      <c r="CF51" s="474"/>
      <c r="CG51" s="475"/>
      <c r="CH51" s="470"/>
      <c r="CI51" s="470"/>
      <c r="CJ51" s="470"/>
      <c r="CK51" s="471"/>
      <c r="CL51" s="472"/>
      <c r="CM51" s="473"/>
      <c r="CN51" s="472"/>
      <c r="CO51" s="474"/>
      <c r="CP51" s="475"/>
      <c r="CQ51" s="470"/>
      <c r="CR51" s="470"/>
      <c r="CS51" s="470"/>
      <c r="CT51" s="471"/>
      <c r="CU51" s="472"/>
      <c r="CV51" s="473"/>
      <c r="CW51" s="472"/>
      <c r="CX51" s="474"/>
      <c r="CY51" s="475"/>
      <c r="CZ51" s="470"/>
      <c r="DA51" s="470"/>
      <c r="DB51" s="470"/>
      <c r="DC51" s="471"/>
      <c r="DD51" s="472"/>
      <c r="DE51" s="473"/>
      <c r="DF51" s="472"/>
      <c r="DG51" s="474"/>
      <c r="DH51" s="475"/>
      <c r="DI51" s="470"/>
      <c r="DJ51" s="470"/>
      <c r="DK51" s="470"/>
      <c r="DL51" s="471"/>
      <c r="DM51" s="472"/>
      <c r="DN51" s="473"/>
      <c r="DO51" s="472"/>
      <c r="DP51" s="474"/>
      <c r="DQ51" s="475"/>
      <c r="DR51" s="470"/>
      <c r="DS51" s="470"/>
      <c r="DT51" s="470"/>
      <c r="DU51" s="471"/>
      <c r="DV51" s="472"/>
      <c r="DW51" s="473"/>
      <c r="DX51" s="472"/>
      <c r="DY51" s="474"/>
      <c r="DZ51" s="475"/>
      <c r="EA51" s="470"/>
      <c r="EB51" s="470"/>
      <c r="EC51" s="470"/>
      <c r="ED51" s="471"/>
      <c r="EE51" s="472"/>
      <c r="EF51" s="473"/>
      <c r="EG51" s="472"/>
      <c r="EH51" s="474"/>
      <c r="EI51" s="475"/>
      <c r="EJ51" s="470"/>
      <c r="EK51" s="470"/>
      <c r="EL51" s="470"/>
      <c r="EM51" s="471"/>
      <c r="EN51" s="472"/>
      <c r="EO51" s="473"/>
      <c r="EP51" s="472"/>
      <c r="EQ51" s="474"/>
      <c r="ER51" s="475"/>
      <c r="ES51" s="470"/>
      <c r="ET51" s="470"/>
      <c r="EU51" s="470"/>
      <c r="EV51" s="471"/>
      <c r="EW51" s="472"/>
      <c r="EX51" s="473"/>
      <c r="EY51" s="472"/>
      <c r="EZ51" s="474"/>
      <c r="FA51" s="475"/>
      <c r="FB51" s="470"/>
      <c r="FC51" s="470"/>
      <c r="FD51" s="470"/>
      <c r="FE51" s="471"/>
      <c r="FF51" s="472"/>
      <c r="FG51" s="473"/>
      <c r="FH51" s="472"/>
      <c r="FI51" s="474"/>
      <c r="FJ51" s="475"/>
      <c r="FK51" s="470"/>
      <c r="FL51" s="470"/>
      <c r="FM51" s="470"/>
      <c r="FN51" s="471"/>
      <c r="FO51" s="472"/>
      <c r="FP51" s="473"/>
      <c r="FQ51" s="472"/>
      <c r="FR51" s="474"/>
      <c r="FS51" s="475"/>
      <c r="FT51" s="470"/>
      <c r="FU51" s="470"/>
      <c r="FV51" s="470"/>
      <c r="FW51" s="471"/>
      <c r="FX51" s="472"/>
      <c r="FY51" s="473"/>
      <c r="FZ51" s="472"/>
      <c r="GA51" s="474"/>
      <c r="GB51" s="475"/>
      <c r="GC51" s="470"/>
      <c r="GD51" s="470"/>
      <c r="GE51" s="470"/>
      <c r="GF51" s="471"/>
      <c r="GG51" s="472"/>
      <c r="GH51" s="473"/>
      <c r="GI51" s="472"/>
      <c r="GJ51" s="474"/>
      <c r="GK51" s="475"/>
      <c r="GL51" s="470"/>
      <c r="GM51" s="470"/>
      <c r="GN51" s="470"/>
      <c r="GO51" s="471"/>
      <c r="GP51" s="472"/>
      <c r="GQ51" s="473"/>
      <c r="GR51" s="472"/>
      <c r="GS51" s="474"/>
      <c r="GT51" s="475"/>
      <c r="GU51" s="477">
        <v>43325</v>
      </c>
      <c r="GV51" s="136"/>
      <c r="GW51" s="122"/>
      <c r="GX51" s="114"/>
      <c r="GY51" s="114"/>
      <c r="GZ51" s="583"/>
      <c r="HA51" s="229"/>
      <c r="HB51" s="116"/>
      <c r="HC51" s="116"/>
    </row>
    <row r="52" spans="1:211" x14ac:dyDescent="0.25">
      <c r="B52" s="116"/>
      <c r="C52" s="116"/>
      <c r="D52" s="41"/>
      <c r="E52" s="42"/>
      <c r="F52" s="43"/>
      <c r="G52" s="44"/>
      <c r="H52" s="45"/>
      <c r="I52" s="46"/>
      <c r="J52" s="482" t="s">
        <v>637</v>
      </c>
      <c r="K52" s="494" t="s">
        <v>30</v>
      </c>
      <c r="L52" s="660" t="s">
        <v>660</v>
      </c>
      <c r="M52" s="105">
        <v>12310</v>
      </c>
      <c r="N52" s="87">
        <v>43307</v>
      </c>
      <c r="O52" s="466" t="s">
        <v>695</v>
      </c>
      <c r="P52" s="106">
        <v>15580</v>
      </c>
      <c r="Q52" s="150">
        <f t="shared" si="0"/>
        <v>3270</v>
      </c>
      <c r="R52" s="166">
        <v>32.5</v>
      </c>
      <c r="S52" s="694" t="s">
        <v>309</v>
      </c>
      <c r="T52" s="694">
        <v>323</v>
      </c>
      <c r="U52" s="45">
        <f t="shared" si="2"/>
        <v>506350</v>
      </c>
      <c r="V52" s="467" t="s">
        <v>125</v>
      </c>
      <c r="W52" s="468">
        <v>43325</v>
      </c>
      <c r="X52" s="481">
        <v>10857.6</v>
      </c>
      <c r="Y52" s="470"/>
      <c r="Z52" s="471"/>
      <c r="AA52" s="472"/>
      <c r="AB52" s="473"/>
      <c r="AC52" s="472"/>
      <c r="AD52" s="474"/>
      <c r="AE52" s="475"/>
      <c r="AF52" s="470"/>
      <c r="AG52" s="470"/>
      <c r="AH52" s="470"/>
      <c r="AI52" s="471"/>
      <c r="AJ52" s="472"/>
      <c r="AK52" s="473"/>
      <c r="AL52" s="472"/>
      <c r="AM52" s="474"/>
      <c r="AN52" s="475"/>
      <c r="AO52" s="470"/>
      <c r="AP52" s="470"/>
      <c r="AQ52" s="470"/>
      <c r="AR52" s="471"/>
      <c r="AS52" s="472"/>
      <c r="AT52" s="473"/>
      <c r="AU52" s="472"/>
      <c r="AV52" s="474"/>
      <c r="AW52" s="475"/>
      <c r="AX52" s="470"/>
      <c r="AY52" s="470"/>
      <c r="AZ52" s="470"/>
      <c r="BA52" s="471"/>
      <c r="BB52" s="472"/>
      <c r="BC52" s="473"/>
      <c r="BD52" s="472"/>
      <c r="BE52" s="474"/>
      <c r="BF52" s="475"/>
      <c r="BG52" s="470"/>
      <c r="BH52" s="470"/>
      <c r="BI52" s="470"/>
      <c r="BJ52" s="471"/>
      <c r="BK52" s="472"/>
      <c r="BL52" s="473"/>
      <c r="BM52" s="472"/>
      <c r="BN52" s="474"/>
      <c r="BO52" s="475"/>
      <c r="BP52" s="470"/>
      <c r="BQ52" s="470"/>
      <c r="BR52" s="470"/>
      <c r="BS52" s="471"/>
      <c r="BT52" s="472"/>
      <c r="BU52" s="473"/>
      <c r="BV52" s="472"/>
      <c r="BW52" s="474"/>
      <c r="BX52" s="475"/>
      <c r="BY52" s="470"/>
      <c r="BZ52" s="470"/>
      <c r="CA52" s="470"/>
      <c r="CB52" s="471"/>
      <c r="CC52" s="472"/>
      <c r="CD52" s="473"/>
      <c r="CE52" s="472"/>
      <c r="CF52" s="474"/>
      <c r="CG52" s="475"/>
      <c r="CH52" s="470"/>
      <c r="CI52" s="470"/>
      <c r="CJ52" s="470"/>
      <c r="CK52" s="471"/>
      <c r="CL52" s="472"/>
      <c r="CM52" s="473"/>
      <c r="CN52" s="472"/>
      <c r="CO52" s="474"/>
      <c r="CP52" s="475"/>
      <c r="CQ52" s="470"/>
      <c r="CR52" s="470"/>
      <c r="CS52" s="470"/>
      <c r="CT52" s="471"/>
      <c r="CU52" s="472"/>
      <c r="CV52" s="473"/>
      <c r="CW52" s="472"/>
      <c r="CX52" s="474"/>
      <c r="CY52" s="475"/>
      <c r="CZ52" s="470"/>
      <c r="DA52" s="470"/>
      <c r="DB52" s="470"/>
      <c r="DC52" s="471"/>
      <c r="DD52" s="472"/>
      <c r="DE52" s="473"/>
      <c r="DF52" s="472"/>
      <c r="DG52" s="474"/>
      <c r="DH52" s="475"/>
      <c r="DI52" s="470"/>
      <c r="DJ52" s="470"/>
      <c r="DK52" s="470"/>
      <c r="DL52" s="471"/>
      <c r="DM52" s="472"/>
      <c r="DN52" s="473"/>
      <c r="DO52" s="472"/>
      <c r="DP52" s="474"/>
      <c r="DQ52" s="475"/>
      <c r="DR52" s="470"/>
      <c r="DS52" s="470"/>
      <c r="DT52" s="470"/>
      <c r="DU52" s="471"/>
      <c r="DV52" s="472"/>
      <c r="DW52" s="473"/>
      <c r="DX52" s="472"/>
      <c r="DY52" s="474"/>
      <c r="DZ52" s="475"/>
      <c r="EA52" s="470"/>
      <c r="EB52" s="470"/>
      <c r="EC52" s="470"/>
      <c r="ED52" s="471"/>
      <c r="EE52" s="472"/>
      <c r="EF52" s="473"/>
      <c r="EG52" s="472"/>
      <c r="EH52" s="474"/>
      <c r="EI52" s="475"/>
      <c r="EJ52" s="470"/>
      <c r="EK52" s="470"/>
      <c r="EL52" s="470"/>
      <c r="EM52" s="471"/>
      <c r="EN52" s="472"/>
      <c r="EO52" s="473"/>
      <c r="EP52" s="472"/>
      <c r="EQ52" s="474"/>
      <c r="ER52" s="475"/>
      <c r="ES52" s="470"/>
      <c r="ET52" s="470"/>
      <c r="EU52" s="470"/>
      <c r="EV52" s="471"/>
      <c r="EW52" s="472"/>
      <c r="EX52" s="473"/>
      <c r="EY52" s="472"/>
      <c r="EZ52" s="474"/>
      <c r="FA52" s="475"/>
      <c r="FB52" s="470"/>
      <c r="FC52" s="470"/>
      <c r="FD52" s="470"/>
      <c r="FE52" s="471"/>
      <c r="FF52" s="472"/>
      <c r="FG52" s="473"/>
      <c r="FH52" s="472"/>
      <c r="FI52" s="474"/>
      <c r="FJ52" s="475"/>
      <c r="FK52" s="470"/>
      <c r="FL52" s="470"/>
      <c r="FM52" s="470"/>
      <c r="FN52" s="471"/>
      <c r="FO52" s="472"/>
      <c r="FP52" s="473"/>
      <c r="FQ52" s="472"/>
      <c r="FR52" s="474"/>
      <c r="FS52" s="475"/>
      <c r="FT52" s="470"/>
      <c r="FU52" s="470"/>
      <c r="FV52" s="470"/>
      <c r="FW52" s="471"/>
      <c r="FX52" s="472"/>
      <c r="FY52" s="473"/>
      <c r="FZ52" s="472"/>
      <c r="GA52" s="474"/>
      <c r="GB52" s="475"/>
      <c r="GC52" s="470"/>
      <c r="GD52" s="470"/>
      <c r="GE52" s="470"/>
      <c r="GF52" s="471"/>
      <c r="GG52" s="472"/>
      <c r="GH52" s="473"/>
      <c r="GI52" s="472"/>
      <c r="GJ52" s="474"/>
      <c r="GK52" s="475"/>
      <c r="GL52" s="470"/>
      <c r="GM52" s="470"/>
      <c r="GN52" s="470"/>
      <c r="GO52" s="471"/>
      <c r="GP52" s="472"/>
      <c r="GQ52" s="473"/>
      <c r="GR52" s="472"/>
      <c r="GS52" s="474"/>
      <c r="GT52" s="475"/>
      <c r="GU52" s="477">
        <v>43325</v>
      </c>
      <c r="GV52" s="136"/>
      <c r="GW52" s="100"/>
      <c r="GX52" s="114"/>
      <c r="GY52" s="114"/>
      <c r="GZ52" s="588"/>
      <c r="HA52" s="229"/>
      <c r="HB52" s="116"/>
      <c r="HC52" s="116"/>
    </row>
    <row r="53" spans="1:211" x14ac:dyDescent="0.25">
      <c r="B53" s="116"/>
      <c r="C53" s="116"/>
      <c r="D53" s="41"/>
      <c r="E53" s="42"/>
      <c r="F53" s="43"/>
      <c r="G53" s="44"/>
      <c r="H53" s="45"/>
      <c r="I53" s="46"/>
      <c r="J53" s="155" t="s">
        <v>638</v>
      </c>
      <c r="K53" s="494" t="s">
        <v>31</v>
      </c>
      <c r="L53" s="660" t="s">
        <v>661</v>
      </c>
      <c r="M53" s="105">
        <v>21420</v>
      </c>
      <c r="N53" s="87">
        <v>43308</v>
      </c>
      <c r="O53" s="466" t="s">
        <v>700</v>
      </c>
      <c r="P53" s="106">
        <v>27660</v>
      </c>
      <c r="Q53" s="150">
        <f t="shared" si="0"/>
        <v>6240</v>
      </c>
      <c r="R53" s="166">
        <v>32.5</v>
      </c>
      <c r="S53" s="830"/>
      <c r="T53" s="831"/>
      <c r="U53" s="45">
        <f t="shared" si="2"/>
        <v>898950</v>
      </c>
      <c r="V53" s="467" t="s">
        <v>125</v>
      </c>
      <c r="W53" s="468">
        <v>43327</v>
      </c>
      <c r="X53" s="481">
        <v>20880</v>
      </c>
      <c r="Y53" s="470"/>
      <c r="Z53" s="471"/>
      <c r="AA53" s="472"/>
      <c r="AB53" s="473"/>
      <c r="AC53" s="472"/>
      <c r="AD53" s="474"/>
      <c r="AE53" s="475"/>
      <c r="AF53" s="470"/>
      <c r="AG53" s="470"/>
      <c r="AH53" s="470"/>
      <c r="AI53" s="471"/>
      <c r="AJ53" s="472"/>
      <c r="AK53" s="473"/>
      <c r="AL53" s="472"/>
      <c r="AM53" s="474"/>
      <c r="AN53" s="475"/>
      <c r="AO53" s="470"/>
      <c r="AP53" s="470"/>
      <c r="AQ53" s="470"/>
      <c r="AR53" s="471"/>
      <c r="AS53" s="472"/>
      <c r="AT53" s="473"/>
      <c r="AU53" s="472"/>
      <c r="AV53" s="474"/>
      <c r="AW53" s="475"/>
      <c r="AX53" s="470"/>
      <c r="AY53" s="470"/>
      <c r="AZ53" s="470"/>
      <c r="BA53" s="471"/>
      <c r="BB53" s="472"/>
      <c r="BC53" s="473"/>
      <c r="BD53" s="472"/>
      <c r="BE53" s="474"/>
      <c r="BF53" s="475"/>
      <c r="BG53" s="470"/>
      <c r="BH53" s="470"/>
      <c r="BI53" s="470"/>
      <c r="BJ53" s="471"/>
      <c r="BK53" s="472"/>
      <c r="BL53" s="473"/>
      <c r="BM53" s="472"/>
      <c r="BN53" s="474"/>
      <c r="BO53" s="475"/>
      <c r="BP53" s="470"/>
      <c r="BQ53" s="470"/>
      <c r="BR53" s="470"/>
      <c r="BS53" s="471"/>
      <c r="BT53" s="472"/>
      <c r="BU53" s="473"/>
      <c r="BV53" s="472"/>
      <c r="BW53" s="474"/>
      <c r="BX53" s="475"/>
      <c r="BY53" s="470"/>
      <c r="BZ53" s="470"/>
      <c r="CA53" s="470"/>
      <c r="CB53" s="471"/>
      <c r="CC53" s="472"/>
      <c r="CD53" s="473"/>
      <c r="CE53" s="472"/>
      <c r="CF53" s="474"/>
      <c r="CG53" s="475"/>
      <c r="CH53" s="470"/>
      <c r="CI53" s="470"/>
      <c r="CJ53" s="470"/>
      <c r="CK53" s="471"/>
      <c r="CL53" s="472"/>
      <c r="CM53" s="473"/>
      <c r="CN53" s="472"/>
      <c r="CO53" s="474"/>
      <c r="CP53" s="475"/>
      <c r="CQ53" s="470"/>
      <c r="CR53" s="470"/>
      <c r="CS53" s="470"/>
      <c r="CT53" s="471"/>
      <c r="CU53" s="472"/>
      <c r="CV53" s="473"/>
      <c r="CW53" s="472"/>
      <c r="CX53" s="474"/>
      <c r="CY53" s="475"/>
      <c r="CZ53" s="470"/>
      <c r="DA53" s="470"/>
      <c r="DB53" s="470"/>
      <c r="DC53" s="471"/>
      <c r="DD53" s="472"/>
      <c r="DE53" s="473"/>
      <c r="DF53" s="472"/>
      <c r="DG53" s="474"/>
      <c r="DH53" s="475"/>
      <c r="DI53" s="470"/>
      <c r="DJ53" s="470"/>
      <c r="DK53" s="470"/>
      <c r="DL53" s="471"/>
      <c r="DM53" s="472"/>
      <c r="DN53" s="473"/>
      <c r="DO53" s="472"/>
      <c r="DP53" s="474"/>
      <c r="DQ53" s="475"/>
      <c r="DR53" s="470"/>
      <c r="DS53" s="470"/>
      <c r="DT53" s="470"/>
      <c r="DU53" s="471"/>
      <c r="DV53" s="472"/>
      <c r="DW53" s="473"/>
      <c r="DX53" s="472"/>
      <c r="DY53" s="474"/>
      <c r="DZ53" s="475"/>
      <c r="EA53" s="470"/>
      <c r="EB53" s="470"/>
      <c r="EC53" s="470"/>
      <c r="ED53" s="471"/>
      <c r="EE53" s="472"/>
      <c r="EF53" s="473"/>
      <c r="EG53" s="472"/>
      <c r="EH53" s="474"/>
      <c r="EI53" s="475"/>
      <c r="EJ53" s="470"/>
      <c r="EK53" s="470"/>
      <c r="EL53" s="470"/>
      <c r="EM53" s="471"/>
      <c r="EN53" s="472"/>
      <c r="EO53" s="473"/>
      <c r="EP53" s="472"/>
      <c r="EQ53" s="474"/>
      <c r="ER53" s="475"/>
      <c r="ES53" s="470"/>
      <c r="ET53" s="470"/>
      <c r="EU53" s="470"/>
      <c r="EV53" s="471"/>
      <c r="EW53" s="472"/>
      <c r="EX53" s="473"/>
      <c r="EY53" s="472"/>
      <c r="EZ53" s="474"/>
      <c r="FA53" s="475"/>
      <c r="FB53" s="470"/>
      <c r="FC53" s="470"/>
      <c r="FD53" s="470"/>
      <c r="FE53" s="471"/>
      <c r="FF53" s="472"/>
      <c r="FG53" s="473"/>
      <c r="FH53" s="472"/>
      <c r="FI53" s="474"/>
      <c r="FJ53" s="475"/>
      <c r="FK53" s="470"/>
      <c r="FL53" s="470"/>
      <c r="FM53" s="470"/>
      <c r="FN53" s="471"/>
      <c r="FO53" s="472"/>
      <c r="FP53" s="473"/>
      <c r="FQ53" s="472"/>
      <c r="FR53" s="474"/>
      <c r="FS53" s="475"/>
      <c r="FT53" s="470"/>
      <c r="FU53" s="470"/>
      <c r="FV53" s="470"/>
      <c r="FW53" s="471"/>
      <c r="FX53" s="472"/>
      <c r="FY53" s="473"/>
      <c r="FZ53" s="472"/>
      <c r="GA53" s="474"/>
      <c r="GB53" s="475"/>
      <c r="GC53" s="470"/>
      <c r="GD53" s="470"/>
      <c r="GE53" s="470"/>
      <c r="GF53" s="471"/>
      <c r="GG53" s="472"/>
      <c r="GH53" s="473"/>
      <c r="GI53" s="472"/>
      <c r="GJ53" s="474"/>
      <c r="GK53" s="475"/>
      <c r="GL53" s="470"/>
      <c r="GM53" s="470"/>
      <c r="GN53" s="470"/>
      <c r="GO53" s="471"/>
      <c r="GP53" s="472"/>
      <c r="GQ53" s="473"/>
      <c r="GR53" s="472"/>
      <c r="GS53" s="474"/>
      <c r="GT53" s="475"/>
      <c r="GU53" s="477">
        <v>43327</v>
      </c>
      <c r="GV53" s="136"/>
      <c r="GW53" s="100"/>
      <c r="GX53" s="114"/>
      <c r="GY53" s="114"/>
      <c r="GZ53" s="588"/>
      <c r="HA53" s="229"/>
      <c r="HB53" s="116"/>
      <c r="HC53" s="116"/>
    </row>
    <row r="54" spans="1:211" x14ac:dyDescent="0.25">
      <c r="B54" s="116"/>
      <c r="C54" s="116"/>
      <c r="D54" s="41"/>
      <c r="E54" s="42"/>
      <c r="F54" s="43"/>
      <c r="G54" s="44"/>
      <c r="H54" s="45"/>
      <c r="I54" s="46"/>
      <c r="J54" s="155" t="s">
        <v>65</v>
      </c>
      <c r="K54" s="500" t="s">
        <v>87</v>
      </c>
      <c r="L54" s="659" t="s">
        <v>661</v>
      </c>
      <c r="M54" s="105">
        <v>22340</v>
      </c>
      <c r="N54" s="87">
        <v>43308</v>
      </c>
      <c r="O54" s="466" t="s">
        <v>696</v>
      </c>
      <c r="P54" s="106">
        <v>28245</v>
      </c>
      <c r="Q54" s="150">
        <f t="shared" si="0"/>
        <v>5905</v>
      </c>
      <c r="R54" s="166">
        <v>32.5</v>
      </c>
      <c r="S54" s="692" t="s">
        <v>697</v>
      </c>
      <c r="T54" s="693">
        <v>323</v>
      </c>
      <c r="U54" s="45">
        <f t="shared" si="2"/>
        <v>917962.5</v>
      </c>
      <c r="V54" s="467" t="s">
        <v>125</v>
      </c>
      <c r="W54" s="468">
        <v>43326</v>
      </c>
      <c r="X54" s="481">
        <v>20796.48</v>
      </c>
      <c r="Y54" s="470"/>
      <c r="Z54" s="471"/>
      <c r="AA54" s="472"/>
      <c r="AB54" s="473"/>
      <c r="AC54" s="472"/>
      <c r="AD54" s="474"/>
      <c r="AE54" s="475"/>
      <c r="AF54" s="470"/>
      <c r="AG54" s="470"/>
      <c r="AH54" s="470"/>
      <c r="AI54" s="471"/>
      <c r="AJ54" s="472"/>
      <c r="AK54" s="473"/>
      <c r="AL54" s="472"/>
      <c r="AM54" s="474"/>
      <c r="AN54" s="475"/>
      <c r="AO54" s="470"/>
      <c r="AP54" s="470"/>
      <c r="AQ54" s="470"/>
      <c r="AR54" s="471"/>
      <c r="AS54" s="472"/>
      <c r="AT54" s="473"/>
      <c r="AU54" s="472"/>
      <c r="AV54" s="474"/>
      <c r="AW54" s="475"/>
      <c r="AX54" s="470"/>
      <c r="AY54" s="470"/>
      <c r="AZ54" s="470"/>
      <c r="BA54" s="471"/>
      <c r="BB54" s="472"/>
      <c r="BC54" s="473"/>
      <c r="BD54" s="472"/>
      <c r="BE54" s="474"/>
      <c r="BF54" s="475"/>
      <c r="BG54" s="470"/>
      <c r="BH54" s="470"/>
      <c r="BI54" s="470"/>
      <c r="BJ54" s="471"/>
      <c r="BK54" s="472"/>
      <c r="BL54" s="473"/>
      <c r="BM54" s="472"/>
      <c r="BN54" s="474"/>
      <c r="BO54" s="475"/>
      <c r="BP54" s="470"/>
      <c r="BQ54" s="470"/>
      <c r="BR54" s="470"/>
      <c r="BS54" s="471"/>
      <c r="BT54" s="472"/>
      <c r="BU54" s="473"/>
      <c r="BV54" s="472"/>
      <c r="BW54" s="474"/>
      <c r="BX54" s="475"/>
      <c r="BY54" s="470"/>
      <c r="BZ54" s="470"/>
      <c r="CA54" s="470"/>
      <c r="CB54" s="471"/>
      <c r="CC54" s="472"/>
      <c r="CD54" s="473"/>
      <c r="CE54" s="472"/>
      <c r="CF54" s="474"/>
      <c r="CG54" s="475"/>
      <c r="CH54" s="470"/>
      <c r="CI54" s="470"/>
      <c r="CJ54" s="470"/>
      <c r="CK54" s="471"/>
      <c r="CL54" s="472"/>
      <c r="CM54" s="473"/>
      <c r="CN54" s="472"/>
      <c r="CO54" s="474"/>
      <c r="CP54" s="475"/>
      <c r="CQ54" s="470"/>
      <c r="CR54" s="470"/>
      <c r="CS54" s="470"/>
      <c r="CT54" s="471"/>
      <c r="CU54" s="472"/>
      <c r="CV54" s="473"/>
      <c r="CW54" s="472"/>
      <c r="CX54" s="474"/>
      <c r="CY54" s="475"/>
      <c r="CZ54" s="470"/>
      <c r="DA54" s="470"/>
      <c r="DB54" s="470"/>
      <c r="DC54" s="471"/>
      <c r="DD54" s="472"/>
      <c r="DE54" s="473"/>
      <c r="DF54" s="472"/>
      <c r="DG54" s="474"/>
      <c r="DH54" s="475"/>
      <c r="DI54" s="470"/>
      <c r="DJ54" s="470"/>
      <c r="DK54" s="470"/>
      <c r="DL54" s="471"/>
      <c r="DM54" s="472"/>
      <c r="DN54" s="473"/>
      <c r="DO54" s="472"/>
      <c r="DP54" s="474"/>
      <c r="DQ54" s="475"/>
      <c r="DR54" s="470"/>
      <c r="DS54" s="470"/>
      <c r="DT54" s="470"/>
      <c r="DU54" s="471"/>
      <c r="DV54" s="472"/>
      <c r="DW54" s="473"/>
      <c r="DX54" s="472"/>
      <c r="DY54" s="474"/>
      <c r="DZ54" s="475"/>
      <c r="EA54" s="470"/>
      <c r="EB54" s="470"/>
      <c r="EC54" s="470"/>
      <c r="ED54" s="471"/>
      <c r="EE54" s="472"/>
      <c r="EF54" s="473"/>
      <c r="EG54" s="472"/>
      <c r="EH54" s="474"/>
      <c r="EI54" s="475"/>
      <c r="EJ54" s="470"/>
      <c r="EK54" s="470"/>
      <c r="EL54" s="470"/>
      <c r="EM54" s="471"/>
      <c r="EN54" s="472"/>
      <c r="EO54" s="473"/>
      <c r="EP54" s="472"/>
      <c r="EQ54" s="474"/>
      <c r="ER54" s="475"/>
      <c r="ES54" s="470"/>
      <c r="ET54" s="470"/>
      <c r="EU54" s="470"/>
      <c r="EV54" s="471"/>
      <c r="EW54" s="472"/>
      <c r="EX54" s="473"/>
      <c r="EY54" s="472"/>
      <c r="EZ54" s="474"/>
      <c r="FA54" s="475"/>
      <c r="FB54" s="470"/>
      <c r="FC54" s="470"/>
      <c r="FD54" s="470"/>
      <c r="FE54" s="471"/>
      <c r="FF54" s="472"/>
      <c r="FG54" s="473"/>
      <c r="FH54" s="472"/>
      <c r="FI54" s="474"/>
      <c r="FJ54" s="475"/>
      <c r="FK54" s="470"/>
      <c r="FL54" s="470"/>
      <c r="FM54" s="470"/>
      <c r="FN54" s="471"/>
      <c r="FO54" s="472"/>
      <c r="FP54" s="473"/>
      <c r="FQ54" s="472"/>
      <c r="FR54" s="474"/>
      <c r="FS54" s="475"/>
      <c r="FT54" s="470"/>
      <c r="FU54" s="470"/>
      <c r="FV54" s="470"/>
      <c r="FW54" s="471"/>
      <c r="FX54" s="472"/>
      <c r="FY54" s="473"/>
      <c r="FZ54" s="472"/>
      <c r="GA54" s="474"/>
      <c r="GB54" s="475"/>
      <c r="GC54" s="470"/>
      <c r="GD54" s="470"/>
      <c r="GE54" s="470"/>
      <c r="GF54" s="471"/>
      <c r="GG54" s="472"/>
      <c r="GH54" s="473"/>
      <c r="GI54" s="472"/>
      <c r="GJ54" s="474"/>
      <c r="GK54" s="475"/>
      <c r="GL54" s="470"/>
      <c r="GM54" s="470"/>
      <c r="GN54" s="470"/>
      <c r="GO54" s="471"/>
      <c r="GP54" s="472"/>
      <c r="GQ54" s="473"/>
      <c r="GR54" s="472"/>
      <c r="GS54" s="474"/>
      <c r="GT54" s="475"/>
      <c r="GU54" s="477">
        <v>43326</v>
      </c>
      <c r="GV54" s="136"/>
      <c r="GW54" s="100"/>
      <c r="GX54" s="114"/>
      <c r="GY54" s="114"/>
      <c r="GZ54" s="588"/>
      <c r="HA54" s="229"/>
      <c r="HB54" s="116"/>
      <c r="HC54" s="116"/>
    </row>
    <row r="55" spans="1:211" x14ac:dyDescent="0.25">
      <c r="B55" s="116"/>
      <c r="C55" s="116"/>
      <c r="D55" s="41"/>
      <c r="E55" s="42"/>
      <c r="F55" s="43"/>
      <c r="G55" s="44"/>
      <c r="H55" s="45"/>
      <c r="I55" s="46"/>
      <c r="J55" s="155" t="s">
        <v>158</v>
      </c>
      <c r="K55" s="500" t="s">
        <v>29</v>
      </c>
      <c r="L55" s="659" t="s">
        <v>661</v>
      </c>
      <c r="M55" s="105">
        <v>15910</v>
      </c>
      <c r="N55" s="87">
        <v>43310</v>
      </c>
      <c r="O55" s="466" t="s">
        <v>701</v>
      </c>
      <c r="P55" s="106">
        <v>20370</v>
      </c>
      <c r="Q55" s="150">
        <f t="shared" si="0"/>
        <v>4460</v>
      </c>
      <c r="R55" s="166">
        <v>32.5</v>
      </c>
      <c r="S55" s="668"/>
      <c r="T55" s="669"/>
      <c r="U55" s="45">
        <f t="shared" si="2"/>
        <v>662025</v>
      </c>
      <c r="V55" s="467" t="s">
        <v>125</v>
      </c>
      <c r="W55" s="468">
        <v>43328</v>
      </c>
      <c r="X55" s="481">
        <v>16704</v>
      </c>
      <c r="Y55" s="470"/>
      <c r="Z55" s="471"/>
      <c r="AA55" s="472"/>
      <c r="AB55" s="473"/>
      <c r="AC55" s="472"/>
      <c r="AD55" s="474"/>
      <c r="AE55" s="475"/>
      <c r="AF55" s="470"/>
      <c r="AG55" s="470"/>
      <c r="AH55" s="470"/>
      <c r="AI55" s="471"/>
      <c r="AJ55" s="472"/>
      <c r="AK55" s="473"/>
      <c r="AL55" s="472"/>
      <c r="AM55" s="474"/>
      <c r="AN55" s="475"/>
      <c r="AO55" s="470"/>
      <c r="AP55" s="470"/>
      <c r="AQ55" s="470"/>
      <c r="AR55" s="471"/>
      <c r="AS55" s="472"/>
      <c r="AT55" s="473"/>
      <c r="AU55" s="472"/>
      <c r="AV55" s="474"/>
      <c r="AW55" s="475"/>
      <c r="AX55" s="470"/>
      <c r="AY55" s="470"/>
      <c r="AZ55" s="470"/>
      <c r="BA55" s="471"/>
      <c r="BB55" s="472"/>
      <c r="BC55" s="473"/>
      <c r="BD55" s="472"/>
      <c r="BE55" s="474"/>
      <c r="BF55" s="475"/>
      <c r="BG55" s="470"/>
      <c r="BH55" s="470"/>
      <c r="BI55" s="470"/>
      <c r="BJ55" s="471"/>
      <c r="BK55" s="472"/>
      <c r="BL55" s="473"/>
      <c r="BM55" s="472"/>
      <c r="BN55" s="474"/>
      <c r="BO55" s="475"/>
      <c r="BP55" s="470"/>
      <c r="BQ55" s="470"/>
      <c r="BR55" s="470"/>
      <c r="BS55" s="471"/>
      <c r="BT55" s="472"/>
      <c r="BU55" s="473"/>
      <c r="BV55" s="472"/>
      <c r="BW55" s="474"/>
      <c r="BX55" s="475"/>
      <c r="BY55" s="470"/>
      <c r="BZ55" s="470"/>
      <c r="CA55" s="470"/>
      <c r="CB55" s="471"/>
      <c r="CC55" s="472"/>
      <c r="CD55" s="473"/>
      <c r="CE55" s="472"/>
      <c r="CF55" s="474"/>
      <c r="CG55" s="475"/>
      <c r="CH55" s="470"/>
      <c r="CI55" s="470"/>
      <c r="CJ55" s="470"/>
      <c r="CK55" s="471"/>
      <c r="CL55" s="472"/>
      <c r="CM55" s="473"/>
      <c r="CN55" s="472"/>
      <c r="CO55" s="474"/>
      <c r="CP55" s="475"/>
      <c r="CQ55" s="470"/>
      <c r="CR55" s="470"/>
      <c r="CS55" s="470"/>
      <c r="CT55" s="471"/>
      <c r="CU55" s="472"/>
      <c r="CV55" s="473"/>
      <c r="CW55" s="472"/>
      <c r="CX55" s="474"/>
      <c r="CY55" s="475"/>
      <c r="CZ55" s="470"/>
      <c r="DA55" s="470"/>
      <c r="DB55" s="470"/>
      <c r="DC55" s="471"/>
      <c r="DD55" s="472"/>
      <c r="DE55" s="473"/>
      <c r="DF55" s="472"/>
      <c r="DG55" s="474"/>
      <c r="DH55" s="475"/>
      <c r="DI55" s="470"/>
      <c r="DJ55" s="470"/>
      <c r="DK55" s="470"/>
      <c r="DL55" s="471"/>
      <c r="DM55" s="472"/>
      <c r="DN55" s="473"/>
      <c r="DO55" s="472"/>
      <c r="DP55" s="474"/>
      <c r="DQ55" s="475"/>
      <c r="DR55" s="470"/>
      <c r="DS55" s="470"/>
      <c r="DT55" s="470"/>
      <c r="DU55" s="471"/>
      <c r="DV55" s="472"/>
      <c r="DW55" s="473"/>
      <c r="DX55" s="472"/>
      <c r="DY55" s="474"/>
      <c r="DZ55" s="475"/>
      <c r="EA55" s="470"/>
      <c r="EB55" s="470"/>
      <c r="EC55" s="470"/>
      <c r="ED55" s="471"/>
      <c r="EE55" s="472"/>
      <c r="EF55" s="473"/>
      <c r="EG55" s="472"/>
      <c r="EH55" s="474"/>
      <c r="EI55" s="475"/>
      <c r="EJ55" s="470"/>
      <c r="EK55" s="470"/>
      <c r="EL55" s="470"/>
      <c r="EM55" s="471"/>
      <c r="EN55" s="472"/>
      <c r="EO55" s="473"/>
      <c r="EP55" s="472"/>
      <c r="EQ55" s="474"/>
      <c r="ER55" s="475"/>
      <c r="ES55" s="470"/>
      <c r="ET55" s="470"/>
      <c r="EU55" s="470"/>
      <c r="EV55" s="471"/>
      <c r="EW55" s="472"/>
      <c r="EX55" s="473"/>
      <c r="EY55" s="472"/>
      <c r="EZ55" s="474"/>
      <c r="FA55" s="475"/>
      <c r="FB55" s="470"/>
      <c r="FC55" s="470"/>
      <c r="FD55" s="470"/>
      <c r="FE55" s="471"/>
      <c r="FF55" s="472"/>
      <c r="FG55" s="473"/>
      <c r="FH55" s="472"/>
      <c r="FI55" s="474"/>
      <c r="FJ55" s="475"/>
      <c r="FK55" s="470"/>
      <c r="FL55" s="470"/>
      <c r="FM55" s="470"/>
      <c r="FN55" s="471"/>
      <c r="FO55" s="472"/>
      <c r="FP55" s="473"/>
      <c r="FQ55" s="472"/>
      <c r="FR55" s="474"/>
      <c r="FS55" s="475"/>
      <c r="FT55" s="470"/>
      <c r="FU55" s="470"/>
      <c r="FV55" s="470"/>
      <c r="FW55" s="471"/>
      <c r="FX55" s="472"/>
      <c r="FY55" s="473"/>
      <c r="FZ55" s="472"/>
      <c r="GA55" s="474"/>
      <c r="GB55" s="475"/>
      <c r="GC55" s="470"/>
      <c r="GD55" s="470"/>
      <c r="GE55" s="470"/>
      <c r="GF55" s="471"/>
      <c r="GG55" s="472"/>
      <c r="GH55" s="473"/>
      <c r="GI55" s="472"/>
      <c r="GJ55" s="474"/>
      <c r="GK55" s="475"/>
      <c r="GL55" s="470"/>
      <c r="GM55" s="470"/>
      <c r="GN55" s="470"/>
      <c r="GO55" s="471"/>
      <c r="GP55" s="472"/>
      <c r="GQ55" s="473"/>
      <c r="GR55" s="472"/>
      <c r="GS55" s="474"/>
      <c r="GT55" s="475"/>
      <c r="GU55" s="477">
        <v>43328</v>
      </c>
      <c r="GV55" s="136"/>
      <c r="GW55" s="100"/>
      <c r="GX55" s="114"/>
      <c r="GY55" s="114"/>
      <c r="GZ55" s="588"/>
      <c r="HA55" s="229"/>
      <c r="HB55" s="116"/>
      <c r="HC55" s="116"/>
    </row>
    <row r="56" spans="1:211" ht="18.75" x14ac:dyDescent="0.3">
      <c r="B56" s="116"/>
      <c r="C56" s="116"/>
      <c r="D56" s="41"/>
      <c r="E56" s="42"/>
      <c r="F56" s="43"/>
      <c r="G56" s="44"/>
      <c r="H56" s="45"/>
      <c r="I56" s="46"/>
      <c r="J56" s="569" t="s">
        <v>640</v>
      </c>
      <c r="K56" s="500" t="s">
        <v>645</v>
      </c>
      <c r="L56" s="666" t="s">
        <v>648</v>
      </c>
      <c r="M56" s="105">
        <v>9390.7999999999993</v>
      </c>
      <c r="N56" s="87">
        <v>43311</v>
      </c>
      <c r="O56" s="665" t="s">
        <v>649</v>
      </c>
      <c r="P56" s="106">
        <v>9390.7999999999993</v>
      </c>
      <c r="Q56" s="150">
        <f t="shared" si="0"/>
        <v>0</v>
      </c>
      <c r="R56" s="166">
        <v>37</v>
      </c>
      <c r="S56" s="671" t="s">
        <v>405</v>
      </c>
      <c r="T56" s="635"/>
      <c r="U56" s="45" t="s">
        <v>13</v>
      </c>
      <c r="V56" s="467" t="s">
        <v>125</v>
      </c>
      <c r="W56" s="468">
        <v>43320</v>
      </c>
      <c r="X56" s="481"/>
      <c r="Y56" s="470"/>
      <c r="Z56" s="471"/>
      <c r="AA56" s="472"/>
      <c r="AB56" s="473"/>
      <c r="AC56" s="472"/>
      <c r="AD56" s="474"/>
      <c r="AE56" s="475"/>
      <c r="AF56" s="470"/>
      <c r="AG56" s="470"/>
      <c r="AH56" s="470"/>
      <c r="AI56" s="471"/>
      <c r="AJ56" s="472"/>
      <c r="AK56" s="473"/>
      <c r="AL56" s="472"/>
      <c r="AM56" s="474"/>
      <c r="AN56" s="475"/>
      <c r="AO56" s="470"/>
      <c r="AP56" s="470"/>
      <c r="AQ56" s="470"/>
      <c r="AR56" s="471"/>
      <c r="AS56" s="472"/>
      <c r="AT56" s="473"/>
      <c r="AU56" s="472"/>
      <c r="AV56" s="474"/>
      <c r="AW56" s="475"/>
      <c r="AX56" s="470"/>
      <c r="AY56" s="470"/>
      <c r="AZ56" s="470"/>
      <c r="BA56" s="471"/>
      <c r="BB56" s="472"/>
      <c r="BC56" s="473"/>
      <c r="BD56" s="472"/>
      <c r="BE56" s="474"/>
      <c r="BF56" s="475"/>
      <c r="BG56" s="470"/>
      <c r="BH56" s="470"/>
      <c r="BI56" s="470"/>
      <c r="BJ56" s="471"/>
      <c r="BK56" s="472"/>
      <c r="BL56" s="473"/>
      <c r="BM56" s="472"/>
      <c r="BN56" s="474"/>
      <c r="BO56" s="475"/>
      <c r="BP56" s="470"/>
      <c r="BQ56" s="470"/>
      <c r="BR56" s="470"/>
      <c r="BS56" s="471"/>
      <c r="BT56" s="472"/>
      <c r="BU56" s="473"/>
      <c r="BV56" s="472"/>
      <c r="BW56" s="474"/>
      <c r="BX56" s="475"/>
      <c r="BY56" s="470"/>
      <c r="BZ56" s="470"/>
      <c r="CA56" s="470"/>
      <c r="CB56" s="471"/>
      <c r="CC56" s="472"/>
      <c r="CD56" s="473"/>
      <c r="CE56" s="472"/>
      <c r="CF56" s="474"/>
      <c r="CG56" s="475"/>
      <c r="CH56" s="470"/>
      <c r="CI56" s="470"/>
      <c r="CJ56" s="470"/>
      <c r="CK56" s="471"/>
      <c r="CL56" s="472"/>
      <c r="CM56" s="473"/>
      <c r="CN56" s="472"/>
      <c r="CO56" s="474"/>
      <c r="CP56" s="475"/>
      <c r="CQ56" s="470"/>
      <c r="CR56" s="470"/>
      <c r="CS56" s="470"/>
      <c r="CT56" s="471"/>
      <c r="CU56" s="472"/>
      <c r="CV56" s="473"/>
      <c r="CW56" s="472"/>
      <c r="CX56" s="474"/>
      <c r="CY56" s="475"/>
      <c r="CZ56" s="470"/>
      <c r="DA56" s="470"/>
      <c r="DB56" s="470"/>
      <c r="DC56" s="471"/>
      <c r="DD56" s="472"/>
      <c r="DE56" s="473"/>
      <c r="DF56" s="472"/>
      <c r="DG56" s="474"/>
      <c r="DH56" s="475"/>
      <c r="DI56" s="470"/>
      <c r="DJ56" s="470"/>
      <c r="DK56" s="470"/>
      <c r="DL56" s="471"/>
      <c r="DM56" s="472"/>
      <c r="DN56" s="473"/>
      <c r="DO56" s="472"/>
      <c r="DP56" s="474"/>
      <c r="DQ56" s="475"/>
      <c r="DR56" s="470"/>
      <c r="DS56" s="470"/>
      <c r="DT56" s="470"/>
      <c r="DU56" s="471"/>
      <c r="DV56" s="472"/>
      <c r="DW56" s="473"/>
      <c r="DX56" s="472"/>
      <c r="DY56" s="474"/>
      <c r="DZ56" s="475"/>
      <c r="EA56" s="470"/>
      <c r="EB56" s="470"/>
      <c r="EC56" s="470"/>
      <c r="ED56" s="471"/>
      <c r="EE56" s="472"/>
      <c r="EF56" s="473"/>
      <c r="EG56" s="472"/>
      <c r="EH56" s="474"/>
      <c r="EI56" s="475"/>
      <c r="EJ56" s="470"/>
      <c r="EK56" s="470"/>
      <c r="EL56" s="470"/>
      <c r="EM56" s="471"/>
      <c r="EN56" s="472"/>
      <c r="EO56" s="473"/>
      <c r="EP56" s="472"/>
      <c r="EQ56" s="474"/>
      <c r="ER56" s="475"/>
      <c r="ES56" s="470"/>
      <c r="ET56" s="470"/>
      <c r="EU56" s="470"/>
      <c r="EV56" s="471"/>
      <c r="EW56" s="472"/>
      <c r="EX56" s="473"/>
      <c r="EY56" s="472"/>
      <c r="EZ56" s="474"/>
      <c r="FA56" s="475"/>
      <c r="FB56" s="470"/>
      <c r="FC56" s="470"/>
      <c r="FD56" s="470"/>
      <c r="FE56" s="471"/>
      <c r="FF56" s="472"/>
      <c r="FG56" s="473"/>
      <c r="FH56" s="472"/>
      <c r="FI56" s="474"/>
      <c r="FJ56" s="475"/>
      <c r="FK56" s="470"/>
      <c r="FL56" s="470"/>
      <c r="FM56" s="470"/>
      <c r="FN56" s="471"/>
      <c r="FO56" s="472"/>
      <c r="FP56" s="473"/>
      <c r="FQ56" s="472"/>
      <c r="FR56" s="474"/>
      <c r="FS56" s="475"/>
      <c r="FT56" s="470"/>
      <c r="FU56" s="470"/>
      <c r="FV56" s="470"/>
      <c r="FW56" s="471"/>
      <c r="FX56" s="472"/>
      <c r="FY56" s="473"/>
      <c r="FZ56" s="472"/>
      <c r="GA56" s="474"/>
      <c r="GB56" s="475"/>
      <c r="GC56" s="470"/>
      <c r="GD56" s="470"/>
      <c r="GE56" s="470"/>
      <c r="GF56" s="471"/>
      <c r="GG56" s="472"/>
      <c r="GH56" s="473"/>
      <c r="GI56" s="472"/>
      <c r="GJ56" s="474"/>
      <c r="GK56" s="475"/>
      <c r="GL56" s="470"/>
      <c r="GM56" s="470"/>
      <c r="GN56" s="470"/>
      <c r="GO56" s="471"/>
      <c r="GP56" s="472"/>
      <c r="GQ56" s="473"/>
      <c r="GR56" s="472"/>
      <c r="GS56" s="474"/>
      <c r="GT56" s="475"/>
      <c r="GU56" s="477"/>
      <c r="GV56" s="136"/>
      <c r="GW56" s="100"/>
      <c r="GX56" s="114"/>
      <c r="GY56" s="114"/>
      <c r="GZ56" s="588"/>
      <c r="HA56" s="229"/>
      <c r="HB56" s="116"/>
      <c r="HC56" s="116"/>
    </row>
    <row r="57" spans="1:211" x14ac:dyDescent="0.25">
      <c r="B57" s="116"/>
      <c r="C57" s="116"/>
      <c r="D57" s="41"/>
      <c r="E57" s="42"/>
      <c r="F57" s="43"/>
      <c r="G57" s="44"/>
      <c r="H57" s="45"/>
      <c r="I57" s="46"/>
      <c r="J57" s="155" t="s">
        <v>158</v>
      </c>
      <c r="K57" s="494" t="s">
        <v>289</v>
      </c>
      <c r="L57" s="660" t="s">
        <v>662</v>
      </c>
      <c r="M57" s="105">
        <v>17430</v>
      </c>
      <c r="N57" s="87">
        <v>43311</v>
      </c>
      <c r="O57" s="466" t="s">
        <v>717</v>
      </c>
      <c r="P57" s="106">
        <v>22290</v>
      </c>
      <c r="Q57" s="150">
        <f t="shared" si="0"/>
        <v>4860</v>
      </c>
      <c r="R57" s="172">
        <v>32.5</v>
      </c>
      <c r="S57" s="99"/>
      <c r="T57" s="99"/>
      <c r="U57" s="45">
        <f t="shared" si="2"/>
        <v>724425</v>
      </c>
      <c r="V57" s="467" t="s">
        <v>125</v>
      </c>
      <c r="W57" s="468">
        <v>43332</v>
      </c>
      <c r="X57" s="481">
        <v>16704</v>
      </c>
      <c r="Y57" s="470"/>
      <c r="Z57" s="471"/>
      <c r="AA57" s="472"/>
      <c r="AB57" s="473"/>
      <c r="AC57" s="472"/>
      <c r="AD57" s="474"/>
      <c r="AE57" s="475"/>
      <c r="AF57" s="470"/>
      <c r="AG57" s="470"/>
      <c r="AH57" s="470"/>
      <c r="AI57" s="471"/>
      <c r="AJ57" s="472"/>
      <c r="AK57" s="473"/>
      <c r="AL57" s="472"/>
      <c r="AM57" s="474"/>
      <c r="AN57" s="475"/>
      <c r="AO57" s="470"/>
      <c r="AP57" s="470"/>
      <c r="AQ57" s="470"/>
      <c r="AR57" s="471"/>
      <c r="AS57" s="472"/>
      <c r="AT57" s="473"/>
      <c r="AU57" s="472"/>
      <c r="AV57" s="474"/>
      <c r="AW57" s="475"/>
      <c r="AX57" s="470"/>
      <c r="AY57" s="470"/>
      <c r="AZ57" s="470"/>
      <c r="BA57" s="471"/>
      <c r="BB57" s="472"/>
      <c r="BC57" s="473"/>
      <c r="BD57" s="472"/>
      <c r="BE57" s="474"/>
      <c r="BF57" s="475"/>
      <c r="BG57" s="470"/>
      <c r="BH57" s="470"/>
      <c r="BI57" s="470"/>
      <c r="BJ57" s="471"/>
      <c r="BK57" s="472"/>
      <c r="BL57" s="473"/>
      <c r="BM57" s="472"/>
      <c r="BN57" s="474"/>
      <c r="BO57" s="475"/>
      <c r="BP57" s="470"/>
      <c r="BQ57" s="470"/>
      <c r="BR57" s="470"/>
      <c r="BS57" s="471"/>
      <c r="BT57" s="472"/>
      <c r="BU57" s="473"/>
      <c r="BV57" s="472"/>
      <c r="BW57" s="474"/>
      <c r="BX57" s="475"/>
      <c r="BY57" s="470"/>
      <c r="BZ57" s="470"/>
      <c r="CA57" s="470"/>
      <c r="CB57" s="471"/>
      <c r="CC57" s="472"/>
      <c r="CD57" s="473"/>
      <c r="CE57" s="472"/>
      <c r="CF57" s="474"/>
      <c r="CG57" s="475"/>
      <c r="CH57" s="470"/>
      <c r="CI57" s="470"/>
      <c r="CJ57" s="470"/>
      <c r="CK57" s="471"/>
      <c r="CL57" s="472"/>
      <c r="CM57" s="473"/>
      <c r="CN57" s="472"/>
      <c r="CO57" s="474"/>
      <c r="CP57" s="475"/>
      <c r="CQ57" s="470"/>
      <c r="CR57" s="470"/>
      <c r="CS57" s="470"/>
      <c r="CT57" s="471"/>
      <c r="CU57" s="472"/>
      <c r="CV57" s="473"/>
      <c r="CW57" s="472"/>
      <c r="CX57" s="474"/>
      <c r="CY57" s="475"/>
      <c r="CZ57" s="470"/>
      <c r="DA57" s="470"/>
      <c r="DB57" s="470"/>
      <c r="DC57" s="471"/>
      <c r="DD57" s="472"/>
      <c r="DE57" s="473"/>
      <c r="DF57" s="472"/>
      <c r="DG57" s="474"/>
      <c r="DH57" s="475"/>
      <c r="DI57" s="470"/>
      <c r="DJ57" s="470"/>
      <c r="DK57" s="470"/>
      <c r="DL57" s="471"/>
      <c r="DM57" s="472"/>
      <c r="DN57" s="473"/>
      <c r="DO57" s="472"/>
      <c r="DP57" s="474"/>
      <c r="DQ57" s="475"/>
      <c r="DR57" s="470"/>
      <c r="DS57" s="470"/>
      <c r="DT57" s="470"/>
      <c r="DU57" s="471"/>
      <c r="DV57" s="472"/>
      <c r="DW57" s="473"/>
      <c r="DX57" s="472"/>
      <c r="DY57" s="474"/>
      <c r="DZ57" s="475"/>
      <c r="EA57" s="470"/>
      <c r="EB57" s="470"/>
      <c r="EC57" s="470"/>
      <c r="ED57" s="471"/>
      <c r="EE57" s="472"/>
      <c r="EF57" s="473"/>
      <c r="EG57" s="472"/>
      <c r="EH57" s="474"/>
      <c r="EI57" s="475"/>
      <c r="EJ57" s="470"/>
      <c r="EK57" s="470"/>
      <c r="EL57" s="470"/>
      <c r="EM57" s="471"/>
      <c r="EN57" s="472"/>
      <c r="EO57" s="473"/>
      <c r="EP57" s="472"/>
      <c r="EQ57" s="474"/>
      <c r="ER57" s="475"/>
      <c r="ES57" s="470"/>
      <c r="ET57" s="470"/>
      <c r="EU57" s="470"/>
      <c r="EV57" s="471"/>
      <c r="EW57" s="472"/>
      <c r="EX57" s="473"/>
      <c r="EY57" s="472"/>
      <c r="EZ57" s="474"/>
      <c r="FA57" s="475"/>
      <c r="FB57" s="470"/>
      <c r="FC57" s="470"/>
      <c r="FD57" s="470"/>
      <c r="FE57" s="471"/>
      <c r="FF57" s="472"/>
      <c r="FG57" s="473"/>
      <c r="FH57" s="472"/>
      <c r="FI57" s="474"/>
      <c r="FJ57" s="475"/>
      <c r="FK57" s="470"/>
      <c r="FL57" s="470"/>
      <c r="FM57" s="470"/>
      <c r="FN57" s="471"/>
      <c r="FO57" s="472"/>
      <c r="FP57" s="473"/>
      <c r="FQ57" s="472"/>
      <c r="FR57" s="474"/>
      <c r="FS57" s="475"/>
      <c r="FT57" s="470"/>
      <c r="FU57" s="470"/>
      <c r="FV57" s="470"/>
      <c r="FW57" s="471"/>
      <c r="FX57" s="472"/>
      <c r="FY57" s="473"/>
      <c r="FZ57" s="472"/>
      <c r="GA57" s="474"/>
      <c r="GB57" s="475"/>
      <c r="GC57" s="470"/>
      <c r="GD57" s="470"/>
      <c r="GE57" s="470"/>
      <c r="GF57" s="471"/>
      <c r="GG57" s="472"/>
      <c r="GH57" s="473"/>
      <c r="GI57" s="472"/>
      <c r="GJ57" s="474"/>
      <c r="GK57" s="475"/>
      <c r="GL57" s="470"/>
      <c r="GM57" s="470"/>
      <c r="GN57" s="470"/>
      <c r="GO57" s="471"/>
      <c r="GP57" s="472"/>
      <c r="GQ57" s="473"/>
      <c r="GR57" s="472"/>
      <c r="GS57" s="474"/>
      <c r="GT57" s="475"/>
      <c r="GU57" s="477">
        <v>43332</v>
      </c>
      <c r="GV57" s="136"/>
      <c r="GW57" s="100"/>
      <c r="GX57" s="114"/>
      <c r="GY57" s="114"/>
      <c r="GZ57" s="583"/>
      <c r="HA57" s="229"/>
      <c r="HB57" s="116"/>
      <c r="HC57" s="116"/>
    </row>
    <row r="58" spans="1:211" ht="18.75" x14ac:dyDescent="0.3">
      <c r="B58" s="116"/>
      <c r="C58" s="116"/>
      <c r="D58" s="41"/>
      <c r="E58" s="42"/>
      <c r="F58" s="43"/>
      <c r="G58" s="44"/>
      <c r="H58" s="45"/>
      <c r="I58" s="46"/>
      <c r="J58" s="705" t="s">
        <v>659</v>
      </c>
      <c r="K58" s="494" t="s">
        <v>430</v>
      </c>
      <c r="L58" s="660" t="s">
        <v>662</v>
      </c>
      <c r="M58" s="499">
        <v>19630</v>
      </c>
      <c r="N58" s="87">
        <v>43312</v>
      </c>
      <c r="O58" s="576">
        <v>192</v>
      </c>
      <c r="P58" s="106">
        <v>19670</v>
      </c>
      <c r="Q58" s="150">
        <f t="shared" si="0"/>
        <v>40</v>
      </c>
      <c r="R58" s="485">
        <v>41.4</v>
      </c>
      <c r="S58" s="486"/>
      <c r="T58" s="174"/>
      <c r="U58" s="458">
        <f>R58*P58</f>
        <v>814338</v>
      </c>
      <c r="V58" s="539" t="s">
        <v>125</v>
      </c>
      <c r="W58" s="683">
        <v>43321</v>
      </c>
      <c r="X58" s="681"/>
      <c r="Y58" s="470"/>
      <c r="Z58" s="471"/>
      <c r="AA58" s="472"/>
      <c r="AB58" s="473"/>
      <c r="AC58" s="472"/>
      <c r="AD58" s="474"/>
      <c r="AE58" s="475"/>
      <c r="AF58" s="470"/>
      <c r="AG58" s="470"/>
      <c r="AH58" s="470"/>
      <c r="AI58" s="471"/>
      <c r="AJ58" s="472"/>
      <c r="AK58" s="473"/>
      <c r="AL58" s="472"/>
      <c r="AM58" s="474"/>
      <c r="AN58" s="475"/>
      <c r="AO58" s="470"/>
      <c r="AP58" s="470"/>
      <c r="AQ58" s="470"/>
      <c r="AR58" s="471"/>
      <c r="AS58" s="472"/>
      <c r="AT58" s="473"/>
      <c r="AU58" s="472"/>
      <c r="AV58" s="474"/>
      <c r="AW58" s="475"/>
      <c r="AX58" s="470"/>
      <c r="AY58" s="470"/>
      <c r="AZ58" s="470"/>
      <c r="BA58" s="471"/>
      <c r="BB58" s="472"/>
      <c r="BC58" s="473"/>
      <c r="BD58" s="472"/>
      <c r="BE58" s="474"/>
      <c r="BF58" s="475"/>
      <c r="BG58" s="470"/>
      <c r="BH58" s="470"/>
      <c r="BI58" s="470"/>
      <c r="BJ58" s="471"/>
      <c r="BK58" s="472"/>
      <c r="BL58" s="473"/>
      <c r="BM58" s="472"/>
      <c r="BN58" s="474"/>
      <c r="BO58" s="475"/>
      <c r="BP58" s="470"/>
      <c r="BQ58" s="470"/>
      <c r="BR58" s="470"/>
      <c r="BS58" s="471"/>
      <c r="BT58" s="472"/>
      <c r="BU58" s="473"/>
      <c r="BV58" s="472"/>
      <c r="BW58" s="474"/>
      <c r="BX58" s="475"/>
      <c r="BY58" s="470"/>
      <c r="BZ58" s="470"/>
      <c r="CA58" s="470"/>
      <c r="CB58" s="471"/>
      <c r="CC58" s="472"/>
      <c r="CD58" s="473"/>
      <c r="CE58" s="472"/>
      <c r="CF58" s="474"/>
      <c r="CG58" s="475"/>
      <c r="CH58" s="470"/>
      <c r="CI58" s="470"/>
      <c r="CJ58" s="470"/>
      <c r="CK58" s="471"/>
      <c r="CL58" s="472"/>
      <c r="CM58" s="473"/>
      <c r="CN58" s="472"/>
      <c r="CO58" s="474"/>
      <c r="CP58" s="475"/>
      <c r="CQ58" s="470"/>
      <c r="CR58" s="470"/>
      <c r="CS58" s="470"/>
      <c r="CT58" s="471"/>
      <c r="CU58" s="472"/>
      <c r="CV58" s="473"/>
      <c r="CW58" s="472"/>
      <c r="CX58" s="474"/>
      <c r="CY58" s="475"/>
      <c r="CZ58" s="470"/>
      <c r="DA58" s="470"/>
      <c r="DB58" s="470"/>
      <c r="DC58" s="471"/>
      <c r="DD58" s="472"/>
      <c r="DE58" s="473"/>
      <c r="DF58" s="472"/>
      <c r="DG58" s="474"/>
      <c r="DH58" s="475"/>
      <c r="DI58" s="470"/>
      <c r="DJ58" s="470"/>
      <c r="DK58" s="470"/>
      <c r="DL58" s="471"/>
      <c r="DM58" s="472"/>
      <c r="DN58" s="473"/>
      <c r="DO58" s="472"/>
      <c r="DP58" s="474"/>
      <c r="DQ58" s="475"/>
      <c r="DR58" s="470"/>
      <c r="DS58" s="470"/>
      <c r="DT58" s="470"/>
      <c r="DU58" s="471"/>
      <c r="DV58" s="472"/>
      <c r="DW58" s="473"/>
      <c r="DX58" s="472"/>
      <c r="DY58" s="474"/>
      <c r="DZ58" s="475"/>
      <c r="EA58" s="470"/>
      <c r="EB58" s="470"/>
      <c r="EC58" s="470"/>
      <c r="ED58" s="471"/>
      <c r="EE58" s="472"/>
      <c r="EF58" s="473"/>
      <c r="EG58" s="472"/>
      <c r="EH58" s="474"/>
      <c r="EI58" s="475"/>
      <c r="EJ58" s="470"/>
      <c r="EK58" s="470"/>
      <c r="EL58" s="470"/>
      <c r="EM58" s="471"/>
      <c r="EN58" s="472"/>
      <c r="EO58" s="473"/>
      <c r="EP58" s="472"/>
      <c r="EQ58" s="474"/>
      <c r="ER58" s="475"/>
      <c r="ES58" s="470"/>
      <c r="ET58" s="470"/>
      <c r="EU58" s="470"/>
      <c r="EV58" s="471"/>
      <c r="EW58" s="472"/>
      <c r="EX58" s="473"/>
      <c r="EY58" s="472"/>
      <c r="EZ58" s="474"/>
      <c r="FA58" s="475"/>
      <c r="FB58" s="470"/>
      <c r="FC58" s="470"/>
      <c r="FD58" s="470"/>
      <c r="FE58" s="471"/>
      <c r="FF58" s="472"/>
      <c r="FG58" s="473"/>
      <c r="FH58" s="472"/>
      <c r="FI58" s="474"/>
      <c r="FJ58" s="475"/>
      <c r="FK58" s="470"/>
      <c r="FL58" s="470"/>
      <c r="FM58" s="470"/>
      <c r="FN58" s="471"/>
      <c r="FO58" s="472"/>
      <c r="FP58" s="473"/>
      <c r="FQ58" s="472"/>
      <c r="FR58" s="474"/>
      <c r="FS58" s="475"/>
      <c r="FT58" s="470"/>
      <c r="FU58" s="470"/>
      <c r="FV58" s="470"/>
      <c r="FW58" s="471"/>
      <c r="FX58" s="472"/>
      <c r="FY58" s="473"/>
      <c r="FZ58" s="472"/>
      <c r="GA58" s="474"/>
      <c r="GB58" s="475"/>
      <c r="GC58" s="470"/>
      <c r="GD58" s="470"/>
      <c r="GE58" s="470"/>
      <c r="GF58" s="471"/>
      <c r="GG58" s="472"/>
      <c r="GH58" s="473"/>
      <c r="GI58" s="472"/>
      <c r="GJ58" s="474"/>
      <c r="GK58" s="475"/>
      <c r="GL58" s="470"/>
      <c r="GM58" s="470"/>
      <c r="GN58" s="470"/>
      <c r="GO58" s="471"/>
      <c r="GP58" s="472"/>
      <c r="GQ58" s="473"/>
      <c r="GR58" s="472"/>
      <c r="GS58" s="474"/>
      <c r="GT58" s="475"/>
      <c r="GU58" s="682"/>
      <c r="GV58" s="136"/>
      <c r="GW58" s="122"/>
      <c r="GX58" s="114"/>
      <c r="GY58" s="114"/>
      <c r="GZ58" s="583"/>
      <c r="HA58" s="229"/>
      <c r="HB58" s="116"/>
      <c r="HC58" s="116"/>
    </row>
    <row r="59" spans="1:211" x14ac:dyDescent="0.25">
      <c r="B59" s="116"/>
      <c r="C59" s="116"/>
      <c r="D59" s="41"/>
      <c r="E59" s="42"/>
      <c r="F59" s="43"/>
      <c r="G59" s="44"/>
      <c r="H59" s="45"/>
      <c r="I59" s="46"/>
      <c r="J59" s="155"/>
      <c r="K59" s="494"/>
      <c r="L59" s="494"/>
      <c r="M59" s="105"/>
      <c r="N59" s="87"/>
      <c r="O59" s="88"/>
      <c r="P59" s="106"/>
      <c r="Q59" s="150">
        <f t="shared" si="0"/>
        <v>0</v>
      </c>
      <c r="R59" s="166"/>
      <c r="S59" s="166"/>
      <c r="T59" s="126"/>
      <c r="U59" s="45">
        <f t="shared" si="2"/>
        <v>0</v>
      </c>
      <c r="V59" s="153"/>
      <c r="W59" s="148"/>
      <c r="X59" s="178"/>
      <c r="Y59" s="111"/>
      <c r="Z59" s="110"/>
      <c r="AA59" s="130"/>
      <c r="AB59" s="131"/>
      <c r="AC59" s="130"/>
      <c r="AD59" s="132"/>
      <c r="AE59" s="133"/>
      <c r="AF59" s="111"/>
      <c r="AG59" s="111"/>
      <c r="AH59" s="111"/>
      <c r="AI59" s="110"/>
      <c r="AJ59" s="130"/>
      <c r="AK59" s="131"/>
      <c r="AL59" s="130"/>
      <c r="AM59" s="132"/>
      <c r="AN59" s="133"/>
      <c r="AO59" s="111"/>
      <c r="AP59" s="111"/>
      <c r="AQ59" s="111"/>
      <c r="AR59" s="110"/>
      <c r="AS59" s="130"/>
      <c r="AT59" s="131"/>
      <c r="AU59" s="130"/>
      <c r="AV59" s="132"/>
      <c r="AW59" s="133"/>
      <c r="AX59" s="111"/>
      <c r="AY59" s="111"/>
      <c r="AZ59" s="111"/>
      <c r="BA59" s="110"/>
      <c r="BB59" s="130"/>
      <c r="BC59" s="131"/>
      <c r="BD59" s="130"/>
      <c r="BE59" s="132"/>
      <c r="BF59" s="133"/>
      <c r="BG59" s="111"/>
      <c r="BH59" s="111"/>
      <c r="BI59" s="111"/>
      <c r="BJ59" s="110"/>
      <c r="BK59" s="130"/>
      <c r="BL59" s="131"/>
      <c r="BM59" s="130"/>
      <c r="BN59" s="132"/>
      <c r="BO59" s="133"/>
      <c r="BP59" s="111"/>
      <c r="BQ59" s="111"/>
      <c r="BR59" s="111"/>
      <c r="BS59" s="110"/>
      <c r="BT59" s="130"/>
      <c r="BU59" s="131"/>
      <c r="BV59" s="130"/>
      <c r="BW59" s="132"/>
      <c r="BX59" s="133"/>
      <c r="BY59" s="111"/>
      <c r="BZ59" s="111"/>
      <c r="CA59" s="111"/>
      <c r="CB59" s="110"/>
      <c r="CC59" s="130"/>
      <c r="CD59" s="131"/>
      <c r="CE59" s="130"/>
      <c r="CF59" s="132"/>
      <c r="CG59" s="133"/>
      <c r="CH59" s="111"/>
      <c r="CI59" s="111"/>
      <c r="CJ59" s="111"/>
      <c r="CK59" s="110"/>
      <c r="CL59" s="130"/>
      <c r="CM59" s="131"/>
      <c r="CN59" s="130"/>
      <c r="CO59" s="132"/>
      <c r="CP59" s="133"/>
      <c r="CQ59" s="111"/>
      <c r="CR59" s="111"/>
      <c r="CS59" s="111"/>
      <c r="CT59" s="110"/>
      <c r="CU59" s="130"/>
      <c r="CV59" s="131"/>
      <c r="CW59" s="130"/>
      <c r="CX59" s="132"/>
      <c r="CY59" s="133"/>
      <c r="CZ59" s="111"/>
      <c r="DA59" s="111"/>
      <c r="DB59" s="111"/>
      <c r="DC59" s="110"/>
      <c r="DD59" s="130"/>
      <c r="DE59" s="131"/>
      <c r="DF59" s="130"/>
      <c r="DG59" s="132"/>
      <c r="DH59" s="133"/>
      <c r="DI59" s="111"/>
      <c r="DJ59" s="111"/>
      <c r="DK59" s="111"/>
      <c r="DL59" s="110"/>
      <c r="DM59" s="130"/>
      <c r="DN59" s="131"/>
      <c r="DO59" s="130"/>
      <c r="DP59" s="132"/>
      <c r="DQ59" s="133"/>
      <c r="DR59" s="111"/>
      <c r="DS59" s="111"/>
      <c r="DT59" s="111"/>
      <c r="DU59" s="110"/>
      <c r="DV59" s="130"/>
      <c r="DW59" s="131"/>
      <c r="DX59" s="130"/>
      <c r="DY59" s="132"/>
      <c r="DZ59" s="133"/>
      <c r="EA59" s="111"/>
      <c r="EB59" s="111"/>
      <c r="EC59" s="111"/>
      <c r="ED59" s="110"/>
      <c r="EE59" s="130"/>
      <c r="EF59" s="131"/>
      <c r="EG59" s="130"/>
      <c r="EH59" s="132"/>
      <c r="EI59" s="133"/>
      <c r="EJ59" s="111"/>
      <c r="EK59" s="111"/>
      <c r="EL59" s="111"/>
      <c r="EM59" s="110"/>
      <c r="EN59" s="130"/>
      <c r="EO59" s="131"/>
      <c r="EP59" s="130"/>
      <c r="EQ59" s="132"/>
      <c r="ER59" s="133"/>
      <c r="ES59" s="111"/>
      <c r="ET59" s="111"/>
      <c r="EU59" s="111"/>
      <c r="EV59" s="110"/>
      <c r="EW59" s="130"/>
      <c r="EX59" s="131"/>
      <c r="EY59" s="130"/>
      <c r="EZ59" s="132"/>
      <c r="FA59" s="133"/>
      <c r="FB59" s="111"/>
      <c r="FC59" s="111"/>
      <c r="FD59" s="111"/>
      <c r="FE59" s="110"/>
      <c r="FF59" s="130"/>
      <c r="FG59" s="131"/>
      <c r="FH59" s="130"/>
      <c r="FI59" s="132"/>
      <c r="FJ59" s="133"/>
      <c r="FK59" s="111"/>
      <c r="FL59" s="111"/>
      <c r="FM59" s="111"/>
      <c r="FN59" s="110"/>
      <c r="FO59" s="130"/>
      <c r="FP59" s="131"/>
      <c r="FQ59" s="130"/>
      <c r="FR59" s="132"/>
      <c r="FS59" s="133"/>
      <c r="FT59" s="111"/>
      <c r="FU59" s="111"/>
      <c r="FV59" s="111"/>
      <c r="FW59" s="110"/>
      <c r="FX59" s="130"/>
      <c r="FY59" s="131"/>
      <c r="FZ59" s="130"/>
      <c r="GA59" s="132"/>
      <c r="GB59" s="133"/>
      <c r="GC59" s="111"/>
      <c r="GD59" s="111"/>
      <c r="GE59" s="111"/>
      <c r="GF59" s="110"/>
      <c r="GG59" s="130"/>
      <c r="GH59" s="131"/>
      <c r="GI59" s="130"/>
      <c r="GJ59" s="132"/>
      <c r="GK59" s="133"/>
      <c r="GL59" s="111"/>
      <c r="GM59" s="111"/>
      <c r="GN59" s="111"/>
      <c r="GO59" s="110"/>
      <c r="GP59" s="130"/>
      <c r="GQ59" s="131"/>
      <c r="GR59" s="130"/>
      <c r="GS59" s="132"/>
      <c r="GT59" s="133"/>
      <c r="GU59" s="135"/>
      <c r="GV59" s="136"/>
      <c r="GW59" s="100"/>
      <c r="GX59" s="114"/>
      <c r="GY59" s="114"/>
      <c r="GZ59" s="698"/>
      <c r="HA59" s="93"/>
      <c r="HB59" s="116"/>
      <c r="HC59" s="116"/>
    </row>
    <row r="60" spans="1:211" x14ac:dyDescent="0.25">
      <c r="B60" s="116"/>
      <c r="C60" s="116"/>
      <c r="D60" s="41"/>
      <c r="E60" s="42"/>
      <c r="F60" s="43"/>
      <c r="G60" s="44"/>
      <c r="H60" s="45"/>
      <c r="I60" s="46"/>
      <c r="J60" s="104"/>
      <c r="K60" s="494"/>
      <c r="L60" s="494"/>
      <c r="M60" s="105"/>
      <c r="N60" s="87"/>
      <c r="O60" s="88"/>
      <c r="P60" s="106"/>
      <c r="Q60" s="150">
        <f t="shared" si="0"/>
        <v>0</v>
      </c>
      <c r="R60" s="99"/>
      <c r="S60" s="179"/>
      <c r="T60" s="166"/>
      <c r="U60" s="45">
        <f t="shared" si="2"/>
        <v>0</v>
      </c>
      <c r="V60" s="157"/>
      <c r="W60" s="158"/>
      <c r="X60" s="180"/>
      <c r="Y60" s="159"/>
      <c r="Z60" s="160"/>
      <c r="AA60" s="161"/>
      <c r="AB60" s="162"/>
      <c r="AC60" s="161"/>
      <c r="AD60" s="163"/>
      <c r="AE60" s="164"/>
      <c r="AF60" s="159"/>
      <c r="AG60" s="159"/>
      <c r="AH60" s="159"/>
      <c r="AI60" s="160"/>
      <c r="AJ60" s="161"/>
      <c r="AK60" s="162"/>
      <c r="AL60" s="161"/>
      <c r="AM60" s="163"/>
      <c r="AN60" s="164"/>
      <c r="AO60" s="159"/>
      <c r="AP60" s="159"/>
      <c r="AQ60" s="159"/>
      <c r="AR60" s="160"/>
      <c r="AS60" s="161"/>
      <c r="AT60" s="162"/>
      <c r="AU60" s="161"/>
      <c r="AV60" s="163"/>
      <c r="AW60" s="164"/>
      <c r="AX60" s="159"/>
      <c r="AY60" s="159"/>
      <c r="AZ60" s="159"/>
      <c r="BA60" s="160"/>
      <c r="BB60" s="161"/>
      <c r="BC60" s="162"/>
      <c r="BD60" s="161"/>
      <c r="BE60" s="163"/>
      <c r="BF60" s="164"/>
      <c r="BG60" s="159"/>
      <c r="BH60" s="159"/>
      <c r="BI60" s="159"/>
      <c r="BJ60" s="160"/>
      <c r="BK60" s="161"/>
      <c r="BL60" s="162"/>
      <c r="BM60" s="161"/>
      <c r="BN60" s="163"/>
      <c r="BO60" s="164"/>
      <c r="BP60" s="159"/>
      <c r="BQ60" s="159"/>
      <c r="BR60" s="159"/>
      <c r="BS60" s="160"/>
      <c r="BT60" s="161"/>
      <c r="BU60" s="162"/>
      <c r="BV60" s="161"/>
      <c r="BW60" s="163"/>
      <c r="BX60" s="164"/>
      <c r="BY60" s="159"/>
      <c r="BZ60" s="159"/>
      <c r="CA60" s="159"/>
      <c r="CB60" s="160"/>
      <c r="CC60" s="161"/>
      <c r="CD60" s="162"/>
      <c r="CE60" s="161"/>
      <c r="CF60" s="163"/>
      <c r="CG60" s="164"/>
      <c r="CH60" s="159"/>
      <c r="CI60" s="159"/>
      <c r="CJ60" s="159"/>
      <c r="CK60" s="160"/>
      <c r="CL60" s="161"/>
      <c r="CM60" s="162"/>
      <c r="CN60" s="161"/>
      <c r="CO60" s="163"/>
      <c r="CP60" s="164"/>
      <c r="CQ60" s="159"/>
      <c r="CR60" s="159"/>
      <c r="CS60" s="159"/>
      <c r="CT60" s="160"/>
      <c r="CU60" s="161"/>
      <c r="CV60" s="162"/>
      <c r="CW60" s="161"/>
      <c r="CX60" s="163"/>
      <c r="CY60" s="164"/>
      <c r="CZ60" s="159"/>
      <c r="DA60" s="159"/>
      <c r="DB60" s="159"/>
      <c r="DC60" s="160"/>
      <c r="DD60" s="161"/>
      <c r="DE60" s="162"/>
      <c r="DF60" s="161"/>
      <c r="DG60" s="163"/>
      <c r="DH60" s="164"/>
      <c r="DI60" s="159"/>
      <c r="DJ60" s="159"/>
      <c r="DK60" s="159"/>
      <c r="DL60" s="160"/>
      <c r="DM60" s="161"/>
      <c r="DN60" s="162"/>
      <c r="DO60" s="161"/>
      <c r="DP60" s="163"/>
      <c r="DQ60" s="164"/>
      <c r="DR60" s="159"/>
      <c r="DS60" s="159"/>
      <c r="DT60" s="159"/>
      <c r="DU60" s="160"/>
      <c r="DV60" s="161"/>
      <c r="DW60" s="162"/>
      <c r="DX60" s="161"/>
      <c r="DY60" s="163"/>
      <c r="DZ60" s="164"/>
      <c r="EA60" s="159"/>
      <c r="EB60" s="159"/>
      <c r="EC60" s="159"/>
      <c r="ED60" s="160"/>
      <c r="EE60" s="161"/>
      <c r="EF60" s="162"/>
      <c r="EG60" s="161"/>
      <c r="EH60" s="163"/>
      <c r="EI60" s="164"/>
      <c r="EJ60" s="159"/>
      <c r="EK60" s="159"/>
      <c r="EL60" s="159"/>
      <c r="EM60" s="160"/>
      <c r="EN60" s="161"/>
      <c r="EO60" s="162"/>
      <c r="EP60" s="161"/>
      <c r="EQ60" s="163"/>
      <c r="ER60" s="164"/>
      <c r="ES60" s="159"/>
      <c r="ET60" s="159"/>
      <c r="EU60" s="159"/>
      <c r="EV60" s="160"/>
      <c r="EW60" s="161"/>
      <c r="EX60" s="162"/>
      <c r="EY60" s="161"/>
      <c r="EZ60" s="163"/>
      <c r="FA60" s="164"/>
      <c r="FB60" s="159"/>
      <c r="FC60" s="159"/>
      <c r="FD60" s="159"/>
      <c r="FE60" s="160"/>
      <c r="FF60" s="161"/>
      <c r="FG60" s="162"/>
      <c r="FH60" s="161"/>
      <c r="FI60" s="163"/>
      <c r="FJ60" s="164"/>
      <c r="FK60" s="159"/>
      <c r="FL60" s="159"/>
      <c r="FM60" s="159"/>
      <c r="FN60" s="160"/>
      <c r="FO60" s="161"/>
      <c r="FP60" s="162"/>
      <c r="FQ60" s="161"/>
      <c r="FR60" s="163"/>
      <c r="FS60" s="164"/>
      <c r="FT60" s="159"/>
      <c r="FU60" s="159"/>
      <c r="FV60" s="159"/>
      <c r="FW60" s="160"/>
      <c r="FX60" s="161"/>
      <c r="FY60" s="162"/>
      <c r="FZ60" s="161"/>
      <c r="GA60" s="163"/>
      <c r="GB60" s="164"/>
      <c r="GC60" s="159"/>
      <c r="GD60" s="159"/>
      <c r="GE60" s="159"/>
      <c r="GF60" s="160"/>
      <c r="GG60" s="161"/>
      <c r="GH60" s="162"/>
      <c r="GI60" s="161"/>
      <c r="GJ60" s="163"/>
      <c r="GK60" s="164"/>
      <c r="GL60" s="159"/>
      <c r="GM60" s="159"/>
      <c r="GN60" s="159"/>
      <c r="GO60" s="160"/>
      <c r="GP60" s="161"/>
      <c r="GQ60" s="162"/>
      <c r="GR60" s="161"/>
      <c r="GS60" s="163"/>
      <c r="GT60" s="164"/>
      <c r="GU60" s="176"/>
      <c r="GV60" s="136"/>
      <c r="GW60" s="100"/>
      <c r="GX60" s="114"/>
      <c r="GY60" s="114"/>
      <c r="GZ60" s="698"/>
      <c r="HA60" s="93"/>
      <c r="HB60" s="116"/>
      <c r="HC60" s="116"/>
    </row>
    <row r="61" spans="1:211" x14ac:dyDescent="0.25">
      <c r="B61" s="116"/>
      <c r="C61" s="116"/>
      <c r="D61" s="41"/>
      <c r="E61" s="42"/>
      <c r="F61" s="43"/>
      <c r="G61" s="44"/>
      <c r="H61" s="45"/>
      <c r="I61" s="46"/>
      <c r="J61" s="104"/>
      <c r="K61" s="494"/>
      <c r="L61" s="494"/>
      <c r="M61" s="105"/>
      <c r="N61" s="87"/>
      <c r="O61" s="88"/>
      <c r="P61" s="106"/>
      <c r="Q61" s="150">
        <f t="shared" si="0"/>
        <v>0</v>
      </c>
      <c r="R61" s="99"/>
      <c r="S61" s="179"/>
      <c r="T61" s="181"/>
      <c r="U61" s="45">
        <f t="shared" si="2"/>
        <v>0</v>
      </c>
      <c r="V61" s="157"/>
      <c r="W61" s="158"/>
      <c r="X61" s="180"/>
      <c r="Y61" s="159"/>
      <c r="Z61" s="160"/>
      <c r="AA61" s="161"/>
      <c r="AB61" s="162"/>
      <c r="AC61" s="161"/>
      <c r="AD61" s="163"/>
      <c r="AE61" s="164"/>
      <c r="AF61" s="159"/>
      <c r="AG61" s="159"/>
      <c r="AH61" s="159"/>
      <c r="AI61" s="160"/>
      <c r="AJ61" s="161"/>
      <c r="AK61" s="162"/>
      <c r="AL61" s="161"/>
      <c r="AM61" s="163"/>
      <c r="AN61" s="164"/>
      <c r="AO61" s="159"/>
      <c r="AP61" s="159"/>
      <c r="AQ61" s="159"/>
      <c r="AR61" s="160"/>
      <c r="AS61" s="161"/>
      <c r="AT61" s="162"/>
      <c r="AU61" s="161"/>
      <c r="AV61" s="163"/>
      <c r="AW61" s="164"/>
      <c r="AX61" s="159"/>
      <c r="AY61" s="159"/>
      <c r="AZ61" s="159"/>
      <c r="BA61" s="160"/>
      <c r="BB61" s="161"/>
      <c r="BC61" s="162"/>
      <c r="BD61" s="161"/>
      <c r="BE61" s="163"/>
      <c r="BF61" s="164"/>
      <c r="BG61" s="159"/>
      <c r="BH61" s="159"/>
      <c r="BI61" s="159"/>
      <c r="BJ61" s="160"/>
      <c r="BK61" s="161"/>
      <c r="BL61" s="162"/>
      <c r="BM61" s="161"/>
      <c r="BN61" s="163"/>
      <c r="BO61" s="164"/>
      <c r="BP61" s="159"/>
      <c r="BQ61" s="159"/>
      <c r="BR61" s="159"/>
      <c r="BS61" s="160"/>
      <c r="BT61" s="161"/>
      <c r="BU61" s="162"/>
      <c r="BV61" s="161"/>
      <c r="BW61" s="163"/>
      <c r="BX61" s="164"/>
      <c r="BY61" s="159"/>
      <c r="BZ61" s="159"/>
      <c r="CA61" s="159"/>
      <c r="CB61" s="160"/>
      <c r="CC61" s="161"/>
      <c r="CD61" s="162"/>
      <c r="CE61" s="161"/>
      <c r="CF61" s="163"/>
      <c r="CG61" s="164"/>
      <c r="CH61" s="159"/>
      <c r="CI61" s="159"/>
      <c r="CJ61" s="159"/>
      <c r="CK61" s="160"/>
      <c r="CL61" s="161"/>
      <c r="CM61" s="162"/>
      <c r="CN61" s="161"/>
      <c r="CO61" s="163"/>
      <c r="CP61" s="164"/>
      <c r="CQ61" s="159"/>
      <c r="CR61" s="159"/>
      <c r="CS61" s="159"/>
      <c r="CT61" s="160"/>
      <c r="CU61" s="161"/>
      <c r="CV61" s="162"/>
      <c r="CW61" s="161"/>
      <c r="CX61" s="163"/>
      <c r="CY61" s="164"/>
      <c r="CZ61" s="159"/>
      <c r="DA61" s="159"/>
      <c r="DB61" s="159"/>
      <c r="DC61" s="160"/>
      <c r="DD61" s="161"/>
      <c r="DE61" s="162"/>
      <c r="DF61" s="161"/>
      <c r="DG61" s="163"/>
      <c r="DH61" s="164"/>
      <c r="DI61" s="159"/>
      <c r="DJ61" s="159"/>
      <c r="DK61" s="159"/>
      <c r="DL61" s="160"/>
      <c r="DM61" s="161"/>
      <c r="DN61" s="162"/>
      <c r="DO61" s="161"/>
      <c r="DP61" s="163"/>
      <c r="DQ61" s="164"/>
      <c r="DR61" s="159"/>
      <c r="DS61" s="159"/>
      <c r="DT61" s="159"/>
      <c r="DU61" s="160"/>
      <c r="DV61" s="161"/>
      <c r="DW61" s="162"/>
      <c r="DX61" s="161"/>
      <c r="DY61" s="163"/>
      <c r="DZ61" s="164"/>
      <c r="EA61" s="159"/>
      <c r="EB61" s="159"/>
      <c r="EC61" s="159"/>
      <c r="ED61" s="160"/>
      <c r="EE61" s="161"/>
      <c r="EF61" s="162"/>
      <c r="EG61" s="161"/>
      <c r="EH61" s="163"/>
      <c r="EI61" s="164"/>
      <c r="EJ61" s="159"/>
      <c r="EK61" s="159"/>
      <c r="EL61" s="159"/>
      <c r="EM61" s="160"/>
      <c r="EN61" s="161"/>
      <c r="EO61" s="162"/>
      <c r="EP61" s="161"/>
      <c r="EQ61" s="163"/>
      <c r="ER61" s="164"/>
      <c r="ES61" s="159"/>
      <c r="ET61" s="159"/>
      <c r="EU61" s="159"/>
      <c r="EV61" s="160"/>
      <c r="EW61" s="161"/>
      <c r="EX61" s="162"/>
      <c r="EY61" s="161"/>
      <c r="EZ61" s="163"/>
      <c r="FA61" s="164"/>
      <c r="FB61" s="159"/>
      <c r="FC61" s="159"/>
      <c r="FD61" s="159"/>
      <c r="FE61" s="160"/>
      <c r="FF61" s="161"/>
      <c r="FG61" s="162"/>
      <c r="FH61" s="161"/>
      <c r="FI61" s="163"/>
      <c r="FJ61" s="164"/>
      <c r="FK61" s="159"/>
      <c r="FL61" s="159"/>
      <c r="FM61" s="159"/>
      <c r="FN61" s="160"/>
      <c r="FO61" s="161"/>
      <c r="FP61" s="162"/>
      <c r="FQ61" s="161"/>
      <c r="FR61" s="163"/>
      <c r="FS61" s="164"/>
      <c r="FT61" s="159"/>
      <c r="FU61" s="159"/>
      <c r="FV61" s="159"/>
      <c r="FW61" s="160"/>
      <c r="FX61" s="161"/>
      <c r="FY61" s="162"/>
      <c r="FZ61" s="161"/>
      <c r="GA61" s="163"/>
      <c r="GB61" s="164"/>
      <c r="GC61" s="159"/>
      <c r="GD61" s="159"/>
      <c r="GE61" s="159"/>
      <c r="GF61" s="160"/>
      <c r="GG61" s="161"/>
      <c r="GH61" s="162"/>
      <c r="GI61" s="161"/>
      <c r="GJ61" s="163"/>
      <c r="GK61" s="164"/>
      <c r="GL61" s="159"/>
      <c r="GM61" s="159"/>
      <c r="GN61" s="159"/>
      <c r="GO61" s="160"/>
      <c r="GP61" s="161"/>
      <c r="GQ61" s="162"/>
      <c r="GR61" s="161"/>
      <c r="GS61" s="163"/>
      <c r="GT61" s="164"/>
      <c r="GU61" s="176"/>
      <c r="GV61" s="136"/>
      <c r="GW61" s="100"/>
      <c r="GX61" s="114"/>
      <c r="GY61" s="114"/>
      <c r="GZ61" s="698"/>
      <c r="HA61" s="93"/>
      <c r="HB61" s="116"/>
      <c r="HC61" s="116"/>
    </row>
    <row r="62" spans="1:211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4"/>
      <c r="L62" s="494"/>
      <c r="M62" s="105"/>
      <c r="N62" s="87"/>
      <c r="O62" s="88"/>
      <c r="P62" s="106"/>
      <c r="Q62" s="150">
        <f t="shared" si="0"/>
        <v>0</v>
      </c>
      <c r="R62" s="182"/>
      <c r="S62" s="183"/>
      <c r="T62" s="183"/>
      <c r="U62" s="45">
        <f t="shared" si="2"/>
        <v>0</v>
      </c>
      <c r="V62" s="157"/>
      <c r="W62" s="158"/>
      <c r="X62" s="167"/>
      <c r="Y62" s="159"/>
      <c r="Z62" s="160"/>
      <c r="AA62" s="161"/>
      <c r="AB62" s="162"/>
      <c r="AC62" s="161"/>
      <c r="AD62" s="163"/>
      <c r="AE62" s="164"/>
      <c r="AF62" s="159"/>
      <c r="AG62" s="159"/>
      <c r="AH62" s="159"/>
      <c r="AI62" s="160"/>
      <c r="AJ62" s="161"/>
      <c r="AK62" s="162"/>
      <c r="AL62" s="161"/>
      <c r="AM62" s="163"/>
      <c r="AN62" s="164"/>
      <c r="AO62" s="159"/>
      <c r="AP62" s="159"/>
      <c r="AQ62" s="159"/>
      <c r="AR62" s="160"/>
      <c r="AS62" s="161"/>
      <c r="AT62" s="162"/>
      <c r="AU62" s="161"/>
      <c r="AV62" s="163"/>
      <c r="AW62" s="164"/>
      <c r="AX62" s="159"/>
      <c r="AY62" s="159"/>
      <c r="AZ62" s="159"/>
      <c r="BA62" s="160"/>
      <c r="BB62" s="161"/>
      <c r="BC62" s="162"/>
      <c r="BD62" s="161"/>
      <c r="BE62" s="163"/>
      <c r="BF62" s="164"/>
      <c r="BG62" s="159"/>
      <c r="BH62" s="159"/>
      <c r="BI62" s="159"/>
      <c r="BJ62" s="160"/>
      <c r="BK62" s="161"/>
      <c r="BL62" s="162"/>
      <c r="BM62" s="161"/>
      <c r="BN62" s="163"/>
      <c r="BO62" s="164"/>
      <c r="BP62" s="159"/>
      <c r="BQ62" s="159"/>
      <c r="BR62" s="159"/>
      <c r="BS62" s="160"/>
      <c r="BT62" s="161"/>
      <c r="BU62" s="162"/>
      <c r="BV62" s="161"/>
      <c r="BW62" s="163"/>
      <c r="BX62" s="164"/>
      <c r="BY62" s="159"/>
      <c r="BZ62" s="159"/>
      <c r="CA62" s="159"/>
      <c r="CB62" s="160"/>
      <c r="CC62" s="161"/>
      <c r="CD62" s="162"/>
      <c r="CE62" s="161"/>
      <c r="CF62" s="163"/>
      <c r="CG62" s="164"/>
      <c r="CH62" s="159"/>
      <c r="CI62" s="159"/>
      <c r="CJ62" s="159"/>
      <c r="CK62" s="160"/>
      <c r="CL62" s="161"/>
      <c r="CM62" s="162"/>
      <c r="CN62" s="161"/>
      <c r="CO62" s="163"/>
      <c r="CP62" s="164"/>
      <c r="CQ62" s="159"/>
      <c r="CR62" s="159"/>
      <c r="CS62" s="159"/>
      <c r="CT62" s="160"/>
      <c r="CU62" s="161"/>
      <c r="CV62" s="162"/>
      <c r="CW62" s="161"/>
      <c r="CX62" s="163"/>
      <c r="CY62" s="164"/>
      <c r="CZ62" s="159"/>
      <c r="DA62" s="159"/>
      <c r="DB62" s="159"/>
      <c r="DC62" s="160"/>
      <c r="DD62" s="161"/>
      <c r="DE62" s="162"/>
      <c r="DF62" s="161"/>
      <c r="DG62" s="163"/>
      <c r="DH62" s="164"/>
      <c r="DI62" s="159"/>
      <c r="DJ62" s="159"/>
      <c r="DK62" s="159"/>
      <c r="DL62" s="160"/>
      <c r="DM62" s="161"/>
      <c r="DN62" s="162"/>
      <c r="DO62" s="161"/>
      <c r="DP62" s="163"/>
      <c r="DQ62" s="164"/>
      <c r="DR62" s="159"/>
      <c r="DS62" s="159"/>
      <c r="DT62" s="159"/>
      <c r="DU62" s="160"/>
      <c r="DV62" s="161"/>
      <c r="DW62" s="162"/>
      <c r="DX62" s="161"/>
      <c r="DY62" s="163"/>
      <c r="DZ62" s="164"/>
      <c r="EA62" s="159"/>
      <c r="EB62" s="159"/>
      <c r="EC62" s="159"/>
      <c r="ED62" s="160"/>
      <c r="EE62" s="161"/>
      <c r="EF62" s="162"/>
      <c r="EG62" s="161"/>
      <c r="EH62" s="163"/>
      <c r="EI62" s="164"/>
      <c r="EJ62" s="159"/>
      <c r="EK62" s="159"/>
      <c r="EL62" s="159"/>
      <c r="EM62" s="160"/>
      <c r="EN62" s="161"/>
      <c r="EO62" s="162"/>
      <c r="EP62" s="161"/>
      <c r="EQ62" s="163"/>
      <c r="ER62" s="164"/>
      <c r="ES62" s="159"/>
      <c r="ET62" s="159"/>
      <c r="EU62" s="159"/>
      <c r="EV62" s="160"/>
      <c r="EW62" s="161"/>
      <c r="EX62" s="162"/>
      <c r="EY62" s="161"/>
      <c r="EZ62" s="163"/>
      <c r="FA62" s="164"/>
      <c r="FB62" s="159"/>
      <c r="FC62" s="159"/>
      <c r="FD62" s="159"/>
      <c r="FE62" s="160"/>
      <c r="FF62" s="161"/>
      <c r="FG62" s="162"/>
      <c r="FH62" s="161"/>
      <c r="FI62" s="163"/>
      <c r="FJ62" s="164"/>
      <c r="FK62" s="159"/>
      <c r="FL62" s="159"/>
      <c r="FM62" s="159"/>
      <c r="FN62" s="160"/>
      <c r="FO62" s="161"/>
      <c r="FP62" s="162"/>
      <c r="FQ62" s="161"/>
      <c r="FR62" s="163"/>
      <c r="FS62" s="164"/>
      <c r="FT62" s="159"/>
      <c r="FU62" s="159"/>
      <c r="FV62" s="159"/>
      <c r="FW62" s="160"/>
      <c r="FX62" s="161"/>
      <c r="FY62" s="162"/>
      <c r="FZ62" s="161"/>
      <c r="GA62" s="163"/>
      <c r="GB62" s="164"/>
      <c r="GC62" s="159"/>
      <c r="GD62" s="159"/>
      <c r="GE62" s="159"/>
      <c r="GF62" s="160"/>
      <c r="GG62" s="161"/>
      <c r="GH62" s="162"/>
      <c r="GI62" s="161"/>
      <c r="GJ62" s="163"/>
      <c r="GK62" s="164"/>
      <c r="GL62" s="159"/>
      <c r="GM62" s="159"/>
      <c r="GN62" s="159"/>
      <c r="GO62" s="160"/>
      <c r="GP62" s="161"/>
      <c r="GQ62" s="162"/>
      <c r="GR62" s="161"/>
      <c r="GS62" s="163"/>
      <c r="GT62" s="164"/>
      <c r="GU62" s="184"/>
      <c r="GV62" s="136"/>
      <c r="GW62" s="100"/>
      <c r="GX62" s="114"/>
      <c r="GY62" s="114"/>
      <c r="GZ62" s="698"/>
      <c r="HA62" s="93"/>
      <c r="HB62" s="116"/>
      <c r="HC62" s="116"/>
    </row>
    <row r="63" spans="1:211" x14ac:dyDescent="0.25">
      <c r="A63"/>
      <c r="B63" s="116"/>
      <c r="C63" s="116"/>
      <c r="D63" s="41"/>
      <c r="E63" s="42"/>
      <c r="F63" s="43"/>
      <c r="G63" s="44"/>
      <c r="H63" s="45"/>
      <c r="I63" s="46"/>
      <c r="J63" s="155"/>
      <c r="K63" s="494"/>
      <c r="L63" s="494"/>
      <c r="M63" s="105"/>
      <c r="N63" s="87"/>
      <c r="O63" s="88"/>
      <c r="P63" s="106"/>
      <c r="Q63" s="150">
        <f t="shared" si="0"/>
        <v>0</v>
      </c>
      <c r="R63" s="166"/>
      <c r="S63" s="183"/>
      <c r="T63" s="183"/>
      <c r="U63" s="45">
        <f t="shared" si="2"/>
        <v>0</v>
      </c>
      <c r="V63" s="157"/>
      <c r="W63" s="158"/>
      <c r="X63" s="167"/>
      <c r="Y63" s="159"/>
      <c r="Z63" s="160"/>
      <c r="AA63" s="161"/>
      <c r="AB63" s="162"/>
      <c r="AC63" s="161"/>
      <c r="AD63" s="163"/>
      <c r="AE63" s="164"/>
      <c r="AF63" s="159"/>
      <c r="AG63" s="159"/>
      <c r="AH63" s="159"/>
      <c r="AI63" s="160"/>
      <c r="AJ63" s="161"/>
      <c r="AK63" s="162"/>
      <c r="AL63" s="161"/>
      <c r="AM63" s="163"/>
      <c r="AN63" s="164"/>
      <c r="AO63" s="159"/>
      <c r="AP63" s="159"/>
      <c r="AQ63" s="159"/>
      <c r="AR63" s="160"/>
      <c r="AS63" s="161"/>
      <c r="AT63" s="162"/>
      <c r="AU63" s="161"/>
      <c r="AV63" s="163"/>
      <c r="AW63" s="164"/>
      <c r="AX63" s="159"/>
      <c r="AY63" s="159"/>
      <c r="AZ63" s="159"/>
      <c r="BA63" s="160"/>
      <c r="BB63" s="161"/>
      <c r="BC63" s="162"/>
      <c r="BD63" s="161"/>
      <c r="BE63" s="163"/>
      <c r="BF63" s="164"/>
      <c r="BG63" s="159"/>
      <c r="BH63" s="159"/>
      <c r="BI63" s="159"/>
      <c r="BJ63" s="160"/>
      <c r="BK63" s="161"/>
      <c r="BL63" s="162"/>
      <c r="BM63" s="161"/>
      <c r="BN63" s="163"/>
      <c r="BO63" s="164"/>
      <c r="BP63" s="159"/>
      <c r="BQ63" s="159"/>
      <c r="BR63" s="159"/>
      <c r="BS63" s="160"/>
      <c r="BT63" s="161"/>
      <c r="BU63" s="162"/>
      <c r="BV63" s="161"/>
      <c r="BW63" s="163"/>
      <c r="BX63" s="164"/>
      <c r="BY63" s="159"/>
      <c r="BZ63" s="159"/>
      <c r="CA63" s="159"/>
      <c r="CB63" s="160"/>
      <c r="CC63" s="161"/>
      <c r="CD63" s="162"/>
      <c r="CE63" s="161"/>
      <c r="CF63" s="163"/>
      <c r="CG63" s="164"/>
      <c r="CH63" s="159"/>
      <c r="CI63" s="159"/>
      <c r="CJ63" s="159"/>
      <c r="CK63" s="160"/>
      <c r="CL63" s="161"/>
      <c r="CM63" s="162"/>
      <c r="CN63" s="161"/>
      <c r="CO63" s="163"/>
      <c r="CP63" s="164"/>
      <c r="CQ63" s="159"/>
      <c r="CR63" s="159"/>
      <c r="CS63" s="159"/>
      <c r="CT63" s="160"/>
      <c r="CU63" s="161"/>
      <c r="CV63" s="162"/>
      <c r="CW63" s="161"/>
      <c r="CX63" s="163"/>
      <c r="CY63" s="164"/>
      <c r="CZ63" s="159"/>
      <c r="DA63" s="159"/>
      <c r="DB63" s="159"/>
      <c r="DC63" s="160"/>
      <c r="DD63" s="161"/>
      <c r="DE63" s="162"/>
      <c r="DF63" s="161"/>
      <c r="DG63" s="163"/>
      <c r="DH63" s="164"/>
      <c r="DI63" s="159"/>
      <c r="DJ63" s="159"/>
      <c r="DK63" s="159"/>
      <c r="DL63" s="160"/>
      <c r="DM63" s="161"/>
      <c r="DN63" s="162"/>
      <c r="DO63" s="161"/>
      <c r="DP63" s="163"/>
      <c r="DQ63" s="164"/>
      <c r="DR63" s="159"/>
      <c r="DS63" s="159"/>
      <c r="DT63" s="159"/>
      <c r="DU63" s="160"/>
      <c r="DV63" s="161"/>
      <c r="DW63" s="162"/>
      <c r="DX63" s="161"/>
      <c r="DY63" s="163"/>
      <c r="DZ63" s="164"/>
      <c r="EA63" s="159"/>
      <c r="EB63" s="159"/>
      <c r="EC63" s="159"/>
      <c r="ED63" s="160"/>
      <c r="EE63" s="161"/>
      <c r="EF63" s="162"/>
      <c r="EG63" s="161"/>
      <c r="EH63" s="163"/>
      <c r="EI63" s="164"/>
      <c r="EJ63" s="159"/>
      <c r="EK63" s="159"/>
      <c r="EL63" s="159"/>
      <c r="EM63" s="160"/>
      <c r="EN63" s="161"/>
      <c r="EO63" s="162"/>
      <c r="EP63" s="161"/>
      <c r="EQ63" s="163"/>
      <c r="ER63" s="164"/>
      <c r="ES63" s="159"/>
      <c r="ET63" s="159"/>
      <c r="EU63" s="159"/>
      <c r="EV63" s="160"/>
      <c r="EW63" s="161"/>
      <c r="EX63" s="162"/>
      <c r="EY63" s="161"/>
      <c r="EZ63" s="163"/>
      <c r="FA63" s="164"/>
      <c r="FB63" s="159"/>
      <c r="FC63" s="159"/>
      <c r="FD63" s="159"/>
      <c r="FE63" s="160"/>
      <c r="FF63" s="161"/>
      <c r="FG63" s="162"/>
      <c r="FH63" s="161"/>
      <c r="FI63" s="163"/>
      <c r="FJ63" s="164"/>
      <c r="FK63" s="159"/>
      <c r="FL63" s="159"/>
      <c r="FM63" s="159"/>
      <c r="FN63" s="160"/>
      <c r="FO63" s="161"/>
      <c r="FP63" s="162"/>
      <c r="FQ63" s="161"/>
      <c r="FR63" s="163"/>
      <c r="FS63" s="164"/>
      <c r="FT63" s="159"/>
      <c r="FU63" s="159"/>
      <c r="FV63" s="159"/>
      <c r="FW63" s="160"/>
      <c r="FX63" s="161"/>
      <c r="FY63" s="162"/>
      <c r="FZ63" s="161"/>
      <c r="GA63" s="163"/>
      <c r="GB63" s="164"/>
      <c r="GC63" s="159"/>
      <c r="GD63" s="159"/>
      <c r="GE63" s="159"/>
      <c r="GF63" s="160"/>
      <c r="GG63" s="161"/>
      <c r="GH63" s="162"/>
      <c r="GI63" s="161"/>
      <c r="GJ63" s="163"/>
      <c r="GK63" s="164"/>
      <c r="GL63" s="159"/>
      <c r="GM63" s="159"/>
      <c r="GN63" s="159"/>
      <c r="GO63" s="160"/>
      <c r="GP63" s="161"/>
      <c r="GQ63" s="162"/>
      <c r="GR63" s="161"/>
      <c r="GS63" s="163"/>
      <c r="GT63" s="164"/>
      <c r="GU63" s="165"/>
      <c r="GV63" s="136"/>
      <c r="GW63" s="100"/>
      <c r="GX63" s="114"/>
      <c r="GY63" s="114"/>
      <c r="GZ63" s="698"/>
      <c r="HA63" s="93"/>
      <c r="HB63" s="116"/>
      <c r="HC63" s="116"/>
    </row>
    <row r="64" spans="1:211" x14ac:dyDescent="0.25">
      <c r="A64"/>
      <c r="B64" s="116"/>
      <c r="C64" s="116"/>
      <c r="D64" s="41"/>
      <c r="E64" s="42"/>
      <c r="F64" s="43"/>
      <c r="G64" s="44"/>
      <c r="H64" s="45"/>
      <c r="I64" s="46"/>
      <c r="J64" s="155"/>
      <c r="K64" s="494"/>
      <c r="L64" s="494"/>
      <c r="M64" s="105"/>
      <c r="N64" s="87"/>
      <c r="O64" s="88"/>
      <c r="P64" s="106"/>
      <c r="Q64" s="150">
        <f t="shared" si="0"/>
        <v>0</v>
      </c>
      <c r="R64" s="166"/>
      <c r="S64" s="166"/>
      <c r="T64" s="166"/>
      <c r="U64" s="45">
        <f>R64*P64</f>
        <v>0</v>
      </c>
      <c r="V64" s="157"/>
      <c r="W64" s="158"/>
      <c r="X64" s="167"/>
      <c r="Y64" s="159"/>
      <c r="Z64" s="160"/>
      <c r="AA64" s="161"/>
      <c r="AB64" s="162"/>
      <c r="AC64" s="161"/>
      <c r="AD64" s="163"/>
      <c r="AE64" s="164"/>
      <c r="AF64" s="159"/>
      <c r="AG64" s="159"/>
      <c r="AH64" s="159"/>
      <c r="AI64" s="160"/>
      <c r="AJ64" s="161"/>
      <c r="AK64" s="162"/>
      <c r="AL64" s="161"/>
      <c r="AM64" s="163"/>
      <c r="AN64" s="164"/>
      <c r="AO64" s="159"/>
      <c r="AP64" s="159"/>
      <c r="AQ64" s="159"/>
      <c r="AR64" s="160"/>
      <c r="AS64" s="161"/>
      <c r="AT64" s="162"/>
      <c r="AU64" s="161"/>
      <c r="AV64" s="163"/>
      <c r="AW64" s="164"/>
      <c r="AX64" s="159"/>
      <c r="AY64" s="159"/>
      <c r="AZ64" s="159"/>
      <c r="BA64" s="160"/>
      <c r="BB64" s="161"/>
      <c r="BC64" s="162"/>
      <c r="BD64" s="161"/>
      <c r="BE64" s="163"/>
      <c r="BF64" s="164"/>
      <c r="BG64" s="159"/>
      <c r="BH64" s="159"/>
      <c r="BI64" s="159"/>
      <c r="BJ64" s="160"/>
      <c r="BK64" s="161"/>
      <c r="BL64" s="162"/>
      <c r="BM64" s="161"/>
      <c r="BN64" s="163"/>
      <c r="BO64" s="164"/>
      <c r="BP64" s="159"/>
      <c r="BQ64" s="159"/>
      <c r="BR64" s="159"/>
      <c r="BS64" s="160"/>
      <c r="BT64" s="161"/>
      <c r="BU64" s="162"/>
      <c r="BV64" s="161"/>
      <c r="BW64" s="163"/>
      <c r="BX64" s="164"/>
      <c r="BY64" s="159"/>
      <c r="BZ64" s="159"/>
      <c r="CA64" s="159"/>
      <c r="CB64" s="160"/>
      <c r="CC64" s="161"/>
      <c r="CD64" s="162"/>
      <c r="CE64" s="161"/>
      <c r="CF64" s="163"/>
      <c r="CG64" s="164"/>
      <c r="CH64" s="159"/>
      <c r="CI64" s="159"/>
      <c r="CJ64" s="159"/>
      <c r="CK64" s="160"/>
      <c r="CL64" s="161"/>
      <c r="CM64" s="162"/>
      <c r="CN64" s="161"/>
      <c r="CO64" s="163"/>
      <c r="CP64" s="164"/>
      <c r="CQ64" s="159"/>
      <c r="CR64" s="159"/>
      <c r="CS64" s="159"/>
      <c r="CT64" s="160"/>
      <c r="CU64" s="161"/>
      <c r="CV64" s="162"/>
      <c r="CW64" s="161"/>
      <c r="CX64" s="163"/>
      <c r="CY64" s="164"/>
      <c r="CZ64" s="159"/>
      <c r="DA64" s="159"/>
      <c r="DB64" s="159"/>
      <c r="DC64" s="160"/>
      <c r="DD64" s="161"/>
      <c r="DE64" s="162"/>
      <c r="DF64" s="161"/>
      <c r="DG64" s="163"/>
      <c r="DH64" s="164"/>
      <c r="DI64" s="159"/>
      <c r="DJ64" s="159"/>
      <c r="DK64" s="159"/>
      <c r="DL64" s="160"/>
      <c r="DM64" s="161"/>
      <c r="DN64" s="162"/>
      <c r="DO64" s="161"/>
      <c r="DP64" s="163"/>
      <c r="DQ64" s="164"/>
      <c r="DR64" s="159"/>
      <c r="DS64" s="159"/>
      <c r="DT64" s="159"/>
      <c r="DU64" s="160"/>
      <c r="DV64" s="161"/>
      <c r="DW64" s="162"/>
      <c r="DX64" s="161"/>
      <c r="DY64" s="163"/>
      <c r="DZ64" s="164"/>
      <c r="EA64" s="159"/>
      <c r="EB64" s="159"/>
      <c r="EC64" s="159"/>
      <c r="ED64" s="160"/>
      <c r="EE64" s="161"/>
      <c r="EF64" s="162"/>
      <c r="EG64" s="161"/>
      <c r="EH64" s="163"/>
      <c r="EI64" s="164"/>
      <c r="EJ64" s="159"/>
      <c r="EK64" s="159"/>
      <c r="EL64" s="159"/>
      <c r="EM64" s="160"/>
      <c r="EN64" s="161"/>
      <c r="EO64" s="162"/>
      <c r="EP64" s="161"/>
      <c r="EQ64" s="163"/>
      <c r="ER64" s="164"/>
      <c r="ES64" s="159"/>
      <c r="ET64" s="159"/>
      <c r="EU64" s="159"/>
      <c r="EV64" s="160"/>
      <c r="EW64" s="161"/>
      <c r="EX64" s="162"/>
      <c r="EY64" s="161"/>
      <c r="EZ64" s="163"/>
      <c r="FA64" s="164"/>
      <c r="FB64" s="159"/>
      <c r="FC64" s="159"/>
      <c r="FD64" s="159"/>
      <c r="FE64" s="160"/>
      <c r="FF64" s="161"/>
      <c r="FG64" s="162"/>
      <c r="FH64" s="161"/>
      <c r="FI64" s="163"/>
      <c r="FJ64" s="164"/>
      <c r="FK64" s="159"/>
      <c r="FL64" s="159"/>
      <c r="FM64" s="159"/>
      <c r="FN64" s="160"/>
      <c r="FO64" s="161"/>
      <c r="FP64" s="162"/>
      <c r="FQ64" s="161"/>
      <c r="FR64" s="163"/>
      <c r="FS64" s="164"/>
      <c r="FT64" s="159"/>
      <c r="FU64" s="159"/>
      <c r="FV64" s="159"/>
      <c r="FW64" s="160"/>
      <c r="FX64" s="161"/>
      <c r="FY64" s="162"/>
      <c r="FZ64" s="161"/>
      <c r="GA64" s="163"/>
      <c r="GB64" s="164"/>
      <c r="GC64" s="159"/>
      <c r="GD64" s="159"/>
      <c r="GE64" s="159"/>
      <c r="GF64" s="160"/>
      <c r="GG64" s="161"/>
      <c r="GH64" s="162"/>
      <c r="GI64" s="161"/>
      <c r="GJ64" s="163"/>
      <c r="GK64" s="164"/>
      <c r="GL64" s="159"/>
      <c r="GM64" s="159"/>
      <c r="GN64" s="159"/>
      <c r="GO64" s="160"/>
      <c r="GP64" s="161"/>
      <c r="GQ64" s="162"/>
      <c r="GR64" s="161"/>
      <c r="GS64" s="163"/>
      <c r="GT64" s="164"/>
      <c r="GU64" s="185"/>
      <c r="GV64" s="136"/>
      <c r="GW64" s="100"/>
      <c r="GX64" s="114"/>
      <c r="GY64" s="114"/>
      <c r="GZ64" s="698"/>
      <c r="HA64" s="93"/>
      <c r="HB64" s="116"/>
      <c r="HC64" s="116"/>
    </row>
    <row r="65" spans="1:211" x14ac:dyDescent="0.25">
      <c r="A65"/>
      <c r="B65" s="116"/>
      <c r="C65" s="116"/>
      <c r="D65" s="41"/>
      <c r="E65" s="42"/>
      <c r="F65" s="43"/>
      <c r="G65" s="44"/>
      <c r="H65" s="45"/>
      <c r="I65" s="46"/>
      <c r="J65" s="155"/>
      <c r="K65" s="494"/>
      <c r="L65" s="494"/>
      <c r="M65" s="105"/>
      <c r="N65" s="87"/>
      <c r="O65" s="88"/>
      <c r="P65" s="106"/>
      <c r="Q65" s="150">
        <f t="shared" si="0"/>
        <v>0</v>
      </c>
      <c r="R65" s="166"/>
      <c r="S65" s="166"/>
      <c r="T65" s="166"/>
      <c r="U65" s="45">
        <f>R65*P65</f>
        <v>0</v>
      </c>
      <c r="V65" s="157"/>
      <c r="W65" s="158"/>
      <c r="X65" s="167"/>
      <c r="Y65" s="159"/>
      <c r="Z65" s="160"/>
      <c r="AA65" s="161"/>
      <c r="AB65" s="162"/>
      <c r="AC65" s="161"/>
      <c r="AD65" s="163"/>
      <c r="AE65" s="164"/>
      <c r="AF65" s="159"/>
      <c r="AG65" s="159"/>
      <c r="AH65" s="159"/>
      <c r="AI65" s="160"/>
      <c r="AJ65" s="161"/>
      <c r="AK65" s="162"/>
      <c r="AL65" s="161"/>
      <c r="AM65" s="163"/>
      <c r="AN65" s="164"/>
      <c r="AO65" s="159"/>
      <c r="AP65" s="159"/>
      <c r="AQ65" s="159"/>
      <c r="AR65" s="160"/>
      <c r="AS65" s="161"/>
      <c r="AT65" s="162"/>
      <c r="AU65" s="161"/>
      <c r="AV65" s="163"/>
      <c r="AW65" s="164"/>
      <c r="AX65" s="159"/>
      <c r="AY65" s="159"/>
      <c r="AZ65" s="159"/>
      <c r="BA65" s="160"/>
      <c r="BB65" s="161"/>
      <c r="BC65" s="162"/>
      <c r="BD65" s="161"/>
      <c r="BE65" s="163"/>
      <c r="BF65" s="164"/>
      <c r="BG65" s="159"/>
      <c r="BH65" s="159"/>
      <c r="BI65" s="159"/>
      <c r="BJ65" s="160"/>
      <c r="BK65" s="161"/>
      <c r="BL65" s="162"/>
      <c r="BM65" s="161"/>
      <c r="BN65" s="163"/>
      <c r="BO65" s="164"/>
      <c r="BP65" s="159"/>
      <c r="BQ65" s="159"/>
      <c r="BR65" s="159"/>
      <c r="BS65" s="160"/>
      <c r="BT65" s="161"/>
      <c r="BU65" s="162"/>
      <c r="BV65" s="161"/>
      <c r="BW65" s="163"/>
      <c r="BX65" s="164"/>
      <c r="BY65" s="159"/>
      <c r="BZ65" s="159"/>
      <c r="CA65" s="159"/>
      <c r="CB65" s="160"/>
      <c r="CC65" s="161"/>
      <c r="CD65" s="162"/>
      <c r="CE65" s="161"/>
      <c r="CF65" s="163"/>
      <c r="CG65" s="164"/>
      <c r="CH65" s="159"/>
      <c r="CI65" s="159"/>
      <c r="CJ65" s="159"/>
      <c r="CK65" s="160"/>
      <c r="CL65" s="161"/>
      <c r="CM65" s="162"/>
      <c r="CN65" s="161"/>
      <c r="CO65" s="163"/>
      <c r="CP65" s="164"/>
      <c r="CQ65" s="159"/>
      <c r="CR65" s="159"/>
      <c r="CS65" s="159"/>
      <c r="CT65" s="160"/>
      <c r="CU65" s="161"/>
      <c r="CV65" s="162"/>
      <c r="CW65" s="161"/>
      <c r="CX65" s="163"/>
      <c r="CY65" s="164"/>
      <c r="CZ65" s="159"/>
      <c r="DA65" s="159"/>
      <c r="DB65" s="159"/>
      <c r="DC65" s="160"/>
      <c r="DD65" s="161"/>
      <c r="DE65" s="162"/>
      <c r="DF65" s="161"/>
      <c r="DG65" s="163"/>
      <c r="DH65" s="164"/>
      <c r="DI65" s="159"/>
      <c r="DJ65" s="159"/>
      <c r="DK65" s="159"/>
      <c r="DL65" s="160"/>
      <c r="DM65" s="161"/>
      <c r="DN65" s="162"/>
      <c r="DO65" s="161"/>
      <c r="DP65" s="163"/>
      <c r="DQ65" s="164"/>
      <c r="DR65" s="159"/>
      <c r="DS65" s="159"/>
      <c r="DT65" s="159"/>
      <c r="DU65" s="160"/>
      <c r="DV65" s="161"/>
      <c r="DW65" s="162"/>
      <c r="DX65" s="161"/>
      <c r="DY65" s="163"/>
      <c r="DZ65" s="164"/>
      <c r="EA65" s="159"/>
      <c r="EB65" s="159"/>
      <c r="EC65" s="159"/>
      <c r="ED65" s="160"/>
      <c r="EE65" s="161"/>
      <c r="EF65" s="162"/>
      <c r="EG65" s="161"/>
      <c r="EH65" s="163"/>
      <c r="EI65" s="164"/>
      <c r="EJ65" s="159"/>
      <c r="EK65" s="159"/>
      <c r="EL65" s="159"/>
      <c r="EM65" s="160"/>
      <c r="EN65" s="161"/>
      <c r="EO65" s="162"/>
      <c r="EP65" s="161"/>
      <c r="EQ65" s="163"/>
      <c r="ER65" s="164"/>
      <c r="ES65" s="159"/>
      <c r="ET65" s="159"/>
      <c r="EU65" s="159"/>
      <c r="EV65" s="160"/>
      <c r="EW65" s="161"/>
      <c r="EX65" s="162"/>
      <c r="EY65" s="161"/>
      <c r="EZ65" s="163"/>
      <c r="FA65" s="164"/>
      <c r="FB65" s="159"/>
      <c r="FC65" s="159"/>
      <c r="FD65" s="159"/>
      <c r="FE65" s="160"/>
      <c r="FF65" s="161"/>
      <c r="FG65" s="162"/>
      <c r="FH65" s="161"/>
      <c r="FI65" s="163"/>
      <c r="FJ65" s="164"/>
      <c r="FK65" s="159"/>
      <c r="FL65" s="159"/>
      <c r="FM65" s="159"/>
      <c r="FN65" s="160"/>
      <c r="FO65" s="161"/>
      <c r="FP65" s="162"/>
      <c r="FQ65" s="161"/>
      <c r="FR65" s="163"/>
      <c r="FS65" s="164"/>
      <c r="FT65" s="159"/>
      <c r="FU65" s="159"/>
      <c r="FV65" s="159"/>
      <c r="FW65" s="160"/>
      <c r="FX65" s="161"/>
      <c r="FY65" s="162"/>
      <c r="FZ65" s="161"/>
      <c r="GA65" s="163"/>
      <c r="GB65" s="164"/>
      <c r="GC65" s="159"/>
      <c r="GD65" s="159"/>
      <c r="GE65" s="159"/>
      <c r="GF65" s="160"/>
      <c r="GG65" s="161"/>
      <c r="GH65" s="162"/>
      <c r="GI65" s="161"/>
      <c r="GJ65" s="163"/>
      <c r="GK65" s="164"/>
      <c r="GL65" s="159"/>
      <c r="GM65" s="159"/>
      <c r="GN65" s="159"/>
      <c r="GO65" s="160"/>
      <c r="GP65" s="161"/>
      <c r="GQ65" s="162"/>
      <c r="GR65" s="161"/>
      <c r="GS65" s="163"/>
      <c r="GT65" s="164"/>
      <c r="GU65" s="165"/>
      <c r="GV65" s="136"/>
      <c r="GW65" s="100"/>
      <c r="GX65" s="114"/>
      <c r="GY65" s="114"/>
      <c r="GZ65" s="698"/>
      <c r="HA65" s="93"/>
      <c r="HB65" s="116"/>
      <c r="HC65" s="116"/>
    </row>
    <row r="66" spans="1:211" ht="18.75" x14ac:dyDescent="0.3">
      <c r="A66"/>
      <c r="B66" s="116"/>
      <c r="C66" s="116"/>
      <c r="D66" s="41"/>
      <c r="E66" s="42"/>
      <c r="F66" s="43"/>
      <c r="G66" s="44"/>
      <c r="H66" s="45"/>
      <c r="I66" s="46"/>
      <c r="J66" s="497"/>
      <c r="K66" s="494"/>
      <c r="L66" s="494"/>
      <c r="M66" s="105"/>
      <c r="N66" s="87"/>
      <c r="O66" s="88"/>
      <c r="P66" s="106"/>
      <c r="Q66" s="150">
        <f t="shared" si="0"/>
        <v>0</v>
      </c>
      <c r="R66" s="99"/>
      <c r="S66" s="166"/>
      <c r="T66" s="166"/>
      <c r="U66" s="45">
        <f>R66*P66</f>
        <v>0</v>
      </c>
      <c r="V66" s="153"/>
      <c r="W66" s="148"/>
      <c r="X66" s="178"/>
      <c r="Y66" s="111"/>
      <c r="Z66" s="110"/>
      <c r="AA66" s="130"/>
      <c r="AB66" s="131"/>
      <c r="AC66" s="130"/>
      <c r="AD66" s="132"/>
      <c r="AE66" s="133"/>
      <c r="AF66" s="111"/>
      <c r="AG66" s="111"/>
      <c r="AH66" s="111"/>
      <c r="AI66" s="110"/>
      <c r="AJ66" s="130"/>
      <c r="AK66" s="131"/>
      <c r="AL66" s="130"/>
      <c r="AM66" s="132"/>
      <c r="AN66" s="133"/>
      <c r="AO66" s="111"/>
      <c r="AP66" s="111"/>
      <c r="AQ66" s="111"/>
      <c r="AR66" s="110"/>
      <c r="AS66" s="130"/>
      <c r="AT66" s="131"/>
      <c r="AU66" s="130"/>
      <c r="AV66" s="132"/>
      <c r="AW66" s="133"/>
      <c r="AX66" s="111"/>
      <c r="AY66" s="111"/>
      <c r="AZ66" s="111"/>
      <c r="BA66" s="110"/>
      <c r="BB66" s="130"/>
      <c r="BC66" s="131"/>
      <c r="BD66" s="130"/>
      <c r="BE66" s="132"/>
      <c r="BF66" s="133"/>
      <c r="BG66" s="111"/>
      <c r="BH66" s="111"/>
      <c r="BI66" s="111"/>
      <c r="BJ66" s="110"/>
      <c r="BK66" s="130"/>
      <c r="BL66" s="131"/>
      <c r="BM66" s="130"/>
      <c r="BN66" s="132"/>
      <c r="BO66" s="133"/>
      <c r="BP66" s="111"/>
      <c r="BQ66" s="111"/>
      <c r="BR66" s="111"/>
      <c r="BS66" s="110"/>
      <c r="BT66" s="130"/>
      <c r="BU66" s="131"/>
      <c r="BV66" s="130"/>
      <c r="BW66" s="132"/>
      <c r="BX66" s="133"/>
      <c r="BY66" s="111"/>
      <c r="BZ66" s="111"/>
      <c r="CA66" s="111"/>
      <c r="CB66" s="110"/>
      <c r="CC66" s="130"/>
      <c r="CD66" s="131"/>
      <c r="CE66" s="130"/>
      <c r="CF66" s="132"/>
      <c r="CG66" s="133"/>
      <c r="CH66" s="111"/>
      <c r="CI66" s="111"/>
      <c r="CJ66" s="111"/>
      <c r="CK66" s="110"/>
      <c r="CL66" s="130"/>
      <c r="CM66" s="131"/>
      <c r="CN66" s="130"/>
      <c r="CO66" s="132"/>
      <c r="CP66" s="133"/>
      <c r="CQ66" s="111"/>
      <c r="CR66" s="111"/>
      <c r="CS66" s="111"/>
      <c r="CT66" s="110"/>
      <c r="CU66" s="130"/>
      <c r="CV66" s="131"/>
      <c r="CW66" s="130"/>
      <c r="CX66" s="132"/>
      <c r="CY66" s="133"/>
      <c r="CZ66" s="111"/>
      <c r="DA66" s="111"/>
      <c r="DB66" s="111"/>
      <c r="DC66" s="110"/>
      <c r="DD66" s="130"/>
      <c r="DE66" s="131"/>
      <c r="DF66" s="130"/>
      <c r="DG66" s="132"/>
      <c r="DH66" s="133"/>
      <c r="DI66" s="111"/>
      <c r="DJ66" s="111"/>
      <c r="DK66" s="111"/>
      <c r="DL66" s="110"/>
      <c r="DM66" s="130"/>
      <c r="DN66" s="131"/>
      <c r="DO66" s="130"/>
      <c r="DP66" s="132"/>
      <c r="DQ66" s="133"/>
      <c r="DR66" s="111"/>
      <c r="DS66" s="111"/>
      <c r="DT66" s="111"/>
      <c r="DU66" s="110"/>
      <c r="DV66" s="130"/>
      <c r="DW66" s="131"/>
      <c r="DX66" s="130"/>
      <c r="DY66" s="132"/>
      <c r="DZ66" s="133"/>
      <c r="EA66" s="111"/>
      <c r="EB66" s="111"/>
      <c r="EC66" s="111"/>
      <c r="ED66" s="110"/>
      <c r="EE66" s="130"/>
      <c r="EF66" s="131"/>
      <c r="EG66" s="130"/>
      <c r="EH66" s="132"/>
      <c r="EI66" s="133"/>
      <c r="EJ66" s="111"/>
      <c r="EK66" s="111"/>
      <c r="EL66" s="111"/>
      <c r="EM66" s="110"/>
      <c r="EN66" s="130"/>
      <c r="EO66" s="131"/>
      <c r="EP66" s="130"/>
      <c r="EQ66" s="132"/>
      <c r="ER66" s="133"/>
      <c r="ES66" s="111"/>
      <c r="ET66" s="111"/>
      <c r="EU66" s="111"/>
      <c r="EV66" s="110"/>
      <c r="EW66" s="130"/>
      <c r="EX66" s="131"/>
      <c r="EY66" s="130"/>
      <c r="EZ66" s="132"/>
      <c r="FA66" s="133"/>
      <c r="FB66" s="111"/>
      <c r="FC66" s="111"/>
      <c r="FD66" s="111"/>
      <c r="FE66" s="110"/>
      <c r="FF66" s="130"/>
      <c r="FG66" s="131"/>
      <c r="FH66" s="130"/>
      <c r="FI66" s="132"/>
      <c r="FJ66" s="133"/>
      <c r="FK66" s="111"/>
      <c r="FL66" s="111"/>
      <c r="FM66" s="111"/>
      <c r="FN66" s="110"/>
      <c r="FO66" s="130"/>
      <c r="FP66" s="131"/>
      <c r="FQ66" s="130"/>
      <c r="FR66" s="132"/>
      <c r="FS66" s="133"/>
      <c r="FT66" s="111"/>
      <c r="FU66" s="111"/>
      <c r="FV66" s="111"/>
      <c r="FW66" s="110"/>
      <c r="FX66" s="130"/>
      <c r="FY66" s="131"/>
      <c r="FZ66" s="130"/>
      <c r="GA66" s="132"/>
      <c r="GB66" s="133"/>
      <c r="GC66" s="111"/>
      <c r="GD66" s="111"/>
      <c r="GE66" s="111"/>
      <c r="GF66" s="110"/>
      <c r="GG66" s="130"/>
      <c r="GH66" s="131"/>
      <c r="GI66" s="130"/>
      <c r="GJ66" s="132"/>
      <c r="GK66" s="133"/>
      <c r="GL66" s="111"/>
      <c r="GM66" s="111"/>
      <c r="GN66" s="111"/>
      <c r="GO66" s="110"/>
      <c r="GP66" s="130"/>
      <c r="GQ66" s="131"/>
      <c r="GR66" s="130"/>
      <c r="GS66" s="132"/>
      <c r="GT66" s="133"/>
      <c r="GU66" s="186"/>
      <c r="GV66" s="136"/>
      <c r="GW66" s="122"/>
      <c r="GX66" s="114"/>
      <c r="GY66" s="114"/>
      <c r="GZ66" s="698"/>
      <c r="HA66" s="93"/>
      <c r="HB66" s="116"/>
      <c r="HC66" s="116"/>
    </row>
    <row r="67" spans="1:211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4"/>
      <c r="L67" s="494"/>
      <c r="M67" s="105"/>
      <c r="N67" s="87"/>
      <c r="O67" s="173"/>
      <c r="P67" s="106"/>
      <c r="Q67" s="150">
        <f>P67-M67</f>
        <v>0</v>
      </c>
      <c r="R67" s="166"/>
      <c r="S67" s="166"/>
      <c r="T67" s="147"/>
      <c r="U67" s="45">
        <f>R67*P67+T67+0</f>
        <v>0</v>
      </c>
      <c r="V67" s="157"/>
      <c r="W67" s="158"/>
      <c r="X67" s="167"/>
      <c r="Y67" s="159"/>
      <c r="Z67" s="160"/>
      <c r="AA67" s="161"/>
      <c r="AB67" s="162"/>
      <c r="AC67" s="161"/>
      <c r="AD67" s="163"/>
      <c r="AE67" s="164"/>
      <c r="AF67" s="159"/>
      <c r="AG67" s="159"/>
      <c r="AH67" s="159"/>
      <c r="AI67" s="160"/>
      <c r="AJ67" s="161"/>
      <c r="AK67" s="162"/>
      <c r="AL67" s="161"/>
      <c r="AM67" s="163"/>
      <c r="AN67" s="164"/>
      <c r="AO67" s="159"/>
      <c r="AP67" s="159"/>
      <c r="AQ67" s="159"/>
      <c r="AR67" s="160"/>
      <c r="AS67" s="161"/>
      <c r="AT67" s="162"/>
      <c r="AU67" s="161"/>
      <c r="AV67" s="163"/>
      <c r="AW67" s="164"/>
      <c r="AX67" s="159"/>
      <c r="AY67" s="159"/>
      <c r="AZ67" s="159"/>
      <c r="BA67" s="160"/>
      <c r="BB67" s="161"/>
      <c r="BC67" s="162"/>
      <c r="BD67" s="161"/>
      <c r="BE67" s="163"/>
      <c r="BF67" s="164"/>
      <c r="BG67" s="159"/>
      <c r="BH67" s="159"/>
      <c r="BI67" s="159"/>
      <c r="BJ67" s="160"/>
      <c r="BK67" s="161"/>
      <c r="BL67" s="162"/>
      <c r="BM67" s="161"/>
      <c r="BN67" s="163"/>
      <c r="BO67" s="164"/>
      <c r="BP67" s="159"/>
      <c r="BQ67" s="159"/>
      <c r="BR67" s="159"/>
      <c r="BS67" s="160"/>
      <c r="BT67" s="161"/>
      <c r="BU67" s="162"/>
      <c r="BV67" s="161"/>
      <c r="BW67" s="163"/>
      <c r="BX67" s="164"/>
      <c r="BY67" s="159"/>
      <c r="BZ67" s="159"/>
      <c r="CA67" s="159"/>
      <c r="CB67" s="160"/>
      <c r="CC67" s="161"/>
      <c r="CD67" s="162"/>
      <c r="CE67" s="161"/>
      <c r="CF67" s="163"/>
      <c r="CG67" s="164"/>
      <c r="CH67" s="159"/>
      <c r="CI67" s="159"/>
      <c r="CJ67" s="159"/>
      <c r="CK67" s="160"/>
      <c r="CL67" s="161"/>
      <c r="CM67" s="162"/>
      <c r="CN67" s="161"/>
      <c r="CO67" s="163"/>
      <c r="CP67" s="164"/>
      <c r="CQ67" s="159"/>
      <c r="CR67" s="159"/>
      <c r="CS67" s="159"/>
      <c r="CT67" s="160"/>
      <c r="CU67" s="161"/>
      <c r="CV67" s="162"/>
      <c r="CW67" s="161"/>
      <c r="CX67" s="163"/>
      <c r="CY67" s="164"/>
      <c r="CZ67" s="159"/>
      <c r="DA67" s="159"/>
      <c r="DB67" s="159"/>
      <c r="DC67" s="160"/>
      <c r="DD67" s="161"/>
      <c r="DE67" s="162"/>
      <c r="DF67" s="161"/>
      <c r="DG67" s="163"/>
      <c r="DH67" s="164"/>
      <c r="DI67" s="159"/>
      <c r="DJ67" s="159"/>
      <c r="DK67" s="159"/>
      <c r="DL67" s="160"/>
      <c r="DM67" s="161"/>
      <c r="DN67" s="162"/>
      <c r="DO67" s="161"/>
      <c r="DP67" s="163"/>
      <c r="DQ67" s="164"/>
      <c r="DR67" s="159"/>
      <c r="DS67" s="159"/>
      <c r="DT67" s="159"/>
      <c r="DU67" s="160"/>
      <c r="DV67" s="161"/>
      <c r="DW67" s="162"/>
      <c r="DX67" s="161"/>
      <c r="DY67" s="163"/>
      <c r="DZ67" s="164"/>
      <c r="EA67" s="159"/>
      <c r="EB67" s="159"/>
      <c r="EC67" s="159"/>
      <c r="ED67" s="160"/>
      <c r="EE67" s="161"/>
      <c r="EF67" s="162"/>
      <c r="EG67" s="161"/>
      <c r="EH67" s="163"/>
      <c r="EI67" s="164"/>
      <c r="EJ67" s="159"/>
      <c r="EK67" s="159"/>
      <c r="EL67" s="159"/>
      <c r="EM67" s="160"/>
      <c r="EN67" s="161"/>
      <c r="EO67" s="162"/>
      <c r="EP67" s="161"/>
      <c r="EQ67" s="163"/>
      <c r="ER67" s="164"/>
      <c r="ES67" s="159"/>
      <c r="ET67" s="159"/>
      <c r="EU67" s="159"/>
      <c r="EV67" s="160"/>
      <c r="EW67" s="161"/>
      <c r="EX67" s="162"/>
      <c r="EY67" s="161"/>
      <c r="EZ67" s="163"/>
      <c r="FA67" s="164"/>
      <c r="FB67" s="159"/>
      <c r="FC67" s="159"/>
      <c r="FD67" s="159"/>
      <c r="FE67" s="160"/>
      <c r="FF67" s="161"/>
      <c r="FG67" s="162"/>
      <c r="FH67" s="161"/>
      <c r="FI67" s="163"/>
      <c r="FJ67" s="164"/>
      <c r="FK67" s="159"/>
      <c r="FL67" s="159"/>
      <c r="FM67" s="159"/>
      <c r="FN67" s="160"/>
      <c r="FO67" s="161"/>
      <c r="FP67" s="162"/>
      <c r="FQ67" s="161"/>
      <c r="FR67" s="163"/>
      <c r="FS67" s="164"/>
      <c r="FT67" s="159"/>
      <c r="FU67" s="159"/>
      <c r="FV67" s="159"/>
      <c r="FW67" s="160"/>
      <c r="FX67" s="161"/>
      <c r="FY67" s="162"/>
      <c r="FZ67" s="161"/>
      <c r="GA67" s="163"/>
      <c r="GB67" s="164"/>
      <c r="GC67" s="159"/>
      <c r="GD67" s="159"/>
      <c r="GE67" s="159"/>
      <c r="GF67" s="160"/>
      <c r="GG67" s="161"/>
      <c r="GH67" s="162"/>
      <c r="GI67" s="161"/>
      <c r="GJ67" s="163"/>
      <c r="GK67" s="164"/>
      <c r="GL67" s="159"/>
      <c r="GM67" s="159"/>
      <c r="GN67" s="159"/>
      <c r="GO67" s="160"/>
      <c r="GP67" s="161"/>
      <c r="GQ67" s="162"/>
      <c r="GR67" s="161"/>
      <c r="GS67" s="163"/>
      <c r="GT67" s="164"/>
      <c r="GU67" s="165"/>
      <c r="GV67" s="136"/>
      <c r="GW67" s="100"/>
      <c r="GX67" s="114"/>
      <c r="GY67" s="114"/>
      <c r="GZ67" s="698"/>
      <c r="HA67" s="93"/>
      <c r="HB67" s="116"/>
      <c r="HC67" s="116"/>
    </row>
    <row r="68" spans="1:211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4"/>
      <c r="L68" s="494"/>
      <c r="M68" s="105"/>
      <c r="N68" s="87"/>
      <c r="O68" s="173"/>
      <c r="P68" s="106"/>
      <c r="Q68" s="150">
        <f t="shared" ref="Q68:Q79" si="3">P68-M68</f>
        <v>0</v>
      </c>
      <c r="R68" s="166"/>
      <c r="S68" s="166"/>
      <c r="T68" s="147"/>
      <c r="U68" s="45">
        <f>R68*P68+T68+0</f>
        <v>0</v>
      </c>
      <c r="V68" s="157"/>
      <c r="W68" s="158"/>
      <c r="X68" s="167"/>
      <c r="Y68" s="159"/>
      <c r="Z68" s="160"/>
      <c r="AA68" s="161"/>
      <c r="AB68" s="162"/>
      <c r="AC68" s="161"/>
      <c r="AD68" s="163"/>
      <c r="AE68" s="164"/>
      <c r="AF68" s="159"/>
      <c r="AG68" s="159"/>
      <c r="AH68" s="159"/>
      <c r="AI68" s="160"/>
      <c r="AJ68" s="161"/>
      <c r="AK68" s="162"/>
      <c r="AL68" s="161"/>
      <c r="AM68" s="163"/>
      <c r="AN68" s="164"/>
      <c r="AO68" s="159"/>
      <c r="AP68" s="159"/>
      <c r="AQ68" s="159"/>
      <c r="AR68" s="160"/>
      <c r="AS68" s="161"/>
      <c r="AT68" s="162"/>
      <c r="AU68" s="161"/>
      <c r="AV68" s="163"/>
      <c r="AW68" s="164"/>
      <c r="AX68" s="159"/>
      <c r="AY68" s="159"/>
      <c r="AZ68" s="159"/>
      <c r="BA68" s="160"/>
      <c r="BB68" s="161"/>
      <c r="BC68" s="162"/>
      <c r="BD68" s="161"/>
      <c r="BE68" s="163"/>
      <c r="BF68" s="164"/>
      <c r="BG68" s="159"/>
      <c r="BH68" s="159"/>
      <c r="BI68" s="159"/>
      <c r="BJ68" s="160"/>
      <c r="BK68" s="161"/>
      <c r="BL68" s="162"/>
      <c r="BM68" s="161"/>
      <c r="BN68" s="163"/>
      <c r="BO68" s="164"/>
      <c r="BP68" s="159"/>
      <c r="BQ68" s="159"/>
      <c r="BR68" s="159"/>
      <c r="BS68" s="160"/>
      <c r="BT68" s="161"/>
      <c r="BU68" s="162"/>
      <c r="BV68" s="161"/>
      <c r="BW68" s="163"/>
      <c r="BX68" s="164"/>
      <c r="BY68" s="159"/>
      <c r="BZ68" s="159"/>
      <c r="CA68" s="159"/>
      <c r="CB68" s="160"/>
      <c r="CC68" s="161"/>
      <c r="CD68" s="162"/>
      <c r="CE68" s="161"/>
      <c r="CF68" s="163"/>
      <c r="CG68" s="164"/>
      <c r="CH68" s="159"/>
      <c r="CI68" s="159"/>
      <c r="CJ68" s="159"/>
      <c r="CK68" s="160"/>
      <c r="CL68" s="161"/>
      <c r="CM68" s="162"/>
      <c r="CN68" s="161"/>
      <c r="CO68" s="163"/>
      <c r="CP68" s="164"/>
      <c r="CQ68" s="159"/>
      <c r="CR68" s="159"/>
      <c r="CS68" s="159"/>
      <c r="CT68" s="160"/>
      <c r="CU68" s="161"/>
      <c r="CV68" s="162"/>
      <c r="CW68" s="161"/>
      <c r="CX68" s="163"/>
      <c r="CY68" s="164"/>
      <c r="CZ68" s="159"/>
      <c r="DA68" s="159"/>
      <c r="DB68" s="159"/>
      <c r="DC68" s="160"/>
      <c r="DD68" s="161"/>
      <c r="DE68" s="162"/>
      <c r="DF68" s="161"/>
      <c r="DG68" s="163"/>
      <c r="DH68" s="164"/>
      <c r="DI68" s="159"/>
      <c r="DJ68" s="159"/>
      <c r="DK68" s="159"/>
      <c r="DL68" s="160"/>
      <c r="DM68" s="161"/>
      <c r="DN68" s="162"/>
      <c r="DO68" s="161"/>
      <c r="DP68" s="163"/>
      <c r="DQ68" s="164"/>
      <c r="DR68" s="159"/>
      <c r="DS68" s="159"/>
      <c r="DT68" s="159"/>
      <c r="DU68" s="160"/>
      <c r="DV68" s="161"/>
      <c r="DW68" s="162"/>
      <c r="DX68" s="161"/>
      <c r="DY68" s="163"/>
      <c r="DZ68" s="164"/>
      <c r="EA68" s="159"/>
      <c r="EB68" s="159"/>
      <c r="EC68" s="159"/>
      <c r="ED68" s="160"/>
      <c r="EE68" s="161"/>
      <c r="EF68" s="162"/>
      <c r="EG68" s="161"/>
      <c r="EH68" s="163"/>
      <c r="EI68" s="164"/>
      <c r="EJ68" s="159"/>
      <c r="EK68" s="159"/>
      <c r="EL68" s="159"/>
      <c r="EM68" s="160"/>
      <c r="EN68" s="161"/>
      <c r="EO68" s="162"/>
      <c r="EP68" s="161"/>
      <c r="EQ68" s="163"/>
      <c r="ER68" s="164"/>
      <c r="ES68" s="159"/>
      <c r="ET68" s="159"/>
      <c r="EU68" s="159"/>
      <c r="EV68" s="160"/>
      <c r="EW68" s="161"/>
      <c r="EX68" s="162"/>
      <c r="EY68" s="161"/>
      <c r="EZ68" s="163"/>
      <c r="FA68" s="164"/>
      <c r="FB68" s="159"/>
      <c r="FC68" s="159"/>
      <c r="FD68" s="159"/>
      <c r="FE68" s="160"/>
      <c r="FF68" s="161"/>
      <c r="FG68" s="162"/>
      <c r="FH68" s="161"/>
      <c r="FI68" s="163"/>
      <c r="FJ68" s="164"/>
      <c r="FK68" s="159"/>
      <c r="FL68" s="159"/>
      <c r="FM68" s="159"/>
      <c r="FN68" s="160"/>
      <c r="FO68" s="161"/>
      <c r="FP68" s="162"/>
      <c r="FQ68" s="161"/>
      <c r="FR68" s="163"/>
      <c r="FS68" s="164"/>
      <c r="FT68" s="159"/>
      <c r="FU68" s="159"/>
      <c r="FV68" s="159"/>
      <c r="FW68" s="160"/>
      <c r="FX68" s="161"/>
      <c r="FY68" s="162"/>
      <c r="FZ68" s="161"/>
      <c r="GA68" s="163"/>
      <c r="GB68" s="164"/>
      <c r="GC68" s="159"/>
      <c r="GD68" s="159"/>
      <c r="GE68" s="159"/>
      <c r="GF68" s="160"/>
      <c r="GG68" s="161"/>
      <c r="GH68" s="162"/>
      <c r="GI68" s="161"/>
      <c r="GJ68" s="163"/>
      <c r="GK68" s="164"/>
      <c r="GL68" s="159"/>
      <c r="GM68" s="159"/>
      <c r="GN68" s="159"/>
      <c r="GO68" s="160"/>
      <c r="GP68" s="161"/>
      <c r="GQ68" s="162"/>
      <c r="GR68" s="161"/>
      <c r="GS68" s="163"/>
      <c r="GT68" s="164"/>
      <c r="GU68" s="165"/>
      <c r="GV68" s="187"/>
      <c r="GW68" s="100"/>
      <c r="GX68" s="114"/>
      <c r="GY68" s="114"/>
      <c r="GZ68" s="698"/>
      <c r="HA68" s="93"/>
      <c r="HB68" s="116"/>
      <c r="HC68" s="116"/>
    </row>
    <row r="69" spans="1:211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4"/>
      <c r="L69" s="494"/>
      <c r="M69" s="105"/>
      <c r="N69" s="87"/>
      <c r="O69" s="173"/>
      <c r="P69" s="106"/>
      <c r="Q69" s="150">
        <f t="shared" si="3"/>
        <v>0</v>
      </c>
      <c r="R69" s="166"/>
      <c r="S69" s="833"/>
      <c r="T69" s="834"/>
      <c r="U69" s="45">
        <f>R69*P69</f>
        <v>0</v>
      </c>
      <c r="V69" s="157"/>
      <c r="W69" s="158"/>
      <c r="X69" s="167"/>
      <c r="Y69" s="159"/>
      <c r="Z69" s="160"/>
      <c r="AA69" s="161"/>
      <c r="AB69" s="162"/>
      <c r="AC69" s="161"/>
      <c r="AD69" s="163"/>
      <c r="AE69" s="164"/>
      <c r="AF69" s="159"/>
      <c r="AG69" s="159"/>
      <c r="AH69" s="159"/>
      <c r="AI69" s="160"/>
      <c r="AJ69" s="161"/>
      <c r="AK69" s="162"/>
      <c r="AL69" s="161"/>
      <c r="AM69" s="163"/>
      <c r="AN69" s="164"/>
      <c r="AO69" s="159"/>
      <c r="AP69" s="159"/>
      <c r="AQ69" s="159"/>
      <c r="AR69" s="160"/>
      <c r="AS69" s="161"/>
      <c r="AT69" s="162"/>
      <c r="AU69" s="161"/>
      <c r="AV69" s="163"/>
      <c r="AW69" s="164"/>
      <c r="AX69" s="159"/>
      <c r="AY69" s="159"/>
      <c r="AZ69" s="159"/>
      <c r="BA69" s="160"/>
      <c r="BB69" s="161"/>
      <c r="BC69" s="162"/>
      <c r="BD69" s="161"/>
      <c r="BE69" s="163"/>
      <c r="BF69" s="164"/>
      <c r="BG69" s="159"/>
      <c r="BH69" s="159"/>
      <c r="BI69" s="159"/>
      <c r="BJ69" s="160"/>
      <c r="BK69" s="161"/>
      <c r="BL69" s="162"/>
      <c r="BM69" s="161"/>
      <c r="BN69" s="163"/>
      <c r="BO69" s="164"/>
      <c r="BP69" s="159"/>
      <c r="BQ69" s="159"/>
      <c r="BR69" s="159"/>
      <c r="BS69" s="160"/>
      <c r="BT69" s="161"/>
      <c r="BU69" s="162"/>
      <c r="BV69" s="161"/>
      <c r="BW69" s="163"/>
      <c r="BX69" s="164"/>
      <c r="BY69" s="159"/>
      <c r="BZ69" s="159"/>
      <c r="CA69" s="159"/>
      <c r="CB69" s="160"/>
      <c r="CC69" s="161"/>
      <c r="CD69" s="162"/>
      <c r="CE69" s="161"/>
      <c r="CF69" s="163"/>
      <c r="CG69" s="164"/>
      <c r="CH69" s="159"/>
      <c r="CI69" s="159"/>
      <c r="CJ69" s="159"/>
      <c r="CK69" s="160"/>
      <c r="CL69" s="161"/>
      <c r="CM69" s="162"/>
      <c r="CN69" s="161"/>
      <c r="CO69" s="163"/>
      <c r="CP69" s="164"/>
      <c r="CQ69" s="159"/>
      <c r="CR69" s="159"/>
      <c r="CS69" s="159"/>
      <c r="CT69" s="160"/>
      <c r="CU69" s="161"/>
      <c r="CV69" s="162"/>
      <c r="CW69" s="161"/>
      <c r="CX69" s="163"/>
      <c r="CY69" s="164"/>
      <c r="CZ69" s="159"/>
      <c r="DA69" s="159"/>
      <c r="DB69" s="159"/>
      <c r="DC69" s="160"/>
      <c r="DD69" s="161"/>
      <c r="DE69" s="162"/>
      <c r="DF69" s="161"/>
      <c r="DG69" s="163"/>
      <c r="DH69" s="164"/>
      <c r="DI69" s="159"/>
      <c r="DJ69" s="159"/>
      <c r="DK69" s="159"/>
      <c r="DL69" s="160"/>
      <c r="DM69" s="161"/>
      <c r="DN69" s="162"/>
      <c r="DO69" s="161"/>
      <c r="DP69" s="163"/>
      <c r="DQ69" s="164"/>
      <c r="DR69" s="159"/>
      <c r="DS69" s="159"/>
      <c r="DT69" s="159"/>
      <c r="DU69" s="160"/>
      <c r="DV69" s="161"/>
      <c r="DW69" s="162"/>
      <c r="DX69" s="161"/>
      <c r="DY69" s="163"/>
      <c r="DZ69" s="164"/>
      <c r="EA69" s="159"/>
      <c r="EB69" s="159"/>
      <c r="EC69" s="159"/>
      <c r="ED69" s="160"/>
      <c r="EE69" s="161"/>
      <c r="EF69" s="162"/>
      <c r="EG69" s="161"/>
      <c r="EH69" s="163"/>
      <c r="EI69" s="164"/>
      <c r="EJ69" s="159"/>
      <c r="EK69" s="159"/>
      <c r="EL69" s="159"/>
      <c r="EM69" s="160"/>
      <c r="EN69" s="161"/>
      <c r="EO69" s="162"/>
      <c r="EP69" s="161"/>
      <c r="EQ69" s="163"/>
      <c r="ER69" s="164"/>
      <c r="ES69" s="159"/>
      <c r="ET69" s="159"/>
      <c r="EU69" s="159"/>
      <c r="EV69" s="160"/>
      <c r="EW69" s="161"/>
      <c r="EX69" s="162"/>
      <c r="EY69" s="161"/>
      <c r="EZ69" s="163"/>
      <c r="FA69" s="164"/>
      <c r="FB69" s="159"/>
      <c r="FC69" s="159"/>
      <c r="FD69" s="159"/>
      <c r="FE69" s="160"/>
      <c r="FF69" s="161"/>
      <c r="FG69" s="162"/>
      <c r="FH69" s="161"/>
      <c r="FI69" s="163"/>
      <c r="FJ69" s="164"/>
      <c r="FK69" s="159"/>
      <c r="FL69" s="159"/>
      <c r="FM69" s="159"/>
      <c r="FN69" s="160"/>
      <c r="FO69" s="161"/>
      <c r="FP69" s="162"/>
      <c r="FQ69" s="161"/>
      <c r="FR69" s="163"/>
      <c r="FS69" s="164"/>
      <c r="FT69" s="159"/>
      <c r="FU69" s="159"/>
      <c r="FV69" s="159"/>
      <c r="FW69" s="160"/>
      <c r="FX69" s="161"/>
      <c r="FY69" s="162"/>
      <c r="FZ69" s="161"/>
      <c r="GA69" s="163"/>
      <c r="GB69" s="164"/>
      <c r="GC69" s="159"/>
      <c r="GD69" s="159"/>
      <c r="GE69" s="159"/>
      <c r="GF69" s="160"/>
      <c r="GG69" s="161"/>
      <c r="GH69" s="162"/>
      <c r="GI69" s="161"/>
      <c r="GJ69" s="163"/>
      <c r="GK69" s="164"/>
      <c r="GL69" s="159"/>
      <c r="GM69" s="159"/>
      <c r="GN69" s="159"/>
      <c r="GO69" s="160"/>
      <c r="GP69" s="161"/>
      <c r="GQ69" s="162"/>
      <c r="GR69" s="161"/>
      <c r="GS69" s="163"/>
      <c r="GT69" s="164"/>
      <c r="GU69" s="165"/>
      <c r="GV69" s="187"/>
      <c r="GW69" s="100"/>
      <c r="GX69" s="114"/>
      <c r="GY69" s="114"/>
      <c r="GZ69" s="698"/>
      <c r="HA69" s="93"/>
      <c r="HB69" s="116"/>
      <c r="HC69" s="116"/>
    </row>
    <row r="70" spans="1:211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4"/>
      <c r="L70" s="494"/>
      <c r="M70" s="105"/>
      <c r="N70" s="87"/>
      <c r="O70" s="88"/>
      <c r="P70" s="106"/>
      <c r="Q70" s="150">
        <f t="shared" si="3"/>
        <v>0</v>
      </c>
      <c r="R70" s="166"/>
      <c r="S70" s="166"/>
      <c r="T70" s="166"/>
      <c r="U70" s="45">
        <f t="shared" ref="U70:U77" si="4">R70*P70+T70+0</f>
        <v>0</v>
      </c>
      <c r="V70" s="157"/>
      <c r="W70" s="158"/>
      <c r="X70" s="167"/>
      <c r="Y70" s="159"/>
      <c r="Z70" s="160"/>
      <c r="AA70" s="161"/>
      <c r="AB70" s="162"/>
      <c r="AC70" s="161"/>
      <c r="AD70" s="163"/>
      <c r="AE70" s="164"/>
      <c r="AF70" s="159"/>
      <c r="AG70" s="159"/>
      <c r="AH70" s="159"/>
      <c r="AI70" s="160"/>
      <c r="AJ70" s="161"/>
      <c r="AK70" s="162"/>
      <c r="AL70" s="161"/>
      <c r="AM70" s="163"/>
      <c r="AN70" s="164"/>
      <c r="AO70" s="159"/>
      <c r="AP70" s="159"/>
      <c r="AQ70" s="159"/>
      <c r="AR70" s="160"/>
      <c r="AS70" s="161"/>
      <c r="AT70" s="162"/>
      <c r="AU70" s="161"/>
      <c r="AV70" s="163"/>
      <c r="AW70" s="164"/>
      <c r="AX70" s="159"/>
      <c r="AY70" s="159"/>
      <c r="AZ70" s="159"/>
      <c r="BA70" s="160"/>
      <c r="BB70" s="161"/>
      <c r="BC70" s="162"/>
      <c r="BD70" s="161"/>
      <c r="BE70" s="163"/>
      <c r="BF70" s="164"/>
      <c r="BG70" s="159"/>
      <c r="BH70" s="159"/>
      <c r="BI70" s="159"/>
      <c r="BJ70" s="160"/>
      <c r="BK70" s="161"/>
      <c r="BL70" s="162"/>
      <c r="BM70" s="161"/>
      <c r="BN70" s="163"/>
      <c r="BO70" s="164"/>
      <c r="BP70" s="159"/>
      <c r="BQ70" s="159"/>
      <c r="BR70" s="159"/>
      <c r="BS70" s="160"/>
      <c r="BT70" s="161"/>
      <c r="BU70" s="162"/>
      <c r="BV70" s="161"/>
      <c r="BW70" s="163"/>
      <c r="BX70" s="164"/>
      <c r="BY70" s="159"/>
      <c r="BZ70" s="159"/>
      <c r="CA70" s="159"/>
      <c r="CB70" s="160"/>
      <c r="CC70" s="161"/>
      <c r="CD70" s="162"/>
      <c r="CE70" s="161"/>
      <c r="CF70" s="163"/>
      <c r="CG70" s="164"/>
      <c r="CH70" s="159"/>
      <c r="CI70" s="159"/>
      <c r="CJ70" s="159"/>
      <c r="CK70" s="160"/>
      <c r="CL70" s="161"/>
      <c r="CM70" s="162"/>
      <c r="CN70" s="161"/>
      <c r="CO70" s="163"/>
      <c r="CP70" s="164"/>
      <c r="CQ70" s="159"/>
      <c r="CR70" s="159"/>
      <c r="CS70" s="159"/>
      <c r="CT70" s="160"/>
      <c r="CU70" s="161"/>
      <c r="CV70" s="162"/>
      <c r="CW70" s="161"/>
      <c r="CX70" s="163"/>
      <c r="CY70" s="164"/>
      <c r="CZ70" s="159"/>
      <c r="DA70" s="159"/>
      <c r="DB70" s="159"/>
      <c r="DC70" s="160"/>
      <c r="DD70" s="161"/>
      <c r="DE70" s="162"/>
      <c r="DF70" s="161"/>
      <c r="DG70" s="163"/>
      <c r="DH70" s="164"/>
      <c r="DI70" s="159"/>
      <c r="DJ70" s="159"/>
      <c r="DK70" s="159"/>
      <c r="DL70" s="160"/>
      <c r="DM70" s="161"/>
      <c r="DN70" s="162"/>
      <c r="DO70" s="161"/>
      <c r="DP70" s="163"/>
      <c r="DQ70" s="164"/>
      <c r="DR70" s="159"/>
      <c r="DS70" s="159"/>
      <c r="DT70" s="159"/>
      <c r="DU70" s="160"/>
      <c r="DV70" s="161"/>
      <c r="DW70" s="162"/>
      <c r="DX70" s="161"/>
      <c r="DY70" s="163"/>
      <c r="DZ70" s="164"/>
      <c r="EA70" s="159"/>
      <c r="EB70" s="159"/>
      <c r="EC70" s="159"/>
      <c r="ED70" s="160"/>
      <c r="EE70" s="161"/>
      <c r="EF70" s="162"/>
      <c r="EG70" s="161"/>
      <c r="EH70" s="163"/>
      <c r="EI70" s="164"/>
      <c r="EJ70" s="159"/>
      <c r="EK70" s="159"/>
      <c r="EL70" s="159"/>
      <c r="EM70" s="160"/>
      <c r="EN70" s="161"/>
      <c r="EO70" s="162"/>
      <c r="EP70" s="161"/>
      <c r="EQ70" s="163"/>
      <c r="ER70" s="164"/>
      <c r="ES70" s="159"/>
      <c r="ET70" s="159"/>
      <c r="EU70" s="159"/>
      <c r="EV70" s="160"/>
      <c r="EW70" s="161"/>
      <c r="EX70" s="162"/>
      <c r="EY70" s="161"/>
      <c r="EZ70" s="163"/>
      <c r="FA70" s="164"/>
      <c r="FB70" s="159"/>
      <c r="FC70" s="159"/>
      <c r="FD70" s="159"/>
      <c r="FE70" s="160"/>
      <c r="FF70" s="161"/>
      <c r="FG70" s="162"/>
      <c r="FH70" s="161"/>
      <c r="FI70" s="163"/>
      <c r="FJ70" s="164"/>
      <c r="FK70" s="159"/>
      <c r="FL70" s="159"/>
      <c r="FM70" s="159"/>
      <c r="FN70" s="160"/>
      <c r="FO70" s="161"/>
      <c r="FP70" s="162"/>
      <c r="FQ70" s="161"/>
      <c r="FR70" s="163"/>
      <c r="FS70" s="164"/>
      <c r="FT70" s="159"/>
      <c r="FU70" s="159"/>
      <c r="FV70" s="159"/>
      <c r="FW70" s="160"/>
      <c r="FX70" s="161"/>
      <c r="FY70" s="162"/>
      <c r="FZ70" s="161"/>
      <c r="GA70" s="163"/>
      <c r="GB70" s="164"/>
      <c r="GC70" s="159"/>
      <c r="GD70" s="159"/>
      <c r="GE70" s="159"/>
      <c r="GF70" s="160"/>
      <c r="GG70" s="161"/>
      <c r="GH70" s="162"/>
      <c r="GI70" s="161"/>
      <c r="GJ70" s="163"/>
      <c r="GK70" s="164"/>
      <c r="GL70" s="159"/>
      <c r="GM70" s="159"/>
      <c r="GN70" s="159"/>
      <c r="GO70" s="160"/>
      <c r="GP70" s="161"/>
      <c r="GQ70" s="162"/>
      <c r="GR70" s="161"/>
      <c r="GS70" s="163"/>
      <c r="GT70" s="164"/>
      <c r="GU70" s="165"/>
      <c r="GV70" s="136"/>
      <c r="GW70" s="100"/>
      <c r="GX70" s="114"/>
      <c r="GY70" s="188"/>
      <c r="GZ70" s="698"/>
      <c r="HA70" s="93"/>
      <c r="HB70" s="116"/>
      <c r="HC70" s="116"/>
    </row>
    <row r="71" spans="1:211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4"/>
      <c r="L71" s="494"/>
      <c r="M71" s="105"/>
      <c r="N71" s="87"/>
      <c r="O71" s="88"/>
      <c r="P71" s="106"/>
      <c r="Q71" s="150">
        <f t="shared" si="3"/>
        <v>0</v>
      </c>
      <c r="R71" s="166"/>
      <c r="S71" s="166"/>
      <c r="T71" s="166"/>
      <c r="U71" s="45">
        <f t="shared" si="4"/>
        <v>0</v>
      </c>
      <c r="V71" s="153"/>
      <c r="W71" s="148"/>
      <c r="X71" s="167"/>
      <c r="Y71" s="159"/>
      <c r="Z71" s="160"/>
      <c r="AA71" s="161"/>
      <c r="AB71" s="162"/>
      <c r="AC71" s="161"/>
      <c r="AD71" s="163"/>
      <c r="AE71" s="164"/>
      <c r="AF71" s="159"/>
      <c r="AG71" s="159"/>
      <c r="AH71" s="159"/>
      <c r="AI71" s="160"/>
      <c r="AJ71" s="161"/>
      <c r="AK71" s="162"/>
      <c r="AL71" s="161"/>
      <c r="AM71" s="163"/>
      <c r="AN71" s="164"/>
      <c r="AO71" s="159"/>
      <c r="AP71" s="159"/>
      <c r="AQ71" s="159"/>
      <c r="AR71" s="160"/>
      <c r="AS71" s="161"/>
      <c r="AT71" s="162"/>
      <c r="AU71" s="161"/>
      <c r="AV71" s="163"/>
      <c r="AW71" s="164"/>
      <c r="AX71" s="159"/>
      <c r="AY71" s="159"/>
      <c r="AZ71" s="159"/>
      <c r="BA71" s="160"/>
      <c r="BB71" s="161"/>
      <c r="BC71" s="162"/>
      <c r="BD71" s="161"/>
      <c r="BE71" s="163"/>
      <c r="BF71" s="164"/>
      <c r="BG71" s="159"/>
      <c r="BH71" s="159"/>
      <c r="BI71" s="159"/>
      <c r="BJ71" s="160"/>
      <c r="BK71" s="161"/>
      <c r="BL71" s="162"/>
      <c r="BM71" s="161"/>
      <c r="BN71" s="163"/>
      <c r="BO71" s="164"/>
      <c r="BP71" s="159"/>
      <c r="BQ71" s="159"/>
      <c r="BR71" s="159"/>
      <c r="BS71" s="160"/>
      <c r="BT71" s="161"/>
      <c r="BU71" s="162"/>
      <c r="BV71" s="161"/>
      <c r="BW71" s="163"/>
      <c r="BX71" s="164"/>
      <c r="BY71" s="159"/>
      <c r="BZ71" s="159"/>
      <c r="CA71" s="159"/>
      <c r="CB71" s="160"/>
      <c r="CC71" s="161"/>
      <c r="CD71" s="162"/>
      <c r="CE71" s="161"/>
      <c r="CF71" s="163"/>
      <c r="CG71" s="164"/>
      <c r="CH71" s="159"/>
      <c r="CI71" s="159"/>
      <c r="CJ71" s="159"/>
      <c r="CK71" s="160"/>
      <c r="CL71" s="161"/>
      <c r="CM71" s="162"/>
      <c r="CN71" s="161"/>
      <c r="CO71" s="163"/>
      <c r="CP71" s="164"/>
      <c r="CQ71" s="159"/>
      <c r="CR71" s="159"/>
      <c r="CS71" s="159"/>
      <c r="CT71" s="160"/>
      <c r="CU71" s="161"/>
      <c r="CV71" s="162"/>
      <c r="CW71" s="161"/>
      <c r="CX71" s="163"/>
      <c r="CY71" s="164"/>
      <c r="CZ71" s="159"/>
      <c r="DA71" s="159"/>
      <c r="DB71" s="159"/>
      <c r="DC71" s="160"/>
      <c r="DD71" s="161"/>
      <c r="DE71" s="162"/>
      <c r="DF71" s="161"/>
      <c r="DG71" s="163"/>
      <c r="DH71" s="164"/>
      <c r="DI71" s="159"/>
      <c r="DJ71" s="159"/>
      <c r="DK71" s="159"/>
      <c r="DL71" s="160"/>
      <c r="DM71" s="161"/>
      <c r="DN71" s="162"/>
      <c r="DO71" s="161"/>
      <c r="DP71" s="163"/>
      <c r="DQ71" s="164"/>
      <c r="DR71" s="159"/>
      <c r="DS71" s="159"/>
      <c r="DT71" s="159"/>
      <c r="DU71" s="160"/>
      <c r="DV71" s="161"/>
      <c r="DW71" s="162"/>
      <c r="DX71" s="161"/>
      <c r="DY71" s="163"/>
      <c r="DZ71" s="164"/>
      <c r="EA71" s="159"/>
      <c r="EB71" s="159"/>
      <c r="EC71" s="159"/>
      <c r="ED71" s="160"/>
      <c r="EE71" s="161"/>
      <c r="EF71" s="162"/>
      <c r="EG71" s="161"/>
      <c r="EH71" s="163"/>
      <c r="EI71" s="164"/>
      <c r="EJ71" s="159"/>
      <c r="EK71" s="159"/>
      <c r="EL71" s="159"/>
      <c r="EM71" s="160"/>
      <c r="EN71" s="161"/>
      <c r="EO71" s="162"/>
      <c r="EP71" s="161"/>
      <c r="EQ71" s="163"/>
      <c r="ER71" s="164"/>
      <c r="ES71" s="159"/>
      <c r="ET71" s="159"/>
      <c r="EU71" s="159"/>
      <c r="EV71" s="160"/>
      <c r="EW71" s="161"/>
      <c r="EX71" s="162"/>
      <c r="EY71" s="161"/>
      <c r="EZ71" s="163"/>
      <c r="FA71" s="164"/>
      <c r="FB71" s="159"/>
      <c r="FC71" s="159"/>
      <c r="FD71" s="159"/>
      <c r="FE71" s="160"/>
      <c r="FF71" s="161"/>
      <c r="FG71" s="162"/>
      <c r="FH71" s="161"/>
      <c r="FI71" s="163"/>
      <c r="FJ71" s="164"/>
      <c r="FK71" s="159"/>
      <c r="FL71" s="159"/>
      <c r="FM71" s="159"/>
      <c r="FN71" s="160"/>
      <c r="FO71" s="161"/>
      <c r="FP71" s="162"/>
      <c r="FQ71" s="161"/>
      <c r="FR71" s="163"/>
      <c r="FS71" s="164"/>
      <c r="FT71" s="159"/>
      <c r="FU71" s="159"/>
      <c r="FV71" s="159"/>
      <c r="FW71" s="160"/>
      <c r="FX71" s="161"/>
      <c r="FY71" s="162"/>
      <c r="FZ71" s="161"/>
      <c r="GA71" s="163"/>
      <c r="GB71" s="164"/>
      <c r="GC71" s="159"/>
      <c r="GD71" s="159"/>
      <c r="GE71" s="159"/>
      <c r="GF71" s="160"/>
      <c r="GG71" s="161"/>
      <c r="GH71" s="162"/>
      <c r="GI71" s="161"/>
      <c r="GJ71" s="163"/>
      <c r="GK71" s="164"/>
      <c r="GL71" s="159"/>
      <c r="GM71" s="159"/>
      <c r="GN71" s="159"/>
      <c r="GO71" s="160"/>
      <c r="GP71" s="161"/>
      <c r="GQ71" s="162"/>
      <c r="GR71" s="161"/>
      <c r="GS71" s="163"/>
      <c r="GT71" s="164"/>
      <c r="GU71" s="165"/>
      <c r="GV71" s="136"/>
      <c r="GW71" s="100"/>
      <c r="GX71" s="114"/>
      <c r="GY71" s="188"/>
      <c r="GZ71" s="698"/>
      <c r="HA71" s="93"/>
      <c r="HB71" s="116"/>
      <c r="HC71" s="116"/>
    </row>
    <row r="72" spans="1:211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4"/>
      <c r="L72" s="494"/>
      <c r="M72" s="105"/>
      <c r="N72" s="87"/>
      <c r="O72" s="88"/>
      <c r="P72" s="106"/>
      <c r="Q72" s="150">
        <f t="shared" si="3"/>
        <v>0</v>
      </c>
      <c r="R72" s="166"/>
      <c r="S72" s="166"/>
      <c r="T72" s="166"/>
      <c r="U72" s="45">
        <f t="shared" si="4"/>
        <v>0</v>
      </c>
      <c r="V72" s="153"/>
      <c r="W72" s="148"/>
      <c r="X72" s="167"/>
      <c r="Y72" s="159"/>
      <c r="Z72" s="160"/>
      <c r="AA72" s="161"/>
      <c r="AB72" s="162"/>
      <c r="AC72" s="161"/>
      <c r="AD72" s="163"/>
      <c r="AE72" s="164"/>
      <c r="AF72" s="159"/>
      <c r="AG72" s="159"/>
      <c r="AH72" s="159"/>
      <c r="AI72" s="160"/>
      <c r="AJ72" s="161"/>
      <c r="AK72" s="162"/>
      <c r="AL72" s="161"/>
      <c r="AM72" s="163"/>
      <c r="AN72" s="164"/>
      <c r="AO72" s="159"/>
      <c r="AP72" s="159"/>
      <c r="AQ72" s="159"/>
      <c r="AR72" s="160"/>
      <c r="AS72" s="161"/>
      <c r="AT72" s="162"/>
      <c r="AU72" s="161"/>
      <c r="AV72" s="163"/>
      <c r="AW72" s="164"/>
      <c r="AX72" s="159"/>
      <c r="AY72" s="159"/>
      <c r="AZ72" s="159"/>
      <c r="BA72" s="160"/>
      <c r="BB72" s="161"/>
      <c r="BC72" s="162"/>
      <c r="BD72" s="161"/>
      <c r="BE72" s="163"/>
      <c r="BF72" s="164"/>
      <c r="BG72" s="159"/>
      <c r="BH72" s="159"/>
      <c r="BI72" s="159"/>
      <c r="BJ72" s="160"/>
      <c r="BK72" s="161"/>
      <c r="BL72" s="162"/>
      <c r="BM72" s="161"/>
      <c r="BN72" s="163"/>
      <c r="BO72" s="164"/>
      <c r="BP72" s="159"/>
      <c r="BQ72" s="159"/>
      <c r="BR72" s="159"/>
      <c r="BS72" s="160"/>
      <c r="BT72" s="161"/>
      <c r="BU72" s="162"/>
      <c r="BV72" s="161"/>
      <c r="BW72" s="163"/>
      <c r="BX72" s="164"/>
      <c r="BY72" s="159"/>
      <c r="BZ72" s="159"/>
      <c r="CA72" s="159"/>
      <c r="CB72" s="160"/>
      <c r="CC72" s="161"/>
      <c r="CD72" s="162"/>
      <c r="CE72" s="161"/>
      <c r="CF72" s="163"/>
      <c r="CG72" s="164"/>
      <c r="CH72" s="159"/>
      <c r="CI72" s="159"/>
      <c r="CJ72" s="159"/>
      <c r="CK72" s="160"/>
      <c r="CL72" s="161"/>
      <c r="CM72" s="162"/>
      <c r="CN72" s="161"/>
      <c r="CO72" s="163"/>
      <c r="CP72" s="164"/>
      <c r="CQ72" s="159"/>
      <c r="CR72" s="159"/>
      <c r="CS72" s="159"/>
      <c r="CT72" s="160"/>
      <c r="CU72" s="161"/>
      <c r="CV72" s="162"/>
      <c r="CW72" s="161"/>
      <c r="CX72" s="163"/>
      <c r="CY72" s="164"/>
      <c r="CZ72" s="159"/>
      <c r="DA72" s="159"/>
      <c r="DB72" s="159"/>
      <c r="DC72" s="160"/>
      <c r="DD72" s="161"/>
      <c r="DE72" s="162"/>
      <c r="DF72" s="161"/>
      <c r="DG72" s="163"/>
      <c r="DH72" s="164"/>
      <c r="DI72" s="159"/>
      <c r="DJ72" s="159"/>
      <c r="DK72" s="159"/>
      <c r="DL72" s="160"/>
      <c r="DM72" s="161"/>
      <c r="DN72" s="162"/>
      <c r="DO72" s="161"/>
      <c r="DP72" s="163"/>
      <c r="DQ72" s="164"/>
      <c r="DR72" s="159"/>
      <c r="DS72" s="159"/>
      <c r="DT72" s="159"/>
      <c r="DU72" s="160"/>
      <c r="DV72" s="161"/>
      <c r="DW72" s="162"/>
      <c r="DX72" s="161"/>
      <c r="DY72" s="163"/>
      <c r="DZ72" s="164"/>
      <c r="EA72" s="159"/>
      <c r="EB72" s="159"/>
      <c r="EC72" s="159"/>
      <c r="ED72" s="160"/>
      <c r="EE72" s="161"/>
      <c r="EF72" s="162"/>
      <c r="EG72" s="161"/>
      <c r="EH72" s="163"/>
      <c r="EI72" s="164"/>
      <c r="EJ72" s="159"/>
      <c r="EK72" s="159"/>
      <c r="EL72" s="159"/>
      <c r="EM72" s="160"/>
      <c r="EN72" s="161"/>
      <c r="EO72" s="162"/>
      <c r="EP72" s="161"/>
      <c r="EQ72" s="163"/>
      <c r="ER72" s="164"/>
      <c r="ES72" s="159"/>
      <c r="ET72" s="159"/>
      <c r="EU72" s="159"/>
      <c r="EV72" s="160"/>
      <c r="EW72" s="161"/>
      <c r="EX72" s="162"/>
      <c r="EY72" s="161"/>
      <c r="EZ72" s="163"/>
      <c r="FA72" s="164"/>
      <c r="FB72" s="159"/>
      <c r="FC72" s="159"/>
      <c r="FD72" s="159"/>
      <c r="FE72" s="160"/>
      <c r="FF72" s="161"/>
      <c r="FG72" s="162"/>
      <c r="FH72" s="161"/>
      <c r="FI72" s="163"/>
      <c r="FJ72" s="164"/>
      <c r="FK72" s="159"/>
      <c r="FL72" s="159"/>
      <c r="FM72" s="159"/>
      <c r="FN72" s="160"/>
      <c r="FO72" s="161"/>
      <c r="FP72" s="162"/>
      <c r="FQ72" s="161"/>
      <c r="FR72" s="163"/>
      <c r="FS72" s="164"/>
      <c r="FT72" s="159"/>
      <c r="FU72" s="159"/>
      <c r="FV72" s="159"/>
      <c r="FW72" s="160"/>
      <c r="FX72" s="161"/>
      <c r="FY72" s="162"/>
      <c r="FZ72" s="161"/>
      <c r="GA72" s="163"/>
      <c r="GB72" s="164"/>
      <c r="GC72" s="159"/>
      <c r="GD72" s="159"/>
      <c r="GE72" s="159"/>
      <c r="GF72" s="160"/>
      <c r="GG72" s="161"/>
      <c r="GH72" s="162"/>
      <c r="GI72" s="161"/>
      <c r="GJ72" s="163"/>
      <c r="GK72" s="164"/>
      <c r="GL72" s="159"/>
      <c r="GM72" s="159"/>
      <c r="GN72" s="159"/>
      <c r="GO72" s="160"/>
      <c r="GP72" s="161"/>
      <c r="GQ72" s="162"/>
      <c r="GR72" s="161"/>
      <c r="GS72" s="163"/>
      <c r="GT72" s="164"/>
      <c r="GU72" s="165"/>
      <c r="GV72" s="136"/>
      <c r="GW72" s="100"/>
      <c r="GX72" s="114"/>
      <c r="GY72" s="188"/>
      <c r="GZ72" s="698"/>
      <c r="HA72" s="93"/>
      <c r="HB72" s="116"/>
      <c r="HC72" s="116"/>
    </row>
    <row r="73" spans="1:211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4"/>
      <c r="L73" s="494"/>
      <c r="M73" s="105"/>
      <c r="N73" s="87"/>
      <c r="O73" s="88"/>
      <c r="P73" s="106"/>
      <c r="Q73" s="150">
        <f t="shared" si="3"/>
        <v>0</v>
      </c>
      <c r="R73" s="166"/>
      <c r="S73" s="166"/>
      <c r="T73" s="166"/>
      <c r="U73" s="45">
        <f t="shared" si="4"/>
        <v>0</v>
      </c>
      <c r="V73" s="153"/>
      <c r="W73" s="148"/>
      <c r="X73" s="167"/>
      <c r="Y73" s="159"/>
      <c r="Z73" s="160"/>
      <c r="AA73" s="161"/>
      <c r="AB73" s="162"/>
      <c r="AC73" s="161"/>
      <c r="AD73" s="163"/>
      <c r="AE73" s="164"/>
      <c r="AF73" s="159"/>
      <c r="AG73" s="159"/>
      <c r="AH73" s="159"/>
      <c r="AI73" s="160"/>
      <c r="AJ73" s="161"/>
      <c r="AK73" s="162"/>
      <c r="AL73" s="161"/>
      <c r="AM73" s="163"/>
      <c r="AN73" s="164"/>
      <c r="AO73" s="159"/>
      <c r="AP73" s="159"/>
      <c r="AQ73" s="159"/>
      <c r="AR73" s="160"/>
      <c r="AS73" s="161"/>
      <c r="AT73" s="162"/>
      <c r="AU73" s="161"/>
      <c r="AV73" s="163"/>
      <c r="AW73" s="164"/>
      <c r="AX73" s="159"/>
      <c r="AY73" s="159"/>
      <c r="AZ73" s="159"/>
      <c r="BA73" s="160"/>
      <c r="BB73" s="161"/>
      <c r="BC73" s="162"/>
      <c r="BD73" s="161"/>
      <c r="BE73" s="163"/>
      <c r="BF73" s="164"/>
      <c r="BG73" s="159"/>
      <c r="BH73" s="159"/>
      <c r="BI73" s="159"/>
      <c r="BJ73" s="160"/>
      <c r="BK73" s="161"/>
      <c r="BL73" s="162"/>
      <c r="BM73" s="161"/>
      <c r="BN73" s="163"/>
      <c r="BO73" s="164"/>
      <c r="BP73" s="159"/>
      <c r="BQ73" s="159"/>
      <c r="BR73" s="159"/>
      <c r="BS73" s="160"/>
      <c r="BT73" s="161"/>
      <c r="BU73" s="162"/>
      <c r="BV73" s="161"/>
      <c r="BW73" s="163"/>
      <c r="BX73" s="164"/>
      <c r="BY73" s="159"/>
      <c r="BZ73" s="159"/>
      <c r="CA73" s="159"/>
      <c r="CB73" s="160"/>
      <c r="CC73" s="161"/>
      <c r="CD73" s="162"/>
      <c r="CE73" s="161"/>
      <c r="CF73" s="163"/>
      <c r="CG73" s="164"/>
      <c r="CH73" s="159"/>
      <c r="CI73" s="159"/>
      <c r="CJ73" s="159"/>
      <c r="CK73" s="160"/>
      <c r="CL73" s="161"/>
      <c r="CM73" s="162"/>
      <c r="CN73" s="161"/>
      <c r="CO73" s="163"/>
      <c r="CP73" s="164"/>
      <c r="CQ73" s="159"/>
      <c r="CR73" s="159"/>
      <c r="CS73" s="159"/>
      <c r="CT73" s="160"/>
      <c r="CU73" s="161"/>
      <c r="CV73" s="162"/>
      <c r="CW73" s="161"/>
      <c r="CX73" s="163"/>
      <c r="CY73" s="164"/>
      <c r="CZ73" s="159"/>
      <c r="DA73" s="159"/>
      <c r="DB73" s="159"/>
      <c r="DC73" s="160"/>
      <c r="DD73" s="161"/>
      <c r="DE73" s="162"/>
      <c r="DF73" s="161"/>
      <c r="DG73" s="163"/>
      <c r="DH73" s="164"/>
      <c r="DI73" s="159"/>
      <c r="DJ73" s="159"/>
      <c r="DK73" s="159"/>
      <c r="DL73" s="160"/>
      <c r="DM73" s="161"/>
      <c r="DN73" s="162"/>
      <c r="DO73" s="161"/>
      <c r="DP73" s="163"/>
      <c r="DQ73" s="164"/>
      <c r="DR73" s="159"/>
      <c r="DS73" s="159"/>
      <c r="DT73" s="159"/>
      <c r="DU73" s="160"/>
      <c r="DV73" s="161"/>
      <c r="DW73" s="162"/>
      <c r="DX73" s="161"/>
      <c r="DY73" s="163"/>
      <c r="DZ73" s="164"/>
      <c r="EA73" s="159"/>
      <c r="EB73" s="159"/>
      <c r="EC73" s="159"/>
      <c r="ED73" s="160"/>
      <c r="EE73" s="161"/>
      <c r="EF73" s="162"/>
      <c r="EG73" s="161"/>
      <c r="EH73" s="163"/>
      <c r="EI73" s="164"/>
      <c r="EJ73" s="159"/>
      <c r="EK73" s="159"/>
      <c r="EL73" s="159"/>
      <c r="EM73" s="160"/>
      <c r="EN73" s="161"/>
      <c r="EO73" s="162"/>
      <c r="EP73" s="161"/>
      <c r="EQ73" s="163"/>
      <c r="ER73" s="164"/>
      <c r="ES73" s="159"/>
      <c r="ET73" s="159"/>
      <c r="EU73" s="159"/>
      <c r="EV73" s="160"/>
      <c r="EW73" s="161"/>
      <c r="EX73" s="162"/>
      <c r="EY73" s="161"/>
      <c r="EZ73" s="163"/>
      <c r="FA73" s="164"/>
      <c r="FB73" s="159"/>
      <c r="FC73" s="159"/>
      <c r="FD73" s="159"/>
      <c r="FE73" s="160"/>
      <c r="FF73" s="161"/>
      <c r="FG73" s="162"/>
      <c r="FH73" s="161"/>
      <c r="FI73" s="163"/>
      <c r="FJ73" s="164"/>
      <c r="FK73" s="159"/>
      <c r="FL73" s="159"/>
      <c r="FM73" s="159"/>
      <c r="FN73" s="160"/>
      <c r="FO73" s="161"/>
      <c r="FP73" s="162"/>
      <c r="FQ73" s="161"/>
      <c r="FR73" s="163"/>
      <c r="FS73" s="164"/>
      <c r="FT73" s="159"/>
      <c r="FU73" s="159"/>
      <c r="FV73" s="159"/>
      <c r="FW73" s="160"/>
      <c r="FX73" s="161"/>
      <c r="FY73" s="162"/>
      <c r="FZ73" s="161"/>
      <c r="GA73" s="163"/>
      <c r="GB73" s="164"/>
      <c r="GC73" s="159"/>
      <c r="GD73" s="159"/>
      <c r="GE73" s="159"/>
      <c r="GF73" s="160"/>
      <c r="GG73" s="161"/>
      <c r="GH73" s="162"/>
      <c r="GI73" s="161"/>
      <c r="GJ73" s="163"/>
      <c r="GK73" s="164"/>
      <c r="GL73" s="159"/>
      <c r="GM73" s="159"/>
      <c r="GN73" s="159"/>
      <c r="GO73" s="160"/>
      <c r="GP73" s="161"/>
      <c r="GQ73" s="162"/>
      <c r="GR73" s="161"/>
      <c r="GS73" s="163"/>
      <c r="GT73" s="164"/>
      <c r="GU73" s="165"/>
      <c r="GV73" s="136"/>
      <c r="GW73" s="100"/>
      <c r="GX73" s="114"/>
      <c r="GY73" s="188"/>
      <c r="GZ73" s="698"/>
      <c r="HA73" s="93"/>
      <c r="HB73" s="116"/>
      <c r="HC73" s="116"/>
    </row>
    <row r="74" spans="1:211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4"/>
      <c r="L74" s="494"/>
      <c r="M74" s="105"/>
      <c r="N74" s="87"/>
      <c r="O74" s="88"/>
      <c r="P74" s="106"/>
      <c r="Q74" s="150">
        <f t="shared" si="3"/>
        <v>0</v>
      </c>
      <c r="R74" s="166"/>
      <c r="S74" s="166"/>
      <c r="T74" s="166"/>
      <c r="U74" s="45">
        <f t="shared" si="4"/>
        <v>0</v>
      </c>
      <c r="V74" s="153"/>
      <c r="W74" s="148"/>
      <c r="X74" s="167"/>
      <c r="Y74" s="159"/>
      <c r="Z74" s="160"/>
      <c r="AA74" s="161"/>
      <c r="AB74" s="162"/>
      <c r="AC74" s="161"/>
      <c r="AD74" s="163"/>
      <c r="AE74" s="164"/>
      <c r="AF74" s="159"/>
      <c r="AG74" s="159"/>
      <c r="AH74" s="159"/>
      <c r="AI74" s="160"/>
      <c r="AJ74" s="161"/>
      <c r="AK74" s="162"/>
      <c r="AL74" s="161"/>
      <c r="AM74" s="163"/>
      <c r="AN74" s="164"/>
      <c r="AO74" s="159"/>
      <c r="AP74" s="159"/>
      <c r="AQ74" s="159"/>
      <c r="AR74" s="160"/>
      <c r="AS74" s="161"/>
      <c r="AT74" s="162"/>
      <c r="AU74" s="161"/>
      <c r="AV74" s="163"/>
      <c r="AW74" s="164"/>
      <c r="AX74" s="159"/>
      <c r="AY74" s="159"/>
      <c r="AZ74" s="159"/>
      <c r="BA74" s="160"/>
      <c r="BB74" s="161"/>
      <c r="BC74" s="162"/>
      <c r="BD74" s="161"/>
      <c r="BE74" s="163"/>
      <c r="BF74" s="164"/>
      <c r="BG74" s="159"/>
      <c r="BH74" s="159"/>
      <c r="BI74" s="159"/>
      <c r="BJ74" s="160"/>
      <c r="BK74" s="161"/>
      <c r="BL74" s="162"/>
      <c r="BM74" s="161"/>
      <c r="BN74" s="163"/>
      <c r="BO74" s="164"/>
      <c r="BP74" s="159"/>
      <c r="BQ74" s="159"/>
      <c r="BR74" s="159"/>
      <c r="BS74" s="160"/>
      <c r="BT74" s="161"/>
      <c r="BU74" s="162"/>
      <c r="BV74" s="161"/>
      <c r="BW74" s="163"/>
      <c r="BX74" s="164"/>
      <c r="BY74" s="159"/>
      <c r="BZ74" s="159"/>
      <c r="CA74" s="159"/>
      <c r="CB74" s="160"/>
      <c r="CC74" s="161"/>
      <c r="CD74" s="162"/>
      <c r="CE74" s="161"/>
      <c r="CF74" s="163"/>
      <c r="CG74" s="164"/>
      <c r="CH74" s="159"/>
      <c r="CI74" s="159"/>
      <c r="CJ74" s="159"/>
      <c r="CK74" s="160"/>
      <c r="CL74" s="161"/>
      <c r="CM74" s="162"/>
      <c r="CN74" s="161"/>
      <c r="CO74" s="163"/>
      <c r="CP74" s="164"/>
      <c r="CQ74" s="159"/>
      <c r="CR74" s="159"/>
      <c r="CS74" s="159"/>
      <c r="CT74" s="160"/>
      <c r="CU74" s="161"/>
      <c r="CV74" s="162"/>
      <c r="CW74" s="161"/>
      <c r="CX74" s="163"/>
      <c r="CY74" s="164"/>
      <c r="CZ74" s="159"/>
      <c r="DA74" s="159"/>
      <c r="DB74" s="159"/>
      <c r="DC74" s="160"/>
      <c r="DD74" s="161"/>
      <c r="DE74" s="162"/>
      <c r="DF74" s="161"/>
      <c r="DG74" s="163"/>
      <c r="DH74" s="164"/>
      <c r="DI74" s="159"/>
      <c r="DJ74" s="159"/>
      <c r="DK74" s="159"/>
      <c r="DL74" s="160"/>
      <c r="DM74" s="161"/>
      <c r="DN74" s="162"/>
      <c r="DO74" s="161"/>
      <c r="DP74" s="163"/>
      <c r="DQ74" s="164"/>
      <c r="DR74" s="159"/>
      <c r="DS74" s="159"/>
      <c r="DT74" s="159"/>
      <c r="DU74" s="160"/>
      <c r="DV74" s="161"/>
      <c r="DW74" s="162"/>
      <c r="DX74" s="161"/>
      <c r="DY74" s="163"/>
      <c r="DZ74" s="164"/>
      <c r="EA74" s="159"/>
      <c r="EB74" s="159"/>
      <c r="EC74" s="159"/>
      <c r="ED74" s="160"/>
      <c r="EE74" s="161"/>
      <c r="EF74" s="162"/>
      <c r="EG74" s="161"/>
      <c r="EH74" s="163"/>
      <c r="EI74" s="164"/>
      <c r="EJ74" s="159"/>
      <c r="EK74" s="159"/>
      <c r="EL74" s="159"/>
      <c r="EM74" s="160"/>
      <c r="EN74" s="161"/>
      <c r="EO74" s="162"/>
      <c r="EP74" s="161"/>
      <c r="EQ74" s="163"/>
      <c r="ER74" s="164"/>
      <c r="ES74" s="159"/>
      <c r="ET74" s="159"/>
      <c r="EU74" s="159"/>
      <c r="EV74" s="160"/>
      <c r="EW74" s="161"/>
      <c r="EX74" s="162"/>
      <c r="EY74" s="161"/>
      <c r="EZ74" s="163"/>
      <c r="FA74" s="164"/>
      <c r="FB74" s="159"/>
      <c r="FC74" s="159"/>
      <c r="FD74" s="159"/>
      <c r="FE74" s="160"/>
      <c r="FF74" s="161"/>
      <c r="FG74" s="162"/>
      <c r="FH74" s="161"/>
      <c r="FI74" s="163"/>
      <c r="FJ74" s="164"/>
      <c r="FK74" s="159"/>
      <c r="FL74" s="159"/>
      <c r="FM74" s="159"/>
      <c r="FN74" s="160"/>
      <c r="FO74" s="161"/>
      <c r="FP74" s="162"/>
      <c r="FQ74" s="161"/>
      <c r="FR74" s="163"/>
      <c r="FS74" s="164"/>
      <c r="FT74" s="159"/>
      <c r="FU74" s="159"/>
      <c r="FV74" s="159"/>
      <c r="FW74" s="160"/>
      <c r="FX74" s="161"/>
      <c r="FY74" s="162"/>
      <c r="FZ74" s="161"/>
      <c r="GA74" s="163"/>
      <c r="GB74" s="164"/>
      <c r="GC74" s="159"/>
      <c r="GD74" s="159"/>
      <c r="GE74" s="159"/>
      <c r="GF74" s="160"/>
      <c r="GG74" s="161"/>
      <c r="GH74" s="162"/>
      <c r="GI74" s="161"/>
      <c r="GJ74" s="163"/>
      <c r="GK74" s="164"/>
      <c r="GL74" s="159"/>
      <c r="GM74" s="159"/>
      <c r="GN74" s="159"/>
      <c r="GO74" s="160"/>
      <c r="GP74" s="161"/>
      <c r="GQ74" s="162"/>
      <c r="GR74" s="161"/>
      <c r="GS74" s="163"/>
      <c r="GT74" s="164"/>
      <c r="GU74" s="165"/>
      <c r="GV74" s="136"/>
      <c r="GW74" s="100"/>
      <c r="GX74" s="114"/>
      <c r="GY74" s="188"/>
      <c r="GZ74" s="698"/>
      <c r="HA74" s="93"/>
      <c r="HB74" s="116"/>
      <c r="HC74" s="116"/>
    </row>
    <row r="75" spans="1:211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494"/>
      <c r="L75" s="494"/>
      <c r="M75" s="105"/>
      <c r="N75" s="87"/>
      <c r="O75" s="173"/>
      <c r="P75" s="106"/>
      <c r="Q75" s="150">
        <f t="shared" si="3"/>
        <v>0</v>
      </c>
      <c r="R75" s="166"/>
      <c r="S75" s="166"/>
      <c r="T75" s="166"/>
      <c r="U75" s="45">
        <f t="shared" si="4"/>
        <v>0</v>
      </c>
      <c r="V75" s="157"/>
      <c r="W75" s="158"/>
      <c r="X75" s="167"/>
      <c r="Y75" s="159"/>
      <c r="Z75" s="160"/>
      <c r="AA75" s="161"/>
      <c r="AB75" s="162"/>
      <c r="AC75" s="161"/>
      <c r="AD75" s="163"/>
      <c r="AE75" s="164"/>
      <c r="AF75" s="159"/>
      <c r="AG75" s="159"/>
      <c r="AH75" s="159"/>
      <c r="AI75" s="160"/>
      <c r="AJ75" s="161"/>
      <c r="AK75" s="162"/>
      <c r="AL75" s="161"/>
      <c r="AM75" s="163"/>
      <c r="AN75" s="164"/>
      <c r="AO75" s="159"/>
      <c r="AP75" s="159"/>
      <c r="AQ75" s="159"/>
      <c r="AR75" s="160"/>
      <c r="AS75" s="161"/>
      <c r="AT75" s="162"/>
      <c r="AU75" s="161"/>
      <c r="AV75" s="163"/>
      <c r="AW75" s="164"/>
      <c r="AX75" s="159"/>
      <c r="AY75" s="159"/>
      <c r="AZ75" s="159"/>
      <c r="BA75" s="160"/>
      <c r="BB75" s="161"/>
      <c r="BC75" s="162"/>
      <c r="BD75" s="161"/>
      <c r="BE75" s="163"/>
      <c r="BF75" s="164"/>
      <c r="BG75" s="159"/>
      <c r="BH75" s="159"/>
      <c r="BI75" s="159"/>
      <c r="BJ75" s="160"/>
      <c r="BK75" s="161"/>
      <c r="BL75" s="162"/>
      <c r="BM75" s="161"/>
      <c r="BN75" s="163"/>
      <c r="BO75" s="164"/>
      <c r="BP75" s="159"/>
      <c r="BQ75" s="159"/>
      <c r="BR75" s="159"/>
      <c r="BS75" s="160"/>
      <c r="BT75" s="161"/>
      <c r="BU75" s="162"/>
      <c r="BV75" s="161"/>
      <c r="BW75" s="163"/>
      <c r="BX75" s="164"/>
      <c r="BY75" s="159"/>
      <c r="BZ75" s="159"/>
      <c r="CA75" s="159"/>
      <c r="CB75" s="160"/>
      <c r="CC75" s="161"/>
      <c r="CD75" s="162"/>
      <c r="CE75" s="161"/>
      <c r="CF75" s="163"/>
      <c r="CG75" s="164"/>
      <c r="CH75" s="159"/>
      <c r="CI75" s="159"/>
      <c r="CJ75" s="159"/>
      <c r="CK75" s="160"/>
      <c r="CL75" s="161"/>
      <c r="CM75" s="162"/>
      <c r="CN75" s="161"/>
      <c r="CO75" s="163"/>
      <c r="CP75" s="164"/>
      <c r="CQ75" s="159"/>
      <c r="CR75" s="159"/>
      <c r="CS75" s="159"/>
      <c r="CT75" s="160"/>
      <c r="CU75" s="161"/>
      <c r="CV75" s="162"/>
      <c r="CW75" s="161"/>
      <c r="CX75" s="163"/>
      <c r="CY75" s="164"/>
      <c r="CZ75" s="159"/>
      <c r="DA75" s="159"/>
      <c r="DB75" s="159"/>
      <c r="DC75" s="160"/>
      <c r="DD75" s="161"/>
      <c r="DE75" s="162"/>
      <c r="DF75" s="161"/>
      <c r="DG75" s="163"/>
      <c r="DH75" s="164"/>
      <c r="DI75" s="159"/>
      <c r="DJ75" s="159"/>
      <c r="DK75" s="159"/>
      <c r="DL75" s="160"/>
      <c r="DM75" s="161"/>
      <c r="DN75" s="162"/>
      <c r="DO75" s="161"/>
      <c r="DP75" s="163"/>
      <c r="DQ75" s="164"/>
      <c r="DR75" s="159"/>
      <c r="DS75" s="159"/>
      <c r="DT75" s="159"/>
      <c r="DU75" s="160"/>
      <c r="DV75" s="161"/>
      <c r="DW75" s="162"/>
      <c r="DX75" s="161"/>
      <c r="DY75" s="163"/>
      <c r="DZ75" s="164"/>
      <c r="EA75" s="159"/>
      <c r="EB75" s="159"/>
      <c r="EC75" s="159"/>
      <c r="ED75" s="160"/>
      <c r="EE75" s="161"/>
      <c r="EF75" s="162"/>
      <c r="EG75" s="161"/>
      <c r="EH75" s="163"/>
      <c r="EI75" s="164"/>
      <c r="EJ75" s="159"/>
      <c r="EK75" s="159"/>
      <c r="EL75" s="159"/>
      <c r="EM75" s="160"/>
      <c r="EN75" s="161"/>
      <c r="EO75" s="162"/>
      <c r="EP75" s="161"/>
      <c r="EQ75" s="163"/>
      <c r="ER75" s="164"/>
      <c r="ES75" s="159"/>
      <c r="ET75" s="159"/>
      <c r="EU75" s="159"/>
      <c r="EV75" s="160"/>
      <c r="EW75" s="161"/>
      <c r="EX75" s="162"/>
      <c r="EY75" s="161"/>
      <c r="EZ75" s="163"/>
      <c r="FA75" s="164"/>
      <c r="FB75" s="159"/>
      <c r="FC75" s="159"/>
      <c r="FD75" s="159"/>
      <c r="FE75" s="160"/>
      <c r="FF75" s="161"/>
      <c r="FG75" s="162"/>
      <c r="FH75" s="161"/>
      <c r="FI75" s="163"/>
      <c r="FJ75" s="164"/>
      <c r="FK75" s="159"/>
      <c r="FL75" s="159"/>
      <c r="FM75" s="159"/>
      <c r="FN75" s="160"/>
      <c r="FO75" s="161"/>
      <c r="FP75" s="162"/>
      <c r="FQ75" s="161"/>
      <c r="FR75" s="163"/>
      <c r="FS75" s="164"/>
      <c r="FT75" s="159"/>
      <c r="FU75" s="159"/>
      <c r="FV75" s="159"/>
      <c r="FW75" s="160"/>
      <c r="FX75" s="161"/>
      <c r="FY75" s="162"/>
      <c r="FZ75" s="161"/>
      <c r="GA75" s="163"/>
      <c r="GB75" s="164"/>
      <c r="GC75" s="159"/>
      <c r="GD75" s="159"/>
      <c r="GE75" s="159"/>
      <c r="GF75" s="160"/>
      <c r="GG75" s="161"/>
      <c r="GH75" s="162"/>
      <c r="GI75" s="161"/>
      <c r="GJ75" s="163"/>
      <c r="GK75" s="164"/>
      <c r="GL75" s="159"/>
      <c r="GM75" s="159"/>
      <c r="GN75" s="159"/>
      <c r="GO75" s="160"/>
      <c r="GP75" s="161"/>
      <c r="GQ75" s="162"/>
      <c r="GR75" s="161"/>
      <c r="GS75" s="163"/>
      <c r="GT75" s="164"/>
      <c r="GU75" s="176"/>
      <c r="GV75" s="136"/>
      <c r="GW75" s="100"/>
      <c r="GX75" s="114"/>
      <c r="GY75" s="114"/>
      <c r="GZ75" s="698"/>
      <c r="HA75" s="93"/>
      <c r="HB75" s="116"/>
      <c r="HC75" s="116"/>
    </row>
    <row r="76" spans="1:211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494"/>
      <c r="L76" s="494"/>
      <c r="M76" s="105"/>
      <c r="N76" s="87"/>
      <c r="O76" s="173"/>
      <c r="P76" s="106"/>
      <c r="Q76" s="150">
        <f t="shared" si="3"/>
        <v>0</v>
      </c>
      <c r="R76" s="166"/>
      <c r="S76" s="166"/>
      <c r="T76" s="166"/>
      <c r="U76" s="45">
        <f t="shared" si="4"/>
        <v>0</v>
      </c>
      <c r="V76" s="157"/>
      <c r="W76" s="158"/>
      <c r="X76" s="167"/>
      <c r="Y76" s="159"/>
      <c r="Z76" s="160"/>
      <c r="AA76" s="161"/>
      <c r="AB76" s="162"/>
      <c r="AC76" s="161"/>
      <c r="AD76" s="163"/>
      <c r="AE76" s="164"/>
      <c r="AF76" s="159"/>
      <c r="AG76" s="159"/>
      <c r="AH76" s="159"/>
      <c r="AI76" s="160"/>
      <c r="AJ76" s="161"/>
      <c r="AK76" s="162"/>
      <c r="AL76" s="161"/>
      <c r="AM76" s="163"/>
      <c r="AN76" s="164"/>
      <c r="AO76" s="159"/>
      <c r="AP76" s="159"/>
      <c r="AQ76" s="159"/>
      <c r="AR76" s="160"/>
      <c r="AS76" s="161"/>
      <c r="AT76" s="162"/>
      <c r="AU76" s="161"/>
      <c r="AV76" s="163"/>
      <c r="AW76" s="164"/>
      <c r="AX76" s="159"/>
      <c r="AY76" s="159"/>
      <c r="AZ76" s="159"/>
      <c r="BA76" s="160"/>
      <c r="BB76" s="161"/>
      <c r="BC76" s="162"/>
      <c r="BD76" s="161"/>
      <c r="BE76" s="163"/>
      <c r="BF76" s="164"/>
      <c r="BG76" s="159"/>
      <c r="BH76" s="159"/>
      <c r="BI76" s="159"/>
      <c r="BJ76" s="160"/>
      <c r="BK76" s="161"/>
      <c r="BL76" s="162"/>
      <c r="BM76" s="161"/>
      <c r="BN76" s="163"/>
      <c r="BO76" s="164"/>
      <c r="BP76" s="159"/>
      <c r="BQ76" s="159"/>
      <c r="BR76" s="159"/>
      <c r="BS76" s="160"/>
      <c r="BT76" s="161"/>
      <c r="BU76" s="162"/>
      <c r="BV76" s="161"/>
      <c r="BW76" s="163"/>
      <c r="BX76" s="164"/>
      <c r="BY76" s="159"/>
      <c r="BZ76" s="159"/>
      <c r="CA76" s="159"/>
      <c r="CB76" s="160"/>
      <c r="CC76" s="161"/>
      <c r="CD76" s="162"/>
      <c r="CE76" s="161"/>
      <c r="CF76" s="163"/>
      <c r="CG76" s="164"/>
      <c r="CH76" s="159"/>
      <c r="CI76" s="159"/>
      <c r="CJ76" s="159"/>
      <c r="CK76" s="160"/>
      <c r="CL76" s="161"/>
      <c r="CM76" s="162"/>
      <c r="CN76" s="161"/>
      <c r="CO76" s="163"/>
      <c r="CP76" s="164"/>
      <c r="CQ76" s="159"/>
      <c r="CR76" s="159"/>
      <c r="CS76" s="159"/>
      <c r="CT76" s="160"/>
      <c r="CU76" s="161"/>
      <c r="CV76" s="162"/>
      <c r="CW76" s="161"/>
      <c r="CX76" s="163"/>
      <c r="CY76" s="164"/>
      <c r="CZ76" s="159"/>
      <c r="DA76" s="159"/>
      <c r="DB76" s="159"/>
      <c r="DC76" s="160"/>
      <c r="DD76" s="161"/>
      <c r="DE76" s="162"/>
      <c r="DF76" s="161"/>
      <c r="DG76" s="163"/>
      <c r="DH76" s="164"/>
      <c r="DI76" s="159"/>
      <c r="DJ76" s="159"/>
      <c r="DK76" s="159"/>
      <c r="DL76" s="160"/>
      <c r="DM76" s="161"/>
      <c r="DN76" s="162"/>
      <c r="DO76" s="161"/>
      <c r="DP76" s="163"/>
      <c r="DQ76" s="164"/>
      <c r="DR76" s="159"/>
      <c r="DS76" s="159"/>
      <c r="DT76" s="159"/>
      <c r="DU76" s="160"/>
      <c r="DV76" s="161"/>
      <c r="DW76" s="162"/>
      <c r="DX76" s="161"/>
      <c r="DY76" s="163"/>
      <c r="DZ76" s="164"/>
      <c r="EA76" s="159"/>
      <c r="EB76" s="159"/>
      <c r="EC76" s="159"/>
      <c r="ED76" s="160"/>
      <c r="EE76" s="161"/>
      <c r="EF76" s="162"/>
      <c r="EG76" s="161"/>
      <c r="EH76" s="163"/>
      <c r="EI76" s="164"/>
      <c r="EJ76" s="159"/>
      <c r="EK76" s="159"/>
      <c r="EL76" s="159"/>
      <c r="EM76" s="160"/>
      <c r="EN76" s="161"/>
      <c r="EO76" s="162"/>
      <c r="EP76" s="161"/>
      <c r="EQ76" s="163"/>
      <c r="ER76" s="164"/>
      <c r="ES76" s="159"/>
      <c r="ET76" s="159"/>
      <c r="EU76" s="159"/>
      <c r="EV76" s="160"/>
      <c r="EW76" s="161"/>
      <c r="EX76" s="162"/>
      <c r="EY76" s="161"/>
      <c r="EZ76" s="163"/>
      <c r="FA76" s="164"/>
      <c r="FB76" s="159"/>
      <c r="FC76" s="159"/>
      <c r="FD76" s="159"/>
      <c r="FE76" s="160"/>
      <c r="FF76" s="161"/>
      <c r="FG76" s="162"/>
      <c r="FH76" s="161"/>
      <c r="FI76" s="163"/>
      <c r="FJ76" s="164"/>
      <c r="FK76" s="159"/>
      <c r="FL76" s="159"/>
      <c r="FM76" s="159"/>
      <c r="FN76" s="160"/>
      <c r="FO76" s="161"/>
      <c r="FP76" s="162"/>
      <c r="FQ76" s="161"/>
      <c r="FR76" s="163"/>
      <c r="FS76" s="164"/>
      <c r="FT76" s="159"/>
      <c r="FU76" s="159"/>
      <c r="FV76" s="159"/>
      <c r="FW76" s="160"/>
      <c r="FX76" s="161"/>
      <c r="FY76" s="162"/>
      <c r="FZ76" s="161"/>
      <c r="GA76" s="163"/>
      <c r="GB76" s="164"/>
      <c r="GC76" s="159"/>
      <c r="GD76" s="159"/>
      <c r="GE76" s="159"/>
      <c r="GF76" s="160"/>
      <c r="GG76" s="161"/>
      <c r="GH76" s="162"/>
      <c r="GI76" s="161"/>
      <c r="GJ76" s="163"/>
      <c r="GK76" s="164"/>
      <c r="GL76" s="159"/>
      <c r="GM76" s="159"/>
      <c r="GN76" s="159"/>
      <c r="GO76" s="160"/>
      <c r="GP76" s="161"/>
      <c r="GQ76" s="162"/>
      <c r="GR76" s="161"/>
      <c r="GS76" s="163"/>
      <c r="GT76" s="164"/>
      <c r="GU76" s="176"/>
      <c r="GV76" s="136"/>
      <c r="GW76" s="189"/>
      <c r="GX76" s="190"/>
      <c r="GY76" s="190"/>
      <c r="GZ76" s="698"/>
      <c r="HA76" s="93"/>
      <c r="HB76" s="116"/>
      <c r="HC76" s="116"/>
    </row>
    <row r="77" spans="1:211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494"/>
      <c r="L77" s="494"/>
      <c r="M77" s="105"/>
      <c r="N77" s="87"/>
      <c r="O77" s="173"/>
      <c r="P77" s="106"/>
      <c r="Q77" s="150">
        <f t="shared" si="3"/>
        <v>0</v>
      </c>
      <c r="R77" s="166"/>
      <c r="S77" s="166"/>
      <c r="T77" s="166"/>
      <c r="U77" s="45">
        <f t="shared" si="4"/>
        <v>0</v>
      </c>
      <c r="V77" s="153"/>
      <c r="W77" s="148"/>
      <c r="X77" s="178"/>
      <c r="Y77" s="111"/>
      <c r="Z77" s="110"/>
      <c r="AA77" s="130"/>
      <c r="AB77" s="131"/>
      <c r="AC77" s="130"/>
      <c r="AD77" s="132"/>
      <c r="AE77" s="133"/>
      <c r="AF77" s="111"/>
      <c r="AG77" s="111"/>
      <c r="AH77" s="111"/>
      <c r="AI77" s="110"/>
      <c r="AJ77" s="130"/>
      <c r="AK77" s="131"/>
      <c r="AL77" s="130"/>
      <c r="AM77" s="132"/>
      <c r="AN77" s="133"/>
      <c r="AO77" s="111"/>
      <c r="AP77" s="111"/>
      <c r="AQ77" s="111"/>
      <c r="AR77" s="110"/>
      <c r="AS77" s="130"/>
      <c r="AT77" s="131"/>
      <c r="AU77" s="130"/>
      <c r="AV77" s="132"/>
      <c r="AW77" s="133"/>
      <c r="AX77" s="111"/>
      <c r="AY77" s="111"/>
      <c r="AZ77" s="111"/>
      <c r="BA77" s="110"/>
      <c r="BB77" s="130"/>
      <c r="BC77" s="131"/>
      <c r="BD77" s="130"/>
      <c r="BE77" s="132"/>
      <c r="BF77" s="133"/>
      <c r="BG77" s="111"/>
      <c r="BH77" s="111"/>
      <c r="BI77" s="111"/>
      <c r="BJ77" s="110"/>
      <c r="BK77" s="130"/>
      <c r="BL77" s="131"/>
      <c r="BM77" s="130"/>
      <c r="BN77" s="132"/>
      <c r="BO77" s="133"/>
      <c r="BP77" s="111"/>
      <c r="BQ77" s="111"/>
      <c r="BR77" s="111"/>
      <c r="BS77" s="110"/>
      <c r="BT77" s="130"/>
      <c r="BU77" s="131"/>
      <c r="BV77" s="130"/>
      <c r="BW77" s="132"/>
      <c r="BX77" s="133"/>
      <c r="BY77" s="111"/>
      <c r="BZ77" s="111"/>
      <c r="CA77" s="111"/>
      <c r="CB77" s="110"/>
      <c r="CC77" s="130"/>
      <c r="CD77" s="131"/>
      <c r="CE77" s="130"/>
      <c r="CF77" s="132"/>
      <c r="CG77" s="133"/>
      <c r="CH77" s="111"/>
      <c r="CI77" s="111"/>
      <c r="CJ77" s="111"/>
      <c r="CK77" s="110"/>
      <c r="CL77" s="130"/>
      <c r="CM77" s="131"/>
      <c r="CN77" s="130"/>
      <c r="CO77" s="132"/>
      <c r="CP77" s="133"/>
      <c r="CQ77" s="111"/>
      <c r="CR77" s="111"/>
      <c r="CS77" s="111"/>
      <c r="CT77" s="110"/>
      <c r="CU77" s="130"/>
      <c r="CV77" s="131"/>
      <c r="CW77" s="130"/>
      <c r="CX77" s="132"/>
      <c r="CY77" s="133"/>
      <c r="CZ77" s="111"/>
      <c r="DA77" s="111"/>
      <c r="DB77" s="111"/>
      <c r="DC77" s="110"/>
      <c r="DD77" s="130"/>
      <c r="DE77" s="131"/>
      <c r="DF77" s="130"/>
      <c r="DG77" s="132"/>
      <c r="DH77" s="133"/>
      <c r="DI77" s="111"/>
      <c r="DJ77" s="111"/>
      <c r="DK77" s="111"/>
      <c r="DL77" s="110"/>
      <c r="DM77" s="130"/>
      <c r="DN77" s="131"/>
      <c r="DO77" s="130"/>
      <c r="DP77" s="132"/>
      <c r="DQ77" s="133"/>
      <c r="DR77" s="111"/>
      <c r="DS77" s="111"/>
      <c r="DT77" s="111"/>
      <c r="DU77" s="110"/>
      <c r="DV77" s="130"/>
      <c r="DW77" s="131"/>
      <c r="DX77" s="130"/>
      <c r="DY77" s="132"/>
      <c r="DZ77" s="133"/>
      <c r="EA77" s="111"/>
      <c r="EB77" s="111"/>
      <c r="EC77" s="111"/>
      <c r="ED77" s="110"/>
      <c r="EE77" s="130"/>
      <c r="EF77" s="131"/>
      <c r="EG77" s="130"/>
      <c r="EH77" s="132"/>
      <c r="EI77" s="133"/>
      <c r="EJ77" s="111"/>
      <c r="EK77" s="111"/>
      <c r="EL77" s="111"/>
      <c r="EM77" s="110"/>
      <c r="EN77" s="130"/>
      <c r="EO77" s="131"/>
      <c r="EP77" s="130"/>
      <c r="EQ77" s="132"/>
      <c r="ER77" s="133"/>
      <c r="ES77" s="111"/>
      <c r="ET77" s="111"/>
      <c r="EU77" s="111"/>
      <c r="EV77" s="110"/>
      <c r="EW77" s="130"/>
      <c r="EX77" s="131"/>
      <c r="EY77" s="130"/>
      <c r="EZ77" s="132"/>
      <c r="FA77" s="133"/>
      <c r="FB77" s="111"/>
      <c r="FC77" s="111"/>
      <c r="FD77" s="111"/>
      <c r="FE77" s="110"/>
      <c r="FF77" s="130"/>
      <c r="FG77" s="131"/>
      <c r="FH77" s="130"/>
      <c r="FI77" s="132"/>
      <c r="FJ77" s="133"/>
      <c r="FK77" s="111"/>
      <c r="FL77" s="111"/>
      <c r="FM77" s="111"/>
      <c r="FN77" s="110"/>
      <c r="FO77" s="130"/>
      <c r="FP77" s="131"/>
      <c r="FQ77" s="130"/>
      <c r="FR77" s="132"/>
      <c r="FS77" s="133"/>
      <c r="FT77" s="111"/>
      <c r="FU77" s="111"/>
      <c r="FV77" s="111"/>
      <c r="FW77" s="110"/>
      <c r="FX77" s="130"/>
      <c r="FY77" s="131"/>
      <c r="FZ77" s="130"/>
      <c r="GA77" s="132"/>
      <c r="GB77" s="133"/>
      <c r="GC77" s="111"/>
      <c r="GD77" s="111"/>
      <c r="GE77" s="111"/>
      <c r="GF77" s="110"/>
      <c r="GG77" s="130"/>
      <c r="GH77" s="131"/>
      <c r="GI77" s="130"/>
      <c r="GJ77" s="132"/>
      <c r="GK77" s="133"/>
      <c r="GL77" s="111"/>
      <c r="GM77" s="111"/>
      <c r="GN77" s="111"/>
      <c r="GO77" s="110"/>
      <c r="GP77" s="130"/>
      <c r="GQ77" s="131"/>
      <c r="GR77" s="130"/>
      <c r="GS77" s="132"/>
      <c r="GT77" s="133"/>
      <c r="GU77" s="191"/>
      <c r="GV77" s="136"/>
      <c r="GW77" s="189"/>
      <c r="GX77" s="190"/>
      <c r="GY77" s="190"/>
      <c r="GZ77" s="698"/>
      <c r="HA77" s="93"/>
      <c r="HB77" s="116"/>
      <c r="HC77" s="116"/>
    </row>
    <row r="78" spans="1:211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494"/>
      <c r="L78" s="494"/>
      <c r="M78" s="105"/>
      <c r="N78" s="87"/>
      <c r="O78" s="88"/>
      <c r="P78" s="106"/>
      <c r="Q78" s="150">
        <f t="shared" si="3"/>
        <v>0</v>
      </c>
      <c r="R78" s="166"/>
      <c r="S78" s="166"/>
      <c r="T78" s="166"/>
      <c r="U78" s="45">
        <f t="shared" ref="U78" si="5">R78*P78</f>
        <v>0</v>
      </c>
      <c r="V78" s="153"/>
      <c r="W78" s="148"/>
      <c r="X78" s="178"/>
      <c r="Y78" s="111"/>
      <c r="Z78" s="110"/>
      <c r="AA78" s="130"/>
      <c r="AB78" s="131"/>
      <c r="AC78" s="130"/>
      <c r="AD78" s="132"/>
      <c r="AE78" s="133"/>
      <c r="AF78" s="111"/>
      <c r="AG78" s="111"/>
      <c r="AH78" s="111"/>
      <c r="AI78" s="110"/>
      <c r="AJ78" s="130"/>
      <c r="AK78" s="131"/>
      <c r="AL78" s="130"/>
      <c r="AM78" s="132"/>
      <c r="AN78" s="133"/>
      <c r="AO78" s="111"/>
      <c r="AP78" s="111"/>
      <c r="AQ78" s="111"/>
      <c r="AR78" s="110"/>
      <c r="AS78" s="130"/>
      <c r="AT78" s="131"/>
      <c r="AU78" s="130"/>
      <c r="AV78" s="132"/>
      <c r="AW78" s="133"/>
      <c r="AX78" s="111"/>
      <c r="AY78" s="111"/>
      <c r="AZ78" s="111"/>
      <c r="BA78" s="110"/>
      <c r="BB78" s="130"/>
      <c r="BC78" s="131"/>
      <c r="BD78" s="130"/>
      <c r="BE78" s="132"/>
      <c r="BF78" s="133"/>
      <c r="BG78" s="111"/>
      <c r="BH78" s="111"/>
      <c r="BI78" s="111"/>
      <c r="BJ78" s="110"/>
      <c r="BK78" s="130"/>
      <c r="BL78" s="131"/>
      <c r="BM78" s="130"/>
      <c r="BN78" s="132"/>
      <c r="BO78" s="133"/>
      <c r="BP78" s="111"/>
      <c r="BQ78" s="111"/>
      <c r="BR78" s="111"/>
      <c r="BS78" s="110"/>
      <c r="BT78" s="130"/>
      <c r="BU78" s="131"/>
      <c r="BV78" s="130"/>
      <c r="BW78" s="132"/>
      <c r="BX78" s="133"/>
      <c r="BY78" s="111"/>
      <c r="BZ78" s="111"/>
      <c r="CA78" s="111"/>
      <c r="CB78" s="110"/>
      <c r="CC78" s="130"/>
      <c r="CD78" s="131"/>
      <c r="CE78" s="130"/>
      <c r="CF78" s="132"/>
      <c r="CG78" s="133"/>
      <c r="CH78" s="111"/>
      <c r="CI78" s="111"/>
      <c r="CJ78" s="111"/>
      <c r="CK78" s="110"/>
      <c r="CL78" s="130"/>
      <c r="CM78" s="131"/>
      <c r="CN78" s="130"/>
      <c r="CO78" s="132"/>
      <c r="CP78" s="133"/>
      <c r="CQ78" s="111"/>
      <c r="CR78" s="111"/>
      <c r="CS78" s="111"/>
      <c r="CT78" s="110"/>
      <c r="CU78" s="130"/>
      <c r="CV78" s="131"/>
      <c r="CW78" s="130"/>
      <c r="CX78" s="132"/>
      <c r="CY78" s="133"/>
      <c r="CZ78" s="111"/>
      <c r="DA78" s="111"/>
      <c r="DB78" s="111"/>
      <c r="DC78" s="110"/>
      <c r="DD78" s="130"/>
      <c r="DE78" s="131"/>
      <c r="DF78" s="130"/>
      <c r="DG78" s="132"/>
      <c r="DH78" s="133"/>
      <c r="DI78" s="111"/>
      <c r="DJ78" s="111"/>
      <c r="DK78" s="111"/>
      <c r="DL78" s="110"/>
      <c r="DM78" s="130"/>
      <c r="DN78" s="131"/>
      <c r="DO78" s="130"/>
      <c r="DP78" s="132"/>
      <c r="DQ78" s="133"/>
      <c r="DR78" s="111"/>
      <c r="DS78" s="111"/>
      <c r="DT78" s="111"/>
      <c r="DU78" s="110"/>
      <c r="DV78" s="130"/>
      <c r="DW78" s="131"/>
      <c r="DX78" s="130"/>
      <c r="DY78" s="132"/>
      <c r="DZ78" s="133"/>
      <c r="EA78" s="111"/>
      <c r="EB78" s="111"/>
      <c r="EC78" s="111"/>
      <c r="ED78" s="110"/>
      <c r="EE78" s="130"/>
      <c r="EF78" s="131"/>
      <c r="EG78" s="130"/>
      <c r="EH78" s="132"/>
      <c r="EI78" s="133"/>
      <c r="EJ78" s="111"/>
      <c r="EK78" s="111"/>
      <c r="EL78" s="111"/>
      <c r="EM78" s="110"/>
      <c r="EN78" s="130"/>
      <c r="EO78" s="131"/>
      <c r="EP78" s="130"/>
      <c r="EQ78" s="132"/>
      <c r="ER78" s="133"/>
      <c r="ES78" s="111"/>
      <c r="ET78" s="111"/>
      <c r="EU78" s="111"/>
      <c r="EV78" s="110"/>
      <c r="EW78" s="130"/>
      <c r="EX78" s="131"/>
      <c r="EY78" s="130"/>
      <c r="EZ78" s="132"/>
      <c r="FA78" s="133"/>
      <c r="FB78" s="111"/>
      <c r="FC78" s="111"/>
      <c r="FD78" s="111"/>
      <c r="FE78" s="110"/>
      <c r="FF78" s="130"/>
      <c r="FG78" s="131"/>
      <c r="FH78" s="130"/>
      <c r="FI78" s="132"/>
      <c r="FJ78" s="133"/>
      <c r="FK78" s="111"/>
      <c r="FL78" s="111"/>
      <c r="FM78" s="111"/>
      <c r="FN78" s="110"/>
      <c r="FO78" s="130"/>
      <c r="FP78" s="131"/>
      <c r="FQ78" s="130"/>
      <c r="FR78" s="132"/>
      <c r="FS78" s="133"/>
      <c r="FT78" s="111"/>
      <c r="FU78" s="111"/>
      <c r="FV78" s="111"/>
      <c r="FW78" s="110"/>
      <c r="FX78" s="130"/>
      <c r="FY78" s="131"/>
      <c r="FZ78" s="130"/>
      <c r="GA78" s="132"/>
      <c r="GB78" s="133"/>
      <c r="GC78" s="111"/>
      <c r="GD78" s="111"/>
      <c r="GE78" s="111"/>
      <c r="GF78" s="110"/>
      <c r="GG78" s="130"/>
      <c r="GH78" s="131"/>
      <c r="GI78" s="130"/>
      <c r="GJ78" s="132"/>
      <c r="GK78" s="133"/>
      <c r="GL78" s="111"/>
      <c r="GM78" s="111"/>
      <c r="GN78" s="111"/>
      <c r="GO78" s="110"/>
      <c r="GP78" s="130"/>
      <c r="GQ78" s="131"/>
      <c r="GR78" s="130"/>
      <c r="GS78" s="132"/>
      <c r="GT78" s="133"/>
      <c r="GU78" s="191"/>
      <c r="GV78" s="136"/>
      <c r="GW78" s="192"/>
      <c r="GX78" s="190"/>
      <c r="GY78" s="193"/>
      <c r="GZ78" s="698"/>
      <c r="HA78" s="93"/>
      <c r="HB78" s="116"/>
      <c r="HC78" s="116"/>
    </row>
    <row r="79" spans="1:211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494"/>
      <c r="L79" s="494"/>
      <c r="M79" s="105"/>
      <c r="N79" s="87"/>
      <c r="O79" s="88"/>
      <c r="P79" s="106"/>
      <c r="Q79" s="150">
        <f t="shared" si="3"/>
        <v>0</v>
      </c>
      <c r="R79" s="99"/>
      <c r="S79" s="166"/>
      <c r="T79" s="166"/>
      <c r="U79" s="45">
        <f>R79*P79</f>
        <v>0</v>
      </c>
      <c r="V79" s="153"/>
      <c r="W79" s="128"/>
      <c r="X79" s="178"/>
      <c r="Y79" s="111"/>
      <c r="Z79" s="110"/>
      <c r="AA79" s="130"/>
      <c r="AB79" s="131"/>
      <c r="AC79" s="130"/>
      <c r="AD79" s="132"/>
      <c r="AE79" s="133"/>
      <c r="AF79" s="111"/>
      <c r="AG79" s="111"/>
      <c r="AH79" s="111"/>
      <c r="AI79" s="110"/>
      <c r="AJ79" s="130"/>
      <c r="AK79" s="131"/>
      <c r="AL79" s="130"/>
      <c r="AM79" s="132"/>
      <c r="AN79" s="133"/>
      <c r="AO79" s="111"/>
      <c r="AP79" s="111"/>
      <c r="AQ79" s="111"/>
      <c r="AR79" s="110"/>
      <c r="AS79" s="130"/>
      <c r="AT79" s="131"/>
      <c r="AU79" s="130"/>
      <c r="AV79" s="132"/>
      <c r="AW79" s="133"/>
      <c r="AX79" s="111"/>
      <c r="AY79" s="111"/>
      <c r="AZ79" s="111"/>
      <c r="BA79" s="110"/>
      <c r="BB79" s="130"/>
      <c r="BC79" s="131"/>
      <c r="BD79" s="130"/>
      <c r="BE79" s="132"/>
      <c r="BF79" s="133"/>
      <c r="BG79" s="111"/>
      <c r="BH79" s="111"/>
      <c r="BI79" s="111"/>
      <c r="BJ79" s="110"/>
      <c r="BK79" s="130"/>
      <c r="BL79" s="131"/>
      <c r="BM79" s="130"/>
      <c r="BN79" s="132"/>
      <c r="BO79" s="133"/>
      <c r="BP79" s="111"/>
      <c r="BQ79" s="111"/>
      <c r="BR79" s="111"/>
      <c r="BS79" s="110"/>
      <c r="BT79" s="130"/>
      <c r="BU79" s="131"/>
      <c r="BV79" s="130"/>
      <c r="BW79" s="132"/>
      <c r="BX79" s="133"/>
      <c r="BY79" s="111"/>
      <c r="BZ79" s="111"/>
      <c r="CA79" s="111"/>
      <c r="CB79" s="110"/>
      <c r="CC79" s="130"/>
      <c r="CD79" s="131"/>
      <c r="CE79" s="130"/>
      <c r="CF79" s="132"/>
      <c r="CG79" s="133"/>
      <c r="CH79" s="111"/>
      <c r="CI79" s="111"/>
      <c r="CJ79" s="111"/>
      <c r="CK79" s="110"/>
      <c r="CL79" s="130"/>
      <c r="CM79" s="131"/>
      <c r="CN79" s="130"/>
      <c r="CO79" s="132"/>
      <c r="CP79" s="133"/>
      <c r="CQ79" s="111"/>
      <c r="CR79" s="111"/>
      <c r="CS79" s="111"/>
      <c r="CT79" s="110"/>
      <c r="CU79" s="130"/>
      <c r="CV79" s="131"/>
      <c r="CW79" s="130"/>
      <c r="CX79" s="132"/>
      <c r="CY79" s="133"/>
      <c r="CZ79" s="111"/>
      <c r="DA79" s="111"/>
      <c r="DB79" s="111"/>
      <c r="DC79" s="110"/>
      <c r="DD79" s="130"/>
      <c r="DE79" s="131"/>
      <c r="DF79" s="130"/>
      <c r="DG79" s="132"/>
      <c r="DH79" s="133"/>
      <c r="DI79" s="111"/>
      <c r="DJ79" s="111"/>
      <c r="DK79" s="111"/>
      <c r="DL79" s="110"/>
      <c r="DM79" s="130"/>
      <c r="DN79" s="131"/>
      <c r="DO79" s="130"/>
      <c r="DP79" s="132"/>
      <c r="DQ79" s="133"/>
      <c r="DR79" s="111"/>
      <c r="DS79" s="111"/>
      <c r="DT79" s="111"/>
      <c r="DU79" s="110"/>
      <c r="DV79" s="130"/>
      <c r="DW79" s="131"/>
      <c r="DX79" s="130"/>
      <c r="DY79" s="132"/>
      <c r="DZ79" s="133"/>
      <c r="EA79" s="111"/>
      <c r="EB79" s="111"/>
      <c r="EC79" s="111"/>
      <c r="ED79" s="110"/>
      <c r="EE79" s="130"/>
      <c r="EF79" s="131"/>
      <c r="EG79" s="130"/>
      <c r="EH79" s="132"/>
      <c r="EI79" s="133"/>
      <c r="EJ79" s="111"/>
      <c r="EK79" s="111"/>
      <c r="EL79" s="111"/>
      <c r="EM79" s="110"/>
      <c r="EN79" s="130"/>
      <c r="EO79" s="131"/>
      <c r="EP79" s="130"/>
      <c r="EQ79" s="132"/>
      <c r="ER79" s="133"/>
      <c r="ES79" s="111"/>
      <c r="ET79" s="111"/>
      <c r="EU79" s="111"/>
      <c r="EV79" s="110"/>
      <c r="EW79" s="130"/>
      <c r="EX79" s="131"/>
      <c r="EY79" s="130"/>
      <c r="EZ79" s="132"/>
      <c r="FA79" s="133"/>
      <c r="FB79" s="111"/>
      <c r="FC79" s="111"/>
      <c r="FD79" s="111"/>
      <c r="FE79" s="110"/>
      <c r="FF79" s="130"/>
      <c r="FG79" s="131"/>
      <c r="FH79" s="130"/>
      <c r="FI79" s="132"/>
      <c r="FJ79" s="133"/>
      <c r="FK79" s="111"/>
      <c r="FL79" s="111"/>
      <c r="FM79" s="111"/>
      <c r="FN79" s="110"/>
      <c r="FO79" s="130"/>
      <c r="FP79" s="131"/>
      <c r="FQ79" s="130"/>
      <c r="FR79" s="132"/>
      <c r="FS79" s="133"/>
      <c r="FT79" s="111"/>
      <c r="FU79" s="111"/>
      <c r="FV79" s="111"/>
      <c r="FW79" s="110"/>
      <c r="FX79" s="130"/>
      <c r="FY79" s="131"/>
      <c r="FZ79" s="130"/>
      <c r="GA79" s="132"/>
      <c r="GB79" s="133"/>
      <c r="GC79" s="111"/>
      <c r="GD79" s="111"/>
      <c r="GE79" s="111"/>
      <c r="GF79" s="110"/>
      <c r="GG79" s="130"/>
      <c r="GH79" s="131"/>
      <c r="GI79" s="130"/>
      <c r="GJ79" s="132"/>
      <c r="GK79" s="133"/>
      <c r="GL79" s="111"/>
      <c r="GM79" s="111"/>
      <c r="GN79" s="111"/>
      <c r="GO79" s="110"/>
      <c r="GP79" s="130"/>
      <c r="GQ79" s="131"/>
      <c r="GR79" s="130"/>
      <c r="GS79" s="132"/>
      <c r="GT79" s="133"/>
      <c r="GU79" s="194"/>
      <c r="GV79" s="136"/>
      <c r="GW79" s="122"/>
      <c r="GX79" s="114"/>
      <c r="GY79" s="114"/>
      <c r="GZ79" s="698"/>
      <c r="HA79" s="93"/>
      <c r="HB79" s="116"/>
      <c r="HC79" s="116"/>
    </row>
    <row r="80" spans="1:211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494"/>
      <c r="L80" s="494"/>
      <c r="M80" s="105"/>
      <c r="N80" s="87"/>
      <c r="O80" s="88"/>
      <c r="P80" s="106"/>
      <c r="Q80" s="150">
        <f t="shared" si="0"/>
        <v>0</v>
      </c>
      <c r="R80" s="166"/>
      <c r="S80" s="166"/>
      <c r="T80" s="166"/>
      <c r="U80" s="45">
        <f>R80*P80</f>
        <v>0</v>
      </c>
      <c r="V80" s="153"/>
      <c r="W80" s="148"/>
      <c r="X80" s="178"/>
      <c r="Y80" s="111"/>
      <c r="Z80" s="110"/>
      <c r="AA80" s="130"/>
      <c r="AB80" s="131"/>
      <c r="AC80" s="130"/>
      <c r="AD80" s="132"/>
      <c r="AE80" s="133"/>
      <c r="AF80" s="111"/>
      <c r="AG80" s="111"/>
      <c r="AH80" s="111"/>
      <c r="AI80" s="110"/>
      <c r="AJ80" s="130"/>
      <c r="AK80" s="131"/>
      <c r="AL80" s="130"/>
      <c r="AM80" s="132"/>
      <c r="AN80" s="133"/>
      <c r="AO80" s="111"/>
      <c r="AP80" s="111"/>
      <c r="AQ80" s="111"/>
      <c r="AR80" s="110"/>
      <c r="AS80" s="130"/>
      <c r="AT80" s="131"/>
      <c r="AU80" s="130"/>
      <c r="AV80" s="132"/>
      <c r="AW80" s="133"/>
      <c r="AX80" s="111"/>
      <c r="AY80" s="111"/>
      <c r="AZ80" s="111"/>
      <c r="BA80" s="110"/>
      <c r="BB80" s="130"/>
      <c r="BC80" s="131"/>
      <c r="BD80" s="130"/>
      <c r="BE80" s="132"/>
      <c r="BF80" s="133"/>
      <c r="BG80" s="111"/>
      <c r="BH80" s="111"/>
      <c r="BI80" s="111"/>
      <c r="BJ80" s="110"/>
      <c r="BK80" s="130"/>
      <c r="BL80" s="131"/>
      <c r="BM80" s="130"/>
      <c r="BN80" s="132"/>
      <c r="BO80" s="133"/>
      <c r="BP80" s="111"/>
      <c r="BQ80" s="111"/>
      <c r="BR80" s="111"/>
      <c r="BS80" s="110"/>
      <c r="BT80" s="130"/>
      <c r="BU80" s="131"/>
      <c r="BV80" s="130"/>
      <c r="BW80" s="132"/>
      <c r="BX80" s="133"/>
      <c r="BY80" s="111"/>
      <c r="BZ80" s="111"/>
      <c r="CA80" s="111"/>
      <c r="CB80" s="110"/>
      <c r="CC80" s="130"/>
      <c r="CD80" s="131"/>
      <c r="CE80" s="130"/>
      <c r="CF80" s="132"/>
      <c r="CG80" s="133"/>
      <c r="CH80" s="111"/>
      <c r="CI80" s="111"/>
      <c r="CJ80" s="111"/>
      <c r="CK80" s="110"/>
      <c r="CL80" s="130"/>
      <c r="CM80" s="131"/>
      <c r="CN80" s="130"/>
      <c r="CO80" s="132"/>
      <c r="CP80" s="133"/>
      <c r="CQ80" s="111"/>
      <c r="CR80" s="111"/>
      <c r="CS80" s="111"/>
      <c r="CT80" s="110"/>
      <c r="CU80" s="130"/>
      <c r="CV80" s="131"/>
      <c r="CW80" s="130"/>
      <c r="CX80" s="132"/>
      <c r="CY80" s="133"/>
      <c r="CZ80" s="111"/>
      <c r="DA80" s="111"/>
      <c r="DB80" s="111"/>
      <c r="DC80" s="110"/>
      <c r="DD80" s="130"/>
      <c r="DE80" s="131"/>
      <c r="DF80" s="130"/>
      <c r="DG80" s="132"/>
      <c r="DH80" s="133"/>
      <c r="DI80" s="111"/>
      <c r="DJ80" s="111"/>
      <c r="DK80" s="111"/>
      <c r="DL80" s="110"/>
      <c r="DM80" s="130"/>
      <c r="DN80" s="131"/>
      <c r="DO80" s="130"/>
      <c r="DP80" s="132"/>
      <c r="DQ80" s="133"/>
      <c r="DR80" s="111"/>
      <c r="DS80" s="111"/>
      <c r="DT80" s="111"/>
      <c r="DU80" s="110"/>
      <c r="DV80" s="130"/>
      <c r="DW80" s="131"/>
      <c r="DX80" s="130"/>
      <c r="DY80" s="132"/>
      <c r="DZ80" s="133"/>
      <c r="EA80" s="111"/>
      <c r="EB80" s="111"/>
      <c r="EC80" s="111"/>
      <c r="ED80" s="110"/>
      <c r="EE80" s="130"/>
      <c r="EF80" s="131"/>
      <c r="EG80" s="130"/>
      <c r="EH80" s="132"/>
      <c r="EI80" s="133"/>
      <c r="EJ80" s="111"/>
      <c r="EK80" s="111"/>
      <c r="EL80" s="111"/>
      <c r="EM80" s="110"/>
      <c r="EN80" s="130"/>
      <c r="EO80" s="131"/>
      <c r="EP80" s="130"/>
      <c r="EQ80" s="132"/>
      <c r="ER80" s="133"/>
      <c r="ES80" s="111"/>
      <c r="ET80" s="111"/>
      <c r="EU80" s="111"/>
      <c r="EV80" s="110"/>
      <c r="EW80" s="130"/>
      <c r="EX80" s="131"/>
      <c r="EY80" s="130"/>
      <c r="EZ80" s="132"/>
      <c r="FA80" s="133"/>
      <c r="FB80" s="111"/>
      <c r="FC80" s="111"/>
      <c r="FD80" s="111"/>
      <c r="FE80" s="110"/>
      <c r="FF80" s="130"/>
      <c r="FG80" s="131"/>
      <c r="FH80" s="130"/>
      <c r="FI80" s="132"/>
      <c r="FJ80" s="133"/>
      <c r="FK80" s="111"/>
      <c r="FL80" s="111"/>
      <c r="FM80" s="111"/>
      <c r="FN80" s="110"/>
      <c r="FO80" s="130"/>
      <c r="FP80" s="131"/>
      <c r="FQ80" s="130"/>
      <c r="FR80" s="132"/>
      <c r="FS80" s="133"/>
      <c r="FT80" s="111"/>
      <c r="FU80" s="111"/>
      <c r="FV80" s="111"/>
      <c r="FW80" s="110"/>
      <c r="FX80" s="130"/>
      <c r="FY80" s="131"/>
      <c r="FZ80" s="130"/>
      <c r="GA80" s="132"/>
      <c r="GB80" s="133"/>
      <c r="GC80" s="111"/>
      <c r="GD80" s="111"/>
      <c r="GE80" s="111"/>
      <c r="GF80" s="110"/>
      <c r="GG80" s="130"/>
      <c r="GH80" s="131"/>
      <c r="GI80" s="130"/>
      <c r="GJ80" s="132"/>
      <c r="GK80" s="133"/>
      <c r="GL80" s="111"/>
      <c r="GM80" s="111"/>
      <c r="GN80" s="111"/>
      <c r="GO80" s="110"/>
      <c r="GP80" s="130"/>
      <c r="GQ80" s="131"/>
      <c r="GR80" s="130"/>
      <c r="GS80" s="132"/>
      <c r="GT80" s="133"/>
      <c r="GU80" s="186"/>
      <c r="GV80" s="136"/>
      <c r="GW80" s="122"/>
      <c r="GX80" s="114"/>
      <c r="GY80" s="114"/>
      <c r="GZ80" s="698"/>
      <c r="HA80" s="93"/>
      <c r="HB80" s="116"/>
      <c r="HC80" s="116"/>
    </row>
    <row r="81" spans="1:211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494"/>
      <c r="L81" s="494"/>
      <c r="M81" s="105"/>
      <c r="N81" s="87"/>
      <c r="O81" s="88"/>
      <c r="P81" s="106"/>
      <c r="Q81" s="150">
        <f t="shared" si="0"/>
        <v>0</v>
      </c>
      <c r="R81" s="166"/>
      <c r="S81" s="166"/>
      <c r="T81" s="166"/>
      <c r="U81" s="45">
        <f>R81*P81</f>
        <v>0</v>
      </c>
      <c r="V81" s="153"/>
      <c r="W81" s="148"/>
      <c r="X81" s="178"/>
      <c r="Y81" s="111"/>
      <c r="Z81" s="110"/>
      <c r="AA81" s="130"/>
      <c r="AB81" s="131"/>
      <c r="AC81" s="130"/>
      <c r="AD81" s="132"/>
      <c r="AE81" s="133"/>
      <c r="AF81" s="111"/>
      <c r="AG81" s="111"/>
      <c r="AH81" s="111"/>
      <c r="AI81" s="110"/>
      <c r="AJ81" s="130"/>
      <c r="AK81" s="131"/>
      <c r="AL81" s="130"/>
      <c r="AM81" s="132"/>
      <c r="AN81" s="133"/>
      <c r="AO81" s="111"/>
      <c r="AP81" s="111"/>
      <c r="AQ81" s="111"/>
      <c r="AR81" s="110"/>
      <c r="AS81" s="130"/>
      <c r="AT81" s="131"/>
      <c r="AU81" s="130"/>
      <c r="AV81" s="132"/>
      <c r="AW81" s="133"/>
      <c r="AX81" s="111"/>
      <c r="AY81" s="111"/>
      <c r="AZ81" s="111"/>
      <c r="BA81" s="110"/>
      <c r="BB81" s="130"/>
      <c r="BC81" s="131"/>
      <c r="BD81" s="130"/>
      <c r="BE81" s="132"/>
      <c r="BF81" s="133"/>
      <c r="BG81" s="111"/>
      <c r="BH81" s="111"/>
      <c r="BI81" s="111"/>
      <c r="BJ81" s="110"/>
      <c r="BK81" s="130"/>
      <c r="BL81" s="131"/>
      <c r="BM81" s="130"/>
      <c r="BN81" s="132"/>
      <c r="BO81" s="133"/>
      <c r="BP81" s="111"/>
      <c r="BQ81" s="111"/>
      <c r="BR81" s="111"/>
      <c r="BS81" s="110"/>
      <c r="BT81" s="130"/>
      <c r="BU81" s="131"/>
      <c r="BV81" s="130"/>
      <c r="BW81" s="132"/>
      <c r="BX81" s="133"/>
      <c r="BY81" s="111"/>
      <c r="BZ81" s="111"/>
      <c r="CA81" s="111"/>
      <c r="CB81" s="110"/>
      <c r="CC81" s="130"/>
      <c r="CD81" s="131"/>
      <c r="CE81" s="130"/>
      <c r="CF81" s="132"/>
      <c r="CG81" s="133"/>
      <c r="CH81" s="111"/>
      <c r="CI81" s="111"/>
      <c r="CJ81" s="111"/>
      <c r="CK81" s="110"/>
      <c r="CL81" s="130"/>
      <c r="CM81" s="131"/>
      <c r="CN81" s="130"/>
      <c r="CO81" s="132"/>
      <c r="CP81" s="133"/>
      <c r="CQ81" s="111"/>
      <c r="CR81" s="111"/>
      <c r="CS81" s="111"/>
      <c r="CT81" s="110"/>
      <c r="CU81" s="130"/>
      <c r="CV81" s="131"/>
      <c r="CW81" s="130"/>
      <c r="CX81" s="132"/>
      <c r="CY81" s="133"/>
      <c r="CZ81" s="111"/>
      <c r="DA81" s="111"/>
      <c r="DB81" s="111"/>
      <c r="DC81" s="110"/>
      <c r="DD81" s="130"/>
      <c r="DE81" s="131"/>
      <c r="DF81" s="130"/>
      <c r="DG81" s="132"/>
      <c r="DH81" s="133"/>
      <c r="DI81" s="111"/>
      <c r="DJ81" s="111"/>
      <c r="DK81" s="111"/>
      <c r="DL81" s="110"/>
      <c r="DM81" s="130"/>
      <c r="DN81" s="131"/>
      <c r="DO81" s="130"/>
      <c r="DP81" s="132"/>
      <c r="DQ81" s="133"/>
      <c r="DR81" s="111"/>
      <c r="DS81" s="111"/>
      <c r="DT81" s="111"/>
      <c r="DU81" s="110"/>
      <c r="DV81" s="130"/>
      <c r="DW81" s="131"/>
      <c r="DX81" s="130"/>
      <c r="DY81" s="132"/>
      <c r="DZ81" s="133"/>
      <c r="EA81" s="111"/>
      <c r="EB81" s="111"/>
      <c r="EC81" s="111"/>
      <c r="ED81" s="110"/>
      <c r="EE81" s="130"/>
      <c r="EF81" s="131"/>
      <c r="EG81" s="130"/>
      <c r="EH81" s="132"/>
      <c r="EI81" s="133"/>
      <c r="EJ81" s="111"/>
      <c r="EK81" s="111"/>
      <c r="EL81" s="111"/>
      <c r="EM81" s="110"/>
      <c r="EN81" s="130"/>
      <c r="EO81" s="131"/>
      <c r="EP81" s="130"/>
      <c r="EQ81" s="132"/>
      <c r="ER81" s="133"/>
      <c r="ES81" s="111"/>
      <c r="ET81" s="111"/>
      <c r="EU81" s="111"/>
      <c r="EV81" s="110"/>
      <c r="EW81" s="130"/>
      <c r="EX81" s="131"/>
      <c r="EY81" s="130"/>
      <c r="EZ81" s="132"/>
      <c r="FA81" s="133"/>
      <c r="FB81" s="111"/>
      <c r="FC81" s="111"/>
      <c r="FD81" s="111"/>
      <c r="FE81" s="110"/>
      <c r="FF81" s="130"/>
      <c r="FG81" s="131"/>
      <c r="FH81" s="130"/>
      <c r="FI81" s="132"/>
      <c r="FJ81" s="133"/>
      <c r="FK81" s="111"/>
      <c r="FL81" s="111"/>
      <c r="FM81" s="111"/>
      <c r="FN81" s="110"/>
      <c r="FO81" s="130"/>
      <c r="FP81" s="131"/>
      <c r="FQ81" s="130"/>
      <c r="FR81" s="132"/>
      <c r="FS81" s="133"/>
      <c r="FT81" s="111"/>
      <c r="FU81" s="111"/>
      <c r="FV81" s="111"/>
      <c r="FW81" s="110"/>
      <c r="FX81" s="130"/>
      <c r="FY81" s="131"/>
      <c r="FZ81" s="130"/>
      <c r="GA81" s="132"/>
      <c r="GB81" s="133"/>
      <c r="GC81" s="111"/>
      <c r="GD81" s="111"/>
      <c r="GE81" s="111"/>
      <c r="GF81" s="110"/>
      <c r="GG81" s="130"/>
      <c r="GH81" s="131"/>
      <c r="GI81" s="130"/>
      <c r="GJ81" s="132"/>
      <c r="GK81" s="133"/>
      <c r="GL81" s="111"/>
      <c r="GM81" s="111"/>
      <c r="GN81" s="111"/>
      <c r="GO81" s="110"/>
      <c r="GP81" s="130"/>
      <c r="GQ81" s="131"/>
      <c r="GR81" s="130"/>
      <c r="GS81" s="132"/>
      <c r="GT81" s="133"/>
      <c r="GU81" s="135"/>
      <c r="GV81" s="136"/>
      <c r="GW81" s="195"/>
      <c r="GX81" s="114"/>
      <c r="GY81" s="114"/>
      <c r="GZ81" s="698"/>
      <c r="HA81" s="93"/>
      <c r="HB81" s="116"/>
      <c r="HC81" s="116"/>
    </row>
    <row r="82" spans="1:211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494"/>
      <c r="L82" s="494"/>
      <c r="M82" s="105"/>
      <c r="N82" s="87"/>
      <c r="O82" s="88"/>
      <c r="P82" s="106"/>
      <c r="Q82" s="150">
        <f t="shared" si="0"/>
        <v>0</v>
      </c>
      <c r="R82" s="166"/>
      <c r="S82" s="166"/>
      <c r="T82" s="166"/>
      <c r="U82" s="45">
        <f>R82*P82</f>
        <v>0</v>
      </c>
      <c r="V82" s="196"/>
      <c r="W82" s="197"/>
      <c r="X82" s="198"/>
      <c r="Y82" s="111"/>
      <c r="Z82" s="110"/>
      <c r="AA82" s="130"/>
      <c r="AB82" s="131"/>
      <c r="AC82" s="130"/>
      <c r="AD82" s="132"/>
      <c r="AE82" s="133"/>
      <c r="AF82" s="111"/>
      <c r="AG82" s="111"/>
      <c r="AH82" s="111"/>
      <c r="AI82" s="110"/>
      <c r="AJ82" s="130"/>
      <c r="AK82" s="131"/>
      <c r="AL82" s="130"/>
      <c r="AM82" s="132"/>
      <c r="AN82" s="133"/>
      <c r="AO82" s="111"/>
      <c r="AP82" s="111"/>
      <c r="AQ82" s="111"/>
      <c r="AR82" s="110"/>
      <c r="AS82" s="130"/>
      <c r="AT82" s="131"/>
      <c r="AU82" s="130"/>
      <c r="AV82" s="132"/>
      <c r="AW82" s="133"/>
      <c r="AX82" s="111"/>
      <c r="AY82" s="111"/>
      <c r="AZ82" s="111"/>
      <c r="BA82" s="110"/>
      <c r="BB82" s="130"/>
      <c r="BC82" s="131"/>
      <c r="BD82" s="130"/>
      <c r="BE82" s="132"/>
      <c r="BF82" s="133"/>
      <c r="BG82" s="111"/>
      <c r="BH82" s="111"/>
      <c r="BI82" s="111"/>
      <c r="BJ82" s="110"/>
      <c r="BK82" s="130"/>
      <c r="BL82" s="131"/>
      <c r="BM82" s="130"/>
      <c r="BN82" s="132"/>
      <c r="BO82" s="133"/>
      <c r="BP82" s="111"/>
      <c r="BQ82" s="111"/>
      <c r="BR82" s="111"/>
      <c r="BS82" s="110"/>
      <c r="BT82" s="130"/>
      <c r="BU82" s="131"/>
      <c r="BV82" s="130"/>
      <c r="BW82" s="132"/>
      <c r="BX82" s="133"/>
      <c r="BY82" s="111"/>
      <c r="BZ82" s="111"/>
      <c r="CA82" s="111"/>
      <c r="CB82" s="110"/>
      <c r="CC82" s="130"/>
      <c r="CD82" s="131"/>
      <c r="CE82" s="130"/>
      <c r="CF82" s="132"/>
      <c r="CG82" s="133"/>
      <c r="CH82" s="111"/>
      <c r="CI82" s="111"/>
      <c r="CJ82" s="111"/>
      <c r="CK82" s="110"/>
      <c r="CL82" s="130"/>
      <c r="CM82" s="131"/>
      <c r="CN82" s="130"/>
      <c r="CO82" s="132"/>
      <c r="CP82" s="133"/>
      <c r="CQ82" s="111"/>
      <c r="CR82" s="111"/>
      <c r="CS82" s="111"/>
      <c r="CT82" s="110"/>
      <c r="CU82" s="130"/>
      <c r="CV82" s="131"/>
      <c r="CW82" s="130"/>
      <c r="CX82" s="132"/>
      <c r="CY82" s="133"/>
      <c r="CZ82" s="111"/>
      <c r="DA82" s="111"/>
      <c r="DB82" s="111"/>
      <c r="DC82" s="110"/>
      <c r="DD82" s="130"/>
      <c r="DE82" s="131"/>
      <c r="DF82" s="130"/>
      <c r="DG82" s="132"/>
      <c r="DH82" s="133"/>
      <c r="DI82" s="111"/>
      <c r="DJ82" s="111"/>
      <c r="DK82" s="111"/>
      <c r="DL82" s="110"/>
      <c r="DM82" s="130"/>
      <c r="DN82" s="131"/>
      <c r="DO82" s="130"/>
      <c r="DP82" s="132"/>
      <c r="DQ82" s="133"/>
      <c r="DR82" s="111"/>
      <c r="DS82" s="111"/>
      <c r="DT82" s="111"/>
      <c r="DU82" s="110"/>
      <c r="DV82" s="130"/>
      <c r="DW82" s="131"/>
      <c r="DX82" s="130"/>
      <c r="DY82" s="132"/>
      <c r="DZ82" s="133"/>
      <c r="EA82" s="111"/>
      <c r="EB82" s="111"/>
      <c r="EC82" s="111"/>
      <c r="ED82" s="110"/>
      <c r="EE82" s="130"/>
      <c r="EF82" s="131"/>
      <c r="EG82" s="130"/>
      <c r="EH82" s="132"/>
      <c r="EI82" s="133"/>
      <c r="EJ82" s="111"/>
      <c r="EK82" s="111"/>
      <c r="EL82" s="111"/>
      <c r="EM82" s="110"/>
      <c r="EN82" s="130"/>
      <c r="EO82" s="131"/>
      <c r="EP82" s="130"/>
      <c r="EQ82" s="132"/>
      <c r="ER82" s="133"/>
      <c r="ES82" s="111"/>
      <c r="ET82" s="111"/>
      <c r="EU82" s="111"/>
      <c r="EV82" s="110"/>
      <c r="EW82" s="130"/>
      <c r="EX82" s="131"/>
      <c r="EY82" s="130"/>
      <c r="EZ82" s="132"/>
      <c r="FA82" s="133"/>
      <c r="FB82" s="111"/>
      <c r="FC82" s="111"/>
      <c r="FD82" s="111"/>
      <c r="FE82" s="110"/>
      <c r="FF82" s="130"/>
      <c r="FG82" s="131"/>
      <c r="FH82" s="130"/>
      <c r="FI82" s="132"/>
      <c r="FJ82" s="133"/>
      <c r="FK82" s="111"/>
      <c r="FL82" s="111"/>
      <c r="FM82" s="111"/>
      <c r="FN82" s="110"/>
      <c r="FO82" s="130"/>
      <c r="FP82" s="131"/>
      <c r="FQ82" s="130"/>
      <c r="FR82" s="132"/>
      <c r="FS82" s="133"/>
      <c r="FT82" s="111"/>
      <c r="FU82" s="111"/>
      <c r="FV82" s="111"/>
      <c r="FW82" s="110"/>
      <c r="FX82" s="130"/>
      <c r="FY82" s="131"/>
      <c r="FZ82" s="130"/>
      <c r="GA82" s="132"/>
      <c r="GB82" s="133"/>
      <c r="GC82" s="111"/>
      <c r="GD82" s="111"/>
      <c r="GE82" s="111"/>
      <c r="GF82" s="110"/>
      <c r="GG82" s="130"/>
      <c r="GH82" s="131"/>
      <c r="GI82" s="130"/>
      <c r="GJ82" s="132"/>
      <c r="GK82" s="133"/>
      <c r="GL82" s="111"/>
      <c r="GM82" s="111"/>
      <c r="GN82" s="111"/>
      <c r="GO82" s="110"/>
      <c r="GP82" s="130"/>
      <c r="GQ82" s="131"/>
      <c r="GR82" s="130"/>
      <c r="GS82" s="132"/>
      <c r="GT82" s="133"/>
      <c r="GU82" s="135"/>
      <c r="GV82" s="136"/>
      <c r="GW82" s="195"/>
      <c r="GX82" s="114"/>
      <c r="GY82" s="114"/>
      <c r="GZ82" s="698"/>
      <c r="HA82" s="93"/>
      <c r="HB82" s="116"/>
      <c r="HC82" s="116"/>
    </row>
    <row r="83" spans="1:211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494"/>
      <c r="L83" s="494"/>
      <c r="M83" s="105"/>
      <c r="N83" s="87"/>
      <c r="O83" s="88"/>
      <c r="P83" s="106"/>
      <c r="Q83" s="150">
        <f t="shared" si="0"/>
        <v>0</v>
      </c>
      <c r="R83" s="166"/>
      <c r="S83" s="166"/>
      <c r="T83" s="199"/>
      <c r="U83" s="45">
        <f t="shared" si="2"/>
        <v>0</v>
      </c>
      <c r="V83" s="196"/>
      <c r="W83" s="148"/>
      <c r="X83" s="198"/>
      <c r="Y83" s="111"/>
      <c r="Z83" s="110"/>
      <c r="AA83" s="130"/>
      <c r="AB83" s="131"/>
      <c r="AC83" s="130"/>
      <c r="AD83" s="132"/>
      <c r="AE83" s="133"/>
      <c r="AF83" s="111"/>
      <c r="AG83" s="111"/>
      <c r="AH83" s="111"/>
      <c r="AI83" s="110"/>
      <c r="AJ83" s="130"/>
      <c r="AK83" s="131"/>
      <c r="AL83" s="130"/>
      <c r="AM83" s="132"/>
      <c r="AN83" s="133"/>
      <c r="AO83" s="111"/>
      <c r="AP83" s="111"/>
      <c r="AQ83" s="111"/>
      <c r="AR83" s="110"/>
      <c r="AS83" s="130"/>
      <c r="AT83" s="131"/>
      <c r="AU83" s="130"/>
      <c r="AV83" s="132"/>
      <c r="AW83" s="133"/>
      <c r="AX83" s="111"/>
      <c r="AY83" s="111"/>
      <c r="AZ83" s="111"/>
      <c r="BA83" s="110"/>
      <c r="BB83" s="130"/>
      <c r="BC83" s="131"/>
      <c r="BD83" s="130"/>
      <c r="BE83" s="132"/>
      <c r="BF83" s="133"/>
      <c r="BG83" s="111"/>
      <c r="BH83" s="111"/>
      <c r="BI83" s="111"/>
      <c r="BJ83" s="110"/>
      <c r="BK83" s="130"/>
      <c r="BL83" s="131"/>
      <c r="BM83" s="130"/>
      <c r="BN83" s="132"/>
      <c r="BO83" s="133"/>
      <c r="BP83" s="111"/>
      <c r="BQ83" s="111"/>
      <c r="BR83" s="111"/>
      <c r="BS83" s="110"/>
      <c r="BT83" s="130"/>
      <c r="BU83" s="131"/>
      <c r="BV83" s="130"/>
      <c r="BW83" s="132"/>
      <c r="BX83" s="133"/>
      <c r="BY83" s="111"/>
      <c r="BZ83" s="111"/>
      <c r="CA83" s="111"/>
      <c r="CB83" s="110"/>
      <c r="CC83" s="130"/>
      <c r="CD83" s="131"/>
      <c r="CE83" s="130"/>
      <c r="CF83" s="132"/>
      <c r="CG83" s="133"/>
      <c r="CH83" s="111"/>
      <c r="CI83" s="111"/>
      <c r="CJ83" s="111"/>
      <c r="CK83" s="110"/>
      <c r="CL83" s="130"/>
      <c r="CM83" s="131"/>
      <c r="CN83" s="130"/>
      <c r="CO83" s="132"/>
      <c r="CP83" s="133"/>
      <c r="CQ83" s="111"/>
      <c r="CR83" s="111"/>
      <c r="CS83" s="111"/>
      <c r="CT83" s="110"/>
      <c r="CU83" s="130"/>
      <c r="CV83" s="131"/>
      <c r="CW83" s="130"/>
      <c r="CX83" s="132"/>
      <c r="CY83" s="133"/>
      <c r="CZ83" s="111"/>
      <c r="DA83" s="111"/>
      <c r="DB83" s="111"/>
      <c r="DC83" s="110"/>
      <c r="DD83" s="130"/>
      <c r="DE83" s="131"/>
      <c r="DF83" s="130"/>
      <c r="DG83" s="132"/>
      <c r="DH83" s="133"/>
      <c r="DI83" s="111"/>
      <c r="DJ83" s="111"/>
      <c r="DK83" s="111"/>
      <c r="DL83" s="110"/>
      <c r="DM83" s="130"/>
      <c r="DN83" s="131"/>
      <c r="DO83" s="130"/>
      <c r="DP83" s="132"/>
      <c r="DQ83" s="133"/>
      <c r="DR83" s="111"/>
      <c r="DS83" s="111"/>
      <c r="DT83" s="111"/>
      <c r="DU83" s="110"/>
      <c r="DV83" s="130"/>
      <c r="DW83" s="131"/>
      <c r="DX83" s="130"/>
      <c r="DY83" s="132"/>
      <c r="DZ83" s="133"/>
      <c r="EA83" s="111"/>
      <c r="EB83" s="111"/>
      <c r="EC83" s="111"/>
      <c r="ED83" s="110"/>
      <c r="EE83" s="130"/>
      <c r="EF83" s="131"/>
      <c r="EG83" s="130"/>
      <c r="EH83" s="132"/>
      <c r="EI83" s="133"/>
      <c r="EJ83" s="111"/>
      <c r="EK83" s="111"/>
      <c r="EL83" s="111"/>
      <c r="EM83" s="110"/>
      <c r="EN83" s="130"/>
      <c r="EO83" s="131"/>
      <c r="EP83" s="130"/>
      <c r="EQ83" s="132"/>
      <c r="ER83" s="133"/>
      <c r="ES83" s="111"/>
      <c r="ET83" s="111"/>
      <c r="EU83" s="111"/>
      <c r="EV83" s="110"/>
      <c r="EW83" s="130"/>
      <c r="EX83" s="131"/>
      <c r="EY83" s="130"/>
      <c r="EZ83" s="132"/>
      <c r="FA83" s="133"/>
      <c r="FB83" s="111"/>
      <c r="FC83" s="111"/>
      <c r="FD83" s="111"/>
      <c r="FE83" s="110"/>
      <c r="FF83" s="130"/>
      <c r="FG83" s="131"/>
      <c r="FH83" s="130"/>
      <c r="FI83" s="132"/>
      <c r="FJ83" s="133"/>
      <c r="FK83" s="111"/>
      <c r="FL83" s="111"/>
      <c r="FM83" s="111"/>
      <c r="FN83" s="110"/>
      <c r="FO83" s="130"/>
      <c r="FP83" s="131"/>
      <c r="FQ83" s="130"/>
      <c r="FR83" s="132"/>
      <c r="FS83" s="133"/>
      <c r="FT83" s="111"/>
      <c r="FU83" s="111"/>
      <c r="FV83" s="111"/>
      <c r="FW83" s="110"/>
      <c r="FX83" s="130"/>
      <c r="FY83" s="131"/>
      <c r="FZ83" s="130"/>
      <c r="GA83" s="132"/>
      <c r="GB83" s="133"/>
      <c r="GC83" s="111"/>
      <c r="GD83" s="111"/>
      <c r="GE83" s="111"/>
      <c r="GF83" s="110"/>
      <c r="GG83" s="130"/>
      <c r="GH83" s="131"/>
      <c r="GI83" s="130"/>
      <c r="GJ83" s="132"/>
      <c r="GK83" s="133"/>
      <c r="GL83" s="111"/>
      <c r="GM83" s="111"/>
      <c r="GN83" s="111"/>
      <c r="GO83" s="110"/>
      <c r="GP83" s="130"/>
      <c r="GQ83" s="131"/>
      <c r="GR83" s="130"/>
      <c r="GS83" s="132"/>
      <c r="GT83" s="133"/>
      <c r="GU83" s="135"/>
      <c r="GV83" s="136"/>
      <c r="GW83" s="195"/>
      <c r="GX83" s="114"/>
      <c r="GY83" s="114"/>
      <c r="GZ83" s="698"/>
      <c r="HA83" s="93"/>
      <c r="HB83" s="116"/>
    </row>
    <row r="84" spans="1:211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494"/>
      <c r="L84" s="494"/>
      <c r="M84" s="105"/>
      <c r="N84" s="87"/>
      <c r="O84" s="88"/>
      <c r="P84" s="106"/>
      <c r="Q84" s="150">
        <f t="shared" si="0"/>
        <v>0</v>
      </c>
      <c r="R84" s="166"/>
      <c r="S84" s="166"/>
      <c r="T84" s="166"/>
      <c r="U84" s="45">
        <f t="shared" si="2"/>
        <v>0</v>
      </c>
      <c r="V84" s="196"/>
      <c r="W84" s="148"/>
      <c r="X84" s="198"/>
      <c r="Y84" s="111"/>
      <c r="Z84" s="110"/>
      <c r="AA84" s="130"/>
      <c r="AB84" s="131"/>
      <c r="AC84" s="130"/>
      <c r="AD84" s="132"/>
      <c r="AE84" s="133"/>
      <c r="AF84" s="111"/>
      <c r="AG84" s="111"/>
      <c r="AH84" s="111"/>
      <c r="AI84" s="110"/>
      <c r="AJ84" s="130"/>
      <c r="AK84" s="131"/>
      <c r="AL84" s="130"/>
      <c r="AM84" s="132"/>
      <c r="AN84" s="133"/>
      <c r="AO84" s="111"/>
      <c r="AP84" s="111"/>
      <c r="AQ84" s="111"/>
      <c r="AR84" s="110"/>
      <c r="AS84" s="130"/>
      <c r="AT84" s="131"/>
      <c r="AU84" s="130"/>
      <c r="AV84" s="132"/>
      <c r="AW84" s="133"/>
      <c r="AX84" s="111"/>
      <c r="AY84" s="111"/>
      <c r="AZ84" s="111"/>
      <c r="BA84" s="110"/>
      <c r="BB84" s="130"/>
      <c r="BC84" s="131"/>
      <c r="BD84" s="130"/>
      <c r="BE84" s="132"/>
      <c r="BF84" s="133"/>
      <c r="BG84" s="111"/>
      <c r="BH84" s="111"/>
      <c r="BI84" s="111"/>
      <c r="BJ84" s="110"/>
      <c r="BK84" s="130"/>
      <c r="BL84" s="131"/>
      <c r="BM84" s="130"/>
      <c r="BN84" s="132"/>
      <c r="BO84" s="133"/>
      <c r="BP84" s="111"/>
      <c r="BQ84" s="111"/>
      <c r="BR84" s="111"/>
      <c r="BS84" s="110"/>
      <c r="BT84" s="130"/>
      <c r="BU84" s="131"/>
      <c r="BV84" s="130"/>
      <c r="BW84" s="132"/>
      <c r="BX84" s="133"/>
      <c r="BY84" s="111"/>
      <c r="BZ84" s="111"/>
      <c r="CA84" s="111"/>
      <c r="CB84" s="110"/>
      <c r="CC84" s="130"/>
      <c r="CD84" s="131"/>
      <c r="CE84" s="130"/>
      <c r="CF84" s="132"/>
      <c r="CG84" s="133"/>
      <c r="CH84" s="111"/>
      <c r="CI84" s="111"/>
      <c r="CJ84" s="111"/>
      <c r="CK84" s="110"/>
      <c r="CL84" s="130"/>
      <c r="CM84" s="131"/>
      <c r="CN84" s="130"/>
      <c r="CO84" s="132"/>
      <c r="CP84" s="133"/>
      <c r="CQ84" s="111"/>
      <c r="CR84" s="111"/>
      <c r="CS84" s="111"/>
      <c r="CT84" s="110"/>
      <c r="CU84" s="130"/>
      <c r="CV84" s="131"/>
      <c r="CW84" s="130"/>
      <c r="CX84" s="132"/>
      <c r="CY84" s="133"/>
      <c r="CZ84" s="111"/>
      <c r="DA84" s="111"/>
      <c r="DB84" s="111"/>
      <c r="DC84" s="110"/>
      <c r="DD84" s="130"/>
      <c r="DE84" s="131"/>
      <c r="DF84" s="130"/>
      <c r="DG84" s="132"/>
      <c r="DH84" s="133"/>
      <c r="DI84" s="111"/>
      <c r="DJ84" s="111"/>
      <c r="DK84" s="111"/>
      <c r="DL84" s="110"/>
      <c r="DM84" s="130"/>
      <c r="DN84" s="131"/>
      <c r="DO84" s="130"/>
      <c r="DP84" s="132"/>
      <c r="DQ84" s="133"/>
      <c r="DR84" s="111"/>
      <c r="DS84" s="111"/>
      <c r="DT84" s="111"/>
      <c r="DU84" s="110"/>
      <c r="DV84" s="130"/>
      <c r="DW84" s="131"/>
      <c r="DX84" s="130"/>
      <c r="DY84" s="132"/>
      <c r="DZ84" s="133"/>
      <c r="EA84" s="111"/>
      <c r="EB84" s="111"/>
      <c r="EC84" s="111"/>
      <c r="ED84" s="110"/>
      <c r="EE84" s="130"/>
      <c r="EF84" s="131"/>
      <c r="EG84" s="130"/>
      <c r="EH84" s="132"/>
      <c r="EI84" s="133"/>
      <c r="EJ84" s="111"/>
      <c r="EK84" s="111"/>
      <c r="EL84" s="111"/>
      <c r="EM84" s="110"/>
      <c r="EN84" s="130"/>
      <c r="EO84" s="131"/>
      <c r="EP84" s="130"/>
      <c r="EQ84" s="132"/>
      <c r="ER84" s="133"/>
      <c r="ES84" s="111"/>
      <c r="ET84" s="111"/>
      <c r="EU84" s="111"/>
      <c r="EV84" s="110"/>
      <c r="EW84" s="130"/>
      <c r="EX84" s="131"/>
      <c r="EY84" s="130"/>
      <c r="EZ84" s="132"/>
      <c r="FA84" s="133"/>
      <c r="FB84" s="111"/>
      <c r="FC84" s="111"/>
      <c r="FD84" s="111"/>
      <c r="FE84" s="110"/>
      <c r="FF84" s="130"/>
      <c r="FG84" s="131"/>
      <c r="FH84" s="130"/>
      <c r="FI84" s="132"/>
      <c r="FJ84" s="133"/>
      <c r="FK84" s="111"/>
      <c r="FL84" s="111"/>
      <c r="FM84" s="111"/>
      <c r="FN84" s="110"/>
      <c r="FO84" s="130"/>
      <c r="FP84" s="131"/>
      <c r="FQ84" s="130"/>
      <c r="FR84" s="132"/>
      <c r="FS84" s="133"/>
      <c r="FT84" s="111"/>
      <c r="FU84" s="111"/>
      <c r="FV84" s="111"/>
      <c r="FW84" s="110"/>
      <c r="FX84" s="130"/>
      <c r="FY84" s="131"/>
      <c r="FZ84" s="130"/>
      <c r="GA84" s="132"/>
      <c r="GB84" s="133"/>
      <c r="GC84" s="111"/>
      <c r="GD84" s="111"/>
      <c r="GE84" s="111"/>
      <c r="GF84" s="110"/>
      <c r="GG84" s="130"/>
      <c r="GH84" s="131"/>
      <c r="GI84" s="130"/>
      <c r="GJ84" s="132"/>
      <c r="GK84" s="133"/>
      <c r="GL84" s="111"/>
      <c r="GM84" s="111"/>
      <c r="GN84" s="111"/>
      <c r="GO84" s="110"/>
      <c r="GP84" s="130"/>
      <c r="GQ84" s="131"/>
      <c r="GR84" s="130"/>
      <c r="GS84" s="132"/>
      <c r="GT84" s="133"/>
      <c r="GU84" s="135"/>
      <c r="GV84" s="136"/>
      <c r="GW84" s="195"/>
      <c r="GX84" s="200"/>
      <c r="GY84" s="200"/>
      <c r="GZ84" s="698"/>
      <c r="HA84" s="93"/>
      <c r="HB84" s="116"/>
    </row>
    <row r="85" spans="1:211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85"/>
      <c r="M85" s="105"/>
      <c r="N85" s="87"/>
      <c r="O85" s="88"/>
      <c r="P85" s="106"/>
      <c r="Q85" s="150">
        <f t="shared" si="0"/>
        <v>0</v>
      </c>
      <c r="R85" s="166"/>
      <c r="S85" s="166"/>
      <c r="T85" s="166"/>
      <c r="U85" s="45">
        <f t="shared" si="2"/>
        <v>0</v>
      </c>
      <c r="V85" s="196"/>
      <c r="W85" s="148"/>
      <c r="X85" s="198"/>
      <c r="Y85" s="111"/>
      <c r="Z85" s="110"/>
      <c r="AA85" s="130"/>
      <c r="AB85" s="131"/>
      <c r="AC85" s="130"/>
      <c r="AD85" s="132"/>
      <c r="AE85" s="133"/>
      <c r="AF85" s="111"/>
      <c r="AG85" s="111"/>
      <c r="AH85" s="111"/>
      <c r="AI85" s="110"/>
      <c r="AJ85" s="130"/>
      <c r="AK85" s="131"/>
      <c r="AL85" s="130"/>
      <c r="AM85" s="132"/>
      <c r="AN85" s="133"/>
      <c r="AO85" s="111"/>
      <c r="AP85" s="111"/>
      <c r="AQ85" s="111"/>
      <c r="AR85" s="110"/>
      <c r="AS85" s="130"/>
      <c r="AT85" s="131"/>
      <c r="AU85" s="130"/>
      <c r="AV85" s="132"/>
      <c r="AW85" s="133"/>
      <c r="AX85" s="111"/>
      <c r="AY85" s="111"/>
      <c r="AZ85" s="111"/>
      <c r="BA85" s="110"/>
      <c r="BB85" s="130"/>
      <c r="BC85" s="131"/>
      <c r="BD85" s="130"/>
      <c r="BE85" s="132"/>
      <c r="BF85" s="133"/>
      <c r="BG85" s="111"/>
      <c r="BH85" s="111"/>
      <c r="BI85" s="111"/>
      <c r="BJ85" s="110"/>
      <c r="BK85" s="130"/>
      <c r="BL85" s="131"/>
      <c r="BM85" s="130"/>
      <c r="BN85" s="132"/>
      <c r="BO85" s="133"/>
      <c r="BP85" s="111"/>
      <c r="BQ85" s="111"/>
      <c r="BR85" s="111"/>
      <c r="BS85" s="110"/>
      <c r="BT85" s="130"/>
      <c r="BU85" s="131"/>
      <c r="BV85" s="130"/>
      <c r="BW85" s="132"/>
      <c r="BX85" s="133"/>
      <c r="BY85" s="111"/>
      <c r="BZ85" s="111"/>
      <c r="CA85" s="111"/>
      <c r="CB85" s="110"/>
      <c r="CC85" s="130"/>
      <c r="CD85" s="131"/>
      <c r="CE85" s="130"/>
      <c r="CF85" s="132"/>
      <c r="CG85" s="133"/>
      <c r="CH85" s="111"/>
      <c r="CI85" s="111"/>
      <c r="CJ85" s="111"/>
      <c r="CK85" s="110"/>
      <c r="CL85" s="130"/>
      <c r="CM85" s="131"/>
      <c r="CN85" s="130"/>
      <c r="CO85" s="132"/>
      <c r="CP85" s="133"/>
      <c r="CQ85" s="111"/>
      <c r="CR85" s="111"/>
      <c r="CS85" s="111"/>
      <c r="CT85" s="110"/>
      <c r="CU85" s="130"/>
      <c r="CV85" s="131"/>
      <c r="CW85" s="130"/>
      <c r="CX85" s="132"/>
      <c r="CY85" s="133"/>
      <c r="CZ85" s="111"/>
      <c r="DA85" s="111"/>
      <c r="DB85" s="111"/>
      <c r="DC85" s="110"/>
      <c r="DD85" s="130"/>
      <c r="DE85" s="131"/>
      <c r="DF85" s="130"/>
      <c r="DG85" s="132"/>
      <c r="DH85" s="133"/>
      <c r="DI85" s="111"/>
      <c r="DJ85" s="111"/>
      <c r="DK85" s="111"/>
      <c r="DL85" s="110"/>
      <c r="DM85" s="130"/>
      <c r="DN85" s="131"/>
      <c r="DO85" s="130"/>
      <c r="DP85" s="132"/>
      <c r="DQ85" s="133"/>
      <c r="DR85" s="111"/>
      <c r="DS85" s="111"/>
      <c r="DT85" s="111"/>
      <c r="DU85" s="110"/>
      <c r="DV85" s="130"/>
      <c r="DW85" s="131"/>
      <c r="DX85" s="130"/>
      <c r="DY85" s="132"/>
      <c r="DZ85" s="133"/>
      <c r="EA85" s="111"/>
      <c r="EB85" s="111"/>
      <c r="EC85" s="111"/>
      <c r="ED85" s="110"/>
      <c r="EE85" s="130"/>
      <c r="EF85" s="131"/>
      <c r="EG85" s="130"/>
      <c r="EH85" s="132"/>
      <c r="EI85" s="133"/>
      <c r="EJ85" s="111"/>
      <c r="EK85" s="111"/>
      <c r="EL85" s="111"/>
      <c r="EM85" s="110"/>
      <c r="EN85" s="130"/>
      <c r="EO85" s="131"/>
      <c r="EP85" s="130"/>
      <c r="EQ85" s="132"/>
      <c r="ER85" s="133"/>
      <c r="ES85" s="111"/>
      <c r="ET85" s="111"/>
      <c r="EU85" s="111"/>
      <c r="EV85" s="110"/>
      <c r="EW85" s="130"/>
      <c r="EX85" s="131"/>
      <c r="EY85" s="130"/>
      <c r="EZ85" s="132"/>
      <c r="FA85" s="133"/>
      <c r="FB85" s="111"/>
      <c r="FC85" s="111"/>
      <c r="FD85" s="111"/>
      <c r="FE85" s="110"/>
      <c r="FF85" s="130"/>
      <c r="FG85" s="131"/>
      <c r="FH85" s="130"/>
      <c r="FI85" s="132"/>
      <c r="FJ85" s="133"/>
      <c r="FK85" s="111"/>
      <c r="FL85" s="111"/>
      <c r="FM85" s="111"/>
      <c r="FN85" s="110"/>
      <c r="FO85" s="130"/>
      <c r="FP85" s="131"/>
      <c r="FQ85" s="130"/>
      <c r="FR85" s="132"/>
      <c r="FS85" s="133"/>
      <c r="FT85" s="111"/>
      <c r="FU85" s="111"/>
      <c r="FV85" s="111"/>
      <c r="FW85" s="110"/>
      <c r="FX85" s="130"/>
      <c r="FY85" s="131"/>
      <c r="FZ85" s="130"/>
      <c r="GA85" s="132"/>
      <c r="GB85" s="133"/>
      <c r="GC85" s="111"/>
      <c r="GD85" s="111"/>
      <c r="GE85" s="111"/>
      <c r="GF85" s="110"/>
      <c r="GG85" s="130"/>
      <c r="GH85" s="131"/>
      <c r="GI85" s="130"/>
      <c r="GJ85" s="132"/>
      <c r="GK85" s="133"/>
      <c r="GL85" s="111"/>
      <c r="GM85" s="111"/>
      <c r="GN85" s="111"/>
      <c r="GO85" s="110"/>
      <c r="GP85" s="130"/>
      <c r="GQ85" s="131"/>
      <c r="GR85" s="130"/>
      <c r="GS85" s="132"/>
      <c r="GT85" s="133"/>
      <c r="GU85" s="135"/>
      <c r="GV85" s="136"/>
      <c r="GW85" s="195"/>
      <c r="GX85" s="200"/>
      <c r="GY85" s="200"/>
      <c r="GZ85" s="698"/>
      <c r="HA85" s="93"/>
      <c r="HB85" s="116"/>
    </row>
    <row r="86" spans="1:211" x14ac:dyDescent="0.25">
      <c r="A86"/>
      <c r="B86" s="116"/>
      <c r="C86" s="116"/>
      <c r="D86" s="41"/>
      <c r="E86" s="42"/>
      <c r="F86" s="43"/>
      <c r="G86" s="44"/>
      <c r="H86" s="45"/>
      <c r="I86" s="46"/>
      <c r="J86" s="155"/>
      <c r="K86" s="85"/>
      <c r="L86" s="85"/>
      <c r="M86" s="105"/>
      <c r="N86" s="87"/>
      <c r="O86" s="201"/>
      <c r="P86" s="106"/>
      <c r="Q86" s="150">
        <f t="shared" si="0"/>
        <v>0</v>
      </c>
      <c r="R86" s="166"/>
      <c r="S86" s="166"/>
      <c r="T86" s="166"/>
      <c r="U86" s="45">
        <f t="shared" si="2"/>
        <v>0</v>
      </c>
      <c r="V86" s="202"/>
      <c r="W86" s="158"/>
      <c r="X86" s="175"/>
      <c r="Y86" s="159"/>
      <c r="Z86" s="160"/>
      <c r="AA86" s="161"/>
      <c r="AB86" s="162"/>
      <c r="AC86" s="161"/>
      <c r="AD86" s="163"/>
      <c r="AE86" s="164"/>
      <c r="AF86" s="159"/>
      <c r="AG86" s="159"/>
      <c r="AH86" s="159"/>
      <c r="AI86" s="160"/>
      <c r="AJ86" s="161"/>
      <c r="AK86" s="162"/>
      <c r="AL86" s="161"/>
      <c r="AM86" s="163"/>
      <c r="AN86" s="164"/>
      <c r="AO86" s="159"/>
      <c r="AP86" s="159"/>
      <c r="AQ86" s="159"/>
      <c r="AR86" s="160"/>
      <c r="AS86" s="161"/>
      <c r="AT86" s="162"/>
      <c r="AU86" s="161"/>
      <c r="AV86" s="163"/>
      <c r="AW86" s="164"/>
      <c r="AX86" s="159"/>
      <c r="AY86" s="159"/>
      <c r="AZ86" s="159"/>
      <c r="BA86" s="160"/>
      <c r="BB86" s="161"/>
      <c r="BC86" s="162"/>
      <c r="BD86" s="161"/>
      <c r="BE86" s="163"/>
      <c r="BF86" s="164"/>
      <c r="BG86" s="159"/>
      <c r="BH86" s="159"/>
      <c r="BI86" s="159"/>
      <c r="BJ86" s="160"/>
      <c r="BK86" s="161"/>
      <c r="BL86" s="162"/>
      <c r="BM86" s="161"/>
      <c r="BN86" s="163"/>
      <c r="BO86" s="164"/>
      <c r="BP86" s="159"/>
      <c r="BQ86" s="159"/>
      <c r="BR86" s="159"/>
      <c r="BS86" s="160"/>
      <c r="BT86" s="161"/>
      <c r="BU86" s="162"/>
      <c r="BV86" s="161"/>
      <c r="BW86" s="163"/>
      <c r="BX86" s="164"/>
      <c r="BY86" s="159"/>
      <c r="BZ86" s="159"/>
      <c r="CA86" s="159"/>
      <c r="CB86" s="160"/>
      <c r="CC86" s="161"/>
      <c r="CD86" s="162"/>
      <c r="CE86" s="161"/>
      <c r="CF86" s="163"/>
      <c r="CG86" s="164"/>
      <c r="CH86" s="159"/>
      <c r="CI86" s="159"/>
      <c r="CJ86" s="159"/>
      <c r="CK86" s="160"/>
      <c r="CL86" s="161"/>
      <c r="CM86" s="162"/>
      <c r="CN86" s="161"/>
      <c r="CO86" s="163"/>
      <c r="CP86" s="164"/>
      <c r="CQ86" s="159"/>
      <c r="CR86" s="159"/>
      <c r="CS86" s="159"/>
      <c r="CT86" s="160"/>
      <c r="CU86" s="161"/>
      <c r="CV86" s="162"/>
      <c r="CW86" s="161"/>
      <c r="CX86" s="163"/>
      <c r="CY86" s="164"/>
      <c r="CZ86" s="159"/>
      <c r="DA86" s="159"/>
      <c r="DB86" s="159"/>
      <c r="DC86" s="160"/>
      <c r="DD86" s="161"/>
      <c r="DE86" s="162"/>
      <c r="DF86" s="161"/>
      <c r="DG86" s="163"/>
      <c r="DH86" s="164"/>
      <c r="DI86" s="159"/>
      <c r="DJ86" s="159"/>
      <c r="DK86" s="159"/>
      <c r="DL86" s="160"/>
      <c r="DM86" s="161"/>
      <c r="DN86" s="162"/>
      <c r="DO86" s="161"/>
      <c r="DP86" s="163"/>
      <c r="DQ86" s="164"/>
      <c r="DR86" s="159"/>
      <c r="DS86" s="159"/>
      <c r="DT86" s="159"/>
      <c r="DU86" s="160"/>
      <c r="DV86" s="161"/>
      <c r="DW86" s="162"/>
      <c r="DX86" s="161"/>
      <c r="DY86" s="163"/>
      <c r="DZ86" s="164"/>
      <c r="EA86" s="159"/>
      <c r="EB86" s="159"/>
      <c r="EC86" s="159"/>
      <c r="ED86" s="160"/>
      <c r="EE86" s="161"/>
      <c r="EF86" s="162"/>
      <c r="EG86" s="161"/>
      <c r="EH86" s="163"/>
      <c r="EI86" s="164"/>
      <c r="EJ86" s="159"/>
      <c r="EK86" s="159"/>
      <c r="EL86" s="159"/>
      <c r="EM86" s="160"/>
      <c r="EN86" s="161"/>
      <c r="EO86" s="162"/>
      <c r="EP86" s="161"/>
      <c r="EQ86" s="163"/>
      <c r="ER86" s="164"/>
      <c r="ES86" s="159"/>
      <c r="ET86" s="159"/>
      <c r="EU86" s="159"/>
      <c r="EV86" s="160"/>
      <c r="EW86" s="161"/>
      <c r="EX86" s="162"/>
      <c r="EY86" s="161"/>
      <c r="EZ86" s="163"/>
      <c r="FA86" s="164"/>
      <c r="FB86" s="159"/>
      <c r="FC86" s="159"/>
      <c r="FD86" s="159"/>
      <c r="FE86" s="160"/>
      <c r="FF86" s="161"/>
      <c r="FG86" s="162"/>
      <c r="FH86" s="161"/>
      <c r="FI86" s="163"/>
      <c r="FJ86" s="164"/>
      <c r="FK86" s="159"/>
      <c r="FL86" s="159"/>
      <c r="FM86" s="159"/>
      <c r="FN86" s="160"/>
      <c r="FO86" s="161"/>
      <c r="FP86" s="162"/>
      <c r="FQ86" s="161"/>
      <c r="FR86" s="163"/>
      <c r="FS86" s="164"/>
      <c r="FT86" s="159"/>
      <c r="FU86" s="159"/>
      <c r="FV86" s="159"/>
      <c r="FW86" s="160"/>
      <c r="FX86" s="161"/>
      <c r="FY86" s="162"/>
      <c r="FZ86" s="161"/>
      <c r="GA86" s="163"/>
      <c r="GB86" s="164"/>
      <c r="GC86" s="159"/>
      <c r="GD86" s="159"/>
      <c r="GE86" s="159"/>
      <c r="GF86" s="160"/>
      <c r="GG86" s="161"/>
      <c r="GH86" s="162"/>
      <c r="GI86" s="161"/>
      <c r="GJ86" s="163"/>
      <c r="GK86" s="164"/>
      <c r="GL86" s="159"/>
      <c r="GM86" s="159"/>
      <c r="GN86" s="159"/>
      <c r="GO86" s="160"/>
      <c r="GP86" s="161"/>
      <c r="GQ86" s="162"/>
      <c r="GR86" s="161"/>
      <c r="GS86" s="163"/>
      <c r="GT86" s="164"/>
      <c r="GU86" s="165"/>
      <c r="GV86" s="187"/>
      <c r="GW86" s="203"/>
      <c r="GX86" s="200"/>
      <c r="GY86" s="200"/>
      <c r="GZ86" s="698"/>
      <c r="HA86" s="93"/>
      <c r="HB86" s="116"/>
    </row>
    <row r="87" spans="1:211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85"/>
      <c r="M87" s="105"/>
      <c r="N87" s="87"/>
      <c r="O87" s="201"/>
      <c r="P87" s="106"/>
      <c r="Q87" s="150">
        <f t="shared" si="0"/>
        <v>0</v>
      </c>
      <c r="R87" s="166"/>
      <c r="S87" s="166"/>
      <c r="T87" s="166"/>
      <c r="U87" s="45">
        <f t="shared" si="2"/>
        <v>0</v>
      </c>
      <c r="V87" s="202"/>
      <c r="W87" s="204"/>
      <c r="X87" s="205"/>
      <c r="Y87" s="159"/>
      <c r="Z87" s="160"/>
      <c r="AA87" s="161"/>
      <c r="AB87" s="162"/>
      <c r="AC87" s="161"/>
      <c r="AD87" s="163"/>
      <c r="AE87" s="164"/>
      <c r="AF87" s="159"/>
      <c r="AG87" s="159"/>
      <c r="AH87" s="159"/>
      <c r="AI87" s="160"/>
      <c r="AJ87" s="161"/>
      <c r="AK87" s="162"/>
      <c r="AL87" s="161"/>
      <c r="AM87" s="163"/>
      <c r="AN87" s="164"/>
      <c r="AO87" s="159"/>
      <c r="AP87" s="159"/>
      <c r="AQ87" s="159"/>
      <c r="AR87" s="160"/>
      <c r="AS87" s="161"/>
      <c r="AT87" s="162"/>
      <c r="AU87" s="161"/>
      <c r="AV87" s="163"/>
      <c r="AW87" s="164"/>
      <c r="AX87" s="159"/>
      <c r="AY87" s="159"/>
      <c r="AZ87" s="159"/>
      <c r="BA87" s="160"/>
      <c r="BB87" s="161"/>
      <c r="BC87" s="162"/>
      <c r="BD87" s="161"/>
      <c r="BE87" s="163"/>
      <c r="BF87" s="164"/>
      <c r="BG87" s="159"/>
      <c r="BH87" s="159"/>
      <c r="BI87" s="159"/>
      <c r="BJ87" s="160"/>
      <c r="BK87" s="161"/>
      <c r="BL87" s="162"/>
      <c r="BM87" s="161"/>
      <c r="BN87" s="163"/>
      <c r="BO87" s="164"/>
      <c r="BP87" s="159"/>
      <c r="BQ87" s="159"/>
      <c r="BR87" s="159"/>
      <c r="BS87" s="160"/>
      <c r="BT87" s="161"/>
      <c r="BU87" s="162"/>
      <c r="BV87" s="161"/>
      <c r="BW87" s="163"/>
      <c r="BX87" s="164"/>
      <c r="BY87" s="159"/>
      <c r="BZ87" s="159"/>
      <c r="CA87" s="159"/>
      <c r="CB87" s="160"/>
      <c r="CC87" s="161"/>
      <c r="CD87" s="162"/>
      <c r="CE87" s="161"/>
      <c r="CF87" s="163"/>
      <c r="CG87" s="164"/>
      <c r="CH87" s="159"/>
      <c r="CI87" s="159"/>
      <c r="CJ87" s="159"/>
      <c r="CK87" s="160"/>
      <c r="CL87" s="161"/>
      <c r="CM87" s="162"/>
      <c r="CN87" s="161"/>
      <c r="CO87" s="163"/>
      <c r="CP87" s="164"/>
      <c r="CQ87" s="159"/>
      <c r="CR87" s="159"/>
      <c r="CS87" s="159"/>
      <c r="CT87" s="160"/>
      <c r="CU87" s="161"/>
      <c r="CV87" s="162"/>
      <c r="CW87" s="161"/>
      <c r="CX87" s="163"/>
      <c r="CY87" s="164"/>
      <c r="CZ87" s="159"/>
      <c r="DA87" s="159"/>
      <c r="DB87" s="159"/>
      <c r="DC87" s="160"/>
      <c r="DD87" s="161"/>
      <c r="DE87" s="162"/>
      <c r="DF87" s="161"/>
      <c r="DG87" s="163"/>
      <c r="DH87" s="164"/>
      <c r="DI87" s="159"/>
      <c r="DJ87" s="159"/>
      <c r="DK87" s="159"/>
      <c r="DL87" s="160"/>
      <c r="DM87" s="161"/>
      <c r="DN87" s="162"/>
      <c r="DO87" s="161"/>
      <c r="DP87" s="163"/>
      <c r="DQ87" s="164"/>
      <c r="DR87" s="159"/>
      <c r="DS87" s="159"/>
      <c r="DT87" s="159"/>
      <c r="DU87" s="160"/>
      <c r="DV87" s="161"/>
      <c r="DW87" s="162"/>
      <c r="DX87" s="161"/>
      <c r="DY87" s="163"/>
      <c r="DZ87" s="164"/>
      <c r="EA87" s="159"/>
      <c r="EB87" s="159"/>
      <c r="EC87" s="159"/>
      <c r="ED87" s="160"/>
      <c r="EE87" s="161"/>
      <c r="EF87" s="162"/>
      <c r="EG87" s="161"/>
      <c r="EH87" s="163"/>
      <c r="EI87" s="164"/>
      <c r="EJ87" s="159"/>
      <c r="EK87" s="159"/>
      <c r="EL87" s="159"/>
      <c r="EM87" s="160"/>
      <c r="EN87" s="161"/>
      <c r="EO87" s="162"/>
      <c r="EP87" s="161"/>
      <c r="EQ87" s="163"/>
      <c r="ER87" s="164"/>
      <c r="ES87" s="159"/>
      <c r="ET87" s="159"/>
      <c r="EU87" s="159"/>
      <c r="EV87" s="160"/>
      <c r="EW87" s="161"/>
      <c r="EX87" s="162"/>
      <c r="EY87" s="161"/>
      <c r="EZ87" s="163"/>
      <c r="FA87" s="164"/>
      <c r="FB87" s="159"/>
      <c r="FC87" s="159"/>
      <c r="FD87" s="159"/>
      <c r="FE87" s="160"/>
      <c r="FF87" s="161"/>
      <c r="FG87" s="162"/>
      <c r="FH87" s="161"/>
      <c r="FI87" s="163"/>
      <c r="FJ87" s="164"/>
      <c r="FK87" s="159"/>
      <c r="FL87" s="159"/>
      <c r="FM87" s="159"/>
      <c r="FN87" s="160"/>
      <c r="FO87" s="161"/>
      <c r="FP87" s="162"/>
      <c r="FQ87" s="161"/>
      <c r="FR87" s="163"/>
      <c r="FS87" s="164"/>
      <c r="FT87" s="159"/>
      <c r="FU87" s="159"/>
      <c r="FV87" s="159"/>
      <c r="FW87" s="160"/>
      <c r="FX87" s="161"/>
      <c r="FY87" s="162"/>
      <c r="FZ87" s="161"/>
      <c r="GA87" s="163"/>
      <c r="GB87" s="164"/>
      <c r="GC87" s="159"/>
      <c r="GD87" s="159"/>
      <c r="GE87" s="159"/>
      <c r="GF87" s="160"/>
      <c r="GG87" s="161"/>
      <c r="GH87" s="162"/>
      <c r="GI87" s="161"/>
      <c r="GJ87" s="163"/>
      <c r="GK87" s="164"/>
      <c r="GL87" s="159"/>
      <c r="GM87" s="159"/>
      <c r="GN87" s="159"/>
      <c r="GO87" s="160"/>
      <c r="GP87" s="161"/>
      <c r="GQ87" s="162"/>
      <c r="GR87" s="161"/>
      <c r="GS87" s="163"/>
      <c r="GT87" s="164"/>
      <c r="GU87" s="206"/>
      <c r="GV87" s="207"/>
      <c r="GW87" s="203"/>
      <c r="GX87" s="200"/>
      <c r="GY87" s="200"/>
      <c r="GZ87" s="698"/>
      <c r="HA87" s="93"/>
      <c r="HB87" s="116"/>
    </row>
    <row r="88" spans="1:211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85"/>
      <c r="M88" s="105"/>
      <c r="N88" s="87"/>
      <c r="O88" s="201"/>
      <c r="P88" s="106"/>
      <c r="Q88" s="150">
        <f t="shared" si="0"/>
        <v>0</v>
      </c>
      <c r="R88" s="166"/>
      <c r="S88" s="166"/>
      <c r="T88" s="166"/>
      <c r="U88" s="45">
        <f t="shared" si="2"/>
        <v>0</v>
      </c>
      <c r="V88" s="202"/>
      <c r="W88" s="204"/>
      <c r="X88" s="208"/>
      <c r="Y88" s="159"/>
      <c r="Z88" s="160"/>
      <c r="AA88" s="161"/>
      <c r="AB88" s="162"/>
      <c r="AC88" s="161"/>
      <c r="AD88" s="163"/>
      <c r="AE88" s="164"/>
      <c r="AF88" s="159"/>
      <c r="AG88" s="159"/>
      <c r="AH88" s="159"/>
      <c r="AI88" s="160"/>
      <c r="AJ88" s="161"/>
      <c r="AK88" s="162"/>
      <c r="AL88" s="161"/>
      <c r="AM88" s="163"/>
      <c r="AN88" s="164"/>
      <c r="AO88" s="159"/>
      <c r="AP88" s="159"/>
      <c r="AQ88" s="159"/>
      <c r="AR88" s="160"/>
      <c r="AS88" s="161"/>
      <c r="AT88" s="162"/>
      <c r="AU88" s="161"/>
      <c r="AV88" s="163"/>
      <c r="AW88" s="164"/>
      <c r="AX88" s="159"/>
      <c r="AY88" s="159"/>
      <c r="AZ88" s="159"/>
      <c r="BA88" s="160"/>
      <c r="BB88" s="161"/>
      <c r="BC88" s="162"/>
      <c r="BD88" s="161"/>
      <c r="BE88" s="163"/>
      <c r="BF88" s="164"/>
      <c r="BG88" s="159"/>
      <c r="BH88" s="159"/>
      <c r="BI88" s="159"/>
      <c r="BJ88" s="160"/>
      <c r="BK88" s="161"/>
      <c r="BL88" s="162"/>
      <c r="BM88" s="161"/>
      <c r="BN88" s="163"/>
      <c r="BO88" s="164"/>
      <c r="BP88" s="159"/>
      <c r="BQ88" s="159"/>
      <c r="BR88" s="159"/>
      <c r="BS88" s="160"/>
      <c r="BT88" s="161"/>
      <c r="BU88" s="162"/>
      <c r="BV88" s="161"/>
      <c r="BW88" s="163"/>
      <c r="BX88" s="164"/>
      <c r="BY88" s="159"/>
      <c r="BZ88" s="159"/>
      <c r="CA88" s="159"/>
      <c r="CB88" s="160"/>
      <c r="CC88" s="161"/>
      <c r="CD88" s="162"/>
      <c r="CE88" s="161"/>
      <c r="CF88" s="163"/>
      <c r="CG88" s="164"/>
      <c r="CH88" s="159"/>
      <c r="CI88" s="159"/>
      <c r="CJ88" s="159"/>
      <c r="CK88" s="160"/>
      <c r="CL88" s="161"/>
      <c r="CM88" s="162"/>
      <c r="CN88" s="161"/>
      <c r="CO88" s="163"/>
      <c r="CP88" s="164"/>
      <c r="CQ88" s="159"/>
      <c r="CR88" s="159"/>
      <c r="CS88" s="159"/>
      <c r="CT88" s="160"/>
      <c r="CU88" s="161"/>
      <c r="CV88" s="162"/>
      <c r="CW88" s="161"/>
      <c r="CX88" s="163"/>
      <c r="CY88" s="164"/>
      <c r="CZ88" s="159"/>
      <c r="DA88" s="159"/>
      <c r="DB88" s="159"/>
      <c r="DC88" s="160"/>
      <c r="DD88" s="161"/>
      <c r="DE88" s="162"/>
      <c r="DF88" s="161"/>
      <c r="DG88" s="163"/>
      <c r="DH88" s="164"/>
      <c r="DI88" s="159"/>
      <c r="DJ88" s="159"/>
      <c r="DK88" s="159"/>
      <c r="DL88" s="160"/>
      <c r="DM88" s="161"/>
      <c r="DN88" s="162"/>
      <c r="DO88" s="161"/>
      <c r="DP88" s="163"/>
      <c r="DQ88" s="164"/>
      <c r="DR88" s="159"/>
      <c r="DS88" s="159"/>
      <c r="DT88" s="159"/>
      <c r="DU88" s="160"/>
      <c r="DV88" s="161"/>
      <c r="DW88" s="162"/>
      <c r="DX88" s="161"/>
      <c r="DY88" s="163"/>
      <c r="DZ88" s="164"/>
      <c r="EA88" s="159"/>
      <c r="EB88" s="159"/>
      <c r="EC88" s="159"/>
      <c r="ED88" s="160"/>
      <c r="EE88" s="161"/>
      <c r="EF88" s="162"/>
      <c r="EG88" s="161"/>
      <c r="EH88" s="163"/>
      <c r="EI88" s="164"/>
      <c r="EJ88" s="159"/>
      <c r="EK88" s="159"/>
      <c r="EL88" s="159"/>
      <c r="EM88" s="160"/>
      <c r="EN88" s="161"/>
      <c r="EO88" s="162"/>
      <c r="EP88" s="161"/>
      <c r="EQ88" s="163"/>
      <c r="ER88" s="164"/>
      <c r="ES88" s="159"/>
      <c r="ET88" s="159"/>
      <c r="EU88" s="159"/>
      <c r="EV88" s="160"/>
      <c r="EW88" s="161"/>
      <c r="EX88" s="162"/>
      <c r="EY88" s="161"/>
      <c r="EZ88" s="163"/>
      <c r="FA88" s="164"/>
      <c r="FB88" s="159"/>
      <c r="FC88" s="159"/>
      <c r="FD88" s="159"/>
      <c r="FE88" s="160"/>
      <c r="FF88" s="161"/>
      <c r="FG88" s="162"/>
      <c r="FH88" s="161"/>
      <c r="FI88" s="163"/>
      <c r="FJ88" s="164"/>
      <c r="FK88" s="159"/>
      <c r="FL88" s="159"/>
      <c r="FM88" s="159"/>
      <c r="FN88" s="160"/>
      <c r="FO88" s="161"/>
      <c r="FP88" s="162"/>
      <c r="FQ88" s="161"/>
      <c r="FR88" s="163"/>
      <c r="FS88" s="164"/>
      <c r="FT88" s="159"/>
      <c r="FU88" s="159"/>
      <c r="FV88" s="159"/>
      <c r="FW88" s="160"/>
      <c r="FX88" s="161"/>
      <c r="FY88" s="162"/>
      <c r="FZ88" s="161"/>
      <c r="GA88" s="163"/>
      <c r="GB88" s="164"/>
      <c r="GC88" s="159"/>
      <c r="GD88" s="159"/>
      <c r="GE88" s="159"/>
      <c r="GF88" s="160"/>
      <c r="GG88" s="161"/>
      <c r="GH88" s="162"/>
      <c r="GI88" s="161"/>
      <c r="GJ88" s="163"/>
      <c r="GK88" s="164"/>
      <c r="GL88" s="159"/>
      <c r="GM88" s="159"/>
      <c r="GN88" s="159"/>
      <c r="GO88" s="160"/>
      <c r="GP88" s="161"/>
      <c r="GQ88" s="162"/>
      <c r="GR88" s="161"/>
      <c r="GS88" s="163"/>
      <c r="GT88" s="164"/>
      <c r="GU88" s="206"/>
      <c r="GV88" s="207"/>
      <c r="GW88" s="203"/>
      <c r="GX88" s="200"/>
      <c r="GY88" s="200"/>
      <c r="GZ88" s="698"/>
      <c r="HA88" s="93"/>
      <c r="HB88" s="116"/>
    </row>
    <row r="89" spans="1:211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85"/>
      <c r="M89" s="105"/>
      <c r="N89" s="87"/>
      <c r="O89" s="201"/>
      <c r="P89" s="106"/>
      <c r="Q89" s="150">
        <f t="shared" si="0"/>
        <v>0</v>
      </c>
      <c r="R89" s="166"/>
      <c r="S89" s="166"/>
      <c r="T89" s="166"/>
      <c r="U89" s="45">
        <f t="shared" si="2"/>
        <v>0</v>
      </c>
      <c r="V89" s="202"/>
      <c r="W89" s="204"/>
      <c r="X89" s="205"/>
      <c r="Y89" s="159"/>
      <c r="Z89" s="160"/>
      <c r="AA89" s="161"/>
      <c r="AB89" s="162"/>
      <c r="AC89" s="161"/>
      <c r="AD89" s="163"/>
      <c r="AE89" s="164"/>
      <c r="AF89" s="159"/>
      <c r="AG89" s="159"/>
      <c r="AH89" s="159"/>
      <c r="AI89" s="160"/>
      <c r="AJ89" s="161"/>
      <c r="AK89" s="162"/>
      <c r="AL89" s="161"/>
      <c r="AM89" s="163"/>
      <c r="AN89" s="164"/>
      <c r="AO89" s="159"/>
      <c r="AP89" s="159"/>
      <c r="AQ89" s="159"/>
      <c r="AR89" s="160"/>
      <c r="AS89" s="161"/>
      <c r="AT89" s="162"/>
      <c r="AU89" s="161"/>
      <c r="AV89" s="163"/>
      <c r="AW89" s="164"/>
      <c r="AX89" s="159"/>
      <c r="AY89" s="159"/>
      <c r="AZ89" s="159"/>
      <c r="BA89" s="160"/>
      <c r="BB89" s="161"/>
      <c r="BC89" s="162"/>
      <c r="BD89" s="161"/>
      <c r="BE89" s="163"/>
      <c r="BF89" s="164"/>
      <c r="BG89" s="159"/>
      <c r="BH89" s="159"/>
      <c r="BI89" s="159"/>
      <c r="BJ89" s="160"/>
      <c r="BK89" s="161"/>
      <c r="BL89" s="162"/>
      <c r="BM89" s="161"/>
      <c r="BN89" s="163"/>
      <c r="BO89" s="164"/>
      <c r="BP89" s="159"/>
      <c r="BQ89" s="159"/>
      <c r="BR89" s="159"/>
      <c r="BS89" s="160"/>
      <c r="BT89" s="161"/>
      <c r="BU89" s="162"/>
      <c r="BV89" s="161"/>
      <c r="BW89" s="163"/>
      <c r="BX89" s="164"/>
      <c r="BY89" s="159"/>
      <c r="BZ89" s="159"/>
      <c r="CA89" s="159"/>
      <c r="CB89" s="160"/>
      <c r="CC89" s="161"/>
      <c r="CD89" s="162"/>
      <c r="CE89" s="161"/>
      <c r="CF89" s="163"/>
      <c r="CG89" s="164"/>
      <c r="CH89" s="159"/>
      <c r="CI89" s="159"/>
      <c r="CJ89" s="159"/>
      <c r="CK89" s="160"/>
      <c r="CL89" s="161"/>
      <c r="CM89" s="162"/>
      <c r="CN89" s="161"/>
      <c r="CO89" s="163"/>
      <c r="CP89" s="164"/>
      <c r="CQ89" s="159"/>
      <c r="CR89" s="159"/>
      <c r="CS89" s="159"/>
      <c r="CT89" s="160"/>
      <c r="CU89" s="161"/>
      <c r="CV89" s="162"/>
      <c r="CW89" s="161"/>
      <c r="CX89" s="163"/>
      <c r="CY89" s="164"/>
      <c r="CZ89" s="159"/>
      <c r="DA89" s="159"/>
      <c r="DB89" s="159"/>
      <c r="DC89" s="160"/>
      <c r="DD89" s="161"/>
      <c r="DE89" s="162"/>
      <c r="DF89" s="161"/>
      <c r="DG89" s="163"/>
      <c r="DH89" s="164"/>
      <c r="DI89" s="159"/>
      <c r="DJ89" s="159"/>
      <c r="DK89" s="159"/>
      <c r="DL89" s="160"/>
      <c r="DM89" s="161"/>
      <c r="DN89" s="162"/>
      <c r="DO89" s="161"/>
      <c r="DP89" s="163"/>
      <c r="DQ89" s="164"/>
      <c r="DR89" s="159"/>
      <c r="DS89" s="159"/>
      <c r="DT89" s="159"/>
      <c r="DU89" s="160"/>
      <c r="DV89" s="161"/>
      <c r="DW89" s="162"/>
      <c r="DX89" s="161"/>
      <c r="DY89" s="163"/>
      <c r="DZ89" s="164"/>
      <c r="EA89" s="159"/>
      <c r="EB89" s="159"/>
      <c r="EC89" s="159"/>
      <c r="ED89" s="160"/>
      <c r="EE89" s="161"/>
      <c r="EF89" s="162"/>
      <c r="EG89" s="161"/>
      <c r="EH89" s="163"/>
      <c r="EI89" s="164"/>
      <c r="EJ89" s="159"/>
      <c r="EK89" s="159"/>
      <c r="EL89" s="159"/>
      <c r="EM89" s="160"/>
      <c r="EN89" s="161"/>
      <c r="EO89" s="162"/>
      <c r="EP89" s="161"/>
      <c r="EQ89" s="163"/>
      <c r="ER89" s="164"/>
      <c r="ES89" s="159"/>
      <c r="ET89" s="159"/>
      <c r="EU89" s="159"/>
      <c r="EV89" s="160"/>
      <c r="EW89" s="161"/>
      <c r="EX89" s="162"/>
      <c r="EY89" s="161"/>
      <c r="EZ89" s="163"/>
      <c r="FA89" s="164"/>
      <c r="FB89" s="159"/>
      <c r="FC89" s="159"/>
      <c r="FD89" s="159"/>
      <c r="FE89" s="160"/>
      <c r="FF89" s="161"/>
      <c r="FG89" s="162"/>
      <c r="FH89" s="161"/>
      <c r="FI89" s="163"/>
      <c r="FJ89" s="164"/>
      <c r="FK89" s="159"/>
      <c r="FL89" s="159"/>
      <c r="FM89" s="159"/>
      <c r="FN89" s="160"/>
      <c r="FO89" s="161"/>
      <c r="FP89" s="162"/>
      <c r="FQ89" s="161"/>
      <c r="FR89" s="163"/>
      <c r="FS89" s="164"/>
      <c r="FT89" s="159"/>
      <c r="FU89" s="159"/>
      <c r="FV89" s="159"/>
      <c r="FW89" s="160"/>
      <c r="FX89" s="161"/>
      <c r="FY89" s="162"/>
      <c r="FZ89" s="161"/>
      <c r="GA89" s="163"/>
      <c r="GB89" s="164"/>
      <c r="GC89" s="159"/>
      <c r="GD89" s="159"/>
      <c r="GE89" s="159"/>
      <c r="GF89" s="160"/>
      <c r="GG89" s="161"/>
      <c r="GH89" s="162"/>
      <c r="GI89" s="161"/>
      <c r="GJ89" s="163"/>
      <c r="GK89" s="164"/>
      <c r="GL89" s="159"/>
      <c r="GM89" s="159"/>
      <c r="GN89" s="159"/>
      <c r="GO89" s="160"/>
      <c r="GP89" s="161"/>
      <c r="GQ89" s="162"/>
      <c r="GR89" s="161"/>
      <c r="GS89" s="163"/>
      <c r="GT89" s="164"/>
      <c r="GU89" s="206"/>
      <c r="GV89" s="207"/>
      <c r="GW89" s="203"/>
      <c r="GX89" s="200"/>
      <c r="GY89" s="200"/>
      <c r="GZ89" s="698"/>
      <c r="HA89" s="93"/>
      <c r="HB89" s="116"/>
    </row>
    <row r="90" spans="1:211" x14ac:dyDescent="0.25">
      <c r="A90"/>
      <c r="B90" s="116"/>
      <c r="C90" s="116"/>
      <c r="D90" s="41"/>
      <c r="E90" s="42"/>
      <c r="F90" s="43"/>
      <c r="G90" s="44"/>
      <c r="H90" s="45"/>
      <c r="I90" s="46"/>
      <c r="J90" s="104"/>
      <c r="K90" s="85"/>
      <c r="L90" s="85"/>
      <c r="M90" s="105"/>
      <c r="N90" s="87"/>
      <c r="O90" s="201"/>
      <c r="P90" s="106"/>
      <c r="Q90" s="150">
        <f t="shared" si="0"/>
        <v>0</v>
      </c>
      <c r="R90" s="166"/>
      <c r="S90" s="166"/>
      <c r="T90" s="166"/>
      <c r="U90" s="45">
        <f t="shared" si="2"/>
        <v>0</v>
      </c>
      <c r="V90" s="202"/>
      <c r="W90" s="204"/>
      <c r="X90" s="205"/>
      <c r="Y90" s="209"/>
      <c r="Z90" s="210"/>
      <c r="AA90" s="211"/>
      <c r="AB90" s="212"/>
      <c r="AC90" s="211"/>
      <c r="AD90" s="213"/>
      <c r="AE90" s="214"/>
      <c r="AF90" s="209"/>
      <c r="AG90" s="209"/>
      <c r="AH90" s="209"/>
      <c r="AI90" s="210"/>
      <c r="AJ90" s="211"/>
      <c r="AK90" s="212"/>
      <c r="AL90" s="211"/>
      <c r="AM90" s="213"/>
      <c r="AN90" s="214"/>
      <c r="AO90" s="209"/>
      <c r="AP90" s="209"/>
      <c r="AQ90" s="209"/>
      <c r="AR90" s="210"/>
      <c r="AS90" s="211"/>
      <c r="AT90" s="212"/>
      <c r="AU90" s="211"/>
      <c r="AV90" s="213"/>
      <c r="AW90" s="214"/>
      <c r="AX90" s="209"/>
      <c r="AY90" s="209"/>
      <c r="AZ90" s="209"/>
      <c r="BA90" s="210"/>
      <c r="BB90" s="211"/>
      <c r="BC90" s="212"/>
      <c r="BD90" s="211"/>
      <c r="BE90" s="213"/>
      <c r="BF90" s="214"/>
      <c r="BG90" s="209"/>
      <c r="BH90" s="209"/>
      <c r="BI90" s="209"/>
      <c r="BJ90" s="210"/>
      <c r="BK90" s="211"/>
      <c r="BL90" s="212"/>
      <c r="BM90" s="211"/>
      <c r="BN90" s="213"/>
      <c r="BO90" s="214"/>
      <c r="BP90" s="209"/>
      <c r="BQ90" s="209"/>
      <c r="BR90" s="209"/>
      <c r="BS90" s="210"/>
      <c r="BT90" s="211"/>
      <c r="BU90" s="212"/>
      <c r="BV90" s="211"/>
      <c r="BW90" s="213"/>
      <c r="BX90" s="214"/>
      <c r="BY90" s="209"/>
      <c r="BZ90" s="209"/>
      <c r="CA90" s="209"/>
      <c r="CB90" s="210"/>
      <c r="CC90" s="211"/>
      <c r="CD90" s="212"/>
      <c r="CE90" s="211"/>
      <c r="CF90" s="213"/>
      <c r="CG90" s="214"/>
      <c r="CH90" s="209"/>
      <c r="CI90" s="209"/>
      <c r="CJ90" s="209"/>
      <c r="CK90" s="210"/>
      <c r="CL90" s="211"/>
      <c r="CM90" s="212"/>
      <c r="CN90" s="211"/>
      <c r="CO90" s="213"/>
      <c r="CP90" s="214"/>
      <c r="CQ90" s="209"/>
      <c r="CR90" s="209"/>
      <c r="CS90" s="209"/>
      <c r="CT90" s="210"/>
      <c r="CU90" s="211"/>
      <c r="CV90" s="212"/>
      <c r="CW90" s="211"/>
      <c r="CX90" s="213"/>
      <c r="CY90" s="214"/>
      <c r="CZ90" s="209"/>
      <c r="DA90" s="209"/>
      <c r="DB90" s="209"/>
      <c r="DC90" s="210"/>
      <c r="DD90" s="211"/>
      <c r="DE90" s="212"/>
      <c r="DF90" s="211"/>
      <c r="DG90" s="213"/>
      <c r="DH90" s="214"/>
      <c r="DI90" s="209"/>
      <c r="DJ90" s="209"/>
      <c r="DK90" s="209"/>
      <c r="DL90" s="210"/>
      <c r="DM90" s="211"/>
      <c r="DN90" s="212"/>
      <c r="DO90" s="211"/>
      <c r="DP90" s="213"/>
      <c r="DQ90" s="214"/>
      <c r="DR90" s="209"/>
      <c r="DS90" s="209"/>
      <c r="DT90" s="209"/>
      <c r="DU90" s="210"/>
      <c r="DV90" s="211"/>
      <c r="DW90" s="212"/>
      <c r="DX90" s="211"/>
      <c r="DY90" s="213"/>
      <c r="DZ90" s="214"/>
      <c r="EA90" s="209"/>
      <c r="EB90" s="209"/>
      <c r="EC90" s="209"/>
      <c r="ED90" s="210"/>
      <c r="EE90" s="211"/>
      <c r="EF90" s="212"/>
      <c r="EG90" s="211"/>
      <c r="EH90" s="213"/>
      <c r="EI90" s="214"/>
      <c r="EJ90" s="209"/>
      <c r="EK90" s="209"/>
      <c r="EL90" s="209"/>
      <c r="EM90" s="210"/>
      <c r="EN90" s="211"/>
      <c r="EO90" s="212"/>
      <c r="EP90" s="211"/>
      <c r="EQ90" s="213"/>
      <c r="ER90" s="214"/>
      <c r="ES90" s="209"/>
      <c r="ET90" s="209"/>
      <c r="EU90" s="209"/>
      <c r="EV90" s="210"/>
      <c r="EW90" s="211"/>
      <c r="EX90" s="212"/>
      <c r="EY90" s="211"/>
      <c r="EZ90" s="213"/>
      <c r="FA90" s="214"/>
      <c r="FB90" s="209"/>
      <c r="FC90" s="209"/>
      <c r="FD90" s="209"/>
      <c r="FE90" s="210"/>
      <c r="FF90" s="211"/>
      <c r="FG90" s="212"/>
      <c r="FH90" s="211"/>
      <c r="FI90" s="213"/>
      <c r="FJ90" s="214"/>
      <c r="FK90" s="209"/>
      <c r="FL90" s="209"/>
      <c r="FM90" s="209"/>
      <c r="FN90" s="210"/>
      <c r="FO90" s="211"/>
      <c r="FP90" s="212"/>
      <c r="FQ90" s="211"/>
      <c r="FR90" s="213"/>
      <c r="FS90" s="214"/>
      <c r="FT90" s="209"/>
      <c r="FU90" s="209"/>
      <c r="FV90" s="209"/>
      <c r="FW90" s="210"/>
      <c r="FX90" s="211"/>
      <c r="FY90" s="212"/>
      <c r="FZ90" s="211"/>
      <c r="GA90" s="213"/>
      <c r="GB90" s="214"/>
      <c r="GC90" s="209"/>
      <c r="GD90" s="209"/>
      <c r="GE90" s="209"/>
      <c r="GF90" s="210"/>
      <c r="GG90" s="211"/>
      <c r="GH90" s="212"/>
      <c r="GI90" s="211"/>
      <c r="GJ90" s="213"/>
      <c r="GK90" s="214"/>
      <c r="GL90" s="209"/>
      <c r="GM90" s="209"/>
      <c r="GN90" s="209"/>
      <c r="GO90" s="210"/>
      <c r="GP90" s="211"/>
      <c r="GQ90" s="212"/>
      <c r="GR90" s="211"/>
      <c r="GS90" s="213"/>
      <c r="GT90" s="214"/>
      <c r="GU90" s="206"/>
      <c r="GV90" s="207"/>
      <c r="GW90" s="203"/>
      <c r="GX90" s="200"/>
      <c r="GY90" s="200"/>
      <c r="GZ90" s="698"/>
      <c r="HA90" s="93"/>
      <c r="HB90" s="116"/>
    </row>
    <row r="91" spans="1:211" x14ac:dyDescent="0.25">
      <c r="A91"/>
      <c r="B91" s="116"/>
      <c r="C91" s="116"/>
      <c r="D91" s="41"/>
      <c r="E91" s="42"/>
      <c r="F91" s="43"/>
      <c r="G91" s="44"/>
      <c r="H91" s="45"/>
      <c r="I91" s="46"/>
      <c r="J91" s="104"/>
      <c r="K91" s="85"/>
      <c r="L91" s="85"/>
      <c r="M91" s="105"/>
      <c r="N91" s="87"/>
      <c r="O91" s="215"/>
      <c r="P91" s="106"/>
      <c r="Q91" s="150">
        <f t="shared" si="0"/>
        <v>0</v>
      </c>
      <c r="R91" s="166"/>
      <c r="S91" s="166"/>
      <c r="T91" s="166"/>
      <c r="U91" s="45">
        <f t="shared" si="2"/>
        <v>0</v>
      </c>
      <c r="V91" s="202"/>
      <c r="W91" s="204"/>
      <c r="X91" s="216"/>
      <c r="Y91" s="209"/>
      <c r="Z91" s="210"/>
      <c r="AA91" s="211"/>
      <c r="AB91" s="212"/>
      <c r="AC91" s="211"/>
      <c r="AD91" s="213"/>
      <c r="AE91" s="214"/>
      <c r="AF91" s="209"/>
      <c r="AG91" s="209"/>
      <c r="AH91" s="209"/>
      <c r="AI91" s="210"/>
      <c r="AJ91" s="211"/>
      <c r="AK91" s="212"/>
      <c r="AL91" s="211"/>
      <c r="AM91" s="213"/>
      <c r="AN91" s="214"/>
      <c r="AO91" s="209"/>
      <c r="AP91" s="209"/>
      <c r="AQ91" s="209"/>
      <c r="AR91" s="210"/>
      <c r="AS91" s="211"/>
      <c r="AT91" s="212"/>
      <c r="AU91" s="211"/>
      <c r="AV91" s="213"/>
      <c r="AW91" s="214"/>
      <c r="AX91" s="209"/>
      <c r="AY91" s="209"/>
      <c r="AZ91" s="209"/>
      <c r="BA91" s="210"/>
      <c r="BB91" s="211"/>
      <c r="BC91" s="212"/>
      <c r="BD91" s="211"/>
      <c r="BE91" s="213"/>
      <c r="BF91" s="214"/>
      <c r="BG91" s="209"/>
      <c r="BH91" s="209"/>
      <c r="BI91" s="209"/>
      <c r="BJ91" s="210"/>
      <c r="BK91" s="211"/>
      <c r="BL91" s="212"/>
      <c r="BM91" s="211"/>
      <c r="BN91" s="213"/>
      <c r="BO91" s="214"/>
      <c r="BP91" s="209"/>
      <c r="BQ91" s="209"/>
      <c r="BR91" s="209"/>
      <c r="BS91" s="210"/>
      <c r="BT91" s="211"/>
      <c r="BU91" s="212"/>
      <c r="BV91" s="211"/>
      <c r="BW91" s="213"/>
      <c r="BX91" s="214"/>
      <c r="BY91" s="209"/>
      <c r="BZ91" s="209"/>
      <c r="CA91" s="209"/>
      <c r="CB91" s="210"/>
      <c r="CC91" s="211"/>
      <c r="CD91" s="212"/>
      <c r="CE91" s="211"/>
      <c r="CF91" s="213"/>
      <c r="CG91" s="214"/>
      <c r="CH91" s="209"/>
      <c r="CI91" s="209"/>
      <c r="CJ91" s="209"/>
      <c r="CK91" s="210"/>
      <c r="CL91" s="211"/>
      <c r="CM91" s="212"/>
      <c r="CN91" s="211"/>
      <c r="CO91" s="213"/>
      <c r="CP91" s="214"/>
      <c r="CQ91" s="209"/>
      <c r="CR91" s="209"/>
      <c r="CS91" s="209"/>
      <c r="CT91" s="210"/>
      <c r="CU91" s="211"/>
      <c r="CV91" s="212"/>
      <c r="CW91" s="211"/>
      <c r="CX91" s="213"/>
      <c r="CY91" s="214"/>
      <c r="CZ91" s="209"/>
      <c r="DA91" s="209"/>
      <c r="DB91" s="209"/>
      <c r="DC91" s="210"/>
      <c r="DD91" s="211"/>
      <c r="DE91" s="212"/>
      <c r="DF91" s="211"/>
      <c r="DG91" s="213"/>
      <c r="DH91" s="214"/>
      <c r="DI91" s="209"/>
      <c r="DJ91" s="209"/>
      <c r="DK91" s="209"/>
      <c r="DL91" s="210"/>
      <c r="DM91" s="211"/>
      <c r="DN91" s="212"/>
      <c r="DO91" s="211"/>
      <c r="DP91" s="213"/>
      <c r="DQ91" s="214"/>
      <c r="DR91" s="209"/>
      <c r="DS91" s="209"/>
      <c r="DT91" s="209"/>
      <c r="DU91" s="210"/>
      <c r="DV91" s="211"/>
      <c r="DW91" s="212"/>
      <c r="DX91" s="211"/>
      <c r="DY91" s="213"/>
      <c r="DZ91" s="214"/>
      <c r="EA91" s="209"/>
      <c r="EB91" s="209"/>
      <c r="EC91" s="209"/>
      <c r="ED91" s="210"/>
      <c r="EE91" s="211"/>
      <c r="EF91" s="212"/>
      <c r="EG91" s="211"/>
      <c r="EH91" s="213"/>
      <c r="EI91" s="214"/>
      <c r="EJ91" s="209"/>
      <c r="EK91" s="209"/>
      <c r="EL91" s="209"/>
      <c r="EM91" s="210"/>
      <c r="EN91" s="211"/>
      <c r="EO91" s="212"/>
      <c r="EP91" s="211"/>
      <c r="EQ91" s="213"/>
      <c r="ER91" s="214"/>
      <c r="ES91" s="209"/>
      <c r="ET91" s="209"/>
      <c r="EU91" s="209"/>
      <c r="EV91" s="210"/>
      <c r="EW91" s="211"/>
      <c r="EX91" s="212"/>
      <c r="EY91" s="211"/>
      <c r="EZ91" s="213"/>
      <c r="FA91" s="214"/>
      <c r="FB91" s="209"/>
      <c r="FC91" s="209"/>
      <c r="FD91" s="209"/>
      <c r="FE91" s="210"/>
      <c r="FF91" s="211"/>
      <c r="FG91" s="212"/>
      <c r="FH91" s="211"/>
      <c r="FI91" s="213"/>
      <c r="FJ91" s="214"/>
      <c r="FK91" s="209"/>
      <c r="FL91" s="209"/>
      <c r="FM91" s="209"/>
      <c r="FN91" s="210"/>
      <c r="FO91" s="211"/>
      <c r="FP91" s="212"/>
      <c r="FQ91" s="211"/>
      <c r="FR91" s="213"/>
      <c r="FS91" s="214"/>
      <c r="FT91" s="209"/>
      <c r="FU91" s="209"/>
      <c r="FV91" s="209"/>
      <c r="FW91" s="210"/>
      <c r="FX91" s="211"/>
      <c r="FY91" s="212"/>
      <c r="FZ91" s="211"/>
      <c r="GA91" s="213"/>
      <c r="GB91" s="214"/>
      <c r="GC91" s="209"/>
      <c r="GD91" s="209"/>
      <c r="GE91" s="209"/>
      <c r="GF91" s="210"/>
      <c r="GG91" s="211"/>
      <c r="GH91" s="212"/>
      <c r="GI91" s="211"/>
      <c r="GJ91" s="213"/>
      <c r="GK91" s="214"/>
      <c r="GL91" s="209"/>
      <c r="GM91" s="209"/>
      <c r="GN91" s="209"/>
      <c r="GO91" s="210"/>
      <c r="GP91" s="211"/>
      <c r="GQ91" s="212"/>
      <c r="GR91" s="211"/>
      <c r="GS91" s="213"/>
      <c r="GT91" s="214"/>
      <c r="GU91" s="206"/>
      <c r="GV91" s="207"/>
      <c r="GW91" s="203"/>
      <c r="GX91" s="101"/>
      <c r="GY91" s="101"/>
      <c r="GZ91" s="698"/>
      <c r="HA91" s="93"/>
      <c r="HB91" s="116"/>
    </row>
    <row r="92" spans="1:211" x14ac:dyDescent="0.25">
      <c r="A92"/>
      <c r="B92" s="116"/>
      <c r="C92" s="116"/>
      <c r="D92" s="41"/>
      <c r="E92" s="42"/>
      <c r="F92" s="43"/>
      <c r="G92" s="44"/>
      <c r="H92" s="45"/>
      <c r="I92" s="46"/>
      <c r="J92" s="104"/>
      <c r="K92" s="85"/>
      <c r="L92" s="85"/>
      <c r="M92" s="105"/>
      <c r="N92" s="87"/>
      <c r="O92" s="88"/>
      <c r="P92" s="106"/>
      <c r="Q92" s="150">
        <f t="shared" si="0"/>
        <v>0</v>
      </c>
      <c r="R92" s="166"/>
      <c r="S92" s="166"/>
      <c r="T92" s="166"/>
      <c r="U92" s="45">
        <f t="shared" si="2"/>
        <v>0</v>
      </c>
      <c r="V92" s="196"/>
      <c r="W92" s="92"/>
      <c r="X92" s="93"/>
      <c r="Y92" s="104"/>
      <c r="Z92" s="217"/>
      <c r="AA92" s="218"/>
      <c r="AB92" s="219"/>
      <c r="AC92" s="218"/>
      <c r="AD92" s="220"/>
      <c r="AE92" s="221"/>
      <c r="AF92" s="104"/>
      <c r="AG92" s="104"/>
      <c r="AH92" s="104"/>
      <c r="AI92" s="217"/>
      <c r="AJ92" s="218"/>
      <c r="AK92" s="219"/>
      <c r="AL92" s="218"/>
      <c r="AM92" s="220"/>
      <c r="AN92" s="221"/>
      <c r="AO92" s="104"/>
      <c r="AP92" s="104"/>
      <c r="AQ92" s="104"/>
      <c r="AR92" s="217"/>
      <c r="AS92" s="218"/>
      <c r="AT92" s="219"/>
      <c r="AU92" s="218"/>
      <c r="AV92" s="220"/>
      <c r="AW92" s="221"/>
      <c r="AX92" s="104"/>
      <c r="AY92" s="104"/>
      <c r="AZ92" s="104"/>
      <c r="BA92" s="217"/>
      <c r="BB92" s="218"/>
      <c r="BC92" s="219"/>
      <c r="BD92" s="218"/>
      <c r="BE92" s="220"/>
      <c r="BF92" s="221"/>
      <c r="BG92" s="104"/>
      <c r="BH92" s="104"/>
      <c r="BI92" s="104"/>
      <c r="BJ92" s="217"/>
      <c r="BK92" s="218"/>
      <c r="BL92" s="219"/>
      <c r="BM92" s="218"/>
      <c r="BN92" s="220"/>
      <c r="BO92" s="221"/>
      <c r="BP92" s="104"/>
      <c r="BQ92" s="104"/>
      <c r="BR92" s="104"/>
      <c r="BS92" s="217"/>
      <c r="BT92" s="218"/>
      <c r="BU92" s="219"/>
      <c r="BV92" s="218"/>
      <c r="BW92" s="220"/>
      <c r="BX92" s="221"/>
      <c r="BY92" s="104"/>
      <c r="BZ92" s="104"/>
      <c r="CA92" s="104"/>
      <c r="CB92" s="217"/>
      <c r="CC92" s="218"/>
      <c r="CD92" s="219"/>
      <c r="CE92" s="218"/>
      <c r="CF92" s="220"/>
      <c r="CG92" s="221"/>
      <c r="CH92" s="104"/>
      <c r="CI92" s="104"/>
      <c r="CJ92" s="104"/>
      <c r="CK92" s="217"/>
      <c r="CL92" s="218"/>
      <c r="CM92" s="219"/>
      <c r="CN92" s="218"/>
      <c r="CO92" s="220"/>
      <c r="CP92" s="221"/>
      <c r="CQ92" s="104"/>
      <c r="CR92" s="104"/>
      <c r="CS92" s="104"/>
      <c r="CT92" s="217"/>
      <c r="CU92" s="218"/>
      <c r="CV92" s="219"/>
      <c r="CW92" s="218"/>
      <c r="CX92" s="220"/>
      <c r="CY92" s="221"/>
      <c r="CZ92" s="104"/>
      <c r="DA92" s="104"/>
      <c r="DB92" s="104"/>
      <c r="DC92" s="217"/>
      <c r="DD92" s="218"/>
      <c r="DE92" s="219"/>
      <c r="DF92" s="218"/>
      <c r="DG92" s="220"/>
      <c r="DH92" s="221"/>
      <c r="DI92" s="104"/>
      <c r="DJ92" s="104"/>
      <c r="DK92" s="104"/>
      <c r="DL92" s="217"/>
      <c r="DM92" s="218"/>
      <c r="DN92" s="219"/>
      <c r="DO92" s="218"/>
      <c r="DP92" s="220"/>
      <c r="DQ92" s="221"/>
      <c r="DR92" s="104"/>
      <c r="DS92" s="104"/>
      <c r="DT92" s="104"/>
      <c r="DU92" s="217"/>
      <c r="DV92" s="218"/>
      <c r="DW92" s="219"/>
      <c r="DX92" s="218"/>
      <c r="DY92" s="220"/>
      <c r="DZ92" s="221"/>
      <c r="EA92" s="104"/>
      <c r="EB92" s="104"/>
      <c r="EC92" s="104"/>
      <c r="ED92" s="217"/>
      <c r="EE92" s="218"/>
      <c r="EF92" s="219"/>
      <c r="EG92" s="218"/>
      <c r="EH92" s="220"/>
      <c r="EI92" s="221"/>
      <c r="EJ92" s="104"/>
      <c r="EK92" s="104"/>
      <c r="EL92" s="104"/>
      <c r="EM92" s="217"/>
      <c r="EN92" s="218"/>
      <c r="EO92" s="219"/>
      <c r="EP92" s="218"/>
      <c r="EQ92" s="220"/>
      <c r="ER92" s="221"/>
      <c r="ES92" s="104"/>
      <c r="ET92" s="104"/>
      <c r="EU92" s="104"/>
      <c r="EV92" s="217"/>
      <c r="EW92" s="218"/>
      <c r="EX92" s="219"/>
      <c r="EY92" s="218"/>
      <c r="EZ92" s="220"/>
      <c r="FA92" s="221"/>
      <c r="FB92" s="104"/>
      <c r="FC92" s="104"/>
      <c r="FD92" s="104"/>
      <c r="FE92" s="217"/>
      <c r="FF92" s="218"/>
      <c r="FG92" s="219"/>
      <c r="FH92" s="218"/>
      <c r="FI92" s="220"/>
      <c r="FJ92" s="221"/>
      <c r="FK92" s="104"/>
      <c r="FL92" s="104"/>
      <c r="FM92" s="104"/>
      <c r="FN92" s="217"/>
      <c r="FO92" s="218"/>
      <c r="FP92" s="219"/>
      <c r="FQ92" s="218"/>
      <c r="FR92" s="220"/>
      <c r="FS92" s="221"/>
      <c r="FT92" s="104"/>
      <c r="FU92" s="104"/>
      <c r="FV92" s="104"/>
      <c r="FW92" s="217"/>
      <c r="FX92" s="218"/>
      <c r="FY92" s="219"/>
      <c r="FZ92" s="218"/>
      <c r="GA92" s="220"/>
      <c r="GB92" s="221"/>
      <c r="GC92" s="104"/>
      <c r="GD92" s="104"/>
      <c r="GE92" s="104"/>
      <c r="GF92" s="217"/>
      <c r="GG92" s="218"/>
      <c r="GH92" s="219"/>
      <c r="GI92" s="218"/>
      <c r="GJ92" s="220"/>
      <c r="GK92" s="221"/>
      <c r="GL92" s="104"/>
      <c r="GM92" s="104"/>
      <c r="GN92" s="104"/>
      <c r="GO92" s="217"/>
      <c r="GP92" s="218"/>
      <c r="GQ92" s="219"/>
      <c r="GR92" s="218"/>
      <c r="GS92" s="220"/>
      <c r="GT92" s="221"/>
      <c r="GU92" s="101"/>
      <c r="GV92" s="99"/>
      <c r="GW92" s="222"/>
      <c r="GX92" s="101"/>
      <c r="GY92" s="101"/>
      <c r="GZ92" s="698"/>
      <c r="HA92" s="93"/>
      <c r="HB92" s="116"/>
    </row>
    <row r="93" spans="1:211" x14ac:dyDescent="0.25">
      <c r="A93"/>
      <c r="B93" s="116"/>
      <c r="C93" s="116"/>
      <c r="D93" s="41"/>
      <c r="E93" s="42"/>
      <c r="F93" s="43"/>
      <c r="G93" s="44"/>
      <c r="H93" s="45"/>
      <c r="I93" s="46"/>
      <c r="J93" s="104"/>
      <c r="K93" s="85"/>
      <c r="L93" s="85"/>
      <c r="M93" s="105"/>
      <c r="N93" s="87"/>
      <c r="O93" s="88"/>
      <c r="P93" s="106"/>
      <c r="Q93" s="150">
        <f t="shared" si="0"/>
        <v>0</v>
      </c>
      <c r="R93" s="166"/>
      <c r="S93" s="166"/>
      <c r="T93" s="166"/>
      <c r="U93" s="45">
        <f t="shared" si="2"/>
        <v>0</v>
      </c>
      <c r="V93" s="196"/>
      <c r="W93" s="92"/>
      <c r="X93" s="93"/>
      <c r="Y93" s="104"/>
      <c r="Z93" s="217"/>
      <c r="AA93" s="218"/>
      <c r="AB93" s="219"/>
      <c r="AC93" s="218"/>
      <c r="AD93" s="220"/>
      <c r="AE93" s="221"/>
      <c r="AF93" s="104"/>
      <c r="AG93" s="104"/>
      <c r="AH93" s="104"/>
      <c r="AI93" s="217"/>
      <c r="AJ93" s="218"/>
      <c r="AK93" s="219"/>
      <c r="AL93" s="218"/>
      <c r="AM93" s="220"/>
      <c r="AN93" s="221"/>
      <c r="AO93" s="104"/>
      <c r="AP93" s="104"/>
      <c r="AQ93" s="104"/>
      <c r="AR93" s="217"/>
      <c r="AS93" s="218"/>
      <c r="AT93" s="219"/>
      <c r="AU93" s="218"/>
      <c r="AV93" s="220"/>
      <c r="AW93" s="221"/>
      <c r="AX93" s="104"/>
      <c r="AY93" s="104"/>
      <c r="AZ93" s="104"/>
      <c r="BA93" s="217"/>
      <c r="BB93" s="218"/>
      <c r="BC93" s="219"/>
      <c r="BD93" s="218"/>
      <c r="BE93" s="220"/>
      <c r="BF93" s="221"/>
      <c r="BG93" s="104"/>
      <c r="BH93" s="104"/>
      <c r="BI93" s="104"/>
      <c r="BJ93" s="217"/>
      <c r="BK93" s="218"/>
      <c r="BL93" s="219"/>
      <c r="BM93" s="218"/>
      <c r="BN93" s="220"/>
      <c r="BO93" s="221"/>
      <c r="BP93" s="104"/>
      <c r="BQ93" s="104"/>
      <c r="BR93" s="104"/>
      <c r="BS93" s="217"/>
      <c r="BT93" s="218"/>
      <c r="BU93" s="219"/>
      <c r="BV93" s="218"/>
      <c r="BW93" s="220"/>
      <c r="BX93" s="221"/>
      <c r="BY93" s="104"/>
      <c r="BZ93" s="104"/>
      <c r="CA93" s="104"/>
      <c r="CB93" s="217"/>
      <c r="CC93" s="218"/>
      <c r="CD93" s="219"/>
      <c r="CE93" s="218"/>
      <c r="CF93" s="220"/>
      <c r="CG93" s="221"/>
      <c r="CH93" s="104"/>
      <c r="CI93" s="104"/>
      <c r="CJ93" s="104"/>
      <c r="CK93" s="217"/>
      <c r="CL93" s="218"/>
      <c r="CM93" s="219"/>
      <c r="CN93" s="218"/>
      <c r="CO93" s="220"/>
      <c r="CP93" s="221"/>
      <c r="CQ93" s="104"/>
      <c r="CR93" s="104"/>
      <c r="CS93" s="104"/>
      <c r="CT93" s="217"/>
      <c r="CU93" s="218"/>
      <c r="CV93" s="219"/>
      <c r="CW93" s="218"/>
      <c r="CX93" s="220"/>
      <c r="CY93" s="221"/>
      <c r="CZ93" s="104"/>
      <c r="DA93" s="104"/>
      <c r="DB93" s="104"/>
      <c r="DC93" s="217"/>
      <c r="DD93" s="218"/>
      <c r="DE93" s="219"/>
      <c r="DF93" s="218"/>
      <c r="DG93" s="220"/>
      <c r="DH93" s="221"/>
      <c r="DI93" s="104"/>
      <c r="DJ93" s="104"/>
      <c r="DK93" s="104"/>
      <c r="DL93" s="217"/>
      <c r="DM93" s="218"/>
      <c r="DN93" s="219"/>
      <c r="DO93" s="218"/>
      <c r="DP93" s="220"/>
      <c r="DQ93" s="221"/>
      <c r="DR93" s="104"/>
      <c r="DS93" s="104"/>
      <c r="DT93" s="104"/>
      <c r="DU93" s="217"/>
      <c r="DV93" s="218"/>
      <c r="DW93" s="219"/>
      <c r="DX93" s="218"/>
      <c r="DY93" s="220"/>
      <c r="DZ93" s="221"/>
      <c r="EA93" s="104"/>
      <c r="EB93" s="104"/>
      <c r="EC93" s="104"/>
      <c r="ED93" s="217"/>
      <c r="EE93" s="218"/>
      <c r="EF93" s="219"/>
      <c r="EG93" s="218"/>
      <c r="EH93" s="220"/>
      <c r="EI93" s="221"/>
      <c r="EJ93" s="104"/>
      <c r="EK93" s="104"/>
      <c r="EL93" s="104"/>
      <c r="EM93" s="217"/>
      <c r="EN93" s="218"/>
      <c r="EO93" s="219"/>
      <c r="EP93" s="218"/>
      <c r="EQ93" s="220"/>
      <c r="ER93" s="221"/>
      <c r="ES93" s="104"/>
      <c r="ET93" s="104"/>
      <c r="EU93" s="104"/>
      <c r="EV93" s="217"/>
      <c r="EW93" s="218"/>
      <c r="EX93" s="219"/>
      <c r="EY93" s="218"/>
      <c r="EZ93" s="220"/>
      <c r="FA93" s="221"/>
      <c r="FB93" s="104"/>
      <c r="FC93" s="104"/>
      <c r="FD93" s="104"/>
      <c r="FE93" s="217"/>
      <c r="FF93" s="218"/>
      <c r="FG93" s="219"/>
      <c r="FH93" s="218"/>
      <c r="FI93" s="220"/>
      <c r="FJ93" s="221"/>
      <c r="FK93" s="104"/>
      <c r="FL93" s="104"/>
      <c r="FM93" s="104"/>
      <c r="FN93" s="217"/>
      <c r="FO93" s="218"/>
      <c r="FP93" s="219"/>
      <c r="FQ93" s="218"/>
      <c r="FR93" s="220"/>
      <c r="FS93" s="221"/>
      <c r="FT93" s="104"/>
      <c r="FU93" s="104"/>
      <c r="FV93" s="104"/>
      <c r="FW93" s="217"/>
      <c r="FX93" s="218"/>
      <c r="FY93" s="219"/>
      <c r="FZ93" s="218"/>
      <c r="GA93" s="220"/>
      <c r="GB93" s="221"/>
      <c r="GC93" s="104"/>
      <c r="GD93" s="104"/>
      <c r="GE93" s="104"/>
      <c r="GF93" s="217"/>
      <c r="GG93" s="218"/>
      <c r="GH93" s="219"/>
      <c r="GI93" s="218"/>
      <c r="GJ93" s="220"/>
      <c r="GK93" s="221"/>
      <c r="GL93" s="104"/>
      <c r="GM93" s="104"/>
      <c r="GN93" s="104"/>
      <c r="GO93" s="217"/>
      <c r="GP93" s="218"/>
      <c r="GQ93" s="219"/>
      <c r="GR93" s="218"/>
      <c r="GS93" s="220"/>
      <c r="GT93" s="221"/>
      <c r="GU93" s="101"/>
      <c r="GV93" s="99"/>
      <c r="GW93" s="222"/>
      <c r="GX93" s="101"/>
      <c r="GY93" s="101"/>
      <c r="GZ93" s="698"/>
      <c r="HA93" s="93"/>
      <c r="HB93" s="116"/>
    </row>
    <row r="94" spans="1:211" x14ac:dyDescent="0.25">
      <c r="A94"/>
      <c r="B94" s="116"/>
      <c r="C94" s="116"/>
      <c r="D94" s="41"/>
      <c r="E94" s="42"/>
      <c r="F94" s="43"/>
      <c r="G94" s="44"/>
      <c r="H94" s="45"/>
      <c r="I94" s="46"/>
      <c r="J94" s="104"/>
      <c r="K94" s="85"/>
      <c r="L94" s="85"/>
      <c r="M94" s="105"/>
      <c r="N94" s="87"/>
      <c r="O94" s="88"/>
      <c r="P94" s="106"/>
      <c r="Q94" s="150">
        <f t="shared" si="0"/>
        <v>0</v>
      </c>
      <c r="R94" s="166"/>
      <c r="S94" s="166"/>
      <c r="T94" s="166"/>
      <c r="U94" s="45">
        <f t="shared" si="2"/>
        <v>0</v>
      </c>
      <c r="V94" s="196"/>
      <c r="W94" s="92"/>
      <c r="X94" s="93"/>
      <c r="Y94" s="104"/>
      <c r="Z94" s="217"/>
      <c r="AA94" s="218"/>
      <c r="AB94" s="219"/>
      <c r="AC94" s="218"/>
      <c r="AD94" s="220"/>
      <c r="AE94" s="221"/>
      <c r="AF94" s="104"/>
      <c r="AG94" s="104"/>
      <c r="AH94" s="104"/>
      <c r="AI94" s="217"/>
      <c r="AJ94" s="218"/>
      <c r="AK94" s="219"/>
      <c r="AL94" s="218"/>
      <c r="AM94" s="220"/>
      <c r="AN94" s="221"/>
      <c r="AO94" s="104"/>
      <c r="AP94" s="104"/>
      <c r="AQ94" s="104"/>
      <c r="AR94" s="217"/>
      <c r="AS94" s="218"/>
      <c r="AT94" s="219"/>
      <c r="AU94" s="218"/>
      <c r="AV94" s="220"/>
      <c r="AW94" s="221"/>
      <c r="AX94" s="104"/>
      <c r="AY94" s="104"/>
      <c r="AZ94" s="104"/>
      <c r="BA94" s="217"/>
      <c r="BB94" s="218"/>
      <c r="BC94" s="219"/>
      <c r="BD94" s="218"/>
      <c r="BE94" s="220"/>
      <c r="BF94" s="221"/>
      <c r="BG94" s="104"/>
      <c r="BH94" s="104"/>
      <c r="BI94" s="104"/>
      <c r="BJ94" s="217"/>
      <c r="BK94" s="218"/>
      <c r="BL94" s="219"/>
      <c r="BM94" s="218"/>
      <c r="BN94" s="220"/>
      <c r="BO94" s="221"/>
      <c r="BP94" s="104"/>
      <c r="BQ94" s="104"/>
      <c r="BR94" s="104"/>
      <c r="BS94" s="217"/>
      <c r="BT94" s="218"/>
      <c r="BU94" s="219"/>
      <c r="BV94" s="218"/>
      <c r="BW94" s="220"/>
      <c r="BX94" s="221"/>
      <c r="BY94" s="104"/>
      <c r="BZ94" s="104"/>
      <c r="CA94" s="104"/>
      <c r="CB94" s="217"/>
      <c r="CC94" s="218"/>
      <c r="CD94" s="219"/>
      <c r="CE94" s="218"/>
      <c r="CF94" s="220"/>
      <c r="CG94" s="221"/>
      <c r="CH94" s="104"/>
      <c r="CI94" s="104"/>
      <c r="CJ94" s="104"/>
      <c r="CK94" s="217"/>
      <c r="CL94" s="218"/>
      <c r="CM94" s="219"/>
      <c r="CN94" s="218"/>
      <c r="CO94" s="220"/>
      <c r="CP94" s="221"/>
      <c r="CQ94" s="104"/>
      <c r="CR94" s="104"/>
      <c r="CS94" s="104"/>
      <c r="CT94" s="217"/>
      <c r="CU94" s="218"/>
      <c r="CV94" s="219"/>
      <c r="CW94" s="218"/>
      <c r="CX94" s="220"/>
      <c r="CY94" s="221"/>
      <c r="CZ94" s="104"/>
      <c r="DA94" s="104"/>
      <c r="DB94" s="104"/>
      <c r="DC94" s="217"/>
      <c r="DD94" s="218"/>
      <c r="DE94" s="219"/>
      <c r="DF94" s="218"/>
      <c r="DG94" s="220"/>
      <c r="DH94" s="221"/>
      <c r="DI94" s="104"/>
      <c r="DJ94" s="104"/>
      <c r="DK94" s="104"/>
      <c r="DL94" s="217"/>
      <c r="DM94" s="218"/>
      <c r="DN94" s="219"/>
      <c r="DO94" s="218"/>
      <c r="DP94" s="220"/>
      <c r="DQ94" s="221"/>
      <c r="DR94" s="104"/>
      <c r="DS94" s="104"/>
      <c r="DT94" s="104"/>
      <c r="DU94" s="217"/>
      <c r="DV94" s="218"/>
      <c r="DW94" s="219"/>
      <c r="DX94" s="218"/>
      <c r="DY94" s="220"/>
      <c r="DZ94" s="221"/>
      <c r="EA94" s="104"/>
      <c r="EB94" s="104"/>
      <c r="EC94" s="104"/>
      <c r="ED94" s="217"/>
      <c r="EE94" s="218"/>
      <c r="EF94" s="219"/>
      <c r="EG94" s="218"/>
      <c r="EH94" s="220"/>
      <c r="EI94" s="221"/>
      <c r="EJ94" s="104"/>
      <c r="EK94" s="104"/>
      <c r="EL94" s="104"/>
      <c r="EM94" s="217"/>
      <c r="EN94" s="218"/>
      <c r="EO94" s="219"/>
      <c r="EP94" s="218"/>
      <c r="EQ94" s="220"/>
      <c r="ER94" s="221"/>
      <c r="ES94" s="104"/>
      <c r="ET94" s="104"/>
      <c r="EU94" s="104"/>
      <c r="EV94" s="217"/>
      <c r="EW94" s="218"/>
      <c r="EX94" s="219"/>
      <c r="EY94" s="218"/>
      <c r="EZ94" s="220"/>
      <c r="FA94" s="221"/>
      <c r="FB94" s="104"/>
      <c r="FC94" s="104"/>
      <c r="FD94" s="104"/>
      <c r="FE94" s="217"/>
      <c r="FF94" s="218"/>
      <c r="FG94" s="219"/>
      <c r="FH94" s="218"/>
      <c r="FI94" s="220"/>
      <c r="FJ94" s="221"/>
      <c r="FK94" s="104"/>
      <c r="FL94" s="104"/>
      <c r="FM94" s="104"/>
      <c r="FN94" s="217"/>
      <c r="FO94" s="218"/>
      <c r="FP94" s="219"/>
      <c r="FQ94" s="218"/>
      <c r="FR94" s="220"/>
      <c r="FS94" s="221"/>
      <c r="FT94" s="104"/>
      <c r="FU94" s="104"/>
      <c r="FV94" s="104"/>
      <c r="FW94" s="217"/>
      <c r="FX94" s="218"/>
      <c r="FY94" s="219"/>
      <c r="FZ94" s="218"/>
      <c r="GA94" s="220"/>
      <c r="GB94" s="221"/>
      <c r="GC94" s="104"/>
      <c r="GD94" s="104"/>
      <c r="GE94" s="104"/>
      <c r="GF94" s="217"/>
      <c r="GG94" s="218"/>
      <c r="GH94" s="219"/>
      <c r="GI94" s="218"/>
      <c r="GJ94" s="220"/>
      <c r="GK94" s="221"/>
      <c r="GL94" s="104"/>
      <c r="GM94" s="104"/>
      <c r="GN94" s="104"/>
      <c r="GO94" s="217"/>
      <c r="GP94" s="218"/>
      <c r="GQ94" s="219"/>
      <c r="GR94" s="218"/>
      <c r="GS94" s="220"/>
      <c r="GT94" s="221"/>
      <c r="GU94" s="223"/>
      <c r="GV94" s="99"/>
      <c r="GW94" s="222"/>
      <c r="GX94" s="101"/>
      <c r="GY94" s="101"/>
      <c r="GZ94" s="698"/>
      <c r="HA94" s="93"/>
      <c r="HB94" s="116"/>
    </row>
    <row r="95" spans="1:211" x14ac:dyDescent="0.25">
      <c r="A95"/>
      <c r="B95" s="116"/>
      <c r="C95" s="116"/>
      <c r="D95" s="41"/>
      <c r="E95" s="42"/>
      <c r="F95" s="43"/>
      <c r="G95" s="44"/>
      <c r="H95" s="45"/>
      <c r="I95" s="46"/>
      <c r="J95" s="104"/>
      <c r="K95" s="85"/>
      <c r="L95" s="85"/>
      <c r="M95" s="105"/>
      <c r="N95" s="87"/>
      <c r="O95" s="88"/>
      <c r="P95" s="106"/>
      <c r="Q95" s="150">
        <f t="shared" si="0"/>
        <v>0</v>
      </c>
      <c r="R95" s="166"/>
      <c r="S95" s="166"/>
      <c r="T95" s="166"/>
      <c r="U95" s="45">
        <f t="shared" si="2"/>
        <v>0</v>
      </c>
      <c r="V95" s="196"/>
      <c r="W95" s="92"/>
      <c r="X95" s="93"/>
      <c r="Y95" s="104"/>
      <c r="Z95" s="217"/>
      <c r="AA95" s="218"/>
      <c r="AB95" s="219"/>
      <c r="AC95" s="218"/>
      <c r="AD95" s="220"/>
      <c r="AE95" s="221"/>
      <c r="AF95" s="104"/>
      <c r="AG95" s="104"/>
      <c r="AH95" s="104"/>
      <c r="AI95" s="217"/>
      <c r="AJ95" s="218"/>
      <c r="AK95" s="219"/>
      <c r="AL95" s="218"/>
      <c r="AM95" s="220"/>
      <c r="AN95" s="221"/>
      <c r="AO95" s="104"/>
      <c r="AP95" s="104"/>
      <c r="AQ95" s="104"/>
      <c r="AR95" s="217"/>
      <c r="AS95" s="218"/>
      <c r="AT95" s="219"/>
      <c r="AU95" s="218"/>
      <c r="AV95" s="220"/>
      <c r="AW95" s="221"/>
      <c r="AX95" s="104"/>
      <c r="AY95" s="104"/>
      <c r="AZ95" s="104"/>
      <c r="BA95" s="217"/>
      <c r="BB95" s="218"/>
      <c r="BC95" s="219"/>
      <c r="BD95" s="218"/>
      <c r="BE95" s="220"/>
      <c r="BF95" s="221"/>
      <c r="BG95" s="104"/>
      <c r="BH95" s="104"/>
      <c r="BI95" s="104"/>
      <c r="BJ95" s="217"/>
      <c r="BK95" s="218"/>
      <c r="BL95" s="219"/>
      <c r="BM95" s="218"/>
      <c r="BN95" s="220"/>
      <c r="BO95" s="221"/>
      <c r="BP95" s="104"/>
      <c r="BQ95" s="104"/>
      <c r="BR95" s="104"/>
      <c r="BS95" s="217"/>
      <c r="BT95" s="218"/>
      <c r="BU95" s="219"/>
      <c r="BV95" s="218"/>
      <c r="BW95" s="220"/>
      <c r="BX95" s="221"/>
      <c r="BY95" s="104"/>
      <c r="BZ95" s="104"/>
      <c r="CA95" s="104"/>
      <c r="CB95" s="217"/>
      <c r="CC95" s="218"/>
      <c r="CD95" s="219"/>
      <c r="CE95" s="218"/>
      <c r="CF95" s="220"/>
      <c r="CG95" s="221"/>
      <c r="CH95" s="104"/>
      <c r="CI95" s="104"/>
      <c r="CJ95" s="104"/>
      <c r="CK95" s="217"/>
      <c r="CL95" s="218"/>
      <c r="CM95" s="219"/>
      <c r="CN95" s="218"/>
      <c r="CO95" s="220"/>
      <c r="CP95" s="221"/>
      <c r="CQ95" s="104"/>
      <c r="CR95" s="104"/>
      <c r="CS95" s="104"/>
      <c r="CT95" s="217"/>
      <c r="CU95" s="218"/>
      <c r="CV95" s="219"/>
      <c r="CW95" s="218"/>
      <c r="CX95" s="220"/>
      <c r="CY95" s="221"/>
      <c r="CZ95" s="104"/>
      <c r="DA95" s="104"/>
      <c r="DB95" s="104"/>
      <c r="DC95" s="217"/>
      <c r="DD95" s="218"/>
      <c r="DE95" s="219"/>
      <c r="DF95" s="218"/>
      <c r="DG95" s="220"/>
      <c r="DH95" s="221"/>
      <c r="DI95" s="104"/>
      <c r="DJ95" s="104"/>
      <c r="DK95" s="104"/>
      <c r="DL95" s="217"/>
      <c r="DM95" s="218"/>
      <c r="DN95" s="219"/>
      <c r="DO95" s="218"/>
      <c r="DP95" s="220"/>
      <c r="DQ95" s="221"/>
      <c r="DR95" s="104"/>
      <c r="DS95" s="104"/>
      <c r="DT95" s="104"/>
      <c r="DU95" s="217"/>
      <c r="DV95" s="218"/>
      <c r="DW95" s="219"/>
      <c r="DX95" s="218"/>
      <c r="DY95" s="220"/>
      <c r="DZ95" s="221"/>
      <c r="EA95" s="104"/>
      <c r="EB95" s="104"/>
      <c r="EC95" s="104"/>
      <c r="ED95" s="217"/>
      <c r="EE95" s="218"/>
      <c r="EF95" s="219"/>
      <c r="EG95" s="218"/>
      <c r="EH95" s="220"/>
      <c r="EI95" s="221"/>
      <c r="EJ95" s="104"/>
      <c r="EK95" s="104"/>
      <c r="EL95" s="104"/>
      <c r="EM95" s="217"/>
      <c r="EN95" s="218"/>
      <c r="EO95" s="219"/>
      <c r="EP95" s="218"/>
      <c r="EQ95" s="220"/>
      <c r="ER95" s="221"/>
      <c r="ES95" s="104"/>
      <c r="ET95" s="104"/>
      <c r="EU95" s="104"/>
      <c r="EV95" s="217"/>
      <c r="EW95" s="218"/>
      <c r="EX95" s="219"/>
      <c r="EY95" s="218"/>
      <c r="EZ95" s="220"/>
      <c r="FA95" s="221"/>
      <c r="FB95" s="104"/>
      <c r="FC95" s="104"/>
      <c r="FD95" s="104"/>
      <c r="FE95" s="217"/>
      <c r="FF95" s="218"/>
      <c r="FG95" s="219"/>
      <c r="FH95" s="218"/>
      <c r="FI95" s="220"/>
      <c r="FJ95" s="221"/>
      <c r="FK95" s="104"/>
      <c r="FL95" s="104"/>
      <c r="FM95" s="104"/>
      <c r="FN95" s="217"/>
      <c r="FO95" s="218"/>
      <c r="FP95" s="219"/>
      <c r="FQ95" s="218"/>
      <c r="FR95" s="220"/>
      <c r="FS95" s="221"/>
      <c r="FT95" s="104"/>
      <c r="FU95" s="104"/>
      <c r="FV95" s="104"/>
      <c r="FW95" s="217"/>
      <c r="FX95" s="218"/>
      <c r="FY95" s="219"/>
      <c r="FZ95" s="218"/>
      <c r="GA95" s="220"/>
      <c r="GB95" s="221"/>
      <c r="GC95" s="104"/>
      <c r="GD95" s="104"/>
      <c r="GE95" s="104"/>
      <c r="GF95" s="217"/>
      <c r="GG95" s="218"/>
      <c r="GH95" s="219"/>
      <c r="GI95" s="218"/>
      <c r="GJ95" s="220"/>
      <c r="GK95" s="221"/>
      <c r="GL95" s="104"/>
      <c r="GM95" s="104"/>
      <c r="GN95" s="104"/>
      <c r="GO95" s="217"/>
      <c r="GP95" s="218"/>
      <c r="GQ95" s="219"/>
      <c r="GR95" s="218"/>
      <c r="GS95" s="220"/>
      <c r="GT95" s="221"/>
      <c r="GU95" s="223"/>
      <c r="GV95" s="99"/>
      <c r="GW95" s="222"/>
      <c r="GX95" s="101"/>
      <c r="GY95" s="101"/>
      <c r="GZ95" s="698"/>
      <c r="HA95" s="93"/>
      <c r="HB95" s="116"/>
    </row>
    <row r="96" spans="1:211" x14ac:dyDescent="0.25">
      <c r="A96"/>
      <c r="B96" s="116"/>
      <c r="C96" s="116"/>
      <c r="D96" s="41"/>
      <c r="E96" s="42"/>
      <c r="F96" s="43"/>
      <c r="G96" s="44"/>
      <c r="H96" s="45"/>
      <c r="I96" s="46"/>
      <c r="J96" s="104"/>
      <c r="K96" s="85"/>
      <c r="L96" s="85"/>
      <c r="M96" s="105"/>
      <c r="N96" s="87"/>
      <c r="O96" s="88"/>
      <c r="P96" s="106"/>
      <c r="Q96" s="150">
        <f t="shared" si="0"/>
        <v>0</v>
      </c>
      <c r="R96" s="166"/>
      <c r="S96" s="166"/>
      <c r="T96" s="166"/>
      <c r="U96" s="45">
        <f t="shared" si="2"/>
        <v>0</v>
      </c>
      <c r="V96" s="196"/>
      <c r="W96" s="92"/>
      <c r="X96" s="93"/>
      <c r="Y96" s="104"/>
      <c r="Z96" s="217"/>
      <c r="AA96" s="218"/>
      <c r="AB96" s="219"/>
      <c r="AC96" s="218"/>
      <c r="AD96" s="220"/>
      <c r="AE96" s="221"/>
      <c r="AF96" s="104"/>
      <c r="AG96" s="104"/>
      <c r="AH96" s="104"/>
      <c r="AI96" s="217"/>
      <c r="AJ96" s="218"/>
      <c r="AK96" s="219"/>
      <c r="AL96" s="218"/>
      <c r="AM96" s="220"/>
      <c r="AN96" s="221"/>
      <c r="AO96" s="104"/>
      <c r="AP96" s="104"/>
      <c r="AQ96" s="104"/>
      <c r="AR96" s="217"/>
      <c r="AS96" s="218"/>
      <c r="AT96" s="219"/>
      <c r="AU96" s="218"/>
      <c r="AV96" s="220"/>
      <c r="AW96" s="221"/>
      <c r="AX96" s="104"/>
      <c r="AY96" s="104"/>
      <c r="AZ96" s="104"/>
      <c r="BA96" s="217"/>
      <c r="BB96" s="218"/>
      <c r="BC96" s="219"/>
      <c r="BD96" s="218"/>
      <c r="BE96" s="220"/>
      <c r="BF96" s="221"/>
      <c r="BG96" s="104"/>
      <c r="BH96" s="104"/>
      <c r="BI96" s="104"/>
      <c r="BJ96" s="217"/>
      <c r="BK96" s="218"/>
      <c r="BL96" s="219"/>
      <c r="BM96" s="218"/>
      <c r="BN96" s="220"/>
      <c r="BO96" s="221"/>
      <c r="BP96" s="104"/>
      <c r="BQ96" s="104"/>
      <c r="BR96" s="104"/>
      <c r="BS96" s="217"/>
      <c r="BT96" s="218"/>
      <c r="BU96" s="219"/>
      <c r="BV96" s="218"/>
      <c r="BW96" s="220"/>
      <c r="BX96" s="221"/>
      <c r="BY96" s="104"/>
      <c r="BZ96" s="104"/>
      <c r="CA96" s="104"/>
      <c r="CB96" s="217"/>
      <c r="CC96" s="218"/>
      <c r="CD96" s="219"/>
      <c r="CE96" s="218"/>
      <c r="CF96" s="220"/>
      <c r="CG96" s="221"/>
      <c r="CH96" s="104"/>
      <c r="CI96" s="104"/>
      <c r="CJ96" s="104"/>
      <c r="CK96" s="217"/>
      <c r="CL96" s="218"/>
      <c r="CM96" s="219"/>
      <c r="CN96" s="218"/>
      <c r="CO96" s="220"/>
      <c r="CP96" s="221"/>
      <c r="CQ96" s="104"/>
      <c r="CR96" s="104"/>
      <c r="CS96" s="104"/>
      <c r="CT96" s="217"/>
      <c r="CU96" s="218"/>
      <c r="CV96" s="219"/>
      <c r="CW96" s="218"/>
      <c r="CX96" s="220"/>
      <c r="CY96" s="221"/>
      <c r="CZ96" s="104"/>
      <c r="DA96" s="104"/>
      <c r="DB96" s="104"/>
      <c r="DC96" s="217"/>
      <c r="DD96" s="218"/>
      <c r="DE96" s="219"/>
      <c r="DF96" s="218"/>
      <c r="DG96" s="220"/>
      <c r="DH96" s="221"/>
      <c r="DI96" s="104"/>
      <c r="DJ96" s="104"/>
      <c r="DK96" s="104"/>
      <c r="DL96" s="217"/>
      <c r="DM96" s="218"/>
      <c r="DN96" s="219"/>
      <c r="DO96" s="218"/>
      <c r="DP96" s="220"/>
      <c r="DQ96" s="221"/>
      <c r="DR96" s="104"/>
      <c r="DS96" s="104"/>
      <c r="DT96" s="104"/>
      <c r="DU96" s="217"/>
      <c r="DV96" s="218"/>
      <c r="DW96" s="219"/>
      <c r="DX96" s="218"/>
      <c r="DY96" s="220"/>
      <c r="DZ96" s="221"/>
      <c r="EA96" s="104"/>
      <c r="EB96" s="104"/>
      <c r="EC96" s="104"/>
      <c r="ED96" s="217"/>
      <c r="EE96" s="218"/>
      <c r="EF96" s="219"/>
      <c r="EG96" s="218"/>
      <c r="EH96" s="220"/>
      <c r="EI96" s="221"/>
      <c r="EJ96" s="104"/>
      <c r="EK96" s="104"/>
      <c r="EL96" s="104"/>
      <c r="EM96" s="217"/>
      <c r="EN96" s="218"/>
      <c r="EO96" s="219"/>
      <c r="EP96" s="218"/>
      <c r="EQ96" s="220"/>
      <c r="ER96" s="221"/>
      <c r="ES96" s="104"/>
      <c r="ET96" s="104"/>
      <c r="EU96" s="104"/>
      <c r="EV96" s="217"/>
      <c r="EW96" s="218"/>
      <c r="EX96" s="219"/>
      <c r="EY96" s="218"/>
      <c r="EZ96" s="220"/>
      <c r="FA96" s="221"/>
      <c r="FB96" s="104"/>
      <c r="FC96" s="104"/>
      <c r="FD96" s="104"/>
      <c r="FE96" s="217"/>
      <c r="FF96" s="218"/>
      <c r="FG96" s="219"/>
      <c r="FH96" s="218"/>
      <c r="FI96" s="220"/>
      <c r="FJ96" s="221"/>
      <c r="FK96" s="104"/>
      <c r="FL96" s="104"/>
      <c r="FM96" s="104"/>
      <c r="FN96" s="217"/>
      <c r="FO96" s="218"/>
      <c r="FP96" s="219"/>
      <c r="FQ96" s="218"/>
      <c r="FR96" s="220"/>
      <c r="FS96" s="221"/>
      <c r="FT96" s="104"/>
      <c r="FU96" s="104"/>
      <c r="FV96" s="104"/>
      <c r="FW96" s="217"/>
      <c r="FX96" s="218"/>
      <c r="FY96" s="219"/>
      <c r="FZ96" s="218"/>
      <c r="GA96" s="220"/>
      <c r="GB96" s="221"/>
      <c r="GC96" s="104"/>
      <c r="GD96" s="104"/>
      <c r="GE96" s="104"/>
      <c r="GF96" s="217"/>
      <c r="GG96" s="218"/>
      <c r="GH96" s="219"/>
      <c r="GI96" s="218"/>
      <c r="GJ96" s="220"/>
      <c r="GK96" s="221"/>
      <c r="GL96" s="104"/>
      <c r="GM96" s="104"/>
      <c r="GN96" s="104"/>
      <c r="GO96" s="217"/>
      <c r="GP96" s="218"/>
      <c r="GQ96" s="219"/>
      <c r="GR96" s="218"/>
      <c r="GS96" s="220"/>
      <c r="GT96" s="221"/>
      <c r="GU96" s="223"/>
      <c r="GV96" s="99"/>
      <c r="GW96" s="222"/>
      <c r="GX96" s="101"/>
      <c r="GY96" s="101"/>
      <c r="GZ96" s="698"/>
      <c r="HA96" s="93"/>
      <c r="HB96" s="116"/>
    </row>
    <row r="97" spans="1:210" x14ac:dyDescent="0.25">
      <c r="A97"/>
      <c r="B97" s="116"/>
      <c r="C97" s="116"/>
      <c r="D97" s="41"/>
      <c r="E97" s="42"/>
      <c r="F97" s="43"/>
      <c r="G97" s="44"/>
      <c r="H97" s="45"/>
      <c r="I97" s="46"/>
      <c r="J97" s="104"/>
      <c r="K97" s="85"/>
      <c r="L97" s="85"/>
      <c r="M97" s="105"/>
      <c r="N97" s="87"/>
      <c r="O97" s="88"/>
      <c r="P97" s="106"/>
      <c r="Q97" s="150">
        <f t="shared" si="0"/>
        <v>0</v>
      </c>
      <c r="R97" s="166"/>
      <c r="S97" s="166"/>
      <c r="T97" s="166"/>
      <c r="U97" s="45">
        <f t="shared" si="2"/>
        <v>0</v>
      </c>
      <c r="V97" s="196"/>
      <c r="W97" s="92"/>
      <c r="X97" s="93"/>
      <c r="Y97" s="104"/>
      <c r="Z97" s="217"/>
      <c r="AA97" s="218"/>
      <c r="AB97" s="219"/>
      <c r="AC97" s="218"/>
      <c r="AD97" s="220"/>
      <c r="AE97" s="221"/>
      <c r="AF97" s="104"/>
      <c r="AG97" s="104"/>
      <c r="AH97" s="104"/>
      <c r="AI97" s="217"/>
      <c r="AJ97" s="218"/>
      <c r="AK97" s="219"/>
      <c r="AL97" s="218"/>
      <c r="AM97" s="220"/>
      <c r="AN97" s="221"/>
      <c r="AO97" s="104"/>
      <c r="AP97" s="104"/>
      <c r="AQ97" s="104"/>
      <c r="AR97" s="217"/>
      <c r="AS97" s="218"/>
      <c r="AT97" s="219"/>
      <c r="AU97" s="218"/>
      <c r="AV97" s="220"/>
      <c r="AW97" s="221"/>
      <c r="AX97" s="104"/>
      <c r="AY97" s="104"/>
      <c r="AZ97" s="104"/>
      <c r="BA97" s="217"/>
      <c r="BB97" s="218"/>
      <c r="BC97" s="219"/>
      <c r="BD97" s="218"/>
      <c r="BE97" s="220"/>
      <c r="BF97" s="221"/>
      <c r="BG97" s="104"/>
      <c r="BH97" s="104"/>
      <c r="BI97" s="104"/>
      <c r="BJ97" s="217"/>
      <c r="BK97" s="218"/>
      <c r="BL97" s="219"/>
      <c r="BM97" s="218"/>
      <c r="BN97" s="220"/>
      <c r="BO97" s="221"/>
      <c r="BP97" s="104"/>
      <c r="BQ97" s="104"/>
      <c r="BR97" s="104"/>
      <c r="BS97" s="217"/>
      <c r="BT97" s="218"/>
      <c r="BU97" s="219"/>
      <c r="BV97" s="218"/>
      <c r="BW97" s="220"/>
      <c r="BX97" s="221"/>
      <c r="BY97" s="104"/>
      <c r="BZ97" s="104"/>
      <c r="CA97" s="104"/>
      <c r="CB97" s="217"/>
      <c r="CC97" s="218"/>
      <c r="CD97" s="219"/>
      <c r="CE97" s="218"/>
      <c r="CF97" s="220"/>
      <c r="CG97" s="221"/>
      <c r="CH97" s="104"/>
      <c r="CI97" s="104"/>
      <c r="CJ97" s="104"/>
      <c r="CK97" s="217"/>
      <c r="CL97" s="218"/>
      <c r="CM97" s="219"/>
      <c r="CN97" s="218"/>
      <c r="CO97" s="220"/>
      <c r="CP97" s="221"/>
      <c r="CQ97" s="104"/>
      <c r="CR97" s="104"/>
      <c r="CS97" s="104"/>
      <c r="CT97" s="217"/>
      <c r="CU97" s="218"/>
      <c r="CV97" s="219"/>
      <c r="CW97" s="218"/>
      <c r="CX97" s="220"/>
      <c r="CY97" s="221"/>
      <c r="CZ97" s="104"/>
      <c r="DA97" s="104"/>
      <c r="DB97" s="104"/>
      <c r="DC97" s="217"/>
      <c r="DD97" s="218"/>
      <c r="DE97" s="219"/>
      <c r="DF97" s="218"/>
      <c r="DG97" s="220"/>
      <c r="DH97" s="221"/>
      <c r="DI97" s="104"/>
      <c r="DJ97" s="104"/>
      <c r="DK97" s="104"/>
      <c r="DL97" s="217"/>
      <c r="DM97" s="218"/>
      <c r="DN97" s="219"/>
      <c r="DO97" s="218"/>
      <c r="DP97" s="220"/>
      <c r="DQ97" s="221"/>
      <c r="DR97" s="104"/>
      <c r="DS97" s="104"/>
      <c r="DT97" s="104"/>
      <c r="DU97" s="217"/>
      <c r="DV97" s="218"/>
      <c r="DW97" s="219"/>
      <c r="DX97" s="218"/>
      <c r="DY97" s="220"/>
      <c r="DZ97" s="221"/>
      <c r="EA97" s="104"/>
      <c r="EB97" s="104"/>
      <c r="EC97" s="104"/>
      <c r="ED97" s="217"/>
      <c r="EE97" s="218"/>
      <c r="EF97" s="219"/>
      <c r="EG97" s="218"/>
      <c r="EH97" s="220"/>
      <c r="EI97" s="221"/>
      <c r="EJ97" s="104"/>
      <c r="EK97" s="104"/>
      <c r="EL97" s="104"/>
      <c r="EM97" s="217"/>
      <c r="EN97" s="218"/>
      <c r="EO97" s="219"/>
      <c r="EP97" s="218"/>
      <c r="EQ97" s="220"/>
      <c r="ER97" s="221"/>
      <c r="ES97" s="104"/>
      <c r="ET97" s="104"/>
      <c r="EU97" s="104"/>
      <c r="EV97" s="217"/>
      <c r="EW97" s="218"/>
      <c r="EX97" s="219"/>
      <c r="EY97" s="218"/>
      <c r="EZ97" s="220"/>
      <c r="FA97" s="221"/>
      <c r="FB97" s="104"/>
      <c r="FC97" s="104"/>
      <c r="FD97" s="104"/>
      <c r="FE97" s="217"/>
      <c r="FF97" s="218"/>
      <c r="FG97" s="219"/>
      <c r="FH97" s="218"/>
      <c r="FI97" s="220"/>
      <c r="FJ97" s="221"/>
      <c r="FK97" s="104"/>
      <c r="FL97" s="104"/>
      <c r="FM97" s="104"/>
      <c r="FN97" s="217"/>
      <c r="FO97" s="218"/>
      <c r="FP97" s="219"/>
      <c r="FQ97" s="218"/>
      <c r="FR97" s="220"/>
      <c r="FS97" s="221"/>
      <c r="FT97" s="104"/>
      <c r="FU97" s="104"/>
      <c r="FV97" s="104"/>
      <c r="FW97" s="217"/>
      <c r="FX97" s="218"/>
      <c r="FY97" s="219"/>
      <c r="FZ97" s="218"/>
      <c r="GA97" s="220"/>
      <c r="GB97" s="221"/>
      <c r="GC97" s="104"/>
      <c r="GD97" s="104"/>
      <c r="GE97" s="104"/>
      <c r="GF97" s="217"/>
      <c r="GG97" s="218"/>
      <c r="GH97" s="219"/>
      <c r="GI97" s="218"/>
      <c r="GJ97" s="220"/>
      <c r="GK97" s="221"/>
      <c r="GL97" s="104"/>
      <c r="GM97" s="104"/>
      <c r="GN97" s="104"/>
      <c r="GO97" s="217"/>
      <c r="GP97" s="218"/>
      <c r="GQ97" s="219"/>
      <c r="GR97" s="218"/>
      <c r="GS97" s="220"/>
      <c r="GT97" s="221"/>
      <c r="GU97" s="223"/>
      <c r="GV97" s="99"/>
      <c r="GW97" s="222"/>
      <c r="GX97" s="101"/>
      <c r="GY97" s="101"/>
      <c r="GZ97" s="698"/>
      <c r="HA97" s="93"/>
      <c r="HB97" s="116"/>
    </row>
    <row r="98" spans="1:210" x14ac:dyDescent="0.25">
      <c r="A98"/>
      <c r="B98" s="116"/>
      <c r="C98" s="116"/>
      <c r="D98" s="41"/>
      <c r="E98" s="42"/>
      <c r="F98" s="43"/>
      <c r="G98" s="44"/>
      <c r="H98" s="45"/>
      <c r="I98" s="46"/>
      <c r="J98" s="104"/>
      <c r="K98" s="85"/>
      <c r="L98" s="85"/>
      <c r="M98" s="105"/>
      <c r="N98" s="87"/>
      <c r="O98" s="88"/>
      <c r="P98" s="106"/>
      <c r="Q98" s="150">
        <f t="shared" ref="Q98:Q100" si="6">P98-M98</f>
        <v>0</v>
      </c>
      <c r="R98" s="166"/>
      <c r="S98" s="166"/>
      <c r="T98" s="166"/>
      <c r="U98" s="45">
        <f t="shared" si="2"/>
        <v>0</v>
      </c>
      <c r="V98" s="196"/>
      <c r="W98" s="224"/>
      <c r="X98" s="93"/>
      <c r="Y98" s="104"/>
      <c r="Z98" s="217"/>
      <c r="AA98" s="218"/>
      <c r="AB98" s="219"/>
      <c r="AC98" s="218"/>
      <c r="AD98" s="220"/>
      <c r="AE98" s="221"/>
      <c r="AF98" s="104"/>
      <c r="AG98" s="104"/>
      <c r="AH98" s="104"/>
      <c r="AI98" s="217"/>
      <c r="AJ98" s="218"/>
      <c r="AK98" s="219"/>
      <c r="AL98" s="218"/>
      <c r="AM98" s="220"/>
      <c r="AN98" s="221"/>
      <c r="AO98" s="104"/>
      <c r="AP98" s="104"/>
      <c r="AQ98" s="104"/>
      <c r="AR98" s="217"/>
      <c r="AS98" s="218"/>
      <c r="AT98" s="219"/>
      <c r="AU98" s="218"/>
      <c r="AV98" s="220"/>
      <c r="AW98" s="221"/>
      <c r="AX98" s="104"/>
      <c r="AY98" s="104"/>
      <c r="AZ98" s="104"/>
      <c r="BA98" s="217"/>
      <c r="BB98" s="218"/>
      <c r="BC98" s="219"/>
      <c r="BD98" s="218"/>
      <c r="BE98" s="220"/>
      <c r="BF98" s="221"/>
      <c r="BG98" s="104"/>
      <c r="BH98" s="104"/>
      <c r="BI98" s="104"/>
      <c r="BJ98" s="217"/>
      <c r="BK98" s="218"/>
      <c r="BL98" s="219"/>
      <c r="BM98" s="218"/>
      <c r="BN98" s="220"/>
      <c r="BO98" s="221"/>
      <c r="BP98" s="104"/>
      <c r="BQ98" s="104"/>
      <c r="BR98" s="104"/>
      <c r="BS98" s="217"/>
      <c r="BT98" s="218"/>
      <c r="BU98" s="219"/>
      <c r="BV98" s="218"/>
      <c r="BW98" s="220"/>
      <c r="BX98" s="221"/>
      <c r="BY98" s="104"/>
      <c r="BZ98" s="104"/>
      <c r="CA98" s="104"/>
      <c r="CB98" s="217"/>
      <c r="CC98" s="218"/>
      <c r="CD98" s="219"/>
      <c r="CE98" s="218"/>
      <c r="CF98" s="220"/>
      <c r="CG98" s="221"/>
      <c r="CH98" s="104"/>
      <c r="CI98" s="104"/>
      <c r="CJ98" s="104"/>
      <c r="CK98" s="217"/>
      <c r="CL98" s="218"/>
      <c r="CM98" s="219"/>
      <c r="CN98" s="218"/>
      <c r="CO98" s="220"/>
      <c r="CP98" s="221"/>
      <c r="CQ98" s="104"/>
      <c r="CR98" s="104"/>
      <c r="CS98" s="104"/>
      <c r="CT98" s="217"/>
      <c r="CU98" s="218"/>
      <c r="CV98" s="219"/>
      <c r="CW98" s="218"/>
      <c r="CX98" s="220"/>
      <c r="CY98" s="221"/>
      <c r="CZ98" s="104"/>
      <c r="DA98" s="104"/>
      <c r="DB98" s="104"/>
      <c r="DC98" s="217"/>
      <c r="DD98" s="218"/>
      <c r="DE98" s="219"/>
      <c r="DF98" s="218"/>
      <c r="DG98" s="220"/>
      <c r="DH98" s="221"/>
      <c r="DI98" s="104"/>
      <c r="DJ98" s="104"/>
      <c r="DK98" s="104"/>
      <c r="DL98" s="217"/>
      <c r="DM98" s="218"/>
      <c r="DN98" s="219"/>
      <c r="DO98" s="218"/>
      <c r="DP98" s="220"/>
      <c r="DQ98" s="221"/>
      <c r="DR98" s="104"/>
      <c r="DS98" s="104"/>
      <c r="DT98" s="104"/>
      <c r="DU98" s="217"/>
      <c r="DV98" s="218"/>
      <c r="DW98" s="219"/>
      <c r="DX98" s="218"/>
      <c r="DY98" s="220"/>
      <c r="DZ98" s="221"/>
      <c r="EA98" s="104"/>
      <c r="EB98" s="104"/>
      <c r="EC98" s="104"/>
      <c r="ED98" s="217"/>
      <c r="EE98" s="218"/>
      <c r="EF98" s="219"/>
      <c r="EG98" s="218"/>
      <c r="EH98" s="220"/>
      <c r="EI98" s="221"/>
      <c r="EJ98" s="104"/>
      <c r="EK98" s="104"/>
      <c r="EL98" s="104"/>
      <c r="EM98" s="217"/>
      <c r="EN98" s="218"/>
      <c r="EO98" s="219"/>
      <c r="EP98" s="218"/>
      <c r="EQ98" s="220"/>
      <c r="ER98" s="221"/>
      <c r="ES98" s="104"/>
      <c r="ET98" s="104"/>
      <c r="EU98" s="104"/>
      <c r="EV98" s="217"/>
      <c r="EW98" s="218"/>
      <c r="EX98" s="219"/>
      <c r="EY98" s="218"/>
      <c r="EZ98" s="220"/>
      <c r="FA98" s="221"/>
      <c r="FB98" s="104"/>
      <c r="FC98" s="104"/>
      <c r="FD98" s="104"/>
      <c r="FE98" s="217"/>
      <c r="FF98" s="218"/>
      <c r="FG98" s="219"/>
      <c r="FH98" s="218"/>
      <c r="FI98" s="220"/>
      <c r="FJ98" s="221"/>
      <c r="FK98" s="104"/>
      <c r="FL98" s="104"/>
      <c r="FM98" s="104"/>
      <c r="FN98" s="217"/>
      <c r="FO98" s="218"/>
      <c r="FP98" s="219"/>
      <c r="FQ98" s="218"/>
      <c r="FR98" s="220"/>
      <c r="FS98" s="221"/>
      <c r="FT98" s="104"/>
      <c r="FU98" s="104"/>
      <c r="FV98" s="104"/>
      <c r="FW98" s="217"/>
      <c r="FX98" s="218"/>
      <c r="FY98" s="219"/>
      <c r="FZ98" s="218"/>
      <c r="GA98" s="220"/>
      <c r="GB98" s="221"/>
      <c r="GC98" s="104"/>
      <c r="GD98" s="104"/>
      <c r="GE98" s="104"/>
      <c r="GF98" s="217"/>
      <c r="GG98" s="218"/>
      <c r="GH98" s="219"/>
      <c r="GI98" s="218"/>
      <c r="GJ98" s="220"/>
      <c r="GK98" s="221"/>
      <c r="GL98" s="104"/>
      <c r="GM98" s="104"/>
      <c r="GN98" s="104"/>
      <c r="GO98" s="217"/>
      <c r="GP98" s="218"/>
      <c r="GQ98" s="219"/>
      <c r="GR98" s="218"/>
      <c r="GS98" s="220"/>
      <c r="GT98" s="221"/>
      <c r="GU98" s="223"/>
      <c r="GV98" s="99"/>
      <c r="GW98" s="222"/>
      <c r="GX98" s="101"/>
      <c r="GY98" s="101"/>
      <c r="GZ98" s="698"/>
      <c r="HA98" s="93"/>
      <c r="HB98" s="116"/>
    </row>
    <row r="99" spans="1:210" x14ac:dyDescent="0.25">
      <c r="A99"/>
      <c r="B99" s="116"/>
      <c r="C99" s="116"/>
      <c r="D99" s="41"/>
      <c r="E99" s="42"/>
      <c r="F99" s="43"/>
      <c r="G99" s="44"/>
      <c r="H99" s="45"/>
      <c r="I99" s="46"/>
      <c r="J99" s="104"/>
      <c r="K99" s="85"/>
      <c r="L99" s="85"/>
      <c r="M99" s="105"/>
      <c r="N99" s="87"/>
      <c r="O99" s="225"/>
      <c r="P99" s="106"/>
      <c r="Q99" s="150">
        <f t="shared" si="6"/>
        <v>0</v>
      </c>
      <c r="R99" s="166"/>
      <c r="S99" s="166"/>
      <c r="T99" s="166"/>
      <c r="U99" s="45">
        <f t="shared" si="2"/>
        <v>0</v>
      </c>
      <c r="V99" s="196"/>
      <c r="W99" s="224"/>
      <c r="X99" s="93"/>
      <c r="Y99" s="104"/>
      <c r="Z99" s="217"/>
      <c r="AA99" s="218"/>
      <c r="AB99" s="219"/>
      <c r="AC99" s="218"/>
      <c r="AD99" s="220"/>
      <c r="AE99" s="221"/>
      <c r="AF99" s="104"/>
      <c r="AG99" s="104"/>
      <c r="AH99" s="104"/>
      <c r="AI99" s="217"/>
      <c r="AJ99" s="218"/>
      <c r="AK99" s="219"/>
      <c r="AL99" s="218"/>
      <c r="AM99" s="220"/>
      <c r="AN99" s="221"/>
      <c r="AO99" s="104"/>
      <c r="AP99" s="104"/>
      <c r="AQ99" s="104"/>
      <c r="AR99" s="217"/>
      <c r="AS99" s="218"/>
      <c r="AT99" s="219"/>
      <c r="AU99" s="218"/>
      <c r="AV99" s="220"/>
      <c r="AW99" s="221"/>
      <c r="AX99" s="104"/>
      <c r="AY99" s="104"/>
      <c r="AZ99" s="104"/>
      <c r="BA99" s="217"/>
      <c r="BB99" s="218"/>
      <c r="BC99" s="219"/>
      <c r="BD99" s="218"/>
      <c r="BE99" s="220"/>
      <c r="BF99" s="221"/>
      <c r="BG99" s="104"/>
      <c r="BH99" s="104"/>
      <c r="BI99" s="104"/>
      <c r="BJ99" s="217"/>
      <c r="BK99" s="218"/>
      <c r="BL99" s="219"/>
      <c r="BM99" s="218"/>
      <c r="BN99" s="220"/>
      <c r="BO99" s="221"/>
      <c r="BP99" s="104"/>
      <c r="BQ99" s="104"/>
      <c r="BR99" s="104"/>
      <c r="BS99" s="217"/>
      <c r="BT99" s="218"/>
      <c r="BU99" s="219"/>
      <c r="BV99" s="218"/>
      <c r="BW99" s="220"/>
      <c r="BX99" s="221"/>
      <c r="BY99" s="104"/>
      <c r="BZ99" s="104"/>
      <c r="CA99" s="104"/>
      <c r="CB99" s="217"/>
      <c r="CC99" s="218"/>
      <c r="CD99" s="219"/>
      <c r="CE99" s="218"/>
      <c r="CF99" s="220"/>
      <c r="CG99" s="221"/>
      <c r="CH99" s="104"/>
      <c r="CI99" s="104"/>
      <c r="CJ99" s="104"/>
      <c r="CK99" s="217"/>
      <c r="CL99" s="218"/>
      <c r="CM99" s="219"/>
      <c r="CN99" s="218"/>
      <c r="CO99" s="220"/>
      <c r="CP99" s="221"/>
      <c r="CQ99" s="104"/>
      <c r="CR99" s="104"/>
      <c r="CS99" s="104"/>
      <c r="CT99" s="217"/>
      <c r="CU99" s="218"/>
      <c r="CV99" s="219"/>
      <c r="CW99" s="218"/>
      <c r="CX99" s="220"/>
      <c r="CY99" s="221"/>
      <c r="CZ99" s="104"/>
      <c r="DA99" s="104"/>
      <c r="DB99" s="104"/>
      <c r="DC99" s="217"/>
      <c r="DD99" s="218"/>
      <c r="DE99" s="219"/>
      <c r="DF99" s="218"/>
      <c r="DG99" s="220"/>
      <c r="DH99" s="221"/>
      <c r="DI99" s="104"/>
      <c r="DJ99" s="104"/>
      <c r="DK99" s="104"/>
      <c r="DL99" s="217"/>
      <c r="DM99" s="218"/>
      <c r="DN99" s="219"/>
      <c r="DO99" s="218"/>
      <c r="DP99" s="220"/>
      <c r="DQ99" s="221"/>
      <c r="DR99" s="104"/>
      <c r="DS99" s="104"/>
      <c r="DT99" s="104"/>
      <c r="DU99" s="217"/>
      <c r="DV99" s="218"/>
      <c r="DW99" s="219"/>
      <c r="DX99" s="218"/>
      <c r="DY99" s="220"/>
      <c r="DZ99" s="221"/>
      <c r="EA99" s="104"/>
      <c r="EB99" s="104"/>
      <c r="EC99" s="104"/>
      <c r="ED99" s="217"/>
      <c r="EE99" s="218"/>
      <c r="EF99" s="219"/>
      <c r="EG99" s="218"/>
      <c r="EH99" s="220"/>
      <c r="EI99" s="221"/>
      <c r="EJ99" s="104"/>
      <c r="EK99" s="104"/>
      <c r="EL99" s="104"/>
      <c r="EM99" s="217"/>
      <c r="EN99" s="218"/>
      <c r="EO99" s="219"/>
      <c r="EP99" s="218"/>
      <c r="EQ99" s="220"/>
      <c r="ER99" s="221"/>
      <c r="ES99" s="104"/>
      <c r="ET99" s="104"/>
      <c r="EU99" s="104"/>
      <c r="EV99" s="217"/>
      <c r="EW99" s="218"/>
      <c r="EX99" s="219"/>
      <c r="EY99" s="218"/>
      <c r="EZ99" s="220"/>
      <c r="FA99" s="221"/>
      <c r="FB99" s="104"/>
      <c r="FC99" s="104"/>
      <c r="FD99" s="104"/>
      <c r="FE99" s="217"/>
      <c r="FF99" s="218"/>
      <c r="FG99" s="219"/>
      <c r="FH99" s="218"/>
      <c r="FI99" s="220"/>
      <c r="FJ99" s="221"/>
      <c r="FK99" s="104"/>
      <c r="FL99" s="104"/>
      <c r="FM99" s="104"/>
      <c r="FN99" s="217"/>
      <c r="FO99" s="218"/>
      <c r="FP99" s="219"/>
      <c r="FQ99" s="218"/>
      <c r="FR99" s="220"/>
      <c r="FS99" s="221"/>
      <c r="FT99" s="104"/>
      <c r="FU99" s="104"/>
      <c r="FV99" s="104"/>
      <c r="FW99" s="217"/>
      <c r="FX99" s="218"/>
      <c r="FY99" s="219"/>
      <c r="FZ99" s="218"/>
      <c r="GA99" s="220"/>
      <c r="GB99" s="221"/>
      <c r="GC99" s="104"/>
      <c r="GD99" s="104"/>
      <c r="GE99" s="104"/>
      <c r="GF99" s="217"/>
      <c r="GG99" s="218"/>
      <c r="GH99" s="219"/>
      <c r="GI99" s="218"/>
      <c r="GJ99" s="220"/>
      <c r="GK99" s="221"/>
      <c r="GL99" s="104"/>
      <c r="GM99" s="104"/>
      <c r="GN99" s="104"/>
      <c r="GO99" s="217"/>
      <c r="GP99" s="218"/>
      <c r="GQ99" s="219"/>
      <c r="GR99" s="218"/>
      <c r="GS99" s="220"/>
      <c r="GT99" s="221"/>
      <c r="GU99" s="223"/>
      <c r="GV99" s="99"/>
      <c r="GW99" s="222"/>
      <c r="GX99" s="101"/>
      <c r="GY99" s="101"/>
      <c r="GZ99" s="698"/>
      <c r="HA99" s="93"/>
      <c r="HB99" s="116"/>
    </row>
    <row r="100" spans="1:210" x14ac:dyDescent="0.25">
      <c r="A100"/>
      <c r="B100" s="116"/>
      <c r="C100" s="116"/>
      <c r="D100" s="41"/>
      <c r="E100" s="42"/>
      <c r="F100" s="43"/>
      <c r="G100" s="44"/>
      <c r="H100" s="45"/>
      <c r="I100" s="46"/>
      <c r="J100" s="226"/>
      <c r="K100" s="85"/>
      <c r="L100" s="85"/>
      <c r="M100" s="105"/>
      <c r="N100" s="87"/>
      <c r="O100" s="227"/>
      <c r="P100" s="106"/>
      <c r="Q100" s="150">
        <f t="shared" si="6"/>
        <v>0</v>
      </c>
      <c r="R100" s="166"/>
      <c r="S100" s="166"/>
      <c r="T100" s="166"/>
      <c r="U100" s="45">
        <f t="shared" ref="U100:U107" si="7">R100*P100</f>
        <v>0</v>
      </c>
      <c r="V100" s="196"/>
      <c r="W100" s="224"/>
      <c r="X100" s="93"/>
      <c r="Y100" s="104"/>
      <c r="Z100" s="217"/>
      <c r="AA100" s="218"/>
      <c r="AB100" s="219"/>
      <c r="AC100" s="218"/>
      <c r="AD100" s="220"/>
      <c r="AE100" s="221"/>
      <c r="AF100" s="104"/>
      <c r="AG100" s="104"/>
      <c r="AH100" s="104"/>
      <c r="AI100" s="217"/>
      <c r="AJ100" s="218"/>
      <c r="AK100" s="219"/>
      <c r="AL100" s="218"/>
      <c r="AM100" s="220"/>
      <c r="AN100" s="221"/>
      <c r="AO100" s="104"/>
      <c r="AP100" s="104"/>
      <c r="AQ100" s="104"/>
      <c r="AR100" s="217"/>
      <c r="AS100" s="218"/>
      <c r="AT100" s="219"/>
      <c r="AU100" s="218"/>
      <c r="AV100" s="220"/>
      <c r="AW100" s="221"/>
      <c r="AX100" s="104"/>
      <c r="AY100" s="104"/>
      <c r="AZ100" s="104"/>
      <c r="BA100" s="217"/>
      <c r="BB100" s="218"/>
      <c r="BC100" s="219"/>
      <c r="BD100" s="218"/>
      <c r="BE100" s="220"/>
      <c r="BF100" s="221"/>
      <c r="BG100" s="104"/>
      <c r="BH100" s="104"/>
      <c r="BI100" s="104"/>
      <c r="BJ100" s="217"/>
      <c r="BK100" s="218"/>
      <c r="BL100" s="219"/>
      <c r="BM100" s="218"/>
      <c r="BN100" s="220"/>
      <c r="BO100" s="221"/>
      <c r="BP100" s="104"/>
      <c r="BQ100" s="104"/>
      <c r="BR100" s="104"/>
      <c r="BS100" s="217"/>
      <c r="BT100" s="218"/>
      <c r="BU100" s="219"/>
      <c r="BV100" s="218"/>
      <c r="BW100" s="220"/>
      <c r="BX100" s="221"/>
      <c r="BY100" s="104"/>
      <c r="BZ100" s="104"/>
      <c r="CA100" s="104"/>
      <c r="CB100" s="217"/>
      <c r="CC100" s="218"/>
      <c r="CD100" s="219"/>
      <c r="CE100" s="218"/>
      <c r="CF100" s="220"/>
      <c r="CG100" s="221"/>
      <c r="CH100" s="104"/>
      <c r="CI100" s="104"/>
      <c r="CJ100" s="104"/>
      <c r="CK100" s="217"/>
      <c r="CL100" s="218"/>
      <c r="CM100" s="219"/>
      <c r="CN100" s="218"/>
      <c r="CO100" s="220"/>
      <c r="CP100" s="221"/>
      <c r="CQ100" s="104"/>
      <c r="CR100" s="104"/>
      <c r="CS100" s="104"/>
      <c r="CT100" s="217"/>
      <c r="CU100" s="218"/>
      <c r="CV100" s="219"/>
      <c r="CW100" s="218"/>
      <c r="CX100" s="220"/>
      <c r="CY100" s="221"/>
      <c r="CZ100" s="104"/>
      <c r="DA100" s="104"/>
      <c r="DB100" s="104"/>
      <c r="DC100" s="217"/>
      <c r="DD100" s="218"/>
      <c r="DE100" s="219"/>
      <c r="DF100" s="218"/>
      <c r="DG100" s="220"/>
      <c r="DH100" s="221"/>
      <c r="DI100" s="104"/>
      <c r="DJ100" s="104"/>
      <c r="DK100" s="104"/>
      <c r="DL100" s="217"/>
      <c r="DM100" s="218"/>
      <c r="DN100" s="219"/>
      <c r="DO100" s="218"/>
      <c r="DP100" s="220"/>
      <c r="DQ100" s="221"/>
      <c r="DR100" s="104"/>
      <c r="DS100" s="104"/>
      <c r="DT100" s="104"/>
      <c r="DU100" s="217"/>
      <c r="DV100" s="218"/>
      <c r="DW100" s="219"/>
      <c r="DX100" s="218"/>
      <c r="DY100" s="220"/>
      <c r="DZ100" s="221"/>
      <c r="EA100" s="104"/>
      <c r="EB100" s="104"/>
      <c r="EC100" s="104"/>
      <c r="ED100" s="217"/>
      <c r="EE100" s="218"/>
      <c r="EF100" s="219"/>
      <c r="EG100" s="218"/>
      <c r="EH100" s="220"/>
      <c r="EI100" s="221"/>
      <c r="EJ100" s="104"/>
      <c r="EK100" s="104"/>
      <c r="EL100" s="104"/>
      <c r="EM100" s="217"/>
      <c r="EN100" s="218"/>
      <c r="EO100" s="219"/>
      <c r="EP100" s="218"/>
      <c r="EQ100" s="220"/>
      <c r="ER100" s="221"/>
      <c r="ES100" s="104"/>
      <c r="ET100" s="104"/>
      <c r="EU100" s="104"/>
      <c r="EV100" s="217"/>
      <c r="EW100" s="218"/>
      <c r="EX100" s="219"/>
      <c r="EY100" s="218"/>
      <c r="EZ100" s="220"/>
      <c r="FA100" s="221"/>
      <c r="FB100" s="104"/>
      <c r="FC100" s="104"/>
      <c r="FD100" s="104"/>
      <c r="FE100" s="217"/>
      <c r="FF100" s="218"/>
      <c r="FG100" s="219"/>
      <c r="FH100" s="218"/>
      <c r="FI100" s="220"/>
      <c r="FJ100" s="221"/>
      <c r="FK100" s="104"/>
      <c r="FL100" s="104"/>
      <c r="FM100" s="104"/>
      <c r="FN100" s="217"/>
      <c r="FO100" s="218"/>
      <c r="FP100" s="219"/>
      <c r="FQ100" s="218"/>
      <c r="FR100" s="220"/>
      <c r="FS100" s="221"/>
      <c r="FT100" s="104"/>
      <c r="FU100" s="104"/>
      <c r="FV100" s="104"/>
      <c r="FW100" s="217"/>
      <c r="FX100" s="218"/>
      <c r="FY100" s="219"/>
      <c r="FZ100" s="218"/>
      <c r="GA100" s="220"/>
      <c r="GB100" s="221"/>
      <c r="GC100" s="104"/>
      <c r="GD100" s="104"/>
      <c r="GE100" s="104"/>
      <c r="GF100" s="217"/>
      <c r="GG100" s="218"/>
      <c r="GH100" s="219"/>
      <c r="GI100" s="218"/>
      <c r="GJ100" s="220"/>
      <c r="GK100" s="221"/>
      <c r="GL100" s="104"/>
      <c r="GM100" s="104"/>
      <c r="GN100" s="104"/>
      <c r="GO100" s="217"/>
      <c r="GP100" s="218"/>
      <c r="GQ100" s="219"/>
      <c r="GR100" s="218"/>
      <c r="GS100" s="220"/>
      <c r="GT100" s="221"/>
      <c r="GU100" s="223"/>
      <c r="GV100" s="99"/>
      <c r="GW100" s="222"/>
      <c r="GX100" s="101"/>
      <c r="GY100" s="101"/>
      <c r="GZ100" s="660"/>
      <c r="HA100" s="229"/>
      <c r="HB100" s="116"/>
    </row>
    <row r="101" spans="1:210" x14ac:dyDescent="0.25">
      <c r="A101"/>
      <c r="B101" s="116"/>
      <c r="C101" s="116"/>
      <c r="D101" s="41"/>
      <c r="E101" s="42"/>
      <c r="F101" s="43"/>
      <c r="G101" s="44"/>
      <c r="H101" s="45"/>
      <c r="I101" s="46"/>
      <c r="J101" s="230"/>
      <c r="K101" s="231"/>
      <c r="L101" s="282"/>
      <c r="M101" s="232"/>
      <c r="N101" s="233"/>
      <c r="O101" s="234"/>
      <c r="P101" s="89"/>
      <c r="Q101" s="89"/>
      <c r="R101" s="235"/>
      <c r="S101" s="235"/>
      <c r="T101" s="235"/>
      <c r="U101" s="45">
        <f t="shared" si="7"/>
        <v>0</v>
      </c>
      <c r="V101" s="236"/>
      <c r="W101" s="237"/>
      <c r="X101" s="238"/>
      <c r="Y101" s="239"/>
      <c r="Z101" s="240"/>
      <c r="AA101" s="241"/>
      <c r="AB101" s="242"/>
      <c r="AC101" s="241"/>
      <c r="AD101" s="243"/>
      <c r="AE101" s="244"/>
      <c r="AF101" s="245"/>
      <c r="AG101" s="239"/>
      <c r="AH101" s="246"/>
      <c r="AI101" s="240"/>
      <c r="AJ101" s="241"/>
      <c r="AK101" s="242"/>
      <c r="AL101" s="247"/>
      <c r="AM101" s="243"/>
      <c r="AN101" s="244"/>
      <c r="AO101" s="245"/>
      <c r="AP101" s="239"/>
      <c r="AQ101" s="246"/>
      <c r="AR101" s="240"/>
      <c r="AS101" s="241"/>
      <c r="AT101" s="242"/>
      <c r="AU101" s="241"/>
      <c r="AV101" s="243"/>
      <c r="AW101" s="244"/>
      <c r="AX101" s="245"/>
      <c r="AY101" s="239"/>
      <c r="AZ101" s="246"/>
      <c r="BA101" s="240"/>
      <c r="BB101" s="241"/>
      <c r="BC101" s="242"/>
      <c r="BD101" s="247"/>
      <c r="BE101" s="243"/>
      <c r="BF101" s="244"/>
      <c r="BG101" s="245"/>
      <c r="BH101" s="239"/>
      <c r="BI101" s="246"/>
      <c r="BJ101" s="240"/>
      <c r="BK101" s="241"/>
      <c r="BL101" s="242"/>
      <c r="BM101" s="247"/>
      <c r="BN101" s="243"/>
      <c r="BO101" s="244"/>
      <c r="BP101" s="245"/>
      <c r="BQ101" s="239"/>
      <c r="BR101" s="246"/>
      <c r="BS101" s="240"/>
      <c r="BT101" s="241"/>
      <c r="BU101" s="242"/>
      <c r="BV101" s="241"/>
      <c r="BW101" s="243"/>
      <c r="BX101" s="244"/>
      <c r="BY101" s="245"/>
      <c r="BZ101" s="239"/>
      <c r="CA101" s="246"/>
      <c r="CB101" s="240"/>
      <c r="CC101" s="241"/>
      <c r="CD101" s="242"/>
      <c r="CE101" s="241"/>
      <c r="CF101" s="243"/>
      <c r="CG101" s="244"/>
      <c r="CH101" s="245"/>
      <c r="CI101" s="239"/>
      <c r="CJ101" s="246"/>
      <c r="CK101" s="240"/>
      <c r="CL101" s="241"/>
      <c r="CM101" s="242"/>
      <c r="CN101" s="241"/>
      <c r="CO101" s="243"/>
      <c r="CP101" s="244"/>
      <c r="CQ101" s="245"/>
      <c r="CR101" s="239"/>
      <c r="CS101" s="246"/>
      <c r="CT101" s="240"/>
      <c r="CU101" s="241"/>
      <c r="CV101" s="248"/>
      <c r="CW101" s="247"/>
      <c r="CX101" s="249"/>
      <c r="CY101" s="244"/>
      <c r="CZ101" s="245"/>
      <c r="DA101" s="239"/>
      <c r="DB101" s="246"/>
      <c r="DC101" s="240"/>
      <c r="DD101" s="241"/>
      <c r="DE101" s="242"/>
      <c r="DF101" s="241"/>
      <c r="DG101" s="243"/>
      <c r="DH101" s="244"/>
      <c r="DI101" s="245"/>
      <c r="DJ101" s="239"/>
      <c r="DK101" s="246"/>
      <c r="DL101" s="240"/>
      <c r="DM101" s="241"/>
      <c r="DN101" s="248"/>
      <c r="DO101" s="247"/>
      <c r="DP101" s="249"/>
      <c r="DQ101" s="244"/>
      <c r="DR101" s="245"/>
      <c r="DS101" s="239"/>
      <c r="DT101" s="246"/>
      <c r="DU101" s="240"/>
      <c r="DV101" s="241"/>
      <c r="DW101" s="242"/>
      <c r="DX101" s="241"/>
      <c r="DY101" s="243"/>
      <c r="DZ101" s="244"/>
      <c r="EA101" s="245"/>
      <c r="EB101" s="239"/>
      <c r="EC101" s="246"/>
      <c r="ED101" s="240"/>
      <c r="EE101" s="241"/>
      <c r="EF101" s="248"/>
      <c r="EG101" s="247"/>
      <c r="EH101" s="249"/>
      <c r="EI101" s="244"/>
      <c r="EJ101" s="245"/>
      <c r="EK101" s="239"/>
      <c r="EL101" s="246"/>
      <c r="EM101" s="240"/>
      <c r="EN101" s="241"/>
      <c r="EO101" s="248"/>
      <c r="EP101" s="247"/>
      <c r="EQ101" s="249"/>
      <c r="ER101" s="244"/>
      <c r="ES101" s="245"/>
      <c r="ET101" s="239"/>
      <c r="EU101" s="246"/>
      <c r="EV101" s="240"/>
      <c r="EW101" s="241"/>
      <c r="EX101" s="242"/>
      <c r="EY101" s="241"/>
      <c r="EZ101" s="243"/>
      <c r="FA101" s="244"/>
      <c r="FB101" s="245"/>
      <c r="FC101" s="239"/>
      <c r="FD101" s="246"/>
      <c r="FE101" s="240"/>
      <c r="FF101" s="241"/>
      <c r="FG101" s="242"/>
      <c r="FH101" s="241"/>
      <c r="FI101" s="243"/>
      <c r="FJ101" s="244"/>
      <c r="FK101" s="245"/>
      <c r="FL101" s="239"/>
      <c r="FM101" s="246"/>
      <c r="FN101" s="240"/>
      <c r="FO101" s="241"/>
      <c r="FP101" s="242"/>
      <c r="FQ101" s="241"/>
      <c r="FR101" s="243"/>
      <c r="FS101" s="244"/>
      <c r="FT101" s="245"/>
      <c r="FU101" s="239"/>
      <c r="FV101" s="246"/>
      <c r="FW101" s="240"/>
      <c r="FX101" s="241"/>
      <c r="FY101" s="242"/>
      <c r="FZ101" s="241"/>
      <c r="GA101" s="243"/>
      <c r="GB101" s="244"/>
      <c r="GC101" s="245"/>
      <c r="GD101" s="239"/>
      <c r="GE101" s="246"/>
      <c r="GF101" s="240"/>
      <c r="GG101" s="241"/>
      <c r="GH101" s="242"/>
      <c r="GI101" s="241"/>
      <c r="GJ101" s="243"/>
      <c r="GK101" s="244"/>
      <c r="GL101" s="245"/>
      <c r="GM101" s="239"/>
      <c r="GN101" s="246"/>
      <c r="GO101" s="240"/>
      <c r="GP101" s="241"/>
      <c r="GQ101" s="242"/>
      <c r="GR101" s="241"/>
      <c r="GS101" s="243"/>
      <c r="GT101" s="244"/>
      <c r="GU101" s="250"/>
      <c r="GV101" s="140"/>
      <c r="GW101" s="251"/>
      <c r="GX101" s="82"/>
      <c r="GY101" s="82"/>
      <c r="GZ101" s="699"/>
      <c r="HA101" s="253"/>
      <c r="HB101" s="116"/>
    </row>
    <row r="102" spans="1:210" x14ac:dyDescent="0.25">
      <c r="A102"/>
      <c r="B102" s="116"/>
      <c r="C102" s="116"/>
      <c r="D102" s="41"/>
      <c r="E102" s="42"/>
      <c r="F102" s="43"/>
      <c r="G102" s="44"/>
      <c r="H102" s="45"/>
      <c r="I102" s="46"/>
      <c r="J102" s="230"/>
      <c r="K102" s="231"/>
      <c r="L102" s="282"/>
      <c r="M102" s="232"/>
      <c r="N102" s="233"/>
      <c r="O102" s="254"/>
      <c r="P102" s="89"/>
      <c r="Q102" s="89"/>
      <c r="R102" s="235"/>
      <c r="S102" s="235"/>
      <c r="T102" s="235"/>
      <c r="U102" s="45">
        <f t="shared" si="7"/>
        <v>0</v>
      </c>
      <c r="V102" s="236"/>
      <c r="W102" s="237"/>
      <c r="X102" s="238"/>
      <c r="Y102" s="239"/>
      <c r="Z102" s="240"/>
      <c r="AA102" s="241"/>
      <c r="AB102" s="242"/>
      <c r="AC102" s="241"/>
      <c r="AD102" s="243"/>
      <c r="AE102" s="244"/>
      <c r="AF102" s="245"/>
      <c r="AG102" s="239"/>
      <c r="AH102" s="246"/>
      <c r="AI102" s="240"/>
      <c r="AJ102" s="241"/>
      <c r="AK102" s="242"/>
      <c r="AL102" s="247"/>
      <c r="AM102" s="243"/>
      <c r="AN102" s="244"/>
      <c r="AO102" s="245"/>
      <c r="AP102" s="239"/>
      <c r="AQ102" s="246"/>
      <c r="AR102" s="240"/>
      <c r="AS102" s="241"/>
      <c r="AT102" s="242"/>
      <c r="AU102" s="241"/>
      <c r="AV102" s="243"/>
      <c r="AW102" s="244"/>
      <c r="AX102" s="245"/>
      <c r="AY102" s="239"/>
      <c r="AZ102" s="246"/>
      <c r="BA102" s="240"/>
      <c r="BB102" s="241"/>
      <c r="BC102" s="242"/>
      <c r="BD102" s="247"/>
      <c r="BE102" s="243"/>
      <c r="BF102" s="244"/>
      <c r="BG102" s="245"/>
      <c r="BH102" s="239"/>
      <c r="BI102" s="246"/>
      <c r="BJ102" s="240"/>
      <c r="BK102" s="241"/>
      <c r="BL102" s="242"/>
      <c r="BM102" s="247"/>
      <c r="BN102" s="243"/>
      <c r="BO102" s="244"/>
      <c r="BP102" s="245"/>
      <c r="BQ102" s="239"/>
      <c r="BR102" s="246"/>
      <c r="BS102" s="240"/>
      <c r="BT102" s="241"/>
      <c r="BU102" s="242"/>
      <c r="BV102" s="241"/>
      <c r="BW102" s="243"/>
      <c r="BX102" s="244"/>
      <c r="BY102" s="245"/>
      <c r="BZ102" s="239"/>
      <c r="CA102" s="246"/>
      <c r="CB102" s="240"/>
      <c r="CC102" s="241"/>
      <c r="CD102" s="242"/>
      <c r="CE102" s="241"/>
      <c r="CF102" s="243"/>
      <c r="CG102" s="244"/>
      <c r="CH102" s="245"/>
      <c r="CI102" s="239"/>
      <c r="CJ102" s="246"/>
      <c r="CK102" s="240"/>
      <c r="CL102" s="241"/>
      <c r="CM102" s="242"/>
      <c r="CN102" s="241"/>
      <c r="CO102" s="243"/>
      <c r="CP102" s="244"/>
      <c r="CQ102" s="245"/>
      <c r="CR102" s="239"/>
      <c r="CS102" s="246"/>
      <c r="CT102" s="240"/>
      <c r="CU102" s="241"/>
      <c r="CV102" s="248"/>
      <c r="CW102" s="247"/>
      <c r="CX102" s="249"/>
      <c r="CY102" s="244"/>
      <c r="CZ102" s="245"/>
      <c r="DA102" s="239"/>
      <c r="DB102" s="246"/>
      <c r="DC102" s="240"/>
      <c r="DD102" s="241"/>
      <c r="DE102" s="242"/>
      <c r="DF102" s="241"/>
      <c r="DG102" s="243"/>
      <c r="DH102" s="244"/>
      <c r="DI102" s="245"/>
      <c r="DJ102" s="239"/>
      <c r="DK102" s="246"/>
      <c r="DL102" s="240"/>
      <c r="DM102" s="241"/>
      <c r="DN102" s="248"/>
      <c r="DO102" s="247"/>
      <c r="DP102" s="249"/>
      <c r="DQ102" s="244"/>
      <c r="DR102" s="245"/>
      <c r="DS102" s="239"/>
      <c r="DT102" s="246"/>
      <c r="DU102" s="240"/>
      <c r="DV102" s="241"/>
      <c r="DW102" s="242"/>
      <c r="DX102" s="241"/>
      <c r="DY102" s="243"/>
      <c r="DZ102" s="244"/>
      <c r="EA102" s="245"/>
      <c r="EB102" s="239"/>
      <c r="EC102" s="246"/>
      <c r="ED102" s="240"/>
      <c r="EE102" s="241"/>
      <c r="EF102" s="248"/>
      <c r="EG102" s="247"/>
      <c r="EH102" s="249"/>
      <c r="EI102" s="244"/>
      <c r="EJ102" s="245"/>
      <c r="EK102" s="239"/>
      <c r="EL102" s="246"/>
      <c r="EM102" s="240"/>
      <c r="EN102" s="241"/>
      <c r="EO102" s="248"/>
      <c r="EP102" s="247"/>
      <c r="EQ102" s="249"/>
      <c r="ER102" s="244"/>
      <c r="ES102" s="245"/>
      <c r="ET102" s="239"/>
      <c r="EU102" s="246"/>
      <c r="EV102" s="240"/>
      <c r="EW102" s="241"/>
      <c r="EX102" s="242"/>
      <c r="EY102" s="241"/>
      <c r="EZ102" s="243"/>
      <c r="FA102" s="244"/>
      <c r="FB102" s="245"/>
      <c r="FC102" s="239"/>
      <c r="FD102" s="246"/>
      <c r="FE102" s="240"/>
      <c r="FF102" s="241"/>
      <c r="FG102" s="242"/>
      <c r="FH102" s="241"/>
      <c r="FI102" s="243"/>
      <c r="FJ102" s="244"/>
      <c r="FK102" s="245"/>
      <c r="FL102" s="239"/>
      <c r="FM102" s="246"/>
      <c r="FN102" s="240"/>
      <c r="FO102" s="241"/>
      <c r="FP102" s="242"/>
      <c r="FQ102" s="241"/>
      <c r="FR102" s="243"/>
      <c r="FS102" s="244"/>
      <c r="FT102" s="245"/>
      <c r="FU102" s="239"/>
      <c r="FV102" s="246"/>
      <c r="FW102" s="240"/>
      <c r="FX102" s="241"/>
      <c r="FY102" s="242"/>
      <c r="FZ102" s="241"/>
      <c r="GA102" s="243"/>
      <c r="GB102" s="244"/>
      <c r="GC102" s="245"/>
      <c r="GD102" s="239"/>
      <c r="GE102" s="246"/>
      <c r="GF102" s="240"/>
      <c r="GG102" s="241"/>
      <c r="GH102" s="242"/>
      <c r="GI102" s="241"/>
      <c r="GJ102" s="243"/>
      <c r="GK102" s="244"/>
      <c r="GL102" s="245"/>
      <c r="GM102" s="239"/>
      <c r="GN102" s="246"/>
      <c r="GO102" s="240"/>
      <c r="GP102" s="241"/>
      <c r="GQ102" s="242"/>
      <c r="GR102" s="241"/>
      <c r="GS102" s="243"/>
      <c r="GT102" s="244"/>
      <c r="GU102" s="250"/>
      <c r="GV102" s="140"/>
      <c r="GW102" s="251"/>
      <c r="GX102" s="82"/>
      <c r="GY102" s="82"/>
      <c r="GZ102" s="699"/>
      <c r="HA102" s="253"/>
    </row>
    <row r="103" spans="1:210" ht="16.5" thickBot="1" x14ac:dyDescent="0.3">
      <c r="A103"/>
      <c r="B103" s="116"/>
      <c r="C103" s="116"/>
      <c r="D103" s="41"/>
      <c r="E103" s="42"/>
      <c r="F103" s="43"/>
      <c r="G103" s="44"/>
      <c r="H103" s="45"/>
      <c r="I103" s="46"/>
      <c r="J103" s="230"/>
      <c r="K103" s="231"/>
      <c r="L103" s="282"/>
      <c r="M103" s="232"/>
      <c r="N103" s="233"/>
      <c r="O103" s="254"/>
      <c r="P103" s="255"/>
      <c r="Q103" s="89"/>
      <c r="R103" s="235"/>
      <c r="S103" s="235"/>
      <c r="T103" s="235"/>
      <c r="U103" s="45">
        <f t="shared" si="7"/>
        <v>0</v>
      </c>
      <c r="V103" s="236"/>
      <c r="W103" s="237"/>
      <c r="X103" s="238"/>
      <c r="Y103" s="239"/>
      <c r="Z103" s="240"/>
      <c r="AA103" s="241"/>
      <c r="AB103" s="242"/>
      <c r="AC103" s="241"/>
      <c r="AD103" s="243"/>
      <c r="AE103" s="244"/>
      <c r="AF103" s="245"/>
      <c r="AG103" s="239"/>
      <c r="AH103" s="246"/>
      <c r="AI103" s="240"/>
      <c r="AJ103" s="241"/>
      <c r="AK103" s="242"/>
      <c r="AL103" s="247"/>
      <c r="AM103" s="243"/>
      <c r="AN103" s="244"/>
      <c r="AO103" s="245"/>
      <c r="AP103" s="239"/>
      <c r="AQ103" s="246"/>
      <c r="AR103" s="240"/>
      <c r="AS103" s="241"/>
      <c r="AT103" s="242"/>
      <c r="AU103" s="241"/>
      <c r="AV103" s="243"/>
      <c r="AW103" s="244"/>
      <c r="AX103" s="245"/>
      <c r="AY103" s="239"/>
      <c r="AZ103" s="246"/>
      <c r="BA103" s="240"/>
      <c r="BB103" s="241"/>
      <c r="BC103" s="242"/>
      <c r="BD103" s="247"/>
      <c r="BE103" s="243"/>
      <c r="BF103" s="244"/>
      <c r="BG103" s="245"/>
      <c r="BH103" s="239"/>
      <c r="BI103" s="246"/>
      <c r="BJ103" s="240"/>
      <c r="BK103" s="241"/>
      <c r="BL103" s="242"/>
      <c r="BM103" s="247"/>
      <c r="BN103" s="243"/>
      <c r="BO103" s="244"/>
      <c r="BP103" s="245"/>
      <c r="BQ103" s="239"/>
      <c r="BR103" s="246"/>
      <c r="BS103" s="240"/>
      <c r="BT103" s="241"/>
      <c r="BU103" s="242"/>
      <c r="BV103" s="241"/>
      <c r="BW103" s="243"/>
      <c r="BX103" s="244"/>
      <c r="BY103" s="245"/>
      <c r="BZ103" s="239"/>
      <c r="CA103" s="246"/>
      <c r="CB103" s="240"/>
      <c r="CC103" s="241"/>
      <c r="CD103" s="242"/>
      <c r="CE103" s="241"/>
      <c r="CF103" s="243"/>
      <c r="CG103" s="244"/>
      <c r="CH103" s="245"/>
      <c r="CI103" s="239"/>
      <c r="CJ103" s="246"/>
      <c r="CK103" s="240"/>
      <c r="CL103" s="241"/>
      <c r="CM103" s="242"/>
      <c r="CN103" s="241"/>
      <c r="CO103" s="243"/>
      <c r="CP103" s="244"/>
      <c r="CQ103" s="245"/>
      <c r="CR103" s="239"/>
      <c r="CS103" s="246"/>
      <c r="CT103" s="240"/>
      <c r="CU103" s="241"/>
      <c r="CV103" s="248"/>
      <c r="CW103" s="247"/>
      <c r="CX103" s="249"/>
      <c r="CY103" s="244"/>
      <c r="CZ103" s="245"/>
      <c r="DA103" s="239"/>
      <c r="DB103" s="246"/>
      <c r="DC103" s="240"/>
      <c r="DD103" s="241"/>
      <c r="DE103" s="242"/>
      <c r="DF103" s="241"/>
      <c r="DG103" s="243"/>
      <c r="DH103" s="244"/>
      <c r="DI103" s="245"/>
      <c r="DJ103" s="239"/>
      <c r="DK103" s="246"/>
      <c r="DL103" s="240"/>
      <c r="DM103" s="241"/>
      <c r="DN103" s="248"/>
      <c r="DO103" s="247"/>
      <c r="DP103" s="249"/>
      <c r="DQ103" s="244"/>
      <c r="DR103" s="245"/>
      <c r="DS103" s="239"/>
      <c r="DT103" s="246"/>
      <c r="DU103" s="240"/>
      <c r="DV103" s="241"/>
      <c r="DW103" s="242"/>
      <c r="DX103" s="241"/>
      <c r="DY103" s="243"/>
      <c r="DZ103" s="244"/>
      <c r="EA103" s="245"/>
      <c r="EB103" s="239"/>
      <c r="EC103" s="246"/>
      <c r="ED103" s="240"/>
      <c r="EE103" s="241"/>
      <c r="EF103" s="248"/>
      <c r="EG103" s="247"/>
      <c r="EH103" s="249"/>
      <c r="EI103" s="244"/>
      <c r="EJ103" s="245"/>
      <c r="EK103" s="239"/>
      <c r="EL103" s="246"/>
      <c r="EM103" s="240"/>
      <c r="EN103" s="241"/>
      <c r="EO103" s="248"/>
      <c r="EP103" s="247"/>
      <c r="EQ103" s="249"/>
      <c r="ER103" s="244"/>
      <c r="ES103" s="245"/>
      <c r="ET103" s="239"/>
      <c r="EU103" s="246"/>
      <c r="EV103" s="240"/>
      <c r="EW103" s="241"/>
      <c r="EX103" s="242"/>
      <c r="EY103" s="241"/>
      <c r="EZ103" s="243"/>
      <c r="FA103" s="244"/>
      <c r="FB103" s="245"/>
      <c r="FC103" s="239"/>
      <c r="FD103" s="246"/>
      <c r="FE103" s="240"/>
      <c r="FF103" s="241"/>
      <c r="FG103" s="242"/>
      <c r="FH103" s="241"/>
      <c r="FI103" s="243"/>
      <c r="FJ103" s="244"/>
      <c r="FK103" s="245"/>
      <c r="FL103" s="239"/>
      <c r="FM103" s="246"/>
      <c r="FN103" s="240"/>
      <c r="FO103" s="241"/>
      <c r="FP103" s="242"/>
      <c r="FQ103" s="241"/>
      <c r="FR103" s="243"/>
      <c r="FS103" s="244"/>
      <c r="FT103" s="245"/>
      <c r="FU103" s="239"/>
      <c r="FV103" s="246"/>
      <c r="FW103" s="240"/>
      <c r="FX103" s="241"/>
      <c r="FY103" s="242"/>
      <c r="FZ103" s="241"/>
      <c r="GA103" s="243"/>
      <c r="GB103" s="244"/>
      <c r="GC103" s="245"/>
      <c r="GD103" s="239"/>
      <c r="GE103" s="246"/>
      <c r="GF103" s="240"/>
      <c r="GG103" s="241"/>
      <c r="GH103" s="242"/>
      <c r="GI103" s="241"/>
      <c r="GJ103" s="243"/>
      <c r="GK103" s="244"/>
      <c r="GL103" s="245"/>
      <c r="GM103" s="239"/>
      <c r="GN103" s="246"/>
      <c r="GO103" s="240"/>
      <c r="GP103" s="241"/>
      <c r="GQ103" s="242"/>
      <c r="GR103" s="241"/>
      <c r="GS103" s="243"/>
      <c r="GT103" s="244"/>
      <c r="GU103" s="250"/>
      <c r="GV103" s="140"/>
      <c r="GW103" s="256"/>
      <c r="GX103" s="37"/>
      <c r="GY103" s="37"/>
      <c r="GZ103" s="696"/>
      <c r="HA103" s="39"/>
    </row>
    <row r="104" spans="1:210" ht="20.25" thickTop="1" thickBot="1" x14ac:dyDescent="0.35">
      <c r="A104"/>
      <c r="B104" s="116"/>
      <c r="C104" s="116"/>
      <c r="D104" s="41"/>
      <c r="E104" s="42"/>
      <c r="F104" s="43"/>
      <c r="G104" s="44"/>
      <c r="H104" s="45"/>
      <c r="I104" s="46"/>
      <c r="J104" s="230"/>
      <c r="K104" s="231"/>
      <c r="L104" s="282"/>
      <c r="M104" s="232"/>
      <c r="N104" s="835" t="s">
        <v>34</v>
      </c>
      <c r="O104" s="836"/>
      <c r="P104" s="837">
        <f>SUM(P12:P103)</f>
        <v>763961.8600000001</v>
      </c>
      <c r="Q104" s="257"/>
      <c r="R104" s="235"/>
      <c r="S104" s="258"/>
      <c r="T104" s="235"/>
      <c r="U104" s="45">
        <f t="shared" si="7"/>
        <v>0</v>
      </c>
      <c r="V104" s="236"/>
      <c r="W104" s="237"/>
      <c r="X104" s="238"/>
      <c r="Y104" s="259"/>
      <c r="Z104" s="260"/>
      <c r="AA104" s="261"/>
      <c r="AB104" s="262"/>
      <c r="AC104" s="261"/>
      <c r="AD104" s="263"/>
      <c r="AE104" s="264"/>
      <c r="AF104" s="265"/>
      <c r="AG104" s="259"/>
      <c r="AH104" s="266"/>
      <c r="AI104" s="260"/>
      <c r="AJ104" s="261"/>
      <c r="AK104" s="262"/>
      <c r="AL104" s="267"/>
      <c r="AM104" s="263"/>
      <c r="AN104" s="264"/>
      <c r="AO104" s="265"/>
      <c r="AP104" s="259"/>
      <c r="AQ104" s="266"/>
      <c r="AR104" s="260"/>
      <c r="AS104" s="261"/>
      <c r="AT104" s="262"/>
      <c r="AU104" s="261"/>
      <c r="AV104" s="263"/>
      <c r="AW104" s="264"/>
      <c r="AX104" s="265"/>
      <c r="AY104" s="259"/>
      <c r="AZ104" s="266"/>
      <c r="BA104" s="260"/>
      <c r="BB104" s="261"/>
      <c r="BC104" s="262"/>
      <c r="BD104" s="267"/>
      <c r="BE104" s="263"/>
      <c r="BF104" s="264"/>
      <c r="BG104" s="265"/>
      <c r="BH104" s="259"/>
      <c r="BI104" s="266"/>
      <c r="BJ104" s="260"/>
      <c r="BK104" s="261"/>
      <c r="BL104" s="262"/>
      <c r="BM104" s="267"/>
      <c r="BN104" s="263"/>
      <c r="BO104" s="264"/>
      <c r="BP104" s="265"/>
      <c r="BQ104" s="259"/>
      <c r="BR104" s="266"/>
      <c r="BS104" s="260"/>
      <c r="BT104" s="261"/>
      <c r="BU104" s="262"/>
      <c r="BV104" s="261"/>
      <c r="BW104" s="263"/>
      <c r="BX104" s="264"/>
      <c r="BY104" s="265"/>
      <c r="BZ104" s="259"/>
      <c r="CA104" s="266"/>
      <c r="CB104" s="260"/>
      <c r="CC104" s="261"/>
      <c r="CD104" s="262"/>
      <c r="CE104" s="261"/>
      <c r="CF104" s="263"/>
      <c r="CG104" s="264"/>
      <c r="CH104" s="265"/>
      <c r="CI104" s="259"/>
      <c r="CJ104" s="266"/>
      <c r="CK104" s="260"/>
      <c r="CL104" s="261"/>
      <c r="CM104" s="262"/>
      <c r="CN104" s="261"/>
      <c r="CO104" s="263"/>
      <c r="CP104" s="264"/>
      <c r="CQ104" s="265"/>
      <c r="CR104" s="259"/>
      <c r="CS104" s="266"/>
      <c r="CT104" s="260"/>
      <c r="CU104" s="261"/>
      <c r="CV104" s="268"/>
      <c r="CW104" s="267"/>
      <c r="CX104" s="269"/>
      <c r="CY104" s="264"/>
      <c r="CZ104" s="265"/>
      <c r="DA104" s="259"/>
      <c r="DB104" s="266"/>
      <c r="DC104" s="260"/>
      <c r="DD104" s="261"/>
      <c r="DE104" s="262"/>
      <c r="DF104" s="261"/>
      <c r="DG104" s="263"/>
      <c r="DH104" s="264"/>
      <c r="DI104" s="265"/>
      <c r="DJ104" s="259"/>
      <c r="DK104" s="266"/>
      <c r="DL104" s="260"/>
      <c r="DM104" s="261"/>
      <c r="DN104" s="268"/>
      <c r="DO104" s="267"/>
      <c r="DP104" s="269"/>
      <c r="DQ104" s="264"/>
      <c r="DR104" s="265"/>
      <c r="DS104" s="259"/>
      <c r="DT104" s="266"/>
      <c r="DU104" s="260"/>
      <c r="DV104" s="261"/>
      <c r="DW104" s="262"/>
      <c r="DX104" s="261"/>
      <c r="DY104" s="263"/>
      <c r="DZ104" s="264"/>
      <c r="EA104" s="265"/>
      <c r="EB104" s="259"/>
      <c r="EC104" s="266"/>
      <c r="ED104" s="260"/>
      <c r="EE104" s="261"/>
      <c r="EF104" s="268"/>
      <c r="EG104" s="267"/>
      <c r="EH104" s="269"/>
      <c r="EI104" s="264"/>
      <c r="EJ104" s="265"/>
      <c r="EK104" s="259"/>
      <c r="EL104" s="266"/>
      <c r="EM104" s="260"/>
      <c r="EN104" s="261"/>
      <c r="EO104" s="268"/>
      <c r="EP104" s="267"/>
      <c r="EQ104" s="269"/>
      <c r="ER104" s="264"/>
      <c r="ES104" s="265"/>
      <c r="ET104" s="259"/>
      <c r="EU104" s="266"/>
      <c r="EV104" s="260"/>
      <c r="EW104" s="261"/>
      <c r="EX104" s="262"/>
      <c r="EY104" s="261"/>
      <c r="EZ104" s="263"/>
      <c r="FA104" s="264"/>
      <c r="FB104" s="265"/>
      <c r="FC104" s="259"/>
      <c r="FD104" s="266"/>
      <c r="FE104" s="260"/>
      <c r="FF104" s="261"/>
      <c r="FG104" s="262"/>
      <c r="FH104" s="261"/>
      <c r="FI104" s="263"/>
      <c r="FJ104" s="264"/>
      <c r="FK104" s="265"/>
      <c r="FL104" s="259"/>
      <c r="FM104" s="266"/>
      <c r="FN104" s="260"/>
      <c r="FO104" s="261"/>
      <c r="FP104" s="262"/>
      <c r="FQ104" s="261"/>
      <c r="FR104" s="263"/>
      <c r="FS104" s="264"/>
      <c r="FT104" s="265"/>
      <c r="FU104" s="259"/>
      <c r="FV104" s="266"/>
      <c r="FW104" s="260"/>
      <c r="FX104" s="261"/>
      <c r="FY104" s="262"/>
      <c r="FZ104" s="261"/>
      <c r="GA104" s="263"/>
      <c r="GB104" s="264"/>
      <c r="GC104" s="265"/>
      <c r="GD104" s="259"/>
      <c r="GE104" s="266"/>
      <c r="GF104" s="260"/>
      <c r="GG104" s="261"/>
      <c r="GH104" s="262"/>
      <c r="GI104" s="261"/>
      <c r="GJ104" s="263"/>
      <c r="GK104" s="264"/>
      <c r="GL104" s="265"/>
      <c r="GM104" s="259"/>
      <c r="GN104" s="266"/>
      <c r="GO104" s="260"/>
      <c r="GP104" s="261"/>
      <c r="GQ104" s="262"/>
      <c r="GR104" s="261"/>
      <c r="GS104" s="263"/>
      <c r="GT104" s="264"/>
      <c r="GU104" s="250"/>
      <c r="GV104" s="140"/>
      <c r="GW104" s="270"/>
      <c r="GX104" s="271"/>
      <c r="GY104" s="271"/>
      <c r="GZ104" s="700"/>
      <c r="HA104" s="39"/>
    </row>
    <row r="105" spans="1:210" ht="19.5" thickBot="1" x14ac:dyDescent="0.3">
      <c r="A105"/>
      <c r="B105" s="116"/>
      <c r="C105" s="116"/>
      <c r="D105" s="41"/>
      <c r="E105" s="42"/>
      <c r="F105" s="43"/>
      <c r="G105" s="44"/>
      <c r="H105" s="45"/>
      <c r="I105" s="46"/>
      <c r="J105" s="273"/>
      <c r="K105" s="231"/>
      <c r="L105" s="282"/>
      <c r="M105" s="232"/>
      <c r="N105" s="233"/>
      <c r="O105" s="254"/>
      <c r="P105" s="838"/>
      <c r="Q105" s="257"/>
      <c r="R105" s="235"/>
      <c r="S105" s="258"/>
      <c r="T105" s="235"/>
      <c r="U105" s="274">
        <f t="shared" si="7"/>
        <v>0</v>
      </c>
      <c r="V105" s="236"/>
      <c r="W105" s="237"/>
      <c r="X105" s="238"/>
      <c r="Y105" s="259"/>
      <c r="Z105" s="260"/>
      <c r="AA105" s="261"/>
      <c r="AB105" s="262"/>
      <c r="AC105" s="261"/>
      <c r="AD105" s="263"/>
      <c r="AE105" s="264"/>
      <c r="AF105" s="265"/>
      <c r="AG105" s="259"/>
      <c r="AH105" s="266"/>
      <c r="AI105" s="260"/>
      <c r="AJ105" s="261"/>
      <c r="AK105" s="262"/>
      <c r="AL105" s="267"/>
      <c r="AM105" s="263"/>
      <c r="AN105" s="264"/>
      <c r="AO105" s="265"/>
      <c r="AP105" s="259"/>
      <c r="AQ105" s="266"/>
      <c r="AR105" s="260"/>
      <c r="AS105" s="261"/>
      <c r="AT105" s="262"/>
      <c r="AU105" s="261"/>
      <c r="AV105" s="263"/>
      <c r="AW105" s="264"/>
      <c r="AX105" s="265"/>
      <c r="AY105" s="259"/>
      <c r="AZ105" s="266"/>
      <c r="BA105" s="260"/>
      <c r="BB105" s="261"/>
      <c r="BC105" s="262"/>
      <c r="BD105" s="267"/>
      <c r="BE105" s="263"/>
      <c r="BF105" s="264"/>
      <c r="BG105" s="265"/>
      <c r="BH105" s="259"/>
      <c r="BI105" s="266"/>
      <c r="BJ105" s="260"/>
      <c r="BK105" s="261"/>
      <c r="BL105" s="262"/>
      <c r="BM105" s="267"/>
      <c r="BN105" s="263"/>
      <c r="BO105" s="264"/>
      <c r="BP105" s="265"/>
      <c r="BQ105" s="259"/>
      <c r="BR105" s="266"/>
      <c r="BS105" s="260"/>
      <c r="BT105" s="261"/>
      <c r="BU105" s="262"/>
      <c r="BV105" s="261"/>
      <c r="BW105" s="263"/>
      <c r="BX105" s="264"/>
      <c r="BY105" s="265"/>
      <c r="BZ105" s="259"/>
      <c r="CA105" s="266"/>
      <c r="CB105" s="260"/>
      <c r="CC105" s="261"/>
      <c r="CD105" s="262"/>
      <c r="CE105" s="261"/>
      <c r="CF105" s="263"/>
      <c r="CG105" s="264"/>
      <c r="CH105" s="265"/>
      <c r="CI105" s="259"/>
      <c r="CJ105" s="266"/>
      <c r="CK105" s="260"/>
      <c r="CL105" s="261"/>
      <c r="CM105" s="262"/>
      <c r="CN105" s="261"/>
      <c r="CO105" s="263"/>
      <c r="CP105" s="264"/>
      <c r="CQ105" s="265"/>
      <c r="CR105" s="259"/>
      <c r="CS105" s="266"/>
      <c r="CT105" s="260"/>
      <c r="CU105" s="261"/>
      <c r="CV105" s="268"/>
      <c r="CW105" s="267"/>
      <c r="CX105" s="269"/>
      <c r="CY105" s="264"/>
      <c r="CZ105" s="265"/>
      <c r="DA105" s="259"/>
      <c r="DB105" s="266"/>
      <c r="DC105" s="260"/>
      <c r="DD105" s="261"/>
      <c r="DE105" s="262"/>
      <c r="DF105" s="261"/>
      <c r="DG105" s="263"/>
      <c r="DH105" s="264"/>
      <c r="DI105" s="265"/>
      <c r="DJ105" s="259"/>
      <c r="DK105" s="266"/>
      <c r="DL105" s="260"/>
      <c r="DM105" s="261"/>
      <c r="DN105" s="268"/>
      <c r="DO105" s="267"/>
      <c r="DP105" s="269"/>
      <c r="DQ105" s="264"/>
      <c r="DR105" s="265"/>
      <c r="DS105" s="259"/>
      <c r="DT105" s="266"/>
      <c r="DU105" s="260"/>
      <c r="DV105" s="261"/>
      <c r="DW105" s="262"/>
      <c r="DX105" s="261"/>
      <c r="DY105" s="263"/>
      <c r="DZ105" s="264"/>
      <c r="EA105" s="265"/>
      <c r="EB105" s="259"/>
      <c r="EC105" s="266"/>
      <c r="ED105" s="260"/>
      <c r="EE105" s="261"/>
      <c r="EF105" s="268"/>
      <c r="EG105" s="267"/>
      <c r="EH105" s="269"/>
      <c r="EI105" s="264"/>
      <c r="EJ105" s="265"/>
      <c r="EK105" s="259"/>
      <c r="EL105" s="266"/>
      <c r="EM105" s="260"/>
      <c r="EN105" s="261"/>
      <c r="EO105" s="268"/>
      <c r="EP105" s="267"/>
      <c r="EQ105" s="269"/>
      <c r="ER105" s="264"/>
      <c r="ES105" s="265"/>
      <c r="ET105" s="259"/>
      <c r="EU105" s="266"/>
      <c r="EV105" s="260"/>
      <c r="EW105" s="261"/>
      <c r="EX105" s="262"/>
      <c r="EY105" s="261"/>
      <c r="EZ105" s="263"/>
      <c r="FA105" s="264"/>
      <c r="FB105" s="265"/>
      <c r="FC105" s="259"/>
      <c r="FD105" s="266"/>
      <c r="FE105" s="260"/>
      <c r="FF105" s="261"/>
      <c r="FG105" s="262"/>
      <c r="FH105" s="261"/>
      <c r="FI105" s="263"/>
      <c r="FJ105" s="264"/>
      <c r="FK105" s="265"/>
      <c r="FL105" s="259"/>
      <c r="FM105" s="266"/>
      <c r="FN105" s="260"/>
      <c r="FO105" s="261"/>
      <c r="FP105" s="262"/>
      <c r="FQ105" s="261"/>
      <c r="FR105" s="263"/>
      <c r="FS105" s="264"/>
      <c r="FT105" s="265"/>
      <c r="FU105" s="259"/>
      <c r="FV105" s="266"/>
      <c r="FW105" s="260"/>
      <c r="FX105" s="261"/>
      <c r="FY105" s="262"/>
      <c r="FZ105" s="261"/>
      <c r="GA105" s="263"/>
      <c r="GB105" s="264"/>
      <c r="GC105" s="265"/>
      <c r="GD105" s="259"/>
      <c r="GE105" s="266"/>
      <c r="GF105" s="260"/>
      <c r="GG105" s="261"/>
      <c r="GH105" s="262"/>
      <c r="GI105" s="261"/>
      <c r="GJ105" s="263"/>
      <c r="GK105" s="264"/>
      <c r="GL105" s="265"/>
      <c r="GM105" s="259"/>
      <c r="GN105" s="266"/>
      <c r="GO105" s="260"/>
      <c r="GP105" s="261"/>
      <c r="GQ105" s="262"/>
      <c r="GR105" s="261"/>
      <c r="GS105" s="263"/>
      <c r="GT105" s="264"/>
      <c r="GU105" s="250"/>
      <c r="GV105" s="140"/>
      <c r="GW105" s="270"/>
      <c r="GX105" s="271"/>
      <c r="GY105" s="271"/>
      <c r="GZ105" s="700"/>
      <c r="HA105" s="39"/>
    </row>
    <row r="106" spans="1:210" ht="16.5" thickTop="1" x14ac:dyDescent="0.25">
      <c r="A106"/>
      <c r="B106" s="116"/>
      <c r="C106" s="116"/>
      <c r="D106" s="41"/>
      <c r="E106" s="42"/>
      <c r="F106" s="43"/>
      <c r="G106" s="44"/>
      <c r="H106" s="45"/>
      <c r="I106" s="46"/>
      <c r="J106" s="230"/>
      <c r="K106" s="231"/>
      <c r="L106" s="282"/>
      <c r="M106" s="232"/>
      <c r="N106" s="233"/>
      <c r="O106" s="254"/>
      <c r="P106" s="275"/>
      <c r="Q106" s="275"/>
      <c r="R106" s="235"/>
      <c r="S106" s="235"/>
      <c r="T106" s="235"/>
      <c r="U106" s="274">
        <f t="shared" si="7"/>
        <v>0</v>
      </c>
      <c r="V106" s="236"/>
      <c r="W106" s="237"/>
      <c r="X106" s="238"/>
      <c r="Y106" s="259"/>
      <c r="Z106" s="260"/>
      <c r="AA106" s="261"/>
      <c r="AB106" s="262"/>
      <c r="AC106" s="261"/>
      <c r="AD106" s="263"/>
      <c r="AE106" s="264"/>
      <c r="AF106" s="265"/>
      <c r="AG106" s="259"/>
      <c r="AH106" s="266"/>
      <c r="AI106" s="260"/>
      <c r="AJ106" s="261"/>
      <c r="AK106" s="262"/>
      <c r="AL106" s="267"/>
      <c r="AM106" s="263"/>
      <c r="AN106" s="264"/>
      <c r="AO106" s="265"/>
      <c r="AP106" s="259"/>
      <c r="AQ106" s="266"/>
      <c r="AR106" s="260"/>
      <c r="AS106" s="261"/>
      <c r="AT106" s="262"/>
      <c r="AU106" s="261"/>
      <c r="AV106" s="263"/>
      <c r="AW106" s="264"/>
      <c r="AX106" s="265"/>
      <c r="AY106" s="259"/>
      <c r="AZ106" s="266"/>
      <c r="BA106" s="260"/>
      <c r="BB106" s="261"/>
      <c r="BC106" s="262"/>
      <c r="BD106" s="267"/>
      <c r="BE106" s="263"/>
      <c r="BF106" s="264"/>
      <c r="BG106" s="265"/>
      <c r="BH106" s="259"/>
      <c r="BI106" s="266"/>
      <c r="BJ106" s="260"/>
      <c r="BK106" s="261"/>
      <c r="BL106" s="262"/>
      <c r="BM106" s="267"/>
      <c r="BN106" s="263"/>
      <c r="BO106" s="264"/>
      <c r="BP106" s="265"/>
      <c r="BQ106" s="259"/>
      <c r="BR106" s="266"/>
      <c r="BS106" s="260"/>
      <c r="BT106" s="261"/>
      <c r="BU106" s="262"/>
      <c r="BV106" s="261"/>
      <c r="BW106" s="263"/>
      <c r="BX106" s="264"/>
      <c r="BY106" s="265"/>
      <c r="BZ106" s="259"/>
      <c r="CA106" s="266"/>
      <c r="CB106" s="260"/>
      <c r="CC106" s="261"/>
      <c r="CD106" s="262"/>
      <c r="CE106" s="261"/>
      <c r="CF106" s="263"/>
      <c r="CG106" s="264"/>
      <c r="CH106" s="265"/>
      <c r="CI106" s="259"/>
      <c r="CJ106" s="266"/>
      <c r="CK106" s="260"/>
      <c r="CL106" s="261"/>
      <c r="CM106" s="262"/>
      <c r="CN106" s="261"/>
      <c r="CO106" s="263"/>
      <c r="CP106" s="264"/>
      <c r="CQ106" s="265"/>
      <c r="CR106" s="259"/>
      <c r="CS106" s="266"/>
      <c r="CT106" s="260"/>
      <c r="CU106" s="261"/>
      <c r="CV106" s="268"/>
      <c r="CW106" s="267"/>
      <c r="CX106" s="269"/>
      <c r="CY106" s="264"/>
      <c r="CZ106" s="265"/>
      <c r="DA106" s="259"/>
      <c r="DB106" s="266"/>
      <c r="DC106" s="260"/>
      <c r="DD106" s="261"/>
      <c r="DE106" s="262"/>
      <c r="DF106" s="261"/>
      <c r="DG106" s="263"/>
      <c r="DH106" s="264"/>
      <c r="DI106" s="265"/>
      <c r="DJ106" s="259"/>
      <c r="DK106" s="266"/>
      <c r="DL106" s="260"/>
      <c r="DM106" s="261"/>
      <c r="DN106" s="268"/>
      <c r="DO106" s="267"/>
      <c r="DP106" s="269"/>
      <c r="DQ106" s="264"/>
      <c r="DR106" s="265"/>
      <c r="DS106" s="259"/>
      <c r="DT106" s="266"/>
      <c r="DU106" s="260"/>
      <c r="DV106" s="261"/>
      <c r="DW106" s="262"/>
      <c r="DX106" s="261"/>
      <c r="DY106" s="263"/>
      <c r="DZ106" s="264"/>
      <c r="EA106" s="265"/>
      <c r="EB106" s="259"/>
      <c r="EC106" s="266"/>
      <c r="ED106" s="260"/>
      <c r="EE106" s="261"/>
      <c r="EF106" s="268"/>
      <c r="EG106" s="267"/>
      <c r="EH106" s="269"/>
      <c r="EI106" s="264"/>
      <c r="EJ106" s="265"/>
      <c r="EK106" s="259"/>
      <c r="EL106" s="266"/>
      <c r="EM106" s="260"/>
      <c r="EN106" s="261"/>
      <c r="EO106" s="268"/>
      <c r="EP106" s="267"/>
      <c r="EQ106" s="269"/>
      <c r="ER106" s="264"/>
      <c r="ES106" s="265"/>
      <c r="ET106" s="259"/>
      <c r="EU106" s="266"/>
      <c r="EV106" s="260"/>
      <c r="EW106" s="261"/>
      <c r="EX106" s="262"/>
      <c r="EY106" s="261"/>
      <c r="EZ106" s="263"/>
      <c r="FA106" s="264"/>
      <c r="FB106" s="265"/>
      <c r="FC106" s="259"/>
      <c r="FD106" s="266"/>
      <c r="FE106" s="260"/>
      <c r="FF106" s="261"/>
      <c r="FG106" s="262"/>
      <c r="FH106" s="261"/>
      <c r="FI106" s="263"/>
      <c r="FJ106" s="264"/>
      <c r="FK106" s="265"/>
      <c r="FL106" s="259"/>
      <c r="FM106" s="266"/>
      <c r="FN106" s="260"/>
      <c r="FO106" s="261"/>
      <c r="FP106" s="262"/>
      <c r="FQ106" s="261"/>
      <c r="FR106" s="263"/>
      <c r="FS106" s="264"/>
      <c r="FT106" s="265"/>
      <c r="FU106" s="259"/>
      <c r="FV106" s="266"/>
      <c r="FW106" s="260"/>
      <c r="FX106" s="261"/>
      <c r="FY106" s="262"/>
      <c r="FZ106" s="261"/>
      <c r="GA106" s="263"/>
      <c r="GB106" s="264"/>
      <c r="GC106" s="265"/>
      <c r="GD106" s="259"/>
      <c r="GE106" s="266"/>
      <c r="GF106" s="260"/>
      <c r="GG106" s="261"/>
      <c r="GH106" s="262"/>
      <c r="GI106" s="261"/>
      <c r="GJ106" s="263"/>
      <c r="GK106" s="264"/>
      <c r="GL106" s="265"/>
      <c r="GM106" s="259"/>
      <c r="GN106" s="266"/>
      <c r="GO106" s="260"/>
      <c r="GP106" s="261"/>
      <c r="GQ106" s="262"/>
      <c r="GR106" s="261"/>
      <c r="GS106" s="263"/>
      <c r="GT106" s="264"/>
      <c r="GU106" s="250"/>
      <c r="GV106" s="140"/>
      <c r="GW106" s="270"/>
      <c r="GX106" s="271"/>
      <c r="GY106" s="271"/>
      <c r="GZ106" s="700"/>
      <c r="HA106" s="39"/>
    </row>
    <row r="107" spans="1:210" ht="16.5" thickBot="1" x14ac:dyDescent="0.3">
      <c r="A107"/>
      <c r="B107" s="116"/>
      <c r="C107" s="116"/>
      <c r="D107" s="41"/>
      <c r="E107" s="42"/>
      <c r="F107" s="43"/>
      <c r="G107" s="44"/>
      <c r="H107" s="45"/>
      <c r="I107" s="46"/>
      <c r="J107" s="230"/>
      <c r="K107" s="231"/>
      <c r="L107" s="282"/>
      <c r="M107" s="232"/>
      <c r="N107" s="233"/>
      <c r="O107" s="254"/>
      <c r="P107" s="275"/>
      <c r="Q107" s="275"/>
      <c r="R107" s="276"/>
      <c r="S107" s="631"/>
      <c r="T107" s="631"/>
      <c r="U107" s="45">
        <f t="shared" si="7"/>
        <v>0</v>
      </c>
      <c r="V107" s="277"/>
      <c r="W107" s="245"/>
      <c r="X107" s="238"/>
      <c r="Y107" s="259"/>
      <c r="Z107" s="240"/>
      <c r="AA107" s="261"/>
      <c r="AB107" s="262"/>
      <c r="AC107" s="261"/>
      <c r="AD107" s="263"/>
      <c r="AE107" s="264"/>
      <c r="AF107" s="265"/>
      <c r="AG107" s="259"/>
      <c r="AH107" s="278"/>
      <c r="AI107" s="240"/>
      <c r="AJ107" s="261"/>
      <c r="AK107" s="262"/>
      <c r="AL107" s="267"/>
      <c r="AM107" s="263"/>
      <c r="AN107" s="264"/>
      <c r="AO107" s="279"/>
      <c r="AP107" s="280"/>
      <c r="AQ107" s="278"/>
      <c r="AR107" s="240"/>
      <c r="AS107" s="261"/>
      <c r="AT107" s="262"/>
      <c r="AU107" s="261"/>
      <c r="AV107" s="263"/>
      <c r="AW107" s="264"/>
      <c r="AX107" s="279"/>
      <c r="AY107" s="280"/>
      <c r="AZ107" s="278"/>
      <c r="BA107" s="240"/>
      <c r="BB107" s="261"/>
      <c r="BC107" s="262"/>
      <c r="BD107" s="267"/>
      <c r="BE107" s="263"/>
      <c r="BF107" s="264"/>
      <c r="BG107" s="279"/>
      <c r="BH107" s="280"/>
      <c r="BI107" s="278"/>
      <c r="BJ107" s="240"/>
      <c r="BK107" s="261"/>
      <c r="BL107" s="262"/>
      <c r="BM107" s="267"/>
      <c r="BN107" s="263"/>
      <c r="BO107" s="264"/>
      <c r="BP107" s="279"/>
      <c r="BQ107" s="280"/>
      <c r="BR107" s="278"/>
      <c r="BS107" s="240"/>
      <c r="BT107" s="261"/>
      <c r="BU107" s="262"/>
      <c r="BV107" s="261"/>
      <c r="BW107" s="263"/>
      <c r="BX107" s="264"/>
      <c r="BY107" s="279"/>
      <c r="BZ107" s="280"/>
      <c r="CA107" s="278"/>
      <c r="CB107" s="240"/>
      <c r="CC107" s="261"/>
      <c r="CD107" s="262"/>
      <c r="CE107" s="261"/>
      <c r="CF107" s="263"/>
      <c r="CG107" s="264"/>
      <c r="CH107" s="279"/>
      <c r="CI107" s="280"/>
      <c r="CJ107" s="278"/>
      <c r="CK107" s="240"/>
      <c r="CL107" s="261"/>
      <c r="CM107" s="262"/>
      <c r="CN107" s="261"/>
      <c r="CO107" s="263"/>
      <c r="CP107" s="264"/>
      <c r="CQ107" s="279"/>
      <c r="CR107" s="280"/>
      <c r="CS107" s="278"/>
      <c r="CT107" s="240"/>
      <c r="CU107" s="261"/>
      <c r="CV107" s="268"/>
      <c r="CW107" s="267"/>
      <c r="CX107" s="269"/>
      <c r="CY107" s="264"/>
      <c r="CZ107" s="279"/>
      <c r="DA107" s="280"/>
      <c r="DB107" s="278"/>
      <c r="DC107" s="240"/>
      <c r="DD107" s="261"/>
      <c r="DE107" s="262"/>
      <c r="DF107" s="261"/>
      <c r="DG107" s="263"/>
      <c r="DH107" s="264"/>
      <c r="DI107" s="279"/>
      <c r="DJ107" s="280"/>
      <c r="DK107" s="278"/>
      <c r="DL107" s="240"/>
      <c r="DM107" s="261"/>
      <c r="DN107" s="268"/>
      <c r="DO107" s="267"/>
      <c r="DP107" s="269"/>
      <c r="DQ107" s="264"/>
      <c r="DR107" s="279"/>
      <c r="DS107" s="280"/>
      <c r="DT107" s="278"/>
      <c r="DU107" s="240"/>
      <c r="DV107" s="261"/>
      <c r="DW107" s="262"/>
      <c r="DX107" s="261"/>
      <c r="DY107" s="263"/>
      <c r="DZ107" s="264"/>
      <c r="EA107" s="279"/>
      <c r="EB107" s="280"/>
      <c r="EC107" s="278"/>
      <c r="ED107" s="240"/>
      <c r="EE107" s="261"/>
      <c r="EF107" s="268"/>
      <c r="EG107" s="267"/>
      <c r="EH107" s="269"/>
      <c r="EI107" s="264"/>
      <c r="EJ107" s="279"/>
      <c r="EK107" s="280"/>
      <c r="EL107" s="278"/>
      <c r="EM107" s="240"/>
      <c r="EN107" s="261"/>
      <c r="EO107" s="268"/>
      <c r="EP107" s="267"/>
      <c r="EQ107" s="269"/>
      <c r="ER107" s="264"/>
      <c r="ES107" s="279"/>
      <c r="ET107" s="280"/>
      <c r="EU107" s="278"/>
      <c r="EV107" s="240"/>
      <c r="EW107" s="261"/>
      <c r="EX107" s="262"/>
      <c r="EY107" s="261"/>
      <c r="EZ107" s="263"/>
      <c r="FA107" s="264"/>
      <c r="FB107" s="279"/>
      <c r="FC107" s="280"/>
      <c r="FD107" s="278"/>
      <c r="FE107" s="240"/>
      <c r="FF107" s="261"/>
      <c r="FG107" s="262"/>
      <c r="FH107" s="261"/>
      <c r="FI107" s="263"/>
      <c r="FJ107" s="264"/>
      <c r="FK107" s="279"/>
      <c r="FL107" s="280"/>
      <c r="FM107" s="278"/>
      <c r="FN107" s="240"/>
      <c r="FO107" s="261"/>
      <c r="FP107" s="262"/>
      <c r="FQ107" s="261"/>
      <c r="FR107" s="263"/>
      <c r="FS107" s="264"/>
      <c r="FT107" s="279"/>
      <c r="FU107" s="280"/>
      <c r="FV107" s="278"/>
      <c r="FW107" s="240"/>
      <c r="FX107" s="261"/>
      <c r="FY107" s="262"/>
      <c r="FZ107" s="261"/>
      <c r="GA107" s="263"/>
      <c r="GB107" s="264"/>
      <c r="GC107" s="279"/>
      <c r="GD107" s="280"/>
      <c r="GE107" s="278"/>
      <c r="GF107" s="240"/>
      <c r="GG107" s="261"/>
      <c r="GH107" s="262"/>
      <c r="GI107" s="261"/>
      <c r="GJ107" s="263"/>
      <c r="GK107" s="264"/>
      <c r="GL107" s="279"/>
      <c r="GM107" s="280"/>
      <c r="GN107" s="278"/>
      <c r="GO107" s="240"/>
      <c r="GP107" s="261"/>
      <c r="GQ107" s="262"/>
      <c r="GR107" s="261"/>
      <c r="GS107" s="263"/>
      <c r="GT107" s="264"/>
      <c r="GU107" s="250"/>
      <c r="GV107" s="30"/>
      <c r="GW107" s="281"/>
      <c r="GX107" s="271"/>
      <c r="GY107" s="271"/>
      <c r="GZ107" s="700"/>
      <c r="HA107" s="39"/>
    </row>
    <row r="108" spans="1:210" ht="17.25" thickTop="1" thickBot="1" x14ac:dyDescent="0.3">
      <c r="A108"/>
      <c r="B108" s="116"/>
      <c r="C108" s="116"/>
      <c r="D108" s="41"/>
      <c r="E108" s="42"/>
      <c r="F108" s="43"/>
      <c r="G108" s="44"/>
      <c r="H108" s="45"/>
      <c r="I108" s="46"/>
      <c r="J108" s="230"/>
      <c r="K108" s="282"/>
      <c r="L108" s="282"/>
      <c r="M108" s="232"/>
      <c r="N108" s="283"/>
      <c r="O108" s="284"/>
      <c r="P108" s="839" t="s">
        <v>35</v>
      </c>
      <c r="Q108" s="840"/>
      <c r="R108" s="840"/>
      <c r="S108" s="285">
        <f>SUM(S12:S107)</f>
        <v>0</v>
      </c>
      <c r="T108" s="632"/>
      <c r="U108" s="287">
        <f>SUM(U12:U107)</f>
        <v>24914798.999999996</v>
      </c>
      <c r="V108" s="288"/>
      <c r="W108" s="245"/>
      <c r="X108" s="289">
        <f t="shared" ref="X108:BC108" si="8">SUM(X12:X107)</f>
        <v>475813.1999999999</v>
      </c>
      <c r="Y108" s="290">
        <f t="shared" si="8"/>
        <v>0</v>
      </c>
      <c r="Z108" s="290">
        <f t="shared" si="8"/>
        <v>0</v>
      </c>
      <c r="AA108" s="290">
        <f t="shared" si="8"/>
        <v>0</v>
      </c>
      <c r="AB108" s="290">
        <f t="shared" si="8"/>
        <v>0</v>
      </c>
      <c r="AC108" s="290">
        <f t="shared" si="8"/>
        <v>0</v>
      </c>
      <c r="AD108" s="290">
        <f t="shared" si="8"/>
        <v>0</v>
      </c>
      <c r="AE108" s="290">
        <f t="shared" si="8"/>
        <v>0</v>
      </c>
      <c r="AF108" s="290">
        <f t="shared" si="8"/>
        <v>0</v>
      </c>
      <c r="AG108" s="290">
        <f t="shared" si="8"/>
        <v>0</v>
      </c>
      <c r="AH108" s="290">
        <f t="shared" si="8"/>
        <v>0</v>
      </c>
      <c r="AI108" s="290">
        <f t="shared" si="8"/>
        <v>0</v>
      </c>
      <c r="AJ108" s="290">
        <f t="shared" si="8"/>
        <v>0</v>
      </c>
      <c r="AK108" s="290">
        <f t="shared" si="8"/>
        <v>0</v>
      </c>
      <c r="AL108" s="290">
        <f t="shared" si="8"/>
        <v>0</v>
      </c>
      <c r="AM108" s="290">
        <f t="shared" si="8"/>
        <v>0</v>
      </c>
      <c r="AN108" s="290">
        <f t="shared" si="8"/>
        <v>0</v>
      </c>
      <c r="AO108" s="290">
        <f t="shared" si="8"/>
        <v>0</v>
      </c>
      <c r="AP108" s="290">
        <f t="shared" si="8"/>
        <v>0</v>
      </c>
      <c r="AQ108" s="290">
        <f t="shared" si="8"/>
        <v>0</v>
      </c>
      <c r="AR108" s="290">
        <f t="shared" si="8"/>
        <v>0</v>
      </c>
      <c r="AS108" s="290">
        <f t="shared" si="8"/>
        <v>0</v>
      </c>
      <c r="AT108" s="290">
        <f t="shared" si="8"/>
        <v>0</v>
      </c>
      <c r="AU108" s="290">
        <f t="shared" si="8"/>
        <v>0</v>
      </c>
      <c r="AV108" s="290">
        <f t="shared" si="8"/>
        <v>0</v>
      </c>
      <c r="AW108" s="290">
        <f t="shared" si="8"/>
        <v>0</v>
      </c>
      <c r="AX108" s="290">
        <f t="shared" si="8"/>
        <v>0</v>
      </c>
      <c r="AY108" s="290">
        <f t="shared" si="8"/>
        <v>0</v>
      </c>
      <c r="AZ108" s="290">
        <f t="shared" si="8"/>
        <v>0</v>
      </c>
      <c r="BA108" s="290">
        <f t="shared" si="8"/>
        <v>0</v>
      </c>
      <c r="BB108" s="290">
        <f t="shared" si="8"/>
        <v>0</v>
      </c>
      <c r="BC108" s="290">
        <f t="shared" si="8"/>
        <v>0</v>
      </c>
      <c r="BD108" s="290">
        <f t="shared" ref="BD108:CI108" si="9">SUM(BD12:BD107)</f>
        <v>0</v>
      </c>
      <c r="BE108" s="290">
        <f t="shared" si="9"/>
        <v>0</v>
      </c>
      <c r="BF108" s="290">
        <f t="shared" si="9"/>
        <v>0</v>
      </c>
      <c r="BG108" s="290">
        <f t="shared" si="9"/>
        <v>0</v>
      </c>
      <c r="BH108" s="290">
        <f t="shared" si="9"/>
        <v>0</v>
      </c>
      <c r="BI108" s="290">
        <f t="shared" si="9"/>
        <v>0</v>
      </c>
      <c r="BJ108" s="290">
        <f t="shared" si="9"/>
        <v>0</v>
      </c>
      <c r="BK108" s="290">
        <f t="shared" si="9"/>
        <v>0</v>
      </c>
      <c r="BL108" s="290">
        <f t="shared" si="9"/>
        <v>0</v>
      </c>
      <c r="BM108" s="290">
        <f t="shared" si="9"/>
        <v>0</v>
      </c>
      <c r="BN108" s="290">
        <f t="shared" si="9"/>
        <v>0</v>
      </c>
      <c r="BO108" s="290">
        <f t="shared" si="9"/>
        <v>0</v>
      </c>
      <c r="BP108" s="290">
        <f t="shared" si="9"/>
        <v>0</v>
      </c>
      <c r="BQ108" s="290">
        <f t="shared" si="9"/>
        <v>0</v>
      </c>
      <c r="BR108" s="290">
        <f t="shared" si="9"/>
        <v>0</v>
      </c>
      <c r="BS108" s="290">
        <f t="shared" si="9"/>
        <v>0</v>
      </c>
      <c r="BT108" s="290">
        <f t="shared" si="9"/>
        <v>0</v>
      </c>
      <c r="BU108" s="290">
        <f t="shared" si="9"/>
        <v>0</v>
      </c>
      <c r="BV108" s="290">
        <f t="shared" si="9"/>
        <v>0</v>
      </c>
      <c r="BW108" s="290">
        <f t="shared" si="9"/>
        <v>0</v>
      </c>
      <c r="BX108" s="290">
        <f t="shared" si="9"/>
        <v>0</v>
      </c>
      <c r="BY108" s="290">
        <f t="shared" si="9"/>
        <v>0</v>
      </c>
      <c r="BZ108" s="290">
        <f t="shared" si="9"/>
        <v>0</v>
      </c>
      <c r="CA108" s="290">
        <f t="shared" si="9"/>
        <v>0</v>
      </c>
      <c r="CB108" s="290">
        <f t="shared" si="9"/>
        <v>0</v>
      </c>
      <c r="CC108" s="290">
        <f t="shared" si="9"/>
        <v>0</v>
      </c>
      <c r="CD108" s="290">
        <f t="shared" si="9"/>
        <v>0</v>
      </c>
      <c r="CE108" s="290">
        <f t="shared" si="9"/>
        <v>0</v>
      </c>
      <c r="CF108" s="290">
        <f t="shared" si="9"/>
        <v>0</v>
      </c>
      <c r="CG108" s="290">
        <f t="shared" si="9"/>
        <v>0</v>
      </c>
      <c r="CH108" s="290">
        <f t="shared" si="9"/>
        <v>0</v>
      </c>
      <c r="CI108" s="290">
        <f t="shared" si="9"/>
        <v>0</v>
      </c>
      <c r="CJ108" s="290">
        <f t="shared" ref="CJ108:DO108" si="10">SUM(CJ12:CJ107)</f>
        <v>0</v>
      </c>
      <c r="CK108" s="290">
        <f t="shared" si="10"/>
        <v>0</v>
      </c>
      <c r="CL108" s="290">
        <f t="shared" si="10"/>
        <v>0</v>
      </c>
      <c r="CM108" s="290">
        <f t="shared" si="10"/>
        <v>0</v>
      </c>
      <c r="CN108" s="290">
        <f t="shared" si="10"/>
        <v>0</v>
      </c>
      <c r="CO108" s="290">
        <f t="shared" si="10"/>
        <v>0</v>
      </c>
      <c r="CP108" s="290">
        <f t="shared" si="10"/>
        <v>0</v>
      </c>
      <c r="CQ108" s="290">
        <f t="shared" si="10"/>
        <v>0</v>
      </c>
      <c r="CR108" s="290">
        <f t="shared" si="10"/>
        <v>0</v>
      </c>
      <c r="CS108" s="290">
        <f t="shared" si="10"/>
        <v>0</v>
      </c>
      <c r="CT108" s="290">
        <f t="shared" si="10"/>
        <v>0</v>
      </c>
      <c r="CU108" s="290">
        <f t="shared" si="10"/>
        <v>0</v>
      </c>
      <c r="CV108" s="290">
        <f t="shared" si="10"/>
        <v>0</v>
      </c>
      <c r="CW108" s="290">
        <f t="shared" si="10"/>
        <v>0</v>
      </c>
      <c r="CX108" s="290">
        <f t="shared" si="10"/>
        <v>0</v>
      </c>
      <c r="CY108" s="290">
        <f t="shared" si="10"/>
        <v>0</v>
      </c>
      <c r="CZ108" s="290">
        <f t="shared" si="10"/>
        <v>0</v>
      </c>
      <c r="DA108" s="290">
        <f t="shared" si="10"/>
        <v>0</v>
      </c>
      <c r="DB108" s="290">
        <f t="shared" si="10"/>
        <v>0</v>
      </c>
      <c r="DC108" s="290">
        <f t="shared" si="10"/>
        <v>0</v>
      </c>
      <c r="DD108" s="290">
        <f t="shared" si="10"/>
        <v>0</v>
      </c>
      <c r="DE108" s="290">
        <f t="shared" si="10"/>
        <v>0</v>
      </c>
      <c r="DF108" s="290">
        <f t="shared" si="10"/>
        <v>0</v>
      </c>
      <c r="DG108" s="290">
        <f t="shared" si="10"/>
        <v>0</v>
      </c>
      <c r="DH108" s="290">
        <f t="shared" si="10"/>
        <v>0</v>
      </c>
      <c r="DI108" s="290">
        <f t="shared" si="10"/>
        <v>0</v>
      </c>
      <c r="DJ108" s="290">
        <f t="shared" si="10"/>
        <v>0</v>
      </c>
      <c r="DK108" s="290">
        <f t="shared" si="10"/>
        <v>0</v>
      </c>
      <c r="DL108" s="290">
        <f t="shared" si="10"/>
        <v>0</v>
      </c>
      <c r="DM108" s="290">
        <f t="shared" si="10"/>
        <v>0</v>
      </c>
      <c r="DN108" s="290">
        <f t="shared" si="10"/>
        <v>0</v>
      </c>
      <c r="DO108" s="290">
        <f t="shared" si="10"/>
        <v>0</v>
      </c>
      <c r="DP108" s="290">
        <f t="shared" ref="DP108:EU108" si="11">SUM(DP12:DP107)</f>
        <v>0</v>
      </c>
      <c r="DQ108" s="290">
        <f t="shared" si="11"/>
        <v>0</v>
      </c>
      <c r="DR108" s="290">
        <f t="shared" si="11"/>
        <v>0</v>
      </c>
      <c r="DS108" s="290">
        <f t="shared" si="11"/>
        <v>0</v>
      </c>
      <c r="DT108" s="290">
        <f t="shared" si="11"/>
        <v>0</v>
      </c>
      <c r="DU108" s="290">
        <f t="shared" si="11"/>
        <v>0</v>
      </c>
      <c r="DV108" s="290">
        <f t="shared" si="11"/>
        <v>0</v>
      </c>
      <c r="DW108" s="290">
        <f t="shared" si="11"/>
        <v>0</v>
      </c>
      <c r="DX108" s="290">
        <f t="shared" si="11"/>
        <v>0</v>
      </c>
      <c r="DY108" s="290">
        <f t="shared" si="11"/>
        <v>0</v>
      </c>
      <c r="DZ108" s="290">
        <f t="shared" si="11"/>
        <v>0</v>
      </c>
      <c r="EA108" s="290">
        <f t="shared" si="11"/>
        <v>0</v>
      </c>
      <c r="EB108" s="290">
        <f t="shared" si="11"/>
        <v>0</v>
      </c>
      <c r="EC108" s="290">
        <f t="shared" si="11"/>
        <v>0</v>
      </c>
      <c r="ED108" s="290">
        <f t="shared" si="11"/>
        <v>0</v>
      </c>
      <c r="EE108" s="290">
        <f t="shared" si="11"/>
        <v>0</v>
      </c>
      <c r="EF108" s="290">
        <f t="shared" si="11"/>
        <v>0</v>
      </c>
      <c r="EG108" s="290">
        <f t="shared" si="11"/>
        <v>0</v>
      </c>
      <c r="EH108" s="290">
        <f t="shared" si="11"/>
        <v>0</v>
      </c>
      <c r="EI108" s="290">
        <f t="shared" si="11"/>
        <v>0</v>
      </c>
      <c r="EJ108" s="290">
        <f t="shared" si="11"/>
        <v>0</v>
      </c>
      <c r="EK108" s="290">
        <f t="shared" si="11"/>
        <v>0</v>
      </c>
      <c r="EL108" s="290">
        <f t="shared" si="11"/>
        <v>0</v>
      </c>
      <c r="EM108" s="290">
        <f t="shared" si="11"/>
        <v>0</v>
      </c>
      <c r="EN108" s="290">
        <f t="shared" si="11"/>
        <v>0</v>
      </c>
      <c r="EO108" s="290">
        <f t="shared" si="11"/>
        <v>0</v>
      </c>
      <c r="EP108" s="290">
        <f t="shared" si="11"/>
        <v>0</v>
      </c>
      <c r="EQ108" s="290">
        <f t="shared" si="11"/>
        <v>0</v>
      </c>
      <c r="ER108" s="290">
        <f t="shared" si="11"/>
        <v>0</v>
      </c>
      <c r="ES108" s="290">
        <f t="shared" si="11"/>
        <v>0</v>
      </c>
      <c r="ET108" s="290">
        <f t="shared" si="11"/>
        <v>0</v>
      </c>
      <c r="EU108" s="290">
        <f t="shared" si="11"/>
        <v>0</v>
      </c>
      <c r="EV108" s="290">
        <f t="shared" ref="EV108:GT108" si="12">SUM(EV12:EV107)</f>
        <v>0</v>
      </c>
      <c r="EW108" s="290">
        <f t="shared" si="12"/>
        <v>0</v>
      </c>
      <c r="EX108" s="290">
        <f t="shared" si="12"/>
        <v>0</v>
      </c>
      <c r="EY108" s="290">
        <f t="shared" si="12"/>
        <v>0</v>
      </c>
      <c r="EZ108" s="290">
        <f t="shared" si="12"/>
        <v>0</v>
      </c>
      <c r="FA108" s="290">
        <f t="shared" si="12"/>
        <v>0</v>
      </c>
      <c r="FB108" s="290">
        <f t="shared" si="12"/>
        <v>0</v>
      </c>
      <c r="FC108" s="290">
        <f t="shared" si="12"/>
        <v>0</v>
      </c>
      <c r="FD108" s="290">
        <f t="shared" si="12"/>
        <v>0</v>
      </c>
      <c r="FE108" s="290">
        <f t="shared" si="12"/>
        <v>0</v>
      </c>
      <c r="FF108" s="290">
        <f t="shared" si="12"/>
        <v>0</v>
      </c>
      <c r="FG108" s="290">
        <f t="shared" si="12"/>
        <v>0</v>
      </c>
      <c r="FH108" s="290">
        <f t="shared" si="12"/>
        <v>0</v>
      </c>
      <c r="FI108" s="290">
        <f t="shared" si="12"/>
        <v>0</v>
      </c>
      <c r="FJ108" s="290">
        <f t="shared" si="12"/>
        <v>0</v>
      </c>
      <c r="FK108" s="290">
        <f t="shared" si="12"/>
        <v>0</v>
      </c>
      <c r="FL108" s="290">
        <f t="shared" si="12"/>
        <v>0</v>
      </c>
      <c r="FM108" s="290">
        <f t="shared" si="12"/>
        <v>0</v>
      </c>
      <c r="FN108" s="290">
        <f t="shared" si="12"/>
        <v>0</v>
      </c>
      <c r="FO108" s="290">
        <f t="shared" si="12"/>
        <v>0</v>
      </c>
      <c r="FP108" s="290">
        <f t="shared" si="12"/>
        <v>0</v>
      </c>
      <c r="FQ108" s="290">
        <f t="shared" si="12"/>
        <v>0</v>
      </c>
      <c r="FR108" s="290">
        <f t="shared" si="12"/>
        <v>0</v>
      </c>
      <c r="FS108" s="290">
        <f t="shared" si="12"/>
        <v>0</v>
      </c>
      <c r="FT108" s="290">
        <f t="shared" si="12"/>
        <v>0</v>
      </c>
      <c r="FU108" s="290">
        <f t="shared" si="12"/>
        <v>0</v>
      </c>
      <c r="FV108" s="290">
        <f t="shared" si="12"/>
        <v>0</v>
      </c>
      <c r="FW108" s="290">
        <f t="shared" si="12"/>
        <v>0</v>
      </c>
      <c r="FX108" s="290">
        <f t="shared" si="12"/>
        <v>0</v>
      </c>
      <c r="FY108" s="290">
        <f t="shared" si="12"/>
        <v>0</v>
      </c>
      <c r="FZ108" s="290">
        <f t="shared" si="12"/>
        <v>0</v>
      </c>
      <c r="GA108" s="290">
        <f t="shared" si="12"/>
        <v>0</v>
      </c>
      <c r="GB108" s="290">
        <f t="shared" si="12"/>
        <v>0</v>
      </c>
      <c r="GC108" s="290">
        <f t="shared" si="12"/>
        <v>0</v>
      </c>
      <c r="GD108" s="290">
        <f t="shared" si="12"/>
        <v>0</v>
      </c>
      <c r="GE108" s="290">
        <f t="shared" si="12"/>
        <v>0</v>
      </c>
      <c r="GF108" s="290">
        <f t="shared" si="12"/>
        <v>0</v>
      </c>
      <c r="GG108" s="290">
        <f t="shared" si="12"/>
        <v>0</v>
      </c>
      <c r="GH108" s="290">
        <f t="shared" si="12"/>
        <v>0</v>
      </c>
      <c r="GI108" s="290">
        <f t="shared" si="12"/>
        <v>0</v>
      </c>
      <c r="GJ108" s="290">
        <f t="shared" si="12"/>
        <v>0</v>
      </c>
      <c r="GK108" s="290">
        <f t="shared" si="12"/>
        <v>0</v>
      </c>
      <c r="GL108" s="290">
        <f t="shared" si="12"/>
        <v>0</v>
      </c>
      <c r="GM108" s="290">
        <f t="shared" si="12"/>
        <v>0</v>
      </c>
      <c r="GN108" s="290">
        <f t="shared" si="12"/>
        <v>0</v>
      </c>
      <c r="GO108" s="290">
        <f t="shared" si="12"/>
        <v>0</v>
      </c>
      <c r="GP108" s="290">
        <f t="shared" si="12"/>
        <v>0</v>
      </c>
      <c r="GQ108" s="290">
        <f t="shared" si="12"/>
        <v>0</v>
      </c>
      <c r="GR108" s="290">
        <f t="shared" si="12"/>
        <v>0</v>
      </c>
      <c r="GS108" s="290">
        <f t="shared" si="12"/>
        <v>0</v>
      </c>
      <c r="GT108" s="290">
        <f t="shared" si="12"/>
        <v>0</v>
      </c>
      <c r="GU108" s="140"/>
      <c r="GV108" s="291">
        <f>SUM(GV12:GV107)</f>
        <v>170352</v>
      </c>
      <c r="GW108" s="292"/>
      <c r="GX108" s="293"/>
      <c r="GY108" s="293"/>
      <c r="GZ108" s="701"/>
      <c r="HA108" s="295">
        <f>SUM(HA12:HA107)</f>
        <v>44544</v>
      </c>
    </row>
    <row r="109" spans="1:210" x14ac:dyDescent="0.25">
      <c r="B109" s="116"/>
      <c r="C109" s="116"/>
      <c r="D109" s="41"/>
      <c r="E109" s="42"/>
      <c r="F109" s="43"/>
      <c r="G109" s="44"/>
      <c r="H109" s="45"/>
      <c r="I109" s="46"/>
      <c r="J109" s="230"/>
      <c r="K109" s="282"/>
      <c r="L109" s="282"/>
      <c r="M109" s="232"/>
      <c r="N109" s="283"/>
      <c r="O109" s="284"/>
      <c r="P109" s="296"/>
      <c r="Q109" s="297"/>
      <c r="R109" s="298"/>
      <c r="S109" s="298"/>
      <c r="T109" s="298"/>
      <c r="U109" s="45"/>
      <c r="V109" s="288"/>
      <c r="W109" s="245"/>
      <c r="X109" s="290"/>
      <c r="Y109" s="299"/>
      <c r="Z109" s="300"/>
      <c r="AA109" s="301"/>
      <c r="AB109" s="42"/>
      <c r="AC109" s="301"/>
      <c r="AD109" s="302"/>
      <c r="AE109" s="124"/>
      <c r="AF109" s="116"/>
      <c r="AG109" s="79"/>
      <c r="AH109" s="303"/>
      <c r="AI109" s="300"/>
      <c r="AJ109" s="301"/>
      <c r="AK109" s="42"/>
      <c r="AL109" s="304"/>
      <c r="AM109" s="302"/>
      <c r="AN109" s="124"/>
      <c r="AP109" s="60"/>
      <c r="AQ109" s="303"/>
      <c r="AR109" s="300"/>
      <c r="AS109" s="301"/>
      <c r="AT109" s="42"/>
      <c r="AU109" s="301"/>
      <c r="AV109" s="302"/>
      <c r="AW109" s="124"/>
      <c r="AY109" s="60"/>
      <c r="AZ109" s="303"/>
      <c r="BA109" s="300"/>
      <c r="BB109" s="301"/>
      <c r="BC109" s="42"/>
      <c r="BD109" s="304"/>
      <c r="BE109" s="302"/>
      <c r="BF109" s="124"/>
      <c r="BH109" s="60"/>
      <c r="BI109" s="303"/>
      <c r="BJ109" s="300"/>
      <c r="BK109" s="301"/>
      <c r="BL109" s="42"/>
      <c r="BM109" s="304"/>
      <c r="BN109" s="302"/>
      <c r="BO109" s="124"/>
      <c r="BQ109" s="60"/>
      <c r="BR109" s="303"/>
      <c r="BS109" s="300"/>
      <c r="BT109" s="301"/>
      <c r="BU109" s="42"/>
      <c r="BV109" s="301"/>
      <c r="BW109" s="302"/>
      <c r="BX109" s="124"/>
      <c r="BZ109" s="60"/>
      <c r="CA109" s="303"/>
      <c r="CB109" s="300"/>
      <c r="CC109" s="301"/>
      <c r="CD109" s="42"/>
      <c r="CE109" s="301"/>
      <c r="CF109" s="302"/>
      <c r="CG109" s="124"/>
      <c r="CI109" s="60"/>
      <c r="CJ109" s="303"/>
      <c r="CK109" s="300"/>
      <c r="CL109" s="301"/>
      <c r="CM109" s="42"/>
      <c r="CN109" s="301"/>
      <c r="CO109" s="302"/>
      <c r="CP109" s="124"/>
      <c r="CR109" s="60"/>
      <c r="CS109" s="303"/>
      <c r="CT109" s="300"/>
      <c r="CU109" s="301"/>
      <c r="CV109" s="305"/>
      <c r="CW109" s="304"/>
      <c r="CX109" s="306"/>
      <c r="CY109" s="124"/>
      <c r="DA109" s="60"/>
      <c r="DB109" s="303"/>
      <c r="DC109" s="300"/>
      <c r="DD109" s="301"/>
      <c r="DE109" s="42"/>
      <c r="DF109" s="301"/>
      <c r="DG109" s="302"/>
      <c r="DH109" s="124"/>
      <c r="DJ109" s="60"/>
      <c r="DK109" s="303"/>
      <c r="DL109" s="300"/>
      <c r="DM109" s="301"/>
      <c r="DN109" s="305"/>
      <c r="DO109" s="304"/>
      <c r="DP109" s="306"/>
      <c r="DQ109" s="124"/>
      <c r="DS109" s="60"/>
      <c r="DT109" s="303"/>
      <c r="DU109" s="300"/>
      <c r="DV109" s="301"/>
      <c r="DW109" s="42"/>
      <c r="DX109" s="301"/>
      <c r="DY109" s="302"/>
      <c r="DZ109" s="124"/>
      <c r="EB109" s="60"/>
      <c r="EC109" s="303"/>
      <c r="ED109" s="300"/>
      <c r="EE109" s="301"/>
      <c r="EF109" s="305"/>
      <c r="EG109" s="304"/>
      <c r="EH109" s="306"/>
      <c r="EI109" s="124"/>
      <c r="EK109" s="60"/>
      <c r="EL109" s="303"/>
      <c r="EM109" s="300"/>
      <c r="EN109" s="301"/>
      <c r="EO109" s="305"/>
      <c r="EP109" s="304"/>
      <c r="EQ109" s="306"/>
      <c r="ER109" s="124"/>
      <c r="ET109" s="60"/>
      <c r="EU109" s="303"/>
      <c r="EV109" s="300"/>
      <c r="EW109" s="301"/>
      <c r="EX109" s="42"/>
      <c r="EY109" s="301"/>
      <c r="EZ109" s="302"/>
      <c r="FA109" s="124"/>
      <c r="FC109" s="60"/>
      <c r="FD109" s="303"/>
      <c r="FE109" s="300"/>
      <c r="FF109" s="301"/>
      <c r="FG109" s="42"/>
      <c r="FH109" s="301"/>
      <c r="FI109" s="302"/>
      <c r="FJ109" s="124"/>
      <c r="FL109" s="60"/>
      <c r="FM109" s="303"/>
      <c r="FN109" s="300"/>
      <c r="FO109" s="301"/>
      <c r="FP109" s="42"/>
      <c r="FQ109" s="301"/>
      <c r="FR109" s="302"/>
      <c r="FS109" s="124"/>
      <c r="FU109" s="60"/>
      <c r="FV109" s="303"/>
      <c r="FW109" s="300"/>
      <c r="FX109" s="301"/>
      <c r="FY109" s="42"/>
      <c r="FZ109" s="301"/>
      <c r="GA109" s="302"/>
      <c r="GB109" s="124"/>
      <c r="GD109" s="60"/>
      <c r="GE109" s="303"/>
      <c r="GF109" s="300"/>
      <c r="GG109" s="301"/>
      <c r="GH109" s="42"/>
      <c r="GI109" s="301"/>
      <c r="GJ109" s="302"/>
      <c r="GK109" s="124"/>
      <c r="GM109" s="60"/>
      <c r="GN109" s="303"/>
      <c r="GO109" s="300"/>
      <c r="GP109" s="301"/>
      <c r="GQ109" s="42"/>
      <c r="GR109" s="301"/>
      <c r="GS109" s="302"/>
      <c r="GT109" s="124"/>
      <c r="GU109" s="250"/>
      <c r="GV109"/>
      <c r="GX109" s="308"/>
      <c r="GY109" s="308"/>
      <c r="GZ109" s="702"/>
      <c r="HA109"/>
    </row>
    <row r="110" spans="1:210" ht="16.5" thickBot="1" x14ac:dyDescent="0.3">
      <c r="B110" s="116"/>
      <c r="C110" s="116"/>
      <c r="D110" s="41"/>
      <c r="E110" s="42"/>
      <c r="F110" s="43"/>
      <c r="G110" s="44"/>
      <c r="H110" s="45"/>
      <c r="I110" s="46"/>
      <c r="J110" s="230"/>
      <c r="K110" s="282"/>
      <c r="L110" s="282"/>
      <c r="M110" s="232"/>
      <c r="N110" s="283"/>
      <c r="O110" s="284"/>
      <c r="P110" s="296"/>
      <c r="Q110" s="297"/>
      <c r="R110" s="298"/>
      <c r="S110" s="298"/>
      <c r="T110" s="298"/>
      <c r="U110" s="45"/>
      <c r="V110" s="288"/>
      <c r="W110" s="245"/>
      <c r="X110" s="290"/>
      <c r="Y110" s="299"/>
      <c r="Z110" s="300"/>
      <c r="AA110" s="301"/>
      <c r="AB110" s="42"/>
      <c r="AC110" s="301"/>
      <c r="AD110" s="302"/>
      <c r="AE110" s="124"/>
      <c r="AF110" s="116"/>
      <c r="AG110" s="79"/>
      <c r="AH110" s="303"/>
      <c r="AI110" s="300"/>
      <c r="AJ110" s="301"/>
      <c r="AK110" s="42"/>
      <c r="AL110" s="304"/>
      <c r="AM110" s="302"/>
      <c r="AN110" s="124"/>
      <c r="AP110" s="60"/>
      <c r="AQ110" s="303"/>
      <c r="AR110" s="300"/>
      <c r="AS110" s="301"/>
      <c r="AT110" s="42"/>
      <c r="AU110" s="301"/>
      <c r="AV110" s="302"/>
      <c r="AW110" s="124"/>
      <c r="AY110" s="60"/>
      <c r="AZ110" s="303"/>
      <c r="BA110" s="300"/>
      <c r="BB110" s="301"/>
      <c r="BC110" s="42"/>
      <c r="BD110" s="304"/>
      <c r="BE110" s="302"/>
      <c r="BF110" s="124"/>
      <c r="BH110" s="60"/>
      <c r="BI110" s="303"/>
      <c r="BJ110" s="300"/>
      <c r="BK110" s="301"/>
      <c r="BL110" s="42"/>
      <c r="BM110" s="304"/>
      <c r="BN110" s="302"/>
      <c r="BO110" s="124"/>
      <c r="BQ110" s="60"/>
      <c r="BR110" s="303"/>
      <c r="BS110" s="300"/>
      <c r="BT110" s="301"/>
      <c r="BU110" s="42"/>
      <c r="BV110" s="301"/>
      <c r="BW110" s="302"/>
      <c r="BX110" s="124"/>
      <c r="BZ110" s="60"/>
      <c r="CA110" s="303"/>
      <c r="CB110" s="300"/>
      <c r="CC110" s="301"/>
      <c r="CD110" s="42"/>
      <c r="CE110" s="301"/>
      <c r="CF110" s="302"/>
      <c r="CG110" s="124"/>
      <c r="CI110" s="60"/>
      <c r="CJ110" s="303"/>
      <c r="CK110" s="300"/>
      <c r="CL110" s="301"/>
      <c r="CM110" s="42"/>
      <c r="CN110" s="301"/>
      <c r="CO110" s="302"/>
      <c r="CP110" s="124"/>
      <c r="CR110" s="60"/>
      <c r="CS110" s="303"/>
      <c r="CT110" s="300"/>
      <c r="CU110" s="301"/>
      <c r="CV110" s="305"/>
      <c r="CW110" s="304"/>
      <c r="CX110" s="306"/>
      <c r="CY110" s="124"/>
      <c r="DA110" s="60"/>
      <c r="DB110" s="303"/>
      <c r="DC110" s="300"/>
      <c r="DD110" s="301"/>
      <c r="DE110" s="42"/>
      <c r="DF110" s="301"/>
      <c r="DG110" s="302"/>
      <c r="DH110" s="124"/>
      <c r="DJ110" s="60"/>
      <c r="DK110" s="303"/>
      <c r="DL110" s="300"/>
      <c r="DM110" s="301"/>
      <c r="DN110" s="305"/>
      <c r="DO110" s="304"/>
      <c r="DP110" s="306"/>
      <c r="DQ110" s="124"/>
      <c r="DS110" s="60"/>
      <c r="DT110" s="303"/>
      <c r="DU110" s="300"/>
      <c r="DV110" s="301"/>
      <c r="DW110" s="42"/>
      <c r="DX110" s="301"/>
      <c r="DY110" s="302"/>
      <c r="DZ110" s="124"/>
      <c r="EB110" s="60"/>
      <c r="EC110" s="303"/>
      <c r="ED110" s="300"/>
      <c r="EE110" s="301"/>
      <c r="EF110" s="305"/>
      <c r="EG110" s="304"/>
      <c r="EH110" s="306"/>
      <c r="EI110" s="124"/>
      <c r="EK110" s="60"/>
      <c r="EL110" s="303"/>
      <c r="EM110" s="300"/>
      <c r="EN110" s="301"/>
      <c r="EO110" s="305"/>
      <c r="EP110" s="304"/>
      <c r="EQ110" s="306"/>
      <c r="ER110" s="124"/>
      <c r="ET110" s="60"/>
      <c r="EU110" s="303"/>
      <c r="EV110" s="300"/>
      <c r="EW110" s="301"/>
      <c r="EX110" s="42"/>
      <c r="EY110" s="301"/>
      <c r="EZ110" s="302"/>
      <c r="FA110" s="124"/>
      <c r="FC110" s="60"/>
      <c r="FD110" s="303"/>
      <c r="FE110" s="300"/>
      <c r="FF110" s="301"/>
      <c r="FG110" s="42"/>
      <c r="FH110" s="301"/>
      <c r="FI110" s="302"/>
      <c r="FJ110" s="124"/>
      <c r="FL110" s="60"/>
      <c r="FM110" s="303"/>
      <c r="FN110" s="300"/>
      <c r="FO110" s="301"/>
      <c r="FP110" s="42"/>
      <c r="FQ110" s="301"/>
      <c r="FR110" s="302"/>
      <c r="FS110" s="124"/>
      <c r="FU110" s="60"/>
      <c r="FV110" s="303"/>
      <c r="FW110" s="300"/>
      <c r="FX110" s="301"/>
      <c r="FY110" s="42"/>
      <c r="FZ110" s="301"/>
      <c r="GA110" s="302"/>
      <c r="GB110" s="124"/>
      <c r="GD110" s="60"/>
      <c r="GE110" s="303"/>
      <c r="GF110" s="300"/>
      <c r="GG110" s="301"/>
      <c r="GH110" s="42"/>
      <c r="GI110" s="301"/>
      <c r="GJ110" s="302"/>
      <c r="GK110" s="124"/>
      <c r="GM110" s="60"/>
      <c r="GN110" s="303"/>
      <c r="GO110" s="300"/>
      <c r="GP110" s="301"/>
      <c r="GQ110" s="42"/>
      <c r="GR110" s="301"/>
      <c r="GS110" s="302"/>
      <c r="GT110" s="124"/>
      <c r="GU110" s="250"/>
      <c r="GV110"/>
      <c r="GX110" s="308"/>
      <c r="GY110" s="308"/>
      <c r="GZ110" s="702"/>
      <c r="HA110"/>
    </row>
    <row r="111" spans="1:210" ht="16.5" thickTop="1" x14ac:dyDescent="0.25">
      <c r="B111" s="116"/>
      <c r="C111" s="116"/>
      <c r="D111" s="41"/>
      <c r="E111" s="42"/>
      <c r="F111" s="43"/>
      <c r="G111" s="44"/>
      <c r="H111" s="45"/>
      <c r="I111" s="46"/>
      <c r="J111" s="230"/>
      <c r="K111" s="282"/>
      <c r="L111" s="282"/>
      <c r="M111" s="232"/>
      <c r="N111" s="283"/>
      <c r="O111" s="254"/>
      <c r="P111" s="841" t="s">
        <v>36</v>
      </c>
      <c r="Q111" s="842"/>
      <c r="R111" s="842"/>
      <c r="S111" s="633"/>
      <c r="T111" s="633"/>
      <c r="U111" s="826">
        <f>HA108+GV108+X108+U108+S108</f>
        <v>25605508.199999996</v>
      </c>
      <c r="V111" s="827"/>
      <c r="W111" s="245"/>
      <c r="X111" s="290"/>
      <c r="Y111" s="299"/>
      <c r="Z111" s="300"/>
      <c r="AA111" s="301"/>
      <c r="AB111" s="42"/>
      <c r="AC111" s="301"/>
      <c r="AD111" s="302"/>
      <c r="AE111" s="124"/>
      <c r="AF111" s="116"/>
      <c r="AG111" s="79"/>
      <c r="AH111" s="303"/>
      <c r="AI111" s="300"/>
      <c r="AJ111" s="301"/>
      <c r="AK111" s="42"/>
      <c r="AL111" s="304"/>
      <c r="AM111" s="302"/>
      <c r="AN111" s="124"/>
      <c r="AP111" s="60"/>
      <c r="AQ111" s="303"/>
      <c r="AR111" s="300"/>
      <c r="AS111" s="301"/>
      <c r="AT111" s="42"/>
      <c r="AU111" s="301"/>
      <c r="AV111" s="302"/>
      <c r="AW111" s="124"/>
      <c r="AY111" s="60"/>
      <c r="AZ111" s="303"/>
      <c r="BA111" s="300"/>
      <c r="BB111" s="301"/>
      <c r="BC111" s="42"/>
      <c r="BD111" s="304"/>
      <c r="BE111" s="302"/>
      <c r="BF111" s="124"/>
      <c r="BH111" s="60"/>
      <c r="BI111" s="303"/>
      <c r="BJ111" s="300"/>
      <c r="BK111" s="301"/>
      <c r="BL111" s="42"/>
      <c r="BM111" s="304"/>
      <c r="BN111" s="302"/>
      <c r="BO111" s="124"/>
      <c r="BQ111" s="60"/>
      <c r="BR111" s="303"/>
      <c r="BS111" s="300"/>
      <c r="BT111" s="301"/>
      <c r="BU111" s="42"/>
      <c r="BV111" s="301"/>
      <c r="BW111" s="302"/>
      <c r="BX111" s="124"/>
      <c r="BZ111" s="60"/>
      <c r="CA111" s="303"/>
      <c r="CB111" s="300"/>
      <c r="CC111" s="301"/>
      <c r="CD111" s="42"/>
      <c r="CE111" s="301"/>
      <c r="CF111" s="302"/>
      <c r="CG111" s="124"/>
      <c r="CI111" s="60"/>
      <c r="CJ111" s="303"/>
      <c r="CK111" s="300"/>
      <c r="CL111" s="301"/>
      <c r="CM111" s="42"/>
      <c r="CN111" s="301"/>
      <c r="CO111" s="302"/>
      <c r="CP111" s="124"/>
      <c r="CR111" s="60"/>
      <c r="CS111" s="303"/>
      <c r="CT111" s="300"/>
      <c r="CU111" s="301"/>
      <c r="CV111" s="305"/>
      <c r="CW111" s="304"/>
      <c r="CX111" s="306"/>
      <c r="CY111" s="124"/>
      <c r="DA111" s="60"/>
      <c r="DB111" s="303"/>
      <c r="DC111" s="300"/>
      <c r="DD111" s="301"/>
      <c r="DE111" s="42"/>
      <c r="DF111" s="301"/>
      <c r="DG111" s="302"/>
      <c r="DH111" s="124"/>
      <c r="DJ111" s="60"/>
      <c r="DK111" s="303"/>
      <c r="DL111" s="300"/>
      <c r="DM111" s="301"/>
      <c r="DN111" s="305"/>
      <c r="DO111" s="304"/>
      <c r="DP111" s="306"/>
      <c r="DQ111" s="124"/>
      <c r="DS111" s="60"/>
      <c r="DT111" s="303"/>
      <c r="DU111" s="300"/>
      <c r="DV111" s="301"/>
      <c r="DW111" s="42"/>
      <c r="DX111" s="301"/>
      <c r="DY111" s="302"/>
      <c r="DZ111" s="124"/>
      <c r="EB111" s="60"/>
      <c r="EC111" s="303"/>
      <c r="ED111" s="300"/>
      <c r="EE111" s="301"/>
      <c r="EF111" s="305"/>
      <c r="EG111" s="304"/>
      <c r="EH111" s="306"/>
      <c r="EI111" s="124"/>
      <c r="EK111" s="60"/>
      <c r="EL111" s="303"/>
      <c r="EM111" s="300"/>
      <c r="EN111" s="301"/>
      <c r="EO111" s="305"/>
      <c r="EP111" s="304"/>
      <c r="EQ111" s="306"/>
      <c r="ER111" s="124"/>
      <c r="ET111" s="60"/>
      <c r="EU111" s="303"/>
      <c r="EV111" s="300"/>
      <c r="EW111" s="301"/>
      <c r="EX111" s="42"/>
      <c r="EY111" s="301"/>
      <c r="EZ111" s="302"/>
      <c r="FA111" s="124"/>
      <c r="FC111" s="60"/>
      <c r="FD111" s="303"/>
      <c r="FE111" s="300"/>
      <c r="FF111" s="301"/>
      <c r="FG111" s="42"/>
      <c r="FH111" s="301"/>
      <c r="FI111" s="302"/>
      <c r="FJ111" s="124"/>
      <c r="FL111" s="60"/>
      <c r="FM111" s="303"/>
      <c r="FN111" s="300"/>
      <c r="FO111" s="301"/>
      <c r="FP111" s="42"/>
      <c r="FQ111" s="301"/>
      <c r="FR111" s="302"/>
      <c r="FS111" s="124"/>
      <c r="FU111" s="60"/>
      <c r="FV111" s="303"/>
      <c r="FW111" s="300"/>
      <c r="FX111" s="301"/>
      <c r="FY111" s="42"/>
      <c r="FZ111" s="301"/>
      <c r="GA111" s="302"/>
      <c r="GB111" s="124"/>
      <c r="GD111" s="60"/>
      <c r="GE111" s="303"/>
      <c r="GF111" s="300"/>
      <c r="GG111" s="301"/>
      <c r="GH111" s="42"/>
      <c r="GI111" s="301"/>
      <c r="GJ111" s="302"/>
      <c r="GK111" s="124"/>
      <c r="GM111" s="60"/>
      <c r="GN111" s="303"/>
      <c r="GO111" s="300"/>
      <c r="GP111" s="301"/>
      <c r="GQ111" s="42"/>
      <c r="GR111" s="301"/>
      <c r="GS111" s="302"/>
      <c r="GT111" s="124"/>
      <c r="GU111" s="250"/>
      <c r="GV111"/>
      <c r="GX111" s="308"/>
      <c r="GY111" s="308"/>
      <c r="GZ111" s="702"/>
      <c r="HA111"/>
    </row>
    <row r="112" spans="1:210" ht="16.5" thickBot="1" x14ac:dyDescent="0.3">
      <c r="B112" s="116"/>
      <c r="C112" s="116"/>
      <c r="D112" s="41"/>
      <c r="E112" s="42"/>
      <c r="F112" s="43"/>
      <c r="G112" s="44"/>
      <c r="H112" s="45"/>
      <c r="I112" s="46"/>
      <c r="J112" s="311"/>
      <c r="K112" s="282"/>
      <c r="L112" s="282"/>
      <c r="M112" s="232"/>
      <c r="N112" s="283"/>
      <c r="O112" s="254"/>
      <c r="P112" s="843"/>
      <c r="Q112" s="844"/>
      <c r="R112" s="844"/>
      <c r="S112" s="634"/>
      <c r="T112" s="634"/>
      <c r="U112" s="828"/>
      <c r="V112" s="829"/>
      <c r="W112" s="245"/>
      <c r="X112" s="290"/>
      <c r="Y112" s="299"/>
      <c r="Z112" s="300"/>
      <c r="AA112" s="301"/>
      <c r="AB112" s="42"/>
      <c r="AC112" s="301"/>
      <c r="AD112" s="302"/>
      <c r="AE112" s="124"/>
      <c r="AF112" s="116"/>
      <c r="AG112" s="79"/>
      <c r="AH112" s="303"/>
      <c r="AI112" s="300"/>
      <c r="AJ112" s="301"/>
      <c r="AK112" s="42"/>
      <c r="AL112" s="304"/>
      <c r="AM112" s="302"/>
      <c r="AN112" s="124"/>
      <c r="AP112" s="60"/>
      <c r="AQ112" s="303"/>
      <c r="AR112" s="300"/>
      <c r="AS112" s="301"/>
      <c r="AT112" s="42"/>
      <c r="AU112" s="301"/>
      <c r="AV112" s="302"/>
      <c r="AW112" s="124"/>
      <c r="AY112" s="60"/>
      <c r="AZ112" s="303"/>
      <c r="BA112" s="300"/>
      <c r="BB112" s="301"/>
      <c r="BC112" s="42"/>
      <c r="BD112" s="304"/>
      <c r="BE112" s="302"/>
      <c r="BF112" s="124"/>
      <c r="BH112" s="60"/>
      <c r="BI112" s="303"/>
      <c r="BJ112" s="300"/>
      <c r="BK112" s="301"/>
      <c r="BL112" s="42"/>
      <c r="BM112" s="304"/>
      <c r="BN112" s="302"/>
      <c r="BO112" s="124"/>
      <c r="BQ112" s="60"/>
      <c r="BR112" s="303"/>
      <c r="BS112" s="300"/>
      <c r="BT112" s="301"/>
      <c r="BU112" s="42"/>
      <c r="BV112" s="301"/>
      <c r="BW112" s="302"/>
      <c r="BX112" s="124"/>
      <c r="BZ112" s="60"/>
      <c r="CA112" s="303"/>
      <c r="CB112" s="300"/>
      <c r="CC112" s="301"/>
      <c r="CD112" s="42"/>
      <c r="CE112" s="301"/>
      <c r="CF112" s="302"/>
      <c r="CG112" s="124"/>
      <c r="CI112" s="60"/>
      <c r="CJ112" s="303"/>
      <c r="CK112" s="300"/>
      <c r="CL112" s="301"/>
      <c r="CM112" s="42"/>
      <c r="CN112" s="301"/>
      <c r="CO112" s="302"/>
      <c r="CP112" s="124"/>
      <c r="CR112" s="60"/>
      <c r="CS112" s="303"/>
      <c r="CT112" s="300"/>
      <c r="CU112" s="301"/>
      <c r="CV112" s="305"/>
      <c r="CW112" s="304"/>
      <c r="CX112" s="306"/>
      <c r="CY112" s="124"/>
      <c r="DA112" s="60"/>
      <c r="DB112" s="303"/>
      <c r="DC112" s="300"/>
      <c r="DD112" s="301"/>
      <c r="DE112" s="42"/>
      <c r="DF112" s="301"/>
      <c r="DG112" s="302"/>
      <c r="DH112" s="124"/>
      <c r="DJ112" s="60"/>
      <c r="DK112" s="303"/>
      <c r="DL112" s="300"/>
      <c r="DM112" s="301"/>
      <c r="DN112" s="305"/>
      <c r="DO112" s="304"/>
      <c r="DP112" s="306"/>
      <c r="DQ112" s="124"/>
      <c r="DS112" s="60"/>
      <c r="DT112" s="303"/>
      <c r="DU112" s="300"/>
      <c r="DV112" s="301"/>
      <c r="DW112" s="42"/>
      <c r="DX112" s="301"/>
      <c r="DY112" s="302"/>
      <c r="DZ112" s="124"/>
      <c r="EB112" s="60"/>
      <c r="EC112" s="303"/>
      <c r="ED112" s="300"/>
      <c r="EE112" s="301"/>
      <c r="EF112" s="305"/>
      <c r="EG112" s="304"/>
      <c r="EH112" s="306"/>
      <c r="EI112" s="124"/>
      <c r="EK112" s="60"/>
      <c r="EL112" s="303"/>
      <c r="EM112" s="300"/>
      <c r="EN112" s="301"/>
      <c r="EO112" s="305"/>
      <c r="EP112" s="304"/>
      <c r="EQ112" s="306"/>
      <c r="ER112" s="124"/>
      <c r="ET112" s="60"/>
      <c r="EU112" s="303"/>
      <c r="EV112" s="300"/>
      <c r="EW112" s="301"/>
      <c r="EX112" s="42"/>
      <c r="EY112" s="301"/>
      <c r="EZ112" s="302"/>
      <c r="FA112" s="124"/>
      <c r="FC112" s="60"/>
      <c r="FD112" s="303"/>
      <c r="FE112" s="300"/>
      <c r="FF112" s="301"/>
      <c r="FG112" s="42"/>
      <c r="FH112" s="301"/>
      <c r="FI112" s="302"/>
      <c r="FJ112" s="124"/>
      <c r="FL112" s="60"/>
      <c r="FM112" s="303"/>
      <c r="FN112" s="300"/>
      <c r="FO112" s="301"/>
      <c r="FP112" s="42"/>
      <c r="FQ112" s="301"/>
      <c r="FR112" s="302"/>
      <c r="FS112" s="124"/>
      <c r="FU112" s="60"/>
      <c r="FV112" s="303"/>
      <c r="FW112" s="300"/>
      <c r="FX112" s="301"/>
      <c r="FY112" s="42"/>
      <c r="FZ112" s="301"/>
      <c r="GA112" s="302"/>
      <c r="GB112" s="124"/>
      <c r="GD112" s="60"/>
      <c r="GE112" s="303"/>
      <c r="GF112" s="300"/>
      <c r="GG112" s="301"/>
      <c r="GH112" s="42"/>
      <c r="GI112" s="301"/>
      <c r="GJ112" s="302"/>
      <c r="GK112" s="124"/>
      <c r="GM112" s="60"/>
      <c r="GN112" s="303"/>
      <c r="GO112" s="300"/>
      <c r="GP112" s="301"/>
      <c r="GQ112" s="42"/>
      <c r="GR112" s="301"/>
      <c r="GS112" s="302"/>
      <c r="GT112" s="124"/>
      <c r="GU112" s="250"/>
      <c r="GV112"/>
      <c r="GX112" s="308"/>
      <c r="GY112" s="308"/>
      <c r="GZ112" s="702"/>
      <c r="HA112"/>
    </row>
    <row r="113" spans="1:209" ht="16.5" thickTop="1" x14ac:dyDescent="0.25">
      <c r="B113" s="116"/>
      <c r="C113" s="116"/>
      <c r="D113" s="41"/>
      <c r="E113" s="42"/>
      <c r="F113" s="43"/>
      <c r="G113" s="44"/>
      <c r="H113" s="45"/>
      <c r="I113" s="46"/>
      <c r="J113" s="311"/>
      <c r="K113" s="282"/>
      <c r="L113" s="282"/>
      <c r="M113" s="232"/>
      <c r="N113" s="283"/>
      <c r="O113" s="254"/>
      <c r="P113" s="296"/>
      <c r="Q113" s="297"/>
      <c r="R113" s="298"/>
      <c r="S113" s="298"/>
      <c r="T113" s="298"/>
      <c r="U113" s="274"/>
      <c r="V113" s="313"/>
      <c r="W113" s="245"/>
      <c r="X113" s="290"/>
      <c r="Y113" s="299"/>
      <c r="Z113" s="300"/>
      <c r="AA113" s="301"/>
      <c r="AB113" s="42"/>
      <c r="AC113" s="301"/>
      <c r="AD113" s="302"/>
      <c r="AE113" s="124"/>
      <c r="AF113" s="116"/>
      <c r="AG113" s="79"/>
      <c r="AH113" s="303"/>
      <c r="AI113" s="300"/>
      <c r="AJ113" s="301"/>
      <c r="AK113" s="42"/>
      <c r="AL113" s="304"/>
      <c r="AM113" s="302"/>
      <c r="AN113" s="124"/>
      <c r="AP113" s="60"/>
      <c r="AQ113" s="303"/>
      <c r="AR113" s="300"/>
      <c r="AS113" s="301"/>
      <c r="AT113" s="42"/>
      <c r="AU113" s="301"/>
      <c r="AV113" s="302"/>
      <c r="AW113" s="124"/>
      <c r="AY113" s="60"/>
      <c r="AZ113" s="303"/>
      <c r="BA113" s="300"/>
      <c r="BB113" s="301"/>
      <c r="BC113" s="42"/>
      <c r="BD113" s="304"/>
      <c r="BE113" s="302"/>
      <c r="BF113" s="124"/>
      <c r="BH113" s="60"/>
      <c r="BI113" s="303"/>
      <c r="BJ113" s="300"/>
      <c r="BK113" s="301"/>
      <c r="BL113" s="42"/>
      <c r="BM113" s="304"/>
      <c r="BN113" s="302"/>
      <c r="BO113" s="124"/>
      <c r="BQ113" s="60"/>
      <c r="BR113" s="303"/>
      <c r="BS113" s="300"/>
      <c r="BT113" s="301"/>
      <c r="BU113" s="42"/>
      <c r="BV113" s="301"/>
      <c r="BW113" s="302"/>
      <c r="BX113" s="124"/>
      <c r="BZ113" s="60"/>
      <c r="CA113" s="303"/>
      <c r="CB113" s="300"/>
      <c r="CC113" s="301"/>
      <c r="CD113" s="42"/>
      <c r="CE113" s="301"/>
      <c r="CF113" s="302"/>
      <c r="CG113" s="124"/>
      <c r="CI113" s="60"/>
      <c r="CJ113" s="303"/>
      <c r="CK113" s="300"/>
      <c r="CL113" s="301"/>
      <c r="CM113" s="42"/>
      <c r="CN113" s="301"/>
      <c r="CO113" s="302"/>
      <c r="CP113" s="124"/>
      <c r="CR113" s="60"/>
      <c r="CS113" s="303"/>
      <c r="CT113" s="300"/>
      <c r="CU113" s="301"/>
      <c r="CV113" s="305"/>
      <c r="CW113" s="304"/>
      <c r="CX113" s="306"/>
      <c r="CY113" s="124"/>
      <c r="DA113" s="60"/>
      <c r="DB113" s="303"/>
      <c r="DC113" s="300"/>
      <c r="DD113" s="301"/>
      <c r="DE113" s="42"/>
      <c r="DF113" s="301"/>
      <c r="DG113" s="302"/>
      <c r="DH113" s="124"/>
      <c r="DJ113" s="60"/>
      <c r="DK113" s="303"/>
      <c r="DL113" s="300"/>
      <c r="DM113" s="301"/>
      <c r="DN113" s="305"/>
      <c r="DO113" s="304"/>
      <c r="DP113" s="306"/>
      <c r="DQ113" s="124"/>
      <c r="DS113" s="60"/>
      <c r="DT113" s="303"/>
      <c r="DU113" s="300"/>
      <c r="DV113" s="301"/>
      <c r="DW113" s="42"/>
      <c r="DX113" s="301"/>
      <c r="DY113" s="302"/>
      <c r="DZ113" s="124"/>
      <c r="EB113" s="60"/>
      <c r="EC113" s="303"/>
      <c r="ED113" s="300"/>
      <c r="EE113" s="301"/>
      <c r="EF113" s="305"/>
      <c r="EG113" s="304"/>
      <c r="EH113" s="306"/>
      <c r="EI113" s="124"/>
      <c r="EK113" s="60"/>
      <c r="EL113" s="303"/>
      <c r="EM113" s="300"/>
      <c r="EN113" s="301"/>
      <c r="EO113" s="305"/>
      <c r="EP113" s="304"/>
      <c r="EQ113" s="306"/>
      <c r="ER113" s="124"/>
      <c r="ET113" s="60"/>
      <c r="EU113" s="303"/>
      <c r="EV113" s="300"/>
      <c r="EW113" s="301"/>
      <c r="EX113" s="42"/>
      <c r="EY113" s="301"/>
      <c r="EZ113" s="302"/>
      <c r="FA113" s="124"/>
      <c r="FC113" s="60"/>
      <c r="FD113" s="303"/>
      <c r="FE113" s="300"/>
      <c r="FF113" s="301"/>
      <c r="FG113" s="42"/>
      <c r="FH113" s="301"/>
      <c r="FI113" s="302"/>
      <c r="FJ113" s="124"/>
      <c r="FL113" s="60"/>
      <c r="FM113" s="303"/>
      <c r="FN113" s="300"/>
      <c r="FO113" s="301"/>
      <c r="FP113" s="42"/>
      <c r="FQ113" s="301"/>
      <c r="FR113" s="302"/>
      <c r="FS113" s="124"/>
      <c r="FU113" s="60"/>
      <c r="FV113" s="303"/>
      <c r="FW113" s="300"/>
      <c r="FX113" s="301"/>
      <c r="FY113" s="42"/>
      <c r="FZ113" s="301"/>
      <c r="GA113" s="302"/>
      <c r="GB113" s="124"/>
      <c r="GD113" s="60"/>
      <c r="GE113" s="303"/>
      <c r="GF113" s="300"/>
      <c r="GG113" s="301"/>
      <c r="GH113" s="42"/>
      <c r="GI113" s="301"/>
      <c r="GJ113" s="302"/>
      <c r="GK113" s="124"/>
      <c r="GM113" s="60"/>
      <c r="GN113" s="303"/>
      <c r="GO113" s="300"/>
      <c r="GP113" s="301"/>
      <c r="GQ113" s="42"/>
      <c r="GR113" s="301"/>
      <c r="GS113" s="302"/>
      <c r="GT113" s="124"/>
      <c r="GU113" s="250"/>
      <c r="GV113"/>
      <c r="GX113" s="308"/>
      <c r="GY113" s="308"/>
      <c r="GZ113" s="702"/>
      <c r="HA113"/>
    </row>
    <row r="114" spans="1:209" x14ac:dyDescent="0.25">
      <c r="B114" s="116"/>
      <c r="C114" s="116"/>
      <c r="D114" s="41"/>
      <c r="E114" s="42"/>
      <c r="F114" s="43"/>
      <c r="G114" s="44"/>
      <c r="H114" s="45"/>
      <c r="I114" s="46"/>
      <c r="J114" s="230"/>
      <c r="K114" s="282"/>
      <c r="L114" s="282"/>
      <c r="M114" s="232"/>
      <c r="N114" s="283"/>
      <c r="O114" s="254"/>
      <c r="P114" s="296"/>
      <c r="Q114" s="297"/>
      <c r="R114" s="298"/>
      <c r="S114" s="298"/>
      <c r="T114" s="298"/>
      <c r="U114" s="274"/>
      <c r="V114" s="313"/>
      <c r="W114" s="245"/>
      <c r="X114" s="290"/>
      <c r="Y114" s="299"/>
      <c r="Z114" s="300"/>
      <c r="AA114" s="301"/>
      <c r="AB114" s="42"/>
      <c r="AC114" s="301"/>
      <c r="AD114" s="302"/>
      <c r="AE114" s="124"/>
      <c r="AF114" s="116"/>
      <c r="AG114" s="79"/>
      <c r="AH114" s="303"/>
      <c r="AI114" s="300"/>
      <c r="AJ114" s="301"/>
      <c r="AK114" s="42"/>
      <c r="AL114" s="304"/>
      <c r="AM114" s="302"/>
      <c r="AN114" s="124"/>
      <c r="AP114" s="60"/>
      <c r="AQ114" s="303"/>
      <c r="AR114" s="300"/>
      <c r="AS114" s="301"/>
      <c r="AT114" s="42"/>
      <c r="AU114" s="301"/>
      <c r="AV114" s="302"/>
      <c r="AW114" s="124"/>
      <c r="AY114" s="60"/>
      <c r="AZ114" s="303"/>
      <c r="BA114" s="300"/>
      <c r="BB114" s="301"/>
      <c r="BC114" s="42"/>
      <c r="BD114" s="304"/>
      <c r="BE114" s="302"/>
      <c r="BF114" s="124"/>
      <c r="BH114" s="60"/>
      <c r="BI114" s="303"/>
      <c r="BJ114" s="300"/>
      <c r="BK114" s="301"/>
      <c r="BL114" s="42"/>
      <c r="BM114" s="304"/>
      <c r="BN114" s="302"/>
      <c r="BO114" s="124"/>
      <c r="BQ114" s="60"/>
      <c r="BR114" s="303"/>
      <c r="BS114" s="300"/>
      <c r="BT114" s="301"/>
      <c r="BU114" s="42"/>
      <c r="BV114" s="301"/>
      <c r="BW114" s="302"/>
      <c r="BX114" s="124"/>
      <c r="BZ114" s="60"/>
      <c r="CA114" s="303"/>
      <c r="CB114" s="300"/>
      <c r="CC114" s="301"/>
      <c r="CD114" s="42"/>
      <c r="CE114" s="301"/>
      <c r="CF114" s="302"/>
      <c r="CG114" s="124"/>
      <c r="CI114" s="60"/>
      <c r="CJ114" s="303"/>
      <c r="CK114" s="300"/>
      <c r="CL114" s="301"/>
      <c r="CM114" s="42"/>
      <c r="CN114" s="301"/>
      <c r="CO114" s="302"/>
      <c r="CP114" s="124"/>
      <c r="CR114" s="60"/>
      <c r="CS114" s="303"/>
      <c r="CT114" s="300"/>
      <c r="CU114" s="301"/>
      <c r="CV114" s="305"/>
      <c r="CW114" s="304"/>
      <c r="CX114" s="306"/>
      <c r="CY114" s="124"/>
      <c r="DA114" s="60"/>
      <c r="DB114" s="303"/>
      <c r="DC114" s="300"/>
      <c r="DD114" s="301"/>
      <c r="DE114" s="42"/>
      <c r="DF114" s="301"/>
      <c r="DG114" s="302"/>
      <c r="DH114" s="124"/>
      <c r="DJ114" s="60"/>
      <c r="DK114" s="303"/>
      <c r="DL114" s="300"/>
      <c r="DM114" s="301"/>
      <c r="DN114" s="305"/>
      <c r="DO114" s="304"/>
      <c r="DP114" s="306"/>
      <c r="DQ114" s="124"/>
      <c r="DS114" s="60"/>
      <c r="DT114" s="303"/>
      <c r="DU114" s="300"/>
      <c r="DV114" s="301"/>
      <c r="DW114" s="42"/>
      <c r="DX114" s="301"/>
      <c r="DY114" s="302"/>
      <c r="DZ114" s="124"/>
      <c r="EB114" s="60"/>
      <c r="EC114" s="303"/>
      <c r="ED114" s="300"/>
      <c r="EE114" s="301"/>
      <c r="EF114" s="305"/>
      <c r="EG114" s="304"/>
      <c r="EH114" s="306"/>
      <c r="EI114" s="124"/>
      <c r="EK114" s="60"/>
      <c r="EL114" s="303"/>
      <c r="EM114" s="300"/>
      <c r="EN114" s="301"/>
      <c r="EO114" s="305"/>
      <c r="EP114" s="304"/>
      <c r="EQ114" s="306"/>
      <c r="ER114" s="124"/>
      <c r="ET114" s="60"/>
      <c r="EU114" s="303"/>
      <c r="EV114" s="300"/>
      <c r="EW114" s="301"/>
      <c r="EX114" s="42"/>
      <c r="EY114" s="301"/>
      <c r="EZ114" s="302"/>
      <c r="FA114" s="124"/>
      <c r="FC114" s="60"/>
      <c r="FD114" s="303"/>
      <c r="FE114" s="300"/>
      <c r="FF114" s="301"/>
      <c r="FG114" s="42"/>
      <c r="FH114" s="301"/>
      <c r="FI114" s="302"/>
      <c r="FJ114" s="124"/>
      <c r="FL114" s="60"/>
      <c r="FM114" s="303"/>
      <c r="FN114" s="300"/>
      <c r="FO114" s="301"/>
      <c r="FP114" s="42"/>
      <c r="FQ114" s="301"/>
      <c r="FR114" s="302"/>
      <c r="FS114" s="124"/>
      <c r="FU114" s="60"/>
      <c r="FV114" s="303"/>
      <c r="FW114" s="300"/>
      <c r="FX114" s="301"/>
      <c r="FY114" s="42"/>
      <c r="FZ114" s="301"/>
      <c r="GA114" s="302"/>
      <c r="GB114" s="124"/>
      <c r="GD114" s="60"/>
      <c r="GE114" s="303"/>
      <c r="GF114" s="300"/>
      <c r="GG114" s="301"/>
      <c r="GH114" s="42"/>
      <c r="GI114" s="301"/>
      <c r="GJ114" s="302"/>
      <c r="GK114" s="124"/>
      <c r="GM114" s="60"/>
      <c r="GN114" s="303"/>
      <c r="GO114" s="300"/>
      <c r="GP114" s="301"/>
      <c r="GQ114" s="42"/>
      <c r="GR114" s="301"/>
      <c r="GS114" s="302"/>
      <c r="GT114" s="124"/>
      <c r="GU114" s="250"/>
      <c r="GV114"/>
      <c r="GX114" s="308"/>
      <c r="GY114" s="308"/>
      <c r="GZ114" s="702"/>
      <c r="HA114"/>
    </row>
    <row r="115" spans="1:209" x14ac:dyDescent="0.25">
      <c r="A115" s="1">
        <v>25</v>
      </c>
      <c r="B115" s="116" t="e">
        <f>#REF!</f>
        <v>#REF!</v>
      </c>
      <c r="C115" s="116" t="e">
        <f>#REF!</f>
        <v>#REF!</v>
      </c>
      <c r="D115" s="41" t="e">
        <f>#REF!</f>
        <v>#REF!</v>
      </c>
      <c r="E115" s="42" t="e">
        <f>#REF!</f>
        <v>#REF!</v>
      </c>
      <c r="F115" s="43" t="e">
        <f>#REF!</f>
        <v>#REF!</v>
      </c>
      <c r="G115" s="44" t="e">
        <f>#REF!</f>
        <v>#REF!</v>
      </c>
      <c r="H115" s="45" t="e">
        <f>#REF!</f>
        <v>#REF!</v>
      </c>
      <c r="I115" s="46" t="e">
        <f>#REF!</f>
        <v>#REF!</v>
      </c>
      <c r="J115" s="230"/>
      <c r="K115" s="282"/>
      <c r="L115" s="282"/>
      <c r="M115" s="232"/>
      <c r="N115" s="283"/>
      <c r="O115" s="254"/>
      <c r="P115" s="296"/>
      <c r="Q115" s="314"/>
      <c r="R115" s="298"/>
      <c r="S115" s="298"/>
      <c r="T115" s="298"/>
      <c r="U115" s="274"/>
      <c r="V115" s="315"/>
      <c r="W115" s="245"/>
      <c r="X115" s="290"/>
      <c r="Y115" s="299"/>
      <c r="Z115" s="300"/>
      <c r="AA115" s="301"/>
      <c r="AB115" s="262"/>
      <c r="AC115" s="261"/>
      <c r="AD115" s="263"/>
      <c r="AE115" s="264"/>
      <c r="AF115" s="116"/>
      <c r="AG115" s="79"/>
      <c r="AH115" s="303"/>
      <c r="AI115" s="300"/>
      <c r="AJ115" s="301"/>
      <c r="AK115" s="305"/>
      <c r="AL115" s="304"/>
      <c r="AM115" s="306"/>
      <c r="AN115" s="124"/>
      <c r="AP115" s="60"/>
      <c r="AQ115" s="303"/>
      <c r="AR115" s="300">
        <v>21</v>
      </c>
      <c r="AS115" s="301"/>
      <c r="AT115" s="305"/>
      <c r="AU115" s="301"/>
      <c r="AV115" s="306"/>
      <c r="AW115" s="124"/>
      <c r="AY115" s="60"/>
      <c r="AZ115" s="303"/>
      <c r="BA115" s="300">
        <v>21</v>
      </c>
      <c r="BB115" s="301"/>
      <c r="BC115" s="305"/>
      <c r="BD115" s="304"/>
      <c r="BE115" s="306"/>
      <c r="BF115" s="124"/>
      <c r="BH115" s="60"/>
      <c r="BI115" s="303"/>
      <c r="BJ115" s="300"/>
      <c r="BK115" s="301"/>
      <c r="BL115" s="305"/>
      <c r="BM115" s="304"/>
      <c r="BN115" s="306"/>
      <c r="BO115" s="124"/>
      <c r="BQ115" s="60"/>
      <c r="BR115" s="303"/>
      <c r="BS115" s="300"/>
      <c r="BT115" s="301"/>
      <c r="BU115" s="42"/>
      <c r="BV115" s="301"/>
      <c r="BW115" s="302"/>
      <c r="BX115" s="124"/>
      <c r="BZ115" s="60"/>
      <c r="CA115" s="303"/>
      <c r="CB115" s="300"/>
      <c r="CC115" s="301"/>
      <c r="CD115" s="42"/>
      <c r="CE115" s="301"/>
      <c r="CF115" s="302"/>
      <c r="CG115" s="124"/>
      <c r="CI115" s="60"/>
      <c r="CJ115" s="303"/>
      <c r="CK115" s="300">
        <v>21</v>
      </c>
      <c r="CL115" s="301"/>
      <c r="CM115" s="42"/>
      <c r="CN115" s="301"/>
      <c r="CO115" s="302"/>
      <c r="CP115" s="124"/>
      <c r="CR115" s="60"/>
      <c r="CS115" s="303"/>
      <c r="CT115" s="300"/>
      <c r="CU115" s="301"/>
      <c r="CV115" s="305"/>
      <c r="CW115" s="304"/>
      <c r="CX115" s="306"/>
      <c r="CY115" s="124"/>
      <c r="DA115" s="60"/>
      <c r="DB115" s="303"/>
      <c r="DC115" s="300">
        <v>21</v>
      </c>
      <c r="DD115" s="301"/>
      <c r="DE115" s="42"/>
      <c r="DF115" s="301"/>
      <c r="DG115" s="302"/>
      <c r="DH115" s="124"/>
      <c r="DJ115" s="60"/>
      <c r="DK115" s="303"/>
      <c r="DL115" s="300"/>
      <c r="DM115" s="301"/>
      <c r="DN115" s="305"/>
      <c r="DO115" s="304"/>
      <c r="DP115" s="306"/>
      <c r="DQ115" s="124"/>
      <c r="DS115" s="60"/>
      <c r="DT115" s="303"/>
      <c r="DU115" s="300"/>
      <c r="DV115" s="301"/>
      <c r="DW115" s="42"/>
      <c r="DX115" s="301"/>
      <c r="DY115" s="302"/>
      <c r="DZ115" s="124"/>
      <c r="EB115" s="60"/>
      <c r="EC115" s="303"/>
      <c r="ED115" s="300">
        <v>21</v>
      </c>
      <c r="EE115" s="301"/>
      <c r="EF115" s="305"/>
      <c r="EG115" s="304"/>
      <c r="EH115" s="306"/>
      <c r="EI115" s="124"/>
      <c r="EK115" s="60"/>
      <c r="EL115" s="303"/>
      <c r="EM115" s="300">
        <v>21</v>
      </c>
      <c r="EN115" s="301"/>
      <c r="EO115" s="305"/>
      <c r="EP115" s="304"/>
      <c r="EQ115" s="306"/>
      <c r="ER115" s="124"/>
      <c r="ET115" s="60"/>
      <c r="EU115" s="303"/>
      <c r="EV115" s="300">
        <v>21</v>
      </c>
      <c r="EW115" s="301"/>
      <c r="EX115" s="42"/>
      <c r="EY115" s="301"/>
      <c r="EZ115" s="302"/>
      <c r="FA115" s="124"/>
      <c r="FC115" s="60"/>
      <c r="FD115" s="303"/>
      <c r="FE115" s="300">
        <v>21</v>
      </c>
      <c r="FF115" s="301"/>
      <c r="FG115" s="42"/>
      <c r="FH115" s="301"/>
      <c r="FI115" s="302"/>
      <c r="FJ115" s="124"/>
      <c r="FL115" s="60"/>
      <c r="FM115" s="303"/>
      <c r="FN115" s="300">
        <v>21</v>
      </c>
      <c r="FO115" s="301"/>
      <c r="FP115" s="42"/>
      <c r="FQ115" s="301"/>
      <c r="FR115" s="302"/>
      <c r="FS115" s="124"/>
      <c r="FU115" s="60"/>
      <c r="FV115" s="303"/>
      <c r="FW115" s="300">
        <v>21</v>
      </c>
      <c r="FX115" s="301"/>
      <c r="FY115" s="42"/>
      <c r="FZ115" s="301"/>
      <c r="GA115" s="302"/>
      <c r="GB115" s="124"/>
      <c r="GD115" s="60"/>
      <c r="GE115" s="303"/>
      <c r="GF115" s="300">
        <v>21</v>
      </c>
      <c r="GG115" s="301"/>
      <c r="GH115" s="42"/>
      <c r="GI115" s="301"/>
      <c r="GJ115" s="302"/>
      <c r="GK115" s="124"/>
      <c r="GM115" s="60"/>
      <c r="GN115" s="303"/>
      <c r="GO115" s="300">
        <v>21</v>
      </c>
      <c r="GP115" s="301"/>
      <c r="GQ115" s="42"/>
      <c r="GR115" s="301"/>
      <c r="GS115" s="302"/>
      <c r="GT115" s="124"/>
      <c r="GU115" s="250"/>
      <c r="GV115"/>
      <c r="GX115" s="308"/>
      <c r="GY115" s="308"/>
      <c r="GZ115" s="702"/>
      <c r="HA115"/>
    </row>
    <row r="116" spans="1:209" x14ac:dyDescent="0.25">
      <c r="A116" s="1">
        <v>26</v>
      </c>
      <c r="B116" s="116" t="e">
        <f>#REF!</f>
        <v>#REF!</v>
      </c>
      <c r="C116" s="116" t="e">
        <f>#REF!</f>
        <v>#REF!</v>
      </c>
      <c r="D116" s="41" t="e">
        <f>#REF!</f>
        <v>#REF!</v>
      </c>
      <c r="E116" s="42" t="e">
        <f>#REF!</f>
        <v>#REF!</v>
      </c>
      <c r="F116" s="43" t="e">
        <f>#REF!</f>
        <v>#REF!</v>
      </c>
      <c r="G116" s="44" t="e">
        <f>#REF!</f>
        <v>#REF!</v>
      </c>
      <c r="H116" s="45" t="e">
        <f>#REF!</f>
        <v>#REF!</v>
      </c>
      <c r="I116" s="46" t="e">
        <f>#REF!</f>
        <v>#REF!</v>
      </c>
      <c r="J116" s="311"/>
      <c r="K116" s="282"/>
      <c r="L116" s="282"/>
      <c r="M116" s="232"/>
      <c r="N116" s="283"/>
      <c r="O116" s="254"/>
      <c r="P116" s="89"/>
      <c r="Q116" s="247"/>
      <c r="R116" s="631"/>
      <c r="S116" s="631"/>
      <c r="T116" s="631"/>
      <c r="U116" s="274"/>
      <c r="V116" s="316"/>
      <c r="W116" s="245"/>
      <c r="X116" s="290"/>
      <c r="Y116" s="299"/>
      <c r="Z116" s="300"/>
      <c r="AA116" s="301"/>
      <c r="AB116" s="42"/>
      <c r="AC116" s="301"/>
      <c r="AD116" s="302"/>
      <c r="AE116" s="124"/>
      <c r="AF116" s="116"/>
      <c r="AG116" s="79"/>
      <c r="AH116" s="303"/>
      <c r="AI116" s="300"/>
      <c r="AJ116" s="301"/>
      <c r="AK116" s="305"/>
      <c r="AL116" s="304"/>
      <c r="AM116" s="306"/>
      <c r="AN116" s="124"/>
      <c r="AP116" s="60"/>
      <c r="AQ116" s="303"/>
      <c r="AR116" s="300">
        <v>22</v>
      </c>
      <c r="AS116" s="304"/>
      <c r="AT116" s="305"/>
      <c r="AU116" s="301"/>
      <c r="AV116" s="306"/>
      <c r="AW116" s="124"/>
      <c r="AY116" s="60"/>
      <c r="AZ116" s="303"/>
      <c r="BA116" s="300">
        <v>22</v>
      </c>
      <c r="BB116" s="301"/>
      <c r="BC116" s="305"/>
      <c r="BD116" s="304"/>
      <c r="BE116" s="306"/>
      <c r="BF116" s="124"/>
      <c r="BH116" s="60"/>
      <c r="BI116" s="303"/>
      <c r="BJ116" s="300"/>
      <c r="BK116" s="301"/>
      <c r="BL116" s="305"/>
      <c r="BM116" s="304"/>
      <c r="BN116" s="306"/>
      <c r="BO116" s="124"/>
      <c r="BQ116" s="60"/>
      <c r="BR116" s="303"/>
      <c r="BS116" s="300"/>
      <c r="BT116" s="301"/>
      <c r="BU116" s="42"/>
      <c r="BV116" s="301"/>
      <c r="BW116" s="302"/>
      <c r="BX116" s="124"/>
      <c r="BZ116" s="60"/>
      <c r="CA116" s="303"/>
      <c r="CB116" s="300"/>
      <c r="CC116" s="301"/>
      <c r="CD116" s="42"/>
      <c r="CE116" s="301"/>
      <c r="CF116" s="302"/>
      <c r="CG116" s="124"/>
      <c r="CI116" s="60"/>
      <c r="CJ116" s="303"/>
      <c r="CK116" s="300">
        <v>22</v>
      </c>
      <c r="CL116" s="301"/>
      <c r="CM116" s="42"/>
      <c r="CN116" s="301"/>
      <c r="CO116" s="302"/>
      <c r="CP116" s="124"/>
      <c r="CR116" s="60"/>
      <c r="CS116" s="303"/>
      <c r="CT116" s="300"/>
      <c r="CU116" s="301"/>
      <c r="CV116" s="305"/>
      <c r="CW116" s="304"/>
      <c r="CX116" s="306"/>
      <c r="CY116" s="124"/>
      <c r="DA116" s="60"/>
      <c r="DB116" s="303"/>
      <c r="DC116" s="300">
        <v>22</v>
      </c>
      <c r="DD116" s="301"/>
      <c r="DE116" s="305"/>
      <c r="DF116" s="304"/>
      <c r="DG116" s="306"/>
      <c r="DH116" s="124"/>
      <c r="DJ116" s="60"/>
      <c r="DK116" s="303"/>
      <c r="DL116" s="300"/>
      <c r="DM116" s="301">
        <v>0</v>
      </c>
      <c r="DN116" s="305"/>
      <c r="DO116" s="304"/>
      <c r="DP116" s="306"/>
      <c r="DQ116" s="124"/>
      <c r="DS116" s="60"/>
      <c r="DT116" s="303"/>
      <c r="DU116" s="300"/>
      <c r="DV116" s="301"/>
      <c r="DW116" s="42"/>
      <c r="DX116" s="301"/>
      <c r="DY116" s="302"/>
      <c r="DZ116" s="124"/>
      <c r="EB116" s="60"/>
      <c r="EC116" s="303"/>
      <c r="ED116" s="300">
        <v>22</v>
      </c>
      <c r="EE116" s="301"/>
      <c r="EF116" s="305"/>
      <c r="EG116" s="304"/>
      <c r="EH116" s="306"/>
      <c r="EI116" s="124"/>
      <c r="EK116" s="60"/>
      <c r="EL116" s="303"/>
      <c r="EM116" s="300">
        <v>22</v>
      </c>
      <c r="EN116" s="301"/>
      <c r="EO116" s="305"/>
      <c r="EP116" s="304"/>
      <c r="EQ116" s="306"/>
      <c r="ER116" s="124"/>
      <c r="ET116" s="60"/>
      <c r="EU116" s="303"/>
      <c r="EV116" s="300">
        <v>22</v>
      </c>
      <c r="EW116" s="301"/>
      <c r="EX116" s="42"/>
      <c r="EY116" s="301"/>
      <c r="EZ116" s="302"/>
      <c r="FA116" s="124"/>
      <c r="FC116" s="60"/>
      <c r="FD116" s="303"/>
      <c r="FE116" s="300">
        <v>22</v>
      </c>
      <c r="FF116" s="301"/>
      <c r="FG116" s="42"/>
      <c r="FH116" s="301"/>
      <c r="FI116" s="302"/>
      <c r="FJ116" s="124"/>
      <c r="FL116" s="60"/>
      <c r="FM116" s="303"/>
      <c r="FN116" s="300">
        <v>22</v>
      </c>
      <c r="FO116" s="301"/>
      <c r="FP116" s="42"/>
      <c r="FQ116" s="301"/>
      <c r="FR116" s="302"/>
      <c r="FS116" s="124"/>
      <c r="FU116" s="60"/>
      <c r="FV116" s="303"/>
      <c r="FW116" s="300">
        <v>22</v>
      </c>
      <c r="FX116" s="301"/>
      <c r="FY116" s="42"/>
      <c r="FZ116" s="301"/>
      <c r="GA116" s="302"/>
      <c r="GB116" s="124"/>
      <c r="GD116" s="60"/>
      <c r="GE116" s="303"/>
      <c r="GF116" s="300">
        <v>22</v>
      </c>
      <c r="GG116" s="301"/>
      <c r="GH116" s="42"/>
      <c r="GI116" s="301"/>
      <c r="GJ116" s="302"/>
      <c r="GK116" s="124"/>
      <c r="GM116" s="60"/>
      <c r="GN116" s="303"/>
      <c r="GO116" s="300">
        <v>22</v>
      </c>
      <c r="GP116" s="301"/>
      <c r="GQ116" s="42"/>
      <c r="GR116" s="301"/>
      <c r="GS116" s="302"/>
      <c r="GT116" s="124"/>
      <c r="GU116" s="250"/>
      <c r="GV116"/>
      <c r="GX116" s="308"/>
      <c r="GY116" s="308"/>
      <c r="GZ116" s="702"/>
      <c r="HA116"/>
    </row>
    <row r="117" spans="1:209" ht="16.5" thickBot="1" x14ac:dyDescent="0.3">
      <c r="A117" s="1">
        <v>27</v>
      </c>
      <c r="B117" s="116" t="e">
        <f>#REF!</f>
        <v>#REF!</v>
      </c>
      <c r="C117" s="116" t="e">
        <f>#REF!</f>
        <v>#REF!</v>
      </c>
      <c r="D117" s="41" t="e">
        <f>#REF!</f>
        <v>#REF!</v>
      </c>
      <c r="E117" s="42" t="e">
        <f>#REF!</f>
        <v>#REF!</v>
      </c>
      <c r="F117" s="43" t="e">
        <f>#REF!</f>
        <v>#REF!</v>
      </c>
      <c r="G117" s="44" t="e">
        <f>#REF!</f>
        <v>#REF!</v>
      </c>
      <c r="H117" s="45" t="e">
        <f>#REF!</f>
        <v>#REF!</v>
      </c>
      <c r="I117" s="46" t="e">
        <f>#REF!</f>
        <v>#REF!</v>
      </c>
      <c r="J117" s="311"/>
      <c r="K117" s="282"/>
      <c r="L117" s="282"/>
      <c r="M117" s="232"/>
      <c r="P117" s="317"/>
      <c r="Q117" s="318"/>
      <c r="R117" s="319"/>
      <c r="S117" s="319"/>
      <c r="T117" s="319"/>
      <c r="U117" s="60"/>
      <c r="V117" s="316"/>
      <c r="W117" s="245"/>
      <c r="X117" s="290"/>
      <c r="Y117" s="299"/>
      <c r="Z117" s="300"/>
      <c r="AA117" s="304"/>
      <c r="AB117" s="42"/>
      <c r="AC117" s="301"/>
      <c r="AD117" s="302"/>
      <c r="AE117" s="124"/>
      <c r="AF117" s="116"/>
      <c r="AG117" s="79"/>
      <c r="AH117" s="320"/>
      <c r="AI117" s="321"/>
      <c r="AJ117" s="322"/>
      <c r="AK117" s="323"/>
      <c r="AL117" s="324"/>
      <c r="AM117" s="325"/>
      <c r="AP117" s="60"/>
      <c r="AQ117" s="303"/>
      <c r="AR117" s="300">
        <v>23</v>
      </c>
      <c r="AS117" s="326"/>
      <c r="AT117" s="327"/>
      <c r="AU117" s="301"/>
      <c r="AV117" s="328"/>
      <c r="AW117" s="329"/>
      <c r="AY117" s="60"/>
      <c r="AZ117" s="303"/>
      <c r="BA117" s="300"/>
      <c r="BB117" s="326"/>
      <c r="BC117" s="305"/>
      <c r="BD117" s="330"/>
      <c r="BE117" s="331"/>
      <c r="BF117" s="332"/>
      <c r="BH117" s="60"/>
      <c r="BI117" s="320"/>
      <c r="BJ117" s="333"/>
      <c r="BK117" s="322"/>
      <c r="BL117" s="334"/>
      <c r="BM117" s="324"/>
      <c r="BN117" s="335"/>
      <c r="BO117" s="332"/>
      <c r="BQ117" s="60"/>
      <c r="BR117" s="60"/>
      <c r="BS117" s="300"/>
      <c r="BT117" s="326"/>
      <c r="BU117" s="42"/>
      <c r="BV117" s="326"/>
      <c r="BW117" s="302"/>
      <c r="BX117" s="124"/>
      <c r="BZ117" s="60"/>
      <c r="CA117" s="320"/>
      <c r="CB117" s="336"/>
      <c r="CC117" s="322"/>
      <c r="CD117" s="323"/>
      <c r="CE117" s="324"/>
      <c r="CF117" s="325"/>
      <c r="CI117" s="60"/>
      <c r="CJ117" s="303"/>
      <c r="CK117" s="300">
        <v>23</v>
      </c>
      <c r="CL117" s="304"/>
      <c r="CM117" s="79"/>
      <c r="CN117" s="304"/>
      <c r="CO117" s="79"/>
      <c r="CP117" s="116"/>
      <c r="CR117" s="60"/>
      <c r="CS117" s="320"/>
      <c r="CT117" s="336"/>
      <c r="CU117" s="322">
        <v>0</v>
      </c>
      <c r="CV117" s="323"/>
      <c r="CW117" s="324">
        <v>0</v>
      </c>
      <c r="CX117" s="325"/>
      <c r="DA117" s="60"/>
      <c r="DB117" s="320"/>
      <c r="DC117" s="336"/>
      <c r="DD117" s="322">
        <v>0</v>
      </c>
      <c r="DE117" s="323"/>
      <c r="DF117" s="324">
        <v>0</v>
      </c>
      <c r="DG117" s="325"/>
      <c r="DJ117" s="60"/>
      <c r="DK117" s="320"/>
      <c r="DL117" s="336"/>
      <c r="DM117" s="322">
        <v>0</v>
      </c>
      <c r="DN117" s="323"/>
      <c r="DO117" s="324">
        <v>0</v>
      </c>
      <c r="DP117" s="325"/>
      <c r="DS117" s="60"/>
      <c r="DT117" s="320"/>
      <c r="DU117" s="336"/>
      <c r="DV117" s="322">
        <v>0</v>
      </c>
      <c r="DW117" s="323"/>
      <c r="DX117" s="324">
        <v>0</v>
      </c>
      <c r="DY117" s="325"/>
      <c r="EB117" s="60"/>
      <c r="EC117" s="320"/>
      <c r="ED117" s="336"/>
      <c r="EE117" s="322">
        <v>0</v>
      </c>
      <c r="EF117" s="323"/>
      <c r="EG117" s="324">
        <v>0</v>
      </c>
      <c r="EH117" s="325"/>
      <c r="EK117" s="60"/>
      <c r="EL117" s="320"/>
      <c r="EM117" s="336"/>
      <c r="EN117" s="322">
        <v>0</v>
      </c>
      <c r="EO117" s="323"/>
      <c r="EP117" s="324">
        <v>0</v>
      </c>
      <c r="EQ117" s="325"/>
      <c r="ET117" s="60"/>
      <c r="EU117" s="320"/>
      <c r="EV117" s="336"/>
      <c r="EW117" s="322">
        <v>0</v>
      </c>
      <c r="EX117" s="323"/>
      <c r="EY117" s="324">
        <v>0</v>
      </c>
      <c r="EZ117" s="325"/>
      <c r="FC117" s="60"/>
      <c r="FD117" s="320"/>
      <c r="FE117" s="336"/>
      <c r="FF117" s="322">
        <v>0</v>
      </c>
      <c r="FG117" s="323"/>
      <c r="FH117" s="324">
        <v>0</v>
      </c>
      <c r="FI117" s="325"/>
      <c r="FL117" s="60"/>
      <c r="FM117" s="320"/>
      <c r="FN117" s="336"/>
      <c r="FO117" s="322">
        <v>0</v>
      </c>
      <c r="FP117" s="323"/>
      <c r="FQ117" s="324">
        <v>0</v>
      </c>
      <c r="FR117" s="325"/>
      <c r="FU117" s="60"/>
      <c r="FV117" s="320"/>
      <c r="FW117" s="336"/>
      <c r="FX117" s="322">
        <v>0</v>
      </c>
      <c r="FY117" s="323"/>
      <c r="FZ117" s="324">
        <v>0</v>
      </c>
      <c r="GA117" s="325"/>
      <c r="GD117" s="60"/>
      <c r="GE117" s="320"/>
      <c r="GF117" s="336"/>
      <c r="GG117" s="322">
        <v>0</v>
      </c>
      <c r="GH117" s="323"/>
      <c r="GI117" s="324">
        <v>0</v>
      </c>
      <c r="GJ117" s="325"/>
      <c r="GM117" s="60"/>
      <c r="GN117" s="320"/>
      <c r="GO117" s="336"/>
      <c r="GP117" s="322">
        <v>0</v>
      </c>
      <c r="GQ117" s="323"/>
      <c r="GR117" s="324">
        <v>0</v>
      </c>
      <c r="GS117" s="325"/>
      <c r="GV117"/>
      <c r="GX117" s="308"/>
      <c r="GY117" s="308"/>
      <c r="GZ117" s="702"/>
      <c r="HA117"/>
    </row>
    <row r="118" spans="1:209" x14ac:dyDescent="0.25">
      <c r="J118" s="230"/>
      <c r="K118" s="231"/>
      <c r="L118" s="282"/>
      <c r="M118" s="232"/>
      <c r="N118" s="233"/>
      <c r="O118" s="254"/>
      <c r="P118" s="89"/>
      <c r="Q118" s="247"/>
      <c r="R118" s="631"/>
      <c r="S118" s="631"/>
      <c r="T118" s="631"/>
      <c r="U118" s="274"/>
      <c r="V118" s="313"/>
      <c r="GV118"/>
      <c r="GX118" s="308"/>
      <c r="GY118" s="308"/>
      <c r="GZ118" s="702"/>
      <c r="HA118"/>
    </row>
    <row r="119" spans="1:209" x14ac:dyDescent="0.25">
      <c r="J119" s="311"/>
      <c r="K119" s="231"/>
      <c r="L119" s="282"/>
      <c r="M119" s="232"/>
      <c r="N119" s="233"/>
      <c r="O119" s="254"/>
      <c r="P119" s="89"/>
      <c r="Q119" s="247"/>
      <c r="R119" s="631"/>
      <c r="S119" s="631"/>
      <c r="T119" s="631"/>
      <c r="U119" s="274"/>
      <c r="V119" s="313"/>
      <c r="GV119"/>
      <c r="GX119" s="308"/>
      <c r="GY119" s="308"/>
      <c r="GZ119" s="702"/>
      <c r="HA119"/>
    </row>
    <row r="120" spans="1:209" x14ac:dyDescent="0.25">
      <c r="J120" s="230"/>
      <c r="K120" s="231"/>
      <c r="L120" s="282"/>
      <c r="M120" s="232"/>
      <c r="N120" s="233"/>
      <c r="O120" s="254"/>
      <c r="P120" s="296"/>
      <c r="Q120" s="297"/>
      <c r="R120" s="298"/>
      <c r="S120" s="298"/>
      <c r="T120" s="298"/>
      <c r="U120" s="274"/>
      <c r="V120" s="313"/>
      <c r="GV120"/>
      <c r="GX120" s="308"/>
      <c r="GY120" s="308"/>
      <c r="GZ120" s="702"/>
      <c r="HA120"/>
    </row>
    <row r="121" spans="1:209" x14ac:dyDescent="0.25">
      <c r="J121" s="311"/>
      <c r="K121" s="231"/>
      <c r="L121" s="282"/>
      <c r="M121" s="232"/>
      <c r="N121" s="283"/>
      <c r="O121" s="254"/>
      <c r="P121" s="296"/>
      <c r="Q121" s="297"/>
      <c r="R121" s="298"/>
      <c r="S121" s="298"/>
      <c r="T121" s="298"/>
      <c r="U121" s="274"/>
      <c r="V121" s="313"/>
      <c r="GV121"/>
      <c r="GX121" s="308"/>
      <c r="GY121" s="308"/>
      <c r="GZ121" s="702"/>
      <c r="HA121"/>
    </row>
    <row r="122" spans="1:209" x14ac:dyDescent="0.25">
      <c r="J122" s="230"/>
      <c r="K122" s="231"/>
      <c r="L122" s="282"/>
      <c r="M122" s="232"/>
      <c r="N122" s="283"/>
      <c r="O122" s="254"/>
      <c r="P122" s="832"/>
      <c r="Q122" s="832"/>
      <c r="R122" s="832"/>
      <c r="S122" s="631"/>
      <c r="T122" s="631"/>
      <c r="U122" s="274"/>
      <c r="V122" s="313"/>
      <c r="GV122"/>
      <c r="GX122" s="308"/>
      <c r="GY122" s="308"/>
      <c r="GZ122" s="702"/>
      <c r="HA122"/>
    </row>
    <row r="123" spans="1:209" x14ac:dyDescent="0.25">
      <c r="J123" s="311"/>
      <c r="P123" s="317"/>
      <c r="Q123" s="318"/>
      <c r="R123" s="319"/>
      <c r="S123" s="319"/>
      <c r="T123" s="319"/>
      <c r="U123" s="60"/>
      <c r="V123" s="340"/>
      <c r="GV123"/>
      <c r="GX123" s="308"/>
      <c r="GY123" s="308"/>
      <c r="GZ123" s="702"/>
      <c r="HA123"/>
    </row>
    <row r="124" spans="1:209" x14ac:dyDescent="0.25">
      <c r="J124" s="230"/>
      <c r="P124" s="317"/>
      <c r="Q124" s="318"/>
      <c r="R124" s="319"/>
      <c r="S124" s="319"/>
      <c r="T124" s="319"/>
      <c r="U124" s="60"/>
      <c r="V124" s="340"/>
      <c r="GV124"/>
      <c r="GX124" s="308"/>
      <c r="GY124" s="308"/>
      <c r="GZ124" s="702"/>
      <c r="HA124"/>
    </row>
    <row r="125" spans="1:209" x14ac:dyDescent="0.25">
      <c r="A125"/>
      <c r="F125"/>
      <c r="J125" s="230"/>
      <c r="K125" s="341"/>
      <c r="L125" s="341"/>
      <c r="M125"/>
      <c r="N125"/>
      <c r="O125"/>
      <c r="P125" s="342"/>
      <c r="Q125"/>
      <c r="R125"/>
      <c r="S125"/>
      <c r="T125"/>
      <c r="W125"/>
      <c r="X125"/>
      <c r="GV125"/>
      <c r="GX125" s="308"/>
      <c r="GY125" s="308"/>
      <c r="GZ125" s="702"/>
      <c r="HA125"/>
    </row>
    <row r="126" spans="1:209" x14ac:dyDescent="0.25">
      <c r="A126"/>
      <c r="F126"/>
      <c r="J126" s="311"/>
      <c r="K126" s="341"/>
      <c r="L126" s="341"/>
      <c r="M126"/>
      <c r="N126"/>
      <c r="O126"/>
      <c r="P126" s="342"/>
      <c r="Q126"/>
      <c r="R126"/>
      <c r="S126"/>
      <c r="T126"/>
      <c r="W126"/>
      <c r="X126"/>
      <c r="GV126"/>
      <c r="GX126" s="308"/>
      <c r="GY126" s="308"/>
      <c r="GZ126" s="702"/>
      <c r="HA126"/>
    </row>
    <row r="127" spans="1:209" x14ac:dyDescent="0.25">
      <c r="A127"/>
      <c r="F127"/>
      <c r="J127" s="311"/>
      <c r="K127" s="341"/>
      <c r="L127" s="341"/>
      <c r="M127"/>
      <c r="N127"/>
      <c r="O127"/>
      <c r="P127" s="342"/>
      <c r="Q127"/>
      <c r="R127"/>
      <c r="S127"/>
      <c r="T127"/>
      <c r="W127"/>
      <c r="X127"/>
      <c r="GV127"/>
      <c r="GX127" s="308"/>
      <c r="GY127" s="308"/>
      <c r="GZ127" s="702"/>
      <c r="HA127"/>
    </row>
    <row r="128" spans="1:209" x14ac:dyDescent="0.25">
      <c r="A128"/>
      <c r="F128"/>
      <c r="J128" s="311"/>
      <c r="K128" s="341"/>
      <c r="L128" s="341"/>
      <c r="M128"/>
      <c r="N128"/>
      <c r="O128"/>
      <c r="P128" s="342"/>
      <c r="Q128"/>
      <c r="R128"/>
      <c r="S128"/>
      <c r="T128"/>
      <c r="W128"/>
      <c r="X128"/>
      <c r="GV128"/>
      <c r="GX128" s="308"/>
      <c r="GY128" s="308"/>
      <c r="GZ128" s="702"/>
      <c r="HA128"/>
    </row>
    <row r="129" spans="1:209" x14ac:dyDescent="0.25">
      <c r="A129"/>
      <c r="F129"/>
      <c r="J129" s="343"/>
      <c r="K129" s="341"/>
      <c r="L129" s="341"/>
      <c r="M129"/>
      <c r="N129"/>
      <c r="O129"/>
      <c r="P129" s="342"/>
      <c r="Q129"/>
      <c r="R129"/>
      <c r="S129"/>
      <c r="T129"/>
      <c r="W129"/>
      <c r="X129"/>
      <c r="GV129"/>
      <c r="GX129" s="308"/>
      <c r="GY129" s="308"/>
      <c r="GZ129" s="702"/>
      <c r="HA129"/>
    </row>
    <row r="130" spans="1:209" x14ac:dyDescent="0.25">
      <c r="A130"/>
      <c r="F130"/>
      <c r="J130" s="273"/>
      <c r="K130" s="341"/>
      <c r="L130" s="341"/>
      <c r="M130"/>
      <c r="N130"/>
      <c r="O130"/>
      <c r="P130" s="342"/>
      <c r="Q130"/>
      <c r="R130"/>
      <c r="S130"/>
      <c r="T130"/>
      <c r="W130"/>
      <c r="X130"/>
      <c r="GV130"/>
      <c r="GX130" s="308"/>
      <c r="GY130" s="308"/>
      <c r="GZ130" s="702"/>
      <c r="HA130"/>
    </row>
    <row r="131" spans="1:209" x14ac:dyDescent="0.25">
      <c r="A131"/>
      <c r="F131"/>
      <c r="J131" s="344"/>
      <c r="K131" s="341"/>
      <c r="L131" s="341"/>
      <c r="M131"/>
      <c r="N131"/>
      <c r="O131"/>
      <c r="P131" s="342"/>
      <c r="Q131"/>
      <c r="R131"/>
      <c r="S131"/>
      <c r="T131"/>
      <c r="W131"/>
      <c r="X131"/>
      <c r="GV131"/>
      <c r="GX131" s="308"/>
      <c r="GY131" s="308"/>
      <c r="GZ131" s="702"/>
      <c r="HA131"/>
    </row>
    <row r="132" spans="1:209" x14ac:dyDescent="0.25">
      <c r="A132"/>
      <c r="F132"/>
      <c r="J132" s="344"/>
      <c r="K132" s="341"/>
      <c r="L132" s="341"/>
      <c r="M132"/>
      <c r="N132"/>
      <c r="O132"/>
      <c r="P132" s="342"/>
      <c r="Q132"/>
      <c r="R132"/>
      <c r="S132"/>
      <c r="T132"/>
      <c r="W132"/>
      <c r="X132"/>
      <c r="GV132"/>
      <c r="GX132" s="308"/>
      <c r="GY132" s="308"/>
      <c r="GZ132" s="702"/>
      <c r="HA132"/>
    </row>
    <row r="133" spans="1:209" x14ac:dyDescent="0.25">
      <c r="A133"/>
      <c r="F133"/>
      <c r="J133" s="230"/>
      <c r="K133" s="341"/>
      <c r="L133" s="341"/>
      <c r="M133"/>
      <c r="N133"/>
      <c r="O133"/>
      <c r="P133" s="342"/>
      <c r="Q133"/>
      <c r="R133"/>
      <c r="S133"/>
      <c r="T133"/>
      <c r="W133"/>
      <c r="X133"/>
      <c r="GV133"/>
      <c r="GX133" s="308"/>
      <c r="GY133" s="308"/>
      <c r="GZ133" s="702"/>
      <c r="HA133"/>
    </row>
    <row r="134" spans="1:209" x14ac:dyDescent="0.25">
      <c r="A134"/>
      <c r="F134"/>
      <c r="J134" s="230"/>
      <c r="K134" s="341"/>
      <c r="L134" s="341"/>
      <c r="M134"/>
      <c r="N134"/>
      <c r="O134"/>
      <c r="P134" s="342"/>
      <c r="Q134"/>
      <c r="R134"/>
      <c r="S134"/>
      <c r="T134"/>
      <c r="W134"/>
      <c r="X134"/>
      <c r="GV134"/>
      <c r="GX134" s="308"/>
      <c r="GY134" s="308"/>
      <c r="GZ134" s="702"/>
      <c r="HA134"/>
    </row>
    <row r="135" spans="1:209" x14ac:dyDescent="0.25">
      <c r="A135"/>
      <c r="F135"/>
      <c r="J135" s="230"/>
      <c r="K135" s="341"/>
      <c r="L135" s="341"/>
      <c r="M135"/>
      <c r="N135"/>
      <c r="O135"/>
      <c r="P135" s="342"/>
      <c r="Q135"/>
      <c r="R135"/>
      <c r="S135"/>
      <c r="T135"/>
      <c r="W135"/>
      <c r="X135"/>
      <c r="GV135"/>
      <c r="GX135" s="308"/>
      <c r="GY135" s="308"/>
      <c r="GZ135" s="702"/>
      <c r="HA135"/>
    </row>
    <row r="136" spans="1:209" x14ac:dyDescent="0.25">
      <c r="A136"/>
      <c r="F136"/>
      <c r="J136" s="230"/>
      <c r="K136" s="341"/>
      <c r="L136" s="341"/>
      <c r="M136"/>
      <c r="N136"/>
      <c r="O136"/>
      <c r="P136" s="342"/>
      <c r="Q136"/>
      <c r="R136"/>
      <c r="S136"/>
      <c r="T136"/>
      <c r="W136"/>
      <c r="X136"/>
      <c r="GV136"/>
      <c r="GX136" s="308"/>
      <c r="GY136" s="308"/>
      <c r="GZ136" s="702"/>
      <c r="HA136"/>
    </row>
    <row r="137" spans="1:209" x14ac:dyDescent="0.25">
      <c r="A137"/>
      <c r="F137"/>
      <c r="J137" s="230"/>
      <c r="K137" s="341"/>
      <c r="L137" s="341"/>
      <c r="M137"/>
      <c r="N137"/>
      <c r="O137"/>
      <c r="P137" s="342"/>
      <c r="Q137"/>
      <c r="R137"/>
      <c r="S137"/>
      <c r="T137"/>
      <c r="W137"/>
      <c r="X137"/>
      <c r="GV137"/>
      <c r="GX137" s="308"/>
      <c r="GY137" s="308"/>
      <c r="GZ137" s="702"/>
      <c r="HA137"/>
    </row>
  </sheetData>
  <mergeCells count="35">
    <mergeCell ref="P108:R108"/>
    <mergeCell ref="P111:R112"/>
    <mergeCell ref="U111:V112"/>
    <mergeCell ref="P122:R122"/>
    <mergeCell ref="S25:T25"/>
    <mergeCell ref="S27:T27"/>
    <mergeCell ref="S32:T32"/>
    <mergeCell ref="S53:T53"/>
    <mergeCell ref="S69:T69"/>
    <mergeCell ref="N104:O104"/>
    <mergeCell ref="P104:P105"/>
    <mergeCell ref="FU1:GA1"/>
    <mergeCell ref="GD1:GJ1"/>
    <mergeCell ref="GM1:GS1"/>
    <mergeCell ref="S9:T9"/>
    <mergeCell ref="S18:T18"/>
    <mergeCell ref="S24:T24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N260"/>
  <sheetViews>
    <sheetView topLeftCell="A52" workbookViewId="0">
      <selection activeCell="B72" sqref="B72"/>
    </sheetView>
  </sheetViews>
  <sheetFormatPr baseColWidth="10" defaultRowHeight="15" x14ac:dyDescent="0.25"/>
  <cols>
    <col min="1" max="1" width="26.7109375" style="245" bestFit="1" customWidth="1"/>
    <col min="2" max="2" width="16.7109375" style="245" bestFit="1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824" t="s">
        <v>534</v>
      </c>
      <c r="B1" s="824"/>
      <c r="C1" s="824"/>
      <c r="D1" s="824"/>
      <c r="E1" s="824"/>
      <c r="F1" s="824"/>
      <c r="G1" s="824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631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 t="s">
        <v>591</v>
      </c>
      <c r="B5" s="240" t="s">
        <v>592</v>
      </c>
      <c r="C5" s="360">
        <v>43297</v>
      </c>
      <c r="D5" s="651">
        <v>6191</v>
      </c>
      <c r="E5" s="362">
        <v>3641</v>
      </c>
      <c r="F5" s="631">
        <v>35</v>
      </c>
      <c r="G5" s="274">
        <f t="shared" si="0"/>
        <v>127435</v>
      </c>
      <c r="H5" s="653" t="s">
        <v>593</v>
      </c>
      <c r="I5" s="654">
        <v>43304</v>
      </c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631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631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3" t="s">
        <v>591</v>
      </c>
      <c r="B8" s="381" t="s">
        <v>592</v>
      </c>
      <c r="C8" s="514">
        <v>43295</v>
      </c>
      <c r="D8" s="643">
        <v>6215</v>
      </c>
      <c r="E8" s="516">
        <v>3736.3</v>
      </c>
      <c r="F8" s="235">
        <v>36</v>
      </c>
      <c r="G8" s="517">
        <f t="shared" si="0"/>
        <v>134506.80000000002</v>
      </c>
      <c r="H8" s="652" t="s">
        <v>593</v>
      </c>
      <c r="I8" s="654">
        <v>43298</v>
      </c>
      <c r="J8" s="463"/>
      <c r="K8" s="265"/>
      <c r="L8" s="279"/>
      <c r="M8" s="279"/>
      <c r="N8" s="279"/>
    </row>
    <row r="9" spans="1:14" ht="15.75" x14ac:dyDescent="0.25">
      <c r="A9" s="365"/>
      <c r="B9" s="359"/>
      <c r="C9" s="371"/>
      <c r="D9" s="515">
        <f>D8+1</f>
        <v>6216</v>
      </c>
      <c r="E9" s="362"/>
      <c r="F9" s="631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ht="15.75" x14ac:dyDescent="0.25">
      <c r="A10" s="365"/>
      <c r="B10" s="359"/>
      <c r="C10" s="371"/>
      <c r="D10" s="515">
        <f t="shared" ref="D10:D73" si="1">D9+1</f>
        <v>6217</v>
      </c>
      <c r="E10" s="362"/>
      <c r="F10" s="631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ht="15.75" x14ac:dyDescent="0.25">
      <c r="A11" s="373"/>
      <c r="B11" s="239"/>
      <c r="C11" s="371"/>
      <c r="D11" s="515">
        <f t="shared" si="1"/>
        <v>6218</v>
      </c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ht="15.75" x14ac:dyDescent="0.25">
      <c r="A12" s="373"/>
      <c r="B12" s="239"/>
      <c r="C12" s="371"/>
      <c r="D12" s="515">
        <f t="shared" si="1"/>
        <v>6219</v>
      </c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ht="15.75" x14ac:dyDescent="0.25">
      <c r="A13" s="373"/>
      <c r="B13" s="239"/>
      <c r="C13" s="371"/>
      <c r="D13" s="515">
        <f t="shared" si="1"/>
        <v>6220</v>
      </c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ht="15.75" x14ac:dyDescent="0.25">
      <c r="A14" s="373"/>
      <c r="B14" s="239"/>
      <c r="C14" s="371"/>
      <c r="D14" s="515">
        <f t="shared" si="1"/>
        <v>6221</v>
      </c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ht="15.75" x14ac:dyDescent="0.25">
      <c r="A15" s="373"/>
      <c r="B15" s="239"/>
      <c r="C15" s="371"/>
      <c r="D15" s="515">
        <f t="shared" si="1"/>
        <v>6222</v>
      </c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ht="15.75" x14ac:dyDescent="0.25">
      <c r="A16" s="373"/>
      <c r="B16" s="239"/>
      <c r="C16" s="371"/>
      <c r="D16" s="515">
        <f t="shared" si="1"/>
        <v>6223</v>
      </c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ht="15.75" x14ac:dyDescent="0.25">
      <c r="A17" s="373"/>
      <c r="B17" s="239"/>
      <c r="C17" s="371"/>
      <c r="D17" s="515">
        <f t="shared" si="1"/>
        <v>6224</v>
      </c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ht="15.75" x14ac:dyDescent="0.25">
      <c r="A18" s="375"/>
      <c r="B18" s="376"/>
      <c r="C18" s="377"/>
      <c r="D18" s="515">
        <f t="shared" si="1"/>
        <v>6225</v>
      </c>
      <c r="E18" s="362"/>
      <c r="F18" s="631"/>
      <c r="G18" s="45">
        <f t="shared" si="0"/>
        <v>0</v>
      </c>
      <c r="H18" s="82"/>
      <c r="K18" s="265"/>
      <c r="L18" s="279"/>
      <c r="M18" s="279"/>
      <c r="N18" s="279"/>
    </row>
    <row r="19" spans="1:14" ht="15.75" x14ac:dyDescent="0.25">
      <c r="A19" s="378"/>
      <c r="B19" s="359"/>
      <c r="C19" s="379"/>
      <c r="D19" s="515">
        <f t="shared" si="1"/>
        <v>6226</v>
      </c>
      <c r="E19" s="362"/>
      <c r="F19" s="631"/>
      <c r="G19" s="45">
        <f t="shared" si="0"/>
        <v>0</v>
      </c>
      <c r="H19" s="82"/>
      <c r="K19" s="265"/>
      <c r="L19" s="279"/>
      <c r="M19" s="279"/>
      <c r="N19" s="279"/>
    </row>
    <row r="20" spans="1:14" ht="15.75" x14ac:dyDescent="0.25">
      <c r="A20" s="365"/>
      <c r="B20" s="359"/>
      <c r="C20" s="371"/>
      <c r="D20" s="515">
        <f t="shared" si="1"/>
        <v>6227</v>
      </c>
      <c r="E20" s="362"/>
      <c r="F20" s="631"/>
      <c r="G20" s="45">
        <f t="shared" si="0"/>
        <v>0</v>
      </c>
      <c r="H20" s="82"/>
      <c r="K20" s="265"/>
      <c r="L20" s="279"/>
      <c r="M20" s="279"/>
      <c r="N20" s="279"/>
    </row>
    <row r="21" spans="1:14" ht="15.75" x14ac:dyDescent="0.25">
      <c r="A21" s="365"/>
      <c r="B21" s="380"/>
      <c r="C21" s="371"/>
      <c r="D21" s="515">
        <f t="shared" si="1"/>
        <v>6228</v>
      </c>
      <c r="E21" s="362"/>
      <c r="F21" s="631"/>
      <c r="G21" s="45">
        <f t="shared" si="0"/>
        <v>0</v>
      </c>
      <c r="H21" s="82"/>
      <c r="K21" s="265"/>
      <c r="L21" s="279"/>
      <c r="M21" s="279"/>
      <c r="N21" s="279"/>
    </row>
    <row r="22" spans="1:14" ht="15.75" x14ac:dyDescent="0.25">
      <c r="A22" s="513" t="s">
        <v>591</v>
      </c>
      <c r="B22" s="381" t="s">
        <v>592</v>
      </c>
      <c r="C22" s="371">
        <v>43297</v>
      </c>
      <c r="D22" s="643">
        <f t="shared" si="1"/>
        <v>6229</v>
      </c>
      <c r="E22" s="362">
        <v>3720</v>
      </c>
      <c r="F22" s="631">
        <v>35</v>
      </c>
      <c r="G22" s="45">
        <f t="shared" si="0"/>
        <v>130200</v>
      </c>
      <c r="H22" s="653" t="s">
        <v>593</v>
      </c>
      <c r="I22" s="654">
        <v>43301</v>
      </c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515">
        <f t="shared" si="1"/>
        <v>6230</v>
      </c>
      <c r="E23" s="362"/>
      <c r="F23" s="631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515">
        <f t="shared" si="1"/>
        <v>6231</v>
      </c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ht="15.75" x14ac:dyDescent="0.25">
      <c r="A25" s="383"/>
      <c r="B25" s="384"/>
      <c r="C25" s="385"/>
      <c r="D25" s="515">
        <f t="shared" si="1"/>
        <v>6232</v>
      </c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ht="15.75" x14ac:dyDescent="0.25">
      <c r="A26" s="383"/>
      <c r="B26" s="384"/>
      <c r="C26" s="385"/>
      <c r="D26" s="515">
        <f t="shared" si="1"/>
        <v>6233</v>
      </c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ht="15.75" x14ac:dyDescent="0.25">
      <c r="A27" s="383"/>
      <c r="B27" s="384"/>
      <c r="C27" s="385"/>
      <c r="D27" s="515">
        <f t="shared" si="1"/>
        <v>6234</v>
      </c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ht="15.75" x14ac:dyDescent="0.25">
      <c r="A28" s="383"/>
      <c r="B28" s="380"/>
      <c r="C28" s="385"/>
      <c r="D28" s="515">
        <f t="shared" si="1"/>
        <v>6235</v>
      </c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ht="15.75" x14ac:dyDescent="0.25">
      <c r="A29" s="383"/>
      <c r="B29" s="380"/>
      <c r="C29" s="385"/>
      <c r="D29" s="515">
        <f t="shared" si="1"/>
        <v>6236</v>
      </c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ht="15.75" x14ac:dyDescent="0.25">
      <c r="A30" s="383"/>
      <c r="B30" s="380"/>
      <c r="C30" s="385"/>
      <c r="D30" s="515">
        <f t="shared" si="1"/>
        <v>6237</v>
      </c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ht="15.75" x14ac:dyDescent="0.25">
      <c r="A31" s="383"/>
      <c r="B31" s="380"/>
      <c r="C31" s="385"/>
      <c r="D31" s="515">
        <f t="shared" si="1"/>
        <v>6238</v>
      </c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ht="15.75" x14ac:dyDescent="0.25">
      <c r="A32" s="386"/>
      <c r="B32" s="380"/>
      <c r="C32" s="377"/>
      <c r="D32" s="515">
        <f t="shared" si="1"/>
        <v>6239</v>
      </c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ht="15.75" x14ac:dyDescent="0.25">
      <c r="A33" s="373"/>
      <c r="B33" s="380"/>
      <c r="C33" s="371"/>
      <c r="D33" s="515">
        <f t="shared" si="1"/>
        <v>6240</v>
      </c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ht="15.75" x14ac:dyDescent="0.25">
      <c r="A34" s="373"/>
      <c r="B34" s="380"/>
      <c r="C34" s="371"/>
      <c r="D34" s="515">
        <f t="shared" si="1"/>
        <v>6241</v>
      </c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ht="15.75" x14ac:dyDescent="0.25">
      <c r="A35" s="373"/>
      <c r="B35" s="380"/>
      <c r="C35" s="371"/>
      <c r="D35" s="515">
        <f t="shared" si="1"/>
        <v>6242</v>
      </c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ht="15.75" x14ac:dyDescent="0.25">
      <c r="A36" s="373"/>
      <c r="B36" s="380"/>
      <c r="C36" s="371"/>
      <c r="D36" s="515">
        <f t="shared" si="1"/>
        <v>6243</v>
      </c>
      <c r="E36" s="374"/>
      <c r="F36" s="631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ht="15.75" x14ac:dyDescent="0.25">
      <c r="A37" s="373"/>
      <c r="B37" s="380"/>
      <c r="C37" s="371"/>
      <c r="D37" s="515">
        <f t="shared" si="1"/>
        <v>6244</v>
      </c>
      <c r="E37" s="374"/>
      <c r="F37" s="631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ht="15.75" x14ac:dyDescent="0.25">
      <c r="A38" s="373"/>
      <c r="B38" s="380"/>
      <c r="C38" s="371"/>
      <c r="D38" s="515">
        <f t="shared" si="1"/>
        <v>6245</v>
      </c>
      <c r="E38" s="374"/>
      <c r="F38" s="631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ht="15.75" x14ac:dyDescent="0.25">
      <c r="A39" s="373"/>
      <c r="B39" s="230"/>
      <c r="C39" s="371"/>
      <c r="D39" s="515">
        <f t="shared" si="1"/>
        <v>6246</v>
      </c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ht="15.75" x14ac:dyDescent="0.25">
      <c r="A40" s="373"/>
      <c r="B40" s="230"/>
      <c r="C40" s="371"/>
      <c r="D40" s="515">
        <f t="shared" si="1"/>
        <v>6247</v>
      </c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ht="15.75" x14ac:dyDescent="0.25">
      <c r="A41" s="373"/>
      <c r="B41" s="230"/>
      <c r="C41" s="371"/>
      <c r="D41" s="515">
        <f t="shared" si="1"/>
        <v>6248</v>
      </c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ht="15.75" x14ac:dyDescent="0.25">
      <c r="A42" s="389"/>
      <c r="B42" s="246"/>
      <c r="C42" s="390"/>
      <c r="D42" s="515">
        <f t="shared" si="1"/>
        <v>6249</v>
      </c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ht="15.75" x14ac:dyDescent="0.25">
      <c r="A43" s="391"/>
      <c r="B43" s="246"/>
      <c r="C43" s="360"/>
      <c r="D43" s="515">
        <f t="shared" si="1"/>
        <v>6250</v>
      </c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ht="15.75" x14ac:dyDescent="0.25">
      <c r="A44" s="392"/>
      <c r="B44" s="246"/>
      <c r="C44" s="393"/>
      <c r="D44" s="515">
        <f t="shared" si="1"/>
        <v>6251</v>
      </c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ht="15.75" x14ac:dyDescent="0.25">
      <c r="A45" s="391"/>
      <c r="B45" s="246"/>
      <c r="C45" s="360"/>
      <c r="D45" s="515">
        <f t="shared" si="1"/>
        <v>6252</v>
      </c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ht="15.75" x14ac:dyDescent="0.25">
      <c r="A46" s="391"/>
      <c r="B46" s="246"/>
      <c r="C46" s="360"/>
      <c r="D46" s="515">
        <f t="shared" si="1"/>
        <v>6253</v>
      </c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ht="15.75" x14ac:dyDescent="0.25">
      <c r="A47" s="391"/>
      <c r="B47" s="246"/>
      <c r="C47" s="360"/>
      <c r="D47" s="515">
        <f t="shared" si="1"/>
        <v>6254</v>
      </c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ht="15.75" x14ac:dyDescent="0.25">
      <c r="A48" s="391"/>
      <c r="B48" s="246"/>
      <c r="C48" s="360"/>
      <c r="D48" s="515">
        <f t="shared" si="1"/>
        <v>6255</v>
      </c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ht="15.75" x14ac:dyDescent="0.25">
      <c r="A49" s="389"/>
      <c r="B49" s="246"/>
      <c r="C49" s="390"/>
      <c r="D49" s="515">
        <f t="shared" si="1"/>
        <v>6256</v>
      </c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ht="15.75" x14ac:dyDescent="0.25">
      <c r="A50" s="391"/>
      <c r="B50" s="246"/>
      <c r="C50" s="360"/>
      <c r="D50" s="515">
        <f t="shared" si="1"/>
        <v>6257</v>
      </c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ht="15.75" x14ac:dyDescent="0.25">
      <c r="A51" s="391"/>
      <c r="B51" s="246"/>
      <c r="C51" s="360"/>
      <c r="D51" s="515">
        <f t="shared" si="1"/>
        <v>6258</v>
      </c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ht="15.75" x14ac:dyDescent="0.25">
      <c r="A52" s="391"/>
      <c r="B52" s="246"/>
      <c r="C52" s="360"/>
      <c r="D52" s="515">
        <f t="shared" si="1"/>
        <v>6259</v>
      </c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ht="15.75" x14ac:dyDescent="0.25">
      <c r="A53" s="391"/>
      <c r="B53" s="246"/>
      <c r="C53" s="360"/>
      <c r="D53" s="515">
        <f t="shared" si="1"/>
        <v>6260</v>
      </c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ht="15.75" x14ac:dyDescent="0.25">
      <c r="A54" s="391"/>
      <c r="B54" s="246"/>
      <c r="C54" s="360"/>
      <c r="D54" s="515">
        <f t="shared" si="1"/>
        <v>6261</v>
      </c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ht="15.75" x14ac:dyDescent="0.25">
      <c r="A55" s="391"/>
      <c r="B55" s="246"/>
      <c r="C55" s="360"/>
      <c r="D55" s="515">
        <f t="shared" si="1"/>
        <v>6262</v>
      </c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515">
        <f t="shared" si="1"/>
        <v>6263</v>
      </c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515">
        <f t="shared" si="1"/>
        <v>6264</v>
      </c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515">
        <f t="shared" si="1"/>
        <v>6265</v>
      </c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ht="15.75" x14ac:dyDescent="0.25">
      <c r="A59" s="391"/>
      <c r="B59" s="248"/>
      <c r="C59" s="360"/>
      <c r="D59" s="515">
        <f t="shared" si="1"/>
        <v>6266</v>
      </c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ht="15.75" x14ac:dyDescent="0.25">
      <c r="A60" s="391"/>
      <c r="B60" s="248"/>
      <c r="C60" s="360"/>
      <c r="D60" s="515">
        <f t="shared" si="1"/>
        <v>6267</v>
      </c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ht="15.75" x14ac:dyDescent="0.25">
      <c r="A61" s="391"/>
      <c r="B61" s="248"/>
      <c r="C61" s="360"/>
      <c r="D61" s="515">
        <f t="shared" si="1"/>
        <v>6268</v>
      </c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ht="15.75" x14ac:dyDescent="0.25">
      <c r="A62" s="391"/>
      <c r="B62" s="246"/>
      <c r="C62" s="360"/>
      <c r="D62" s="515">
        <f t="shared" si="1"/>
        <v>6269</v>
      </c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ht="15.75" x14ac:dyDescent="0.25">
      <c r="A63" s="391" t="s">
        <v>650</v>
      </c>
      <c r="B63" s="246" t="s">
        <v>651</v>
      </c>
      <c r="C63" s="360">
        <v>43306</v>
      </c>
      <c r="D63" s="667">
        <f t="shared" si="1"/>
        <v>6270</v>
      </c>
      <c r="E63" s="374">
        <v>3704.76</v>
      </c>
      <c r="F63" s="140">
        <v>36.5</v>
      </c>
      <c r="G63" s="274">
        <f t="shared" si="0"/>
        <v>135223.74000000002</v>
      </c>
      <c r="H63" s="82"/>
      <c r="J63" s="245"/>
      <c r="K63" s="265"/>
      <c r="L63" s="265"/>
      <c r="M63" s="265"/>
      <c r="N63" s="279"/>
    </row>
    <row r="64" spans="1:14" ht="15.75" x14ac:dyDescent="0.25">
      <c r="A64" s="391" t="s">
        <v>650</v>
      </c>
      <c r="B64" s="246" t="s">
        <v>652</v>
      </c>
      <c r="C64" s="360">
        <v>43306</v>
      </c>
      <c r="D64" s="667">
        <f t="shared" si="1"/>
        <v>6271</v>
      </c>
      <c r="E64" s="374">
        <v>5567.8</v>
      </c>
      <c r="F64" s="140">
        <v>36.5</v>
      </c>
      <c r="G64" s="274">
        <f t="shared" si="0"/>
        <v>203224.7</v>
      </c>
      <c r="H64" s="82"/>
      <c r="J64" s="245"/>
      <c r="K64" s="265"/>
      <c r="L64" s="265"/>
      <c r="M64" s="265"/>
      <c r="N64" s="279"/>
    </row>
    <row r="65" spans="1:14" ht="15.75" x14ac:dyDescent="0.25">
      <c r="A65" s="391"/>
      <c r="B65" s="246"/>
      <c r="C65" s="360"/>
      <c r="D65" s="515">
        <f t="shared" si="1"/>
        <v>6272</v>
      </c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ht="15.75" x14ac:dyDescent="0.25">
      <c r="A66" s="391"/>
      <c r="B66" s="246"/>
      <c r="C66" s="360"/>
      <c r="D66" s="515">
        <f t="shared" si="1"/>
        <v>6273</v>
      </c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ht="15.75" x14ac:dyDescent="0.25">
      <c r="A67" s="391"/>
      <c r="B67" s="246"/>
      <c r="C67" s="360"/>
      <c r="D67" s="515">
        <f t="shared" si="1"/>
        <v>6274</v>
      </c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515">
        <f t="shared" si="1"/>
        <v>6275</v>
      </c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ht="15.75" x14ac:dyDescent="0.25">
      <c r="A69" s="391"/>
      <c r="B69" s="246"/>
      <c r="C69" s="360"/>
      <c r="D69" s="515">
        <f t="shared" si="1"/>
        <v>6276</v>
      </c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ht="15.75" x14ac:dyDescent="0.25">
      <c r="A70" s="391"/>
      <c r="B70" s="246"/>
      <c r="C70" s="360"/>
      <c r="D70" s="515">
        <f t="shared" si="1"/>
        <v>6277</v>
      </c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ht="15.75" x14ac:dyDescent="0.25">
      <c r="A71" s="391"/>
      <c r="B71" s="404"/>
      <c r="C71" s="360"/>
      <c r="D71" s="515">
        <f t="shared" si="1"/>
        <v>6278</v>
      </c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ht="15.75" x14ac:dyDescent="0.25">
      <c r="A72" s="391"/>
      <c r="B72" s="404"/>
      <c r="C72" s="360"/>
      <c r="D72" s="515">
        <f t="shared" si="1"/>
        <v>6279</v>
      </c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ht="15.75" x14ac:dyDescent="0.25">
      <c r="A73" s="391"/>
      <c r="B73" s="246"/>
      <c r="C73" s="360"/>
      <c r="D73" s="515">
        <f t="shared" si="1"/>
        <v>6280</v>
      </c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ht="15.75" x14ac:dyDescent="0.25">
      <c r="A74" s="391"/>
      <c r="B74" s="246"/>
      <c r="C74" s="360"/>
      <c r="D74" s="515">
        <f t="shared" ref="D74:D136" si="2">D73+1</f>
        <v>6281</v>
      </c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ht="15.75" x14ac:dyDescent="0.25">
      <c r="A75" s="392"/>
      <c r="B75" s="246"/>
      <c r="C75" s="393"/>
      <c r="D75" s="515">
        <f t="shared" si="2"/>
        <v>6282</v>
      </c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ht="15.75" x14ac:dyDescent="0.25">
      <c r="A76" s="391"/>
      <c r="B76" s="246"/>
      <c r="C76" s="360"/>
      <c r="D76" s="515">
        <f t="shared" si="2"/>
        <v>6283</v>
      </c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ht="15.75" x14ac:dyDescent="0.25">
      <c r="A77" s="391"/>
      <c r="B77" s="246"/>
      <c r="C77" s="360"/>
      <c r="D77" s="515">
        <f t="shared" si="2"/>
        <v>6284</v>
      </c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ht="15.75" x14ac:dyDescent="0.25">
      <c r="A78" s="391"/>
      <c r="B78" s="246"/>
      <c r="C78" s="360"/>
      <c r="D78" s="515">
        <f t="shared" si="2"/>
        <v>6285</v>
      </c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ht="15.75" x14ac:dyDescent="0.25">
      <c r="A79" s="392"/>
      <c r="B79" s="246"/>
      <c r="C79" s="393"/>
      <c r="D79" s="515">
        <f t="shared" si="2"/>
        <v>6286</v>
      </c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ht="15.75" x14ac:dyDescent="0.25">
      <c r="A80" s="389"/>
      <c r="B80" s="246"/>
      <c r="C80" s="390"/>
      <c r="D80" s="515">
        <f t="shared" si="2"/>
        <v>6287</v>
      </c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ht="15.75" x14ac:dyDescent="0.25">
      <c r="A81" s="391"/>
      <c r="B81" s="248"/>
      <c r="C81" s="360"/>
      <c r="D81" s="515">
        <f t="shared" si="2"/>
        <v>6288</v>
      </c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ht="15.75" x14ac:dyDescent="0.25">
      <c r="A82" s="389"/>
      <c r="B82" s="248"/>
      <c r="C82" s="390"/>
      <c r="D82" s="515">
        <f t="shared" si="2"/>
        <v>6289</v>
      </c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ht="15.75" x14ac:dyDescent="0.25">
      <c r="A83" s="391"/>
      <c r="B83" s="246"/>
      <c r="C83" s="360"/>
      <c r="D83" s="515">
        <f t="shared" si="2"/>
        <v>6290</v>
      </c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ht="15.75" x14ac:dyDescent="0.25">
      <c r="A84" s="391"/>
      <c r="B84" s="246"/>
      <c r="C84" s="360"/>
      <c r="D84" s="515">
        <f t="shared" si="2"/>
        <v>6291</v>
      </c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ht="15.75" x14ac:dyDescent="0.25">
      <c r="A85" s="391"/>
      <c r="B85" s="246"/>
      <c r="C85" s="360"/>
      <c r="D85" s="515">
        <f t="shared" si="2"/>
        <v>6292</v>
      </c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ht="15.75" x14ac:dyDescent="0.25">
      <c r="A86" s="391"/>
      <c r="B86" s="246"/>
      <c r="C86" s="360"/>
      <c r="D86" s="515">
        <f t="shared" si="2"/>
        <v>6293</v>
      </c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ht="15.75" x14ac:dyDescent="0.25">
      <c r="A87" s="391"/>
      <c r="B87" s="246"/>
      <c r="C87" s="360"/>
      <c r="D87" s="515">
        <f t="shared" si="2"/>
        <v>6294</v>
      </c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ht="15.75" x14ac:dyDescent="0.25">
      <c r="A88" s="391"/>
      <c r="B88" s="246"/>
      <c r="C88" s="360"/>
      <c r="D88" s="515">
        <f t="shared" si="2"/>
        <v>6295</v>
      </c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ht="15.75" x14ac:dyDescent="0.25">
      <c r="A89" s="391"/>
      <c r="B89" s="246"/>
      <c r="C89" s="360"/>
      <c r="D89" s="515">
        <f t="shared" si="2"/>
        <v>6296</v>
      </c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ht="15.75" x14ac:dyDescent="0.25">
      <c r="A90" s="391"/>
      <c r="B90" s="246"/>
      <c r="C90" s="360"/>
      <c r="D90" s="515">
        <f t="shared" si="2"/>
        <v>6297</v>
      </c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ht="15.75" x14ac:dyDescent="0.25">
      <c r="A91" s="405"/>
      <c r="B91" s="246"/>
      <c r="C91" s="406"/>
      <c r="D91" s="515">
        <f t="shared" si="2"/>
        <v>6298</v>
      </c>
      <c r="E91" s="374"/>
      <c r="F91" s="140"/>
      <c r="G91" s="274">
        <f t="shared" ref="G91:G193" si="3">F91*E91</f>
        <v>0</v>
      </c>
      <c r="H91" s="372"/>
      <c r="K91" s="265"/>
      <c r="L91" s="265"/>
      <c r="M91" s="265"/>
      <c r="N91" s="279"/>
    </row>
    <row r="92" spans="1:14" ht="15.75" x14ac:dyDescent="0.25">
      <c r="A92" s="391"/>
      <c r="B92" s="246"/>
      <c r="C92" s="360"/>
      <c r="D92" s="515">
        <f t="shared" si="2"/>
        <v>6299</v>
      </c>
      <c r="E92" s="374"/>
      <c r="F92" s="140"/>
      <c r="G92" s="274">
        <f t="shared" si="3"/>
        <v>0</v>
      </c>
      <c r="H92" s="372"/>
      <c r="K92" s="265"/>
      <c r="L92" s="265"/>
      <c r="M92" s="265"/>
      <c r="N92" s="279"/>
    </row>
    <row r="93" spans="1:14" ht="15.75" x14ac:dyDescent="0.25">
      <c r="A93" s="391"/>
      <c r="B93" s="246"/>
      <c r="C93" s="360"/>
      <c r="D93" s="515">
        <f t="shared" si="2"/>
        <v>6300</v>
      </c>
      <c r="E93" s="374"/>
      <c r="F93" s="140"/>
      <c r="G93" s="274">
        <f t="shared" si="3"/>
        <v>0</v>
      </c>
      <c r="H93" s="372"/>
      <c r="K93" s="265"/>
      <c r="L93" s="265"/>
      <c r="M93" s="265"/>
      <c r="N93" s="279"/>
    </row>
    <row r="94" spans="1:14" ht="15.75" x14ac:dyDescent="0.25">
      <c r="A94" s="391"/>
      <c r="B94" s="246"/>
      <c r="C94" s="360"/>
      <c r="D94" s="515">
        <f t="shared" si="2"/>
        <v>6301</v>
      </c>
      <c r="E94" s="374"/>
      <c r="F94" s="140"/>
      <c r="G94" s="274">
        <f t="shared" si="3"/>
        <v>0</v>
      </c>
      <c r="H94" s="372"/>
      <c r="K94" s="265"/>
      <c r="L94" s="265"/>
      <c r="M94" s="265"/>
      <c r="N94" s="279"/>
    </row>
    <row r="95" spans="1:14" ht="15.75" x14ac:dyDescent="0.25">
      <c r="A95" s="391"/>
      <c r="B95" s="246"/>
      <c r="C95" s="360"/>
      <c r="D95" s="515">
        <f t="shared" si="2"/>
        <v>6302</v>
      </c>
      <c r="E95" s="374"/>
      <c r="F95" s="140"/>
      <c r="G95" s="274">
        <f t="shared" si="3"/>
        <v>0</v>
      </c>
      <c r="H95" s="372"/>
      <c r="K95" s="265"/>
      <c r="L95" s="265"/>
      <c r="M95" s="265"/>
      <c r="N95" s="279"/>
    </row>
    <row r="96" spans="1:14" ht="15.75" x14ac:dyDescent="0.25">
      <c r="A96" s="391"/>
      <c r="B96" s="246"/>
      <c r="C96" s="360"/>
      <c r="D96" s="515">
        <f t="shared" si="2"/>
        <v>6303</v>
      </c>
      <c r="E96" s="374"/>
      <c r="F96" s="140"/>
      <c r="G96" s="274">
        <f t="shared" si="3"/>
        <v>0</v>
      </c>
      <c r="H96" s="372"/>
      <c r="K96" s="265"/>
      <c r="L96" s="265"/>
      <c r="M96" s="265"/>
      <c r="N96" s="279"/>
    </row>
    <row r="97" spans="1:14" ht="15.75" x14ac:dyDescent="0.25">
      <c r="A97" s="391"/>
      <c r="B97" s="246"/>
      <c r="C97" s="360"/>
      <c r="D97" s="515">
        <f t="shared" si="2"/>
        <v>6304</v>
      </c>
      <c r="E97" s="374"/>
      <c r="F97" s="140"/>
      <c r="G97" s="274">
        <f t="shared" si="3"/>
        <v>0</v>
      </c>
      <c r="H97" s="372"/>
      <c r="K97" s="265"/>
      <c r="L97" s="265"/>
      <c r="M97" s="265"/>
      <c r="N97" s="279"/>
    </row>
    <row r="98" spans="1:14" ht="15.75" x14ac:dyDescent="0.25">
      <c r="A98" s="391" t="s">
        <v>650</v>
      </c>
      <c r="B98" s="246" t="s">
        <v>653</v>
      </c>
      <c r="C98" s="360">
        <v>43311</v>
      </c>
      <c r="D98" s="667">
        <f t="shared" si="2"/>
        <v>6305</v>
      </c>
      <c r="E98" s="374">
        <v>9390.7999999999993</v>
      </c>
      <c r="F98" s="140">
        <v>37</v>
      </c>
      <c r="G98" s="274">
        <f t="shared" si="3"/>
        <v>347459.6</v>
      </c>
      <c r="H98" s="372"/>
      <c r="K98" s="265"/>
      <c r="L98" s="265"/>
      <c r="M98" s="265"/>
      <c r="N98" s="279"/>
    </row>
    <row r="99" spans="1:14" ht="15.75" x14ac:dyDescent="0.25">
      <c r="A99" s="405"/>
      <c r="B99" s="246"/>
      <c r="C99" s="406"/>
      <c r="D99" s="515">
        <f t="shared" si="2"/>
        <v>6306</v>
      </c>
      <c r="E99" s="374"/>
      <c r="F99" s="140"/>
      <c r="G99" s="274">
        <f t="shared" si="3"/>
        <v>0</v>
      </c>
      <c r="H99" s="372"/>
      <c r="K99" s="265"/>
      <c r="L99" s="265"/>
      <c r="M99" s="265"/>
      <c r="N99" s="279"/>
    </row>
    <row r="100" spans="1:14" ht="15.75" x14ac:dyDescent="0.25">
      <c r="A100" s="405"/>
      <c r="B100" s="246"/>
      <c r="C100" s="406"/>
      <c r="D100" s="515">
        <f t="shared" si="2"/>
        <v>6307</v>
      </c>
      <c r="E100" s="374"/>
      <c r="F100" s="140"/>
      <c r="G100" s="274">
        <f t="shared" si="3"/>
        <v>0</v>
      </c>
      <c r="H100" s="372"/>
      <c r="K100" s="265"/>
      <c r="L100" s="265"/>
      <c r="M100" s="265"/>
      <c r="N100" s="279"/>
    </row>
    <row r="101" spans="1:14" ht="15.75" x14ac:dyDescent="0.25">
      <c r="A101" s="391"/>
      <c r="B101" s="246"/>
      <c r="C101" s="360"/>
      <c r="D101" s="515">
        <f t="shared" si="2"/>
        <v>6308</v>
      </c>
      <c r="E101" s="374"/>
      <c r="F101" s="140"/>
      <c r="G101" s="274">
        <f t="shared" si="3"/>
        <v>0</v>
      </c>
      <c r="H101" s="372"/>
      <c r="K101" s="265"/>
      <c r="L101" s="265"/>
      <c r="M101" s="265"/>
      <c r="N101" s="279"/>
    </row>
    <row r="102" spans="1:14" ht="15.75" x14ac:dyDescent="0.25">
      <c r="A102" s="391"/>
      <c r="B102" s="246"/>
      <c r="C102" s="360"/>
      <c r="D102" s="515">
        <f t="shared" si="2"/>
        <v>6309</v>
      </c>
      <c r="E102" s="374"/>
      <c r="F102" s="140"/>
      <c r="G102" s="274">
        <f t="shared" si="3"/>
        <v>0</v>
      </c>
      <c r="H102" s="372"/>
      <c r="K102" s="265"/>
      <c r="L102" s="265"/>
      <c r="M102" s="265"/>
      <c r="N102" s="279"/>
    </row>
    <row r="103" spans="1:14" ht="15.75" x14ac:dyDescent="0.25">
      <c r="A103" s="391"/>
      <c r="B103" s="246"/>
      <c r="C103" s="360"/>
      <c r="D103" s="515">
        <f t="shared" si="2"/>
        <v>6310</v>
      </c>
      <c r="E103" s="374"/>
      <c r="F103" s="140"/>
      <c r="G103" s="274">
        <f t="shared" si="3"/>
        <v>0</v>
      </c>
      <c r="H103" s="372"/>
      <c r="K103" s="265"/>
      <c r="L103" s="265"/>
      <c r="M103" s="265"/>
      <c r="N103" s="279"/>
    </row>
    <row r="104" spans="1:14" ht="15.75" x14ac:dyDescent="0.25">
      <c r="A104" s="391"/>
      <c r="B104" s="246"/>
      <c r="C104" s="360"/>
      <c r="D104" s="515">
        <f t="shared" si="2"/>
        <v>6311</v>
      </c>
      <c r="E104" s="374"/>
      <c r="F104" s="140"/>
      <c r="G104" s="274">
        <f t="shared" si="3"/>
        <v>0</v>
      </c>
      <c r="H104" s="372"/>
      <c r="K104" s="265"/>
      <c r="L104" s="265"/>
      <c r="M104" s="265"/>
      <c r="N104" s="279"/>
    </row>
    <row r="105" spans="1:14" ht="15.75" x14ac:dyDescent="0.25">
      <c r="A105" s="392"/>
      <c r="B105" s="248"/>
      <c r="C105" s="393"/>
      <c r="D105" s="515">
        <f t="shared" si="2"/>
        <v>6312</v>
      </c>
      <c r="E105" s="374"/>
      <c r="F105" s="140"/>
      <c r="G105" s="274">
        <f t="shared" si="3"/>
        <v>0</v>
      </c>
      <c r="H105" s="372"/>
      <c r="K105" s="265"/>
      <c r="L105" s="265"/>
      <c r="M105" s="265"/>
      <c r="N105" s="279"/>
    </row>
    <row r="106" spans="1:14" ht="15.75" x14ac:dyDescent="0.25">
      <c r="A106" s="392"/>
      <c r="B106" s="248"/>
      <c r="C106" s="393"/>
      <c r="D106" s="515">
        <f t="shared" si="2"/>
        <v>6313</v>
      </c>
      <c r="E106" s="374"/>
      <c r="F106" s="140"/>
      <c r="G106" s="274">
        <f t="shared" si="3"/>
        <v>0</v>
      </c>
      <c r="H106" s="372"/>
      <c r="K106" s="265"/>
      <c r="L106" s="265"/>
      <c r="M106" s="265"/>
      <c r="N106" s="279"/>
    </row>
    <row r="107" spans="1:14" ht="15.75" x14ac:dyDescent="0.25">
      <c r="A107" s="407"/>
      <c r="B107" s="248"/>
      <c r="C107" s="408"/>
      <c r="D107" s="515">
        <f t="shared" si="2"/>
        <v>6314</v>
      </c>
      <c r="E107" s="374"/>
      <c r="F107" s="140"/>
      <c r="G107" s="274">
        <f t="shared" si="3"/>
        <v>0</v>
      </c>
      <c r="H107" s="372"/>
      <c r="K107" s="265"/>
      <c r="L107" s="265"/>
      <c r="M107" s="265"/>
      <c r="N107" s="279"/>
    </row>
    <row r="108" spans="1:14" ht="15.75" x14ac:dyDescent="0.25">
      <c r="A108" s="392"/>
      <c r="B108" s="248"/>
      <c r="C108" s="393"/>
      <c r="D108" s="515">
        <f t="shared" si="2"/>
        <v>6315</v>
      </c>
      <c r="E108" s="374"/>
      <c r="F108" s="140"/>
      <c r="G108" s="274">
        <f t="shared" si="3"/>
        <v>0</v>
      </c>
      <c r="H108" s="372"/>
      <c r="K108" s="265"/>
      <c r="L108" s="265"/>
      <c r="M108" s="265"/>
      <c r="N108" s="279"/>
    </row>
    <row r="109" spans="1:14" ht="15.75" x14ac:dyDescent="0.25">
      <c r="A109" s="392"/>
      <c r="B109" s="248"/>
      <c r="C109" s="393"/>
      <c r="D109" s="515">
        <f t="shared" si="2"/>
        <v>6316</v>
      </c>
      <c r="E109" s="374"/>
      <c r="F109" s="140"/>
      <c r="G109" s="274">
        <f t="shared" si="3"/>
        <v>0</v>
      </c>
      <c r="H109" s="372"/>
      <c r="K109" s="265"/>
      <c r="L109" s="265"/>
      <c r="M109" s="265"/>
      <c r="N109" s="279"/>
    </row>
    <row r="110" spans="1:14" ht="15.75" x14ac:dyDescent="0.25">
      <c r="A110" s="392"/>
      <c r="B110" s="248"/>
      <c r="C110" s="393"/>
      <c r="D110" s="515">
        <f t="shared" si="2"/>
        <v>6317</v>
      </c>
      <c r="E110" s="374"/>
      <c r="F110" s="140"/>
      <c r="G110" s="274">
        <f t="shared" si="3"/>
        <v>0</v>
      </c>
      <c r="H110" s="372"/>
      <c r="K110" s="265"/>
      <c r="L110" s="265"/>
      <c r="M110" s="265"/>
      <c r="N110" s="279"/>
    </row>
    <row r="111" spans="1:14" ht="15.75" x14ac:dyDescent="0.25">
      <c r="A111" s="391"/>
      <c r="B111" s="246"/>
      <c r="C111" s="360"/>
      <c r="D111" s="515">
        <f t="shared" si="2"/>
        <v>6318</v>
      </c>
      <c r="E111" s="374"/>
      <c r="F111" s="140"/>
      <c r="G111" s="274">
        <f t="shared" si="3"/>
        <v>0</v>
      </c>
      <c r="H111" s="372"/>
      <c r="K111" s="265"/>
      <c r="L111" s="265"/>
      <c r="M111" s="265"/>
      <c r="N111" s="279"/>
    </row>
    <row r="112" spans="1:14" ht="15.75" x14ac:dyDescent="0.25">
      <c r="A112" s="391"/>
      <c r="B112" s="246"/>
      <c r="C112" s="360"/>
      <c r="D112" s="515">
        <f t="shared" si="2"/>
        <v>6319</v>
      </c>
      <c r="E112" s="374"/>
      <c r="F112" s="140"/>
      <c r="G112" s="274">
        <f t="shared" si="3"/>
        <v>0</v>
      </c>
      <c r="H112" s="372"/>
      <c r="K112" s="265"/>
      <c r="L112" s="265"/>
      <c r="M112" s="265"/>
      <c r="N112" s="279"/>
    </row>
    <row r="113" spans="1:14" ht="15.75" x14ac:dyDescent="0.25">
      <c r="A113" s="391"/>
      <c r="B113" s="246"/>
      <c r="C113" s="360"/>
      <c r="D113" s="515">
        <f t="shared" si="2"/>
        <v>6320</v>
      </c>
      <c r="E113" s="374"/>
      <c r="F113" s="140"/>
      <c r="G113" s="274">
        <f t="shared" si="3"/>
        <v>0</v>
      </c>
      <c r="H113" s="372"/>
      <c r="K113" s="265"/>
      <c r="L113" s="265"/>
      <c r="M113" s="265"/>
      <c r="N113" s="279"/>
    </row>
    <row r="114" spans="1:14" ht="15.75" x14ac:dyDescent="0.25">
      <c r="A114" s="391"/>
      <c r="B114" s="246"/>
      <c r="C114" s="360"/>
      <c r="D114" s="515">
        <f t="shared" si="2"/>
        <v>6321</v>
      </c>
      <c r="E114" s="374"/>
      <c r="F114" s="140"/>
      <c r="G114" s="274">
        <f t="shared" si="3"/>
        <v>0</v>
      </c>
      <c r="H114" s="372"/>
      <c r="K114" s="265"/>
      <c r="L114" s="265"/>
      <c r="M114" s="265"/>
      <c r="N114" s="279"/>
    </row>
    <row r="115" spans="1:14" ht="15.75" x14ac:dyDescent="0.25">
      <c r="A115" s="391"/>
      <c r="B115" s="246"/>
      <c r="C115" s="360"/>
      <c r="D115" s="515">
        <f t="shared" si="2"/>
        <v>6322</v>
      </c>
      <c r="E115" s="374"/>
      <c r="F115" s="140"/>
      <c r="G115" s="274">
        <f t="shared" si="3"/>
        <v>0</v>
      </c>
      <c r="H115" s="372"/>
      <c r="K115" s="265"/>
      <c r="L115" s="265"/>
      <c r="M115" s="265"/>
      <c r="N115" s="279"/>
    </row>
    <row r="116" spans="1:14" ht="15.75" x14ac:dyDescent="0.25">
      <c r="A116" s="391"/>
      <c r="B116" s="246"/>
      <c r="C116" s="360"/>
      <c r="D116" s="515">
        <f t="shared" si="2"/>
        <v>6323</v>
      </c>
      <c r="E116" s="374"/>
      <c r="F116" s="140"/>
      <c r="G116" s="274">
        <f t="shared" si="3"/>
        <v>0</v>
      </c>
      <c r="H116" s="372"/>
      <c r="K116" s="265"/>
      <c r="L116" s="265"/>
      <c r="M116" s="265"/>
      <c r="N116" s="279"/>
    </row>
    <row r="117" spans="1:14" ht="15.75" x14ac:dyDescent="0.25">
      <c r="A117" s="389"/>
      <c r="B117" s="246"/>
      <c r="C117" s="390"/>
      <c r="D117" s="515">
        <f t="shared" si="2"/>
        <v>6324</v>
      </c>
      <c r="E117" s="374"/>
      <c r="F117" s="140"/>
      <c r="G117" s="274">
        <f t="shared" si="3"/>
        <v>0</v>
      </c>
      <c r="H117" s="372"/>
      <c r="K117" s="265"/>
      <c r="L117" s="265"/>
      <c r="M117" s="265"/>
      <c r="N117" s="279"/>
    </row>
    <row r="118" spans="1:14" ht="15.75" x14ac:dyDescent="0.25">
      <c r="A118" s="391"/>
      <c r="B118" s="246"/>
      <c r="C118" s="360"/>
      <c r="D118" s="515">
        <f t="shared" si="2"/>
        <v>6325</v>
      </c>
      <c r="E118" s="374"/>
      <c r="F118" s="140"/>
      <c r="G118" s="274">
        <f t="shared" si="3"/>
        <v>0</v>
      </c>
      <c r="H118" s="372"/>
      <c r="K118" s="265"/>
      <c r="L118" s="265"/>
      <c r="M118" s="265"/>
      <c r="N118" s="279"/>
    </row>
    <row r="119" spans="1:14" ht="15.75" x14ac:dyDescent="0.25">
      <c r="A119" s="391"/>
      <c r="B119" s="246"/>
      <c r="C119" s="360"/>
      <c r="D119" s="515">
        <f t="shared" si="2"/>
        <v>6326</v>
      </c>
      <c r="E119" s="374"/>
      <c r="F119" s="140"/>
      <c r="G119" s="274">
        <f t="shared" si="3"/>
        <v>0</v>
      </c>
      <c r="H119" s="372"/>
      <c r="K119" s="265"/>
      <c r="L119" s="265"/>
      <c r="M119" s="265"/>
      <c r="N119" s="279"/>
    </row>
    <row r="120" spans="1:14" ht="15.75" x14ac:dyDescent="0.25">
      <c r="A120" s="391"/>
      <c r="B120" s="246"/>
      <c r="C120" s="360"/>
      <c r="D120" s="515">
        <f t="shared" si="2"/>
        <v>6327</v>
      </c>
      <c r="E120" s="374"/>
      <c r="F120" s="140"/>
      <c r="G120" s="274">
        <f t="shared" si="3"/>
        <v>0</v>
      </c>
      <c r="H120" s="372"/>
      <c r="K120" s="265"/>
      <c r="L120" s="265"/>
      <c r="M120" s="265"/>
      <c r="N120" s="279"/>
    </row>
    <row r="121" spans="1:14" ht="15.75" x14ac:dyDescent="0.25">
      <c r="A121" s="391"/>
      <c r="B121" s="246"/>
      <c r="C121" s="360"/>
      <c r="D121" s="515">
        <f t="shared" si="2"/>
        <v>6328</v>
      </c>
      <c r="E121" s="374"/>
      <c r="F121" s="140"/>
      <c r="G121" s="274">
        <f t="shared" si="3"/>
        <v>0</v>
      </c>
      <c r="H121" s="372"/>
      <c r="K121" s="265"/>
      <c r="L121" s="265"/>
      <c r="M121" s="265"/>
      <c r="N121" s="279"/>
    </row>
    <row r="122" spans="1:14" ht="15.75" x14ac:dyDescent="0.25">
      <c r="A122" s="389"/>
      <c r="B122" s="246"/>
      <c r="C122" s="390"/>
      <c r="D122" s="515">
        <f t="shared" si="2"/>
        <v>6329</v>
      </c>
      <c r="E122" s="374"/>
      <c r="F122" s="140"/>
      <c r="G122" s="274">
        <f t="shared" si="3"/>
        <v>0</v>
      </c>
      <c r="H122" s="372"/>
      <c r="K122" s="265"/>
      <c r="L122" s="265"/>
      <c r="M122" s="265"/>
      <c r="N122" s="279"/>
    </row>
    <row r="123" spans="1:14" ht="15.75" x14ac:dyDescent="0.25">
      <c r="A123" s="391"/>
      <c r="B123" s="246"/>
      <c r="C123" s="360"/>
      <c r="D123" s="515">
        <f t="shared" si="2"/>
        <v>6330</v>
      </c>
      <c r="E123" s="374"/>
      <c r="F123" s="140"/>
      <c r="G123" s="274">
        <f t="shared" si="3"/>
        <v>0</v>
      </c>
      <c r="H123" s="372"/>
      <c r="K123" s="265"/>
      <c r="L123" s="265"/>
      <c r="M123" s="265"/>
      <c r="N123" s="279"/>
    </row>
    <row r="124" spans="1:14" ht="15.75" x14ac:dyDescent="0.25">
      <c r="A124" s="389"/>
      <c r="B124" s="246"/>
      <c r="C124" s="390"/>
      <c r="D124" s="515">
        <f t="shared" si="2"/>
        <v>6331</v>
      </c>
      <c r="E124" s="374"/>
      <c r="F124" s="140"/>
      <c r="G124" s="274">
        <f t="shared" si="3"/>
        <v>0</v>
      </c>
      <c r="H124" s="372"/>
      <c r="K124" s="265"/>
      <c r="L124" s="265"/>
      <c r="M124" s="265"/>
      <c r="N124" s="279"/>
    </row>
    <row r="125" spans="1:14" ht="15.75" x14ac:dyDescent="0.25">
      <c r="A125" s="391"/>
      <c r="B125" s="246"/>
      <c r="C125" s="360"/>
      <c r="D125" s="515">
        <f t="shared" si="2"/>
        <v>6332</v>
      </c>
      <c r="E125" s="374"/>
      <c r="F125" s="140"/>
      <c r="G125" s="274">
        <f t="shared" si="3"/>
        <v>0</v>
      </c>
      <c r="H125" s="372"/>
      <c r="K125" s="265"/>
      <c r="L125" s="265"/>
      <c r="M125" s="265"/>
      <c r="N125" s="279"/>
    </row>
    <row r="126" spans="1:14" ht="15.75" x14ac:dyDescent="0.25">
      <c r="A126" s="391"/>
      <c r="B126" s="246"/>
      <c r="C126" s="360"/>
      <c r="D126" s="515">
        <f t="shared" si="2"/>
        <v>6333</v>
      </c>
      <c r="E126" s="374"/>
      <c r="F126" s="140"/>
      <c r="G126" s="274">
        <f t="shared" si="3"/>
        <v>0</v>
      </c>
      <c r="H126" s="372"/>
      <c r="K126" s="265"/>
      <c r="L126" s="265"/>
      <c r="M126" s="265"/>
      <c r="N126" s="279"/>
    </row>
    <row r="127" spans="1:14" ht="15.75" x14ac:dyDescent="0.25">
      <c r="A127" s="391"/>
      <c r="B127" s="246"/>
      <c r="C127" s="360"/>
      <c r="D127" s="515">
        <f t="shared" si="2"/>
        <v>6334</v>
      </c>
      <c r="E127" s="374"/>
      <c r="F127" s="140"/>
      <c r="G127" s="274">
        <f t="shared" si="3"/>
        <v>0</v>
      </c>
      <c r="H127" s="372"/>
      <c r="K127" s="265"/>
      <c r="L127" s="265"/>
      <c r="M127" s="265"/>
      <c r="N127" s="279"/>
    </row>
    <row r="128" spans="1:14" ht="15.75" x14ac:dyDescent="0.25">
      <c r="A128" s="389"/>
      <c r="B128" s="246"/>
      <c r="C128" s="390"/>
      <c r="D128" s="515">
        <f t="shared" si="2"/>
        <v>6335</v>
      </c>
      <c r="E128" s="374"/>
      <c r="F128" s="140"/>
      <c r="G128" s="274">
        <f t="shared" si="3"/>
        <v>0</v>
      </c>
      <c r="H128" s="372"/>
      <c r="K128" s="265"/>
      <c r="L128" s="265"/>
      <c r="M128" s="265"/>
      <c r="N128" s="279"/>
    </row>
    <row r="129" spans="1:14" ht="15.75" x14ac:dyDescent="0.25">
      <c r="A129" s="391"/>
      <c r="B129" s="246"/>
      <c r="C129" s="360"/>
      <c r="D129" s="515">
        <f t="shared" si="2"/>
        <v>6336</v>
      </c>
      <c r="E129" s="374"/>
      <c r="F129" s="140"/>
      <c r="G129" s="274">
        <f t="shared" si="3"/>
        <v>0</v>
      </c>
      <c r="H129" s="372"/>
      <c r="K129" s="265"/>
      <c r="L129" s="265"/>
      <c r="M129" s="265"/>
      <c r="N129" s="279"/>
    </row>
    <row r="130" spans="1:14" ht="15.75" x14ac:dyDescent="0.25">
      <c r="A130" s="391"/>
      <c r="B130" s="246"/>
      <c r="C130" s="360"/>
      <c r="D130" s="515">
        <f t="shared" si="2"/>
        <v>6337</v>
      </c>
      <c r="E130" s="374"/>
      <c r="F130" s="140"/>
      <c r="G130" s="274">
        <f t="shared" si="3"/>
        <v>0</v>
      </c>
      <c r="H130" s="372"/>
      <c r="K130" s="265"/>
      <c r="L130" s="265"/>
      <c r="M130" s="265"/>
      <c r="N130" s="279"/>
    </row>
    <row r="131" spans="1:14" ht="15.75" x14ac:dyDescent="0.25">
      <c r="A131" s="391"/>
      <c r="B131" s="246"/>
      <c r="C131" s="360"/>
      <c r="D131" s="515">
        <f t="shared" si="2"/>
        <v>6338</v>
      </c>
      <c r="E131" s="374"/>
      <c r="F131" s="140"/>
      <c r="G131" s="274">
        <f t="shared" si="3"/>
        <v>0</v>
      </c>
      <c r="H131" s="372"/>
      <c r="K131" s="265"/>
      <c r="L131" s="265"/>
      <c r="M131" s="265"/>
      <c r="N131" s="279"/>
    </row>
    <row r="132" spans="1:14" ht="15.75" x14ac:dyDescent="0.25">
      <c r="A132" s="389"/>
      <c r="B132" s="246"/>
      <c r="C132" s="390"/>
      <c r="D132" s="515">
        <f t="shared" si="2"/>
        <v>6339</v>
      </c>
      <c r="E132" s="374"/>
      <c r="F132" s="140"/>
      <c r="G132" s="274">
        <f t="shared" si="3"/>
        <v>0</v>
      </c>
      <c r="H132" s="372"/>
      <c r="K132" s="265"/>
      <c r="L132" s="265"/>
      <c r="M132" s="265"/>
      <c r="N132" s="279"/>
    </row>
    <row r="133" spans="1:14" ht="15.75" x14ac:dyDescent="0.25">
      <c r="A133" s="391"/>
      <c r="B133" s="246"/>
      <c r="C133" s="360"/>
      <c r="D133" s="515">
        <f t="shared" si="2"/>
        <v>6340</v>
      </c>
      <c r="E133" s="374"/>
      <c r="F133" s="140"/>
      <c r="G133" s="274">
        <f t="shared" si="3"/>
        <v>0</v>
      </c>
      <c r="H133" s="372"/>
      <c r="K133" s="265"/>
      <c r="L133" s="265"/>
      <c r="M133" s="265"/>
      <c r="N133" s="279"/>
    </row>
    <row r="134" spans="1:14" ht="15.75" x14ac:dyDescent="0.25">
      <c r="A134" s="391"/>
      <c r="B134" s="246"/>
      <c r="C134" s="360"/>
      <c r="D134" s="515">
        <f t="shared" si="2"/>
        <v>6341</v>
      </c>
      <c r="E134" s="374"/>
      <c r="F134" s="140"/>
      <c r="G134" s="274">
        <f t="shared" si="3"/>
        <v>0</v>
      </c>
      <c r="H134" s="372"/>
      <c r="K134" s="265"/>
      <c r="L134" s="265"/>
      <c r="M134" s="265"/>
      <c r="N134" s="279"/>
    </row>
    <row r="135" spans="1:14" ht="15.75" x14ac:dyDescent="0.25">
      <c r="A135" s="391"/>
      <c r="B135" s="246"/>
      <c r="C135" s="360"/>
      <c r="D135" s="515">
        <f t="shared" si="2"/>
        <v>6342</v>
      </c>
      <c r="E135" s="374"/>
      <c r="F135" s="140"/>
      <c r="G135" s="274">
        <f t="shared" si="3"/>
        <v>0</v>
      </c>
      <c r="H135" s="372"/>
      <c r="K135" s="265"/>
      <c r="L135" s="265"/>
      <c r="M135" s="265"/>
      <c r="N135" s="279"/>
    </row>
    <row r="136" spans="1:14" ht="15.75" x14ac:dyDescent="0.25">
      <c r="A136" s="391"/>
      <c r="B136" s="246"/>
      <c r="C136" s="360"/>
      <c r="D136" s="515">
        <f t="shared" si="2"/>
        <v>6343</v>
      </c>
      <c r="E136" s="374"/>
      <c r="F136" s="140"/>
      <c r="G136" s="274">
        <f t="shared" si="3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3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3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3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3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3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3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3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3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3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3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3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3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3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3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3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3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3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3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3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3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3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3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3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3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3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3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3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3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3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3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3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3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3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3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3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3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3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3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3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3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3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3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3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3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3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3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3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3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3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3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3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3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3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3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3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3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3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4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4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4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4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4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4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4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4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4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4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4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4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4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4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4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4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4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4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4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4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4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4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4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4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4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4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4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4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4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845" t="s">
        <v>36</v>
      </c>
      <c r="F223" s="846"/>
      <c r="G223" s="285">
        <f>SUM(G24:G222)</f>
        <v>685908.04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HA133"/>
  <sheetViews>
    <sheetView topLeftCell="J1" workbookViewId="0">
      <pane xSplit="5" ySplit="2" topLeftCell="GV3" activePane="bottomRight" state="frozen"/>
      <selection activeCell="J1" sqref="J1"/>
      <selection pane="topRight" activeCell="O1" sqref="O1"/>
      <selection pane="bottomLeft" activeCell="J3" sqref="J3"/>
      <selection pane="bottomRight" activeCell="O38" sqref="O3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339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337" bestFit="1" customWidth="1"/>
    <col min="204" max="204" width="12.42578125" style="345" bestFit="1" customWidth="1"/>
    <col min="205" max="205" width="13" style="307" bestFit="1" customWidth="1"/>
    <col min="206" max="206" width="11.42578125" style="586"/>
    <col min="207" max="207" width="11.42578125" style="339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4" t="s">
        <v>663</v>
      </c>
      <c r="K1" s="824"/>
      <c r="L1" s="824"/>
      <c r="M1" s="824"/>
      <c r="N1" s="824"/>
      <c r="O1" s="824"/>
      <c r="P1" s="824"/>
      <c r="Q1" s="824"/>
      <c r="R1" s="824"/>
      <c r="S1" s="6"/>
      <c r="T1" s="6"/>
      <c r="U1" s="6"/>
      <c r="V1" s="7">
        <v>1</v>
      </c>
      <c r="X1" s="9" t="s">
        <v>1</v>
      </c>
      <c r="Y1" s="825"/>
      <c r="Z1" s="825"/>
      <c r="AA1" s="825"/>
      <c r="AB1" s="825"/>
      <c r="AC1" s="825"/>
      <c r="AD1" s="825"/>
      <c r="AE1" s="10" t="e">
        <f>#REF!+1</f>
        <v>#REF!</v>
      </c>
      <c r="AG1" s="823" t="e">
        <f>#REF!</f>
        <v>#REF!</v>
      </c>
      <c r="AH1" s="823"/>
      <c r="AI1" s="823"/>
      <c r="AJ1" s="823"/>
      <c r="AK1" s="823"/>
      <c r="AL1" s="823"/>
      <c r="AM1" s="823"/>
      <c r="AN1" s="10" t="e">
        <f>AE1+1</f>
        <v>#REF!</v>
      </c>
      <c r="AP1" s="823" t="e">
        <f>AG1</f>
        <v>#REF!</v>
      </c>
      <c r="AQ1" s="823"/>
      <c r="AR1" s="823"/>
      <c r="AS1" s="823"/>
      <c r="AT1" s="823"/>
      <c r="AU1" s="823"/>
      <c r="AV1" s="823"/>
      <c r="AW1" s="10" t="e">
        <f>AN1+1</f>
        <v>#REF!</v>
      </c>
      <c r="AY1" s="823" t="e">
        <f>AP1</f>
        <v>#REF!</v>
      </c>
      <c r="AZ1" s="823"/>
      <c r="BA1" s="823"/>
      <c r="BB1" s="823"/>
      <c r="BC1" s="823"/>
      <c r="BD1" s="823"/>
      <c r="BE1" s="823"/>
      <c r="BF1" s="10" t="e">
        <f>AW1+1</f>
        <v>#REF!</v>
      </c>
      <c r="BH1" s="823" t="e">
        <f>AY1</f>
        <v>#REF!</v>
      </c>
      <c r="BI1" s="823"/>
      <c r="BJ1" s="823"/>
      <c r="BK1" s="823"/>
      <c r="BL1" s="823"/>
      <c r="BM1" s="823"/>
      <c r="BN1" s="823"/>
      <c r="BO1" s="10" t="e">
        <f>BF1+1</f>
        <v>#REF!</v>
      </c>
      <c r="BQ1" s="823" t="e">
        <f>BH1</f>
        <v>#REF!</v>
      </c>
      <c r="BR1" s="823"/>
      <c r="BS1" s="823"/>
      <c r="BT1" s="823"/>
      <c r="BU1" s="823"/>
      <c r="BV1" s="823"/>
      <c r="BW1" s="823"/>
      <c r="BX1" s="10" t="e">
        <f>BO1+1</f>
        <v>#REF!</v>
      </c>
      <c r="BZ1" s="823" t="e">
        <f>BQ1</f>
        <v>#REF!</v>
      </c>
      <c r="CA1" s="823"/>
      <c r="CB1" s="823"/>
      <c r="CC1" s="823"/>
      <c r="CD1" s="823"/>
      <c r="CE1" s="823"/>
      <c r="CF1" s="823"/>
      <c r="CG1" s="10" t="e">
        <f>BX1+1</f>
        <v>#REF!</v>
      </c>
      <c r="CI1" s="823" t="e">
        <f>BZ1</f>
        <v>#REF!</v>
      </c>
      <c r="CJ1" s="823"/>
      <c r="CK1" s="823"/>
      <c r="CL1" s="823"/>
      <c r="CM1" s="823"/>
      <c r="CN1" s="823"/>
      <c r="CO1" s="823"/>
      <c r="CP1" s="10" t="e">
        <f>CG1+1</f>
        <v>#REF!</v>
      </c>
      <c r="CR1" s="823" t="e">
        <f>CI1</f>
        <v>#REF!</v>
      </c>
      <c r="CS1" s="823"/>
      <c r="CT1" s="823"/>
      <c r="CU1" s="823"/>
      <c r="CV1" s="823"/>
      <c r="CW1" s="823"/>
      <c r="CX1" s="823"/>
      <c r="CY1" s="10" t="e">
        <f>CP1+1</f>
        <v>#REF!</v>
      </c>
      <c r="DA1" s="823" t="e">
        <f>CR1</f>
        <v>#REF!</v>
      </c>
      <c r="DB1" s="823"/>
      <c r="DC1" s="823"/>
      <c r="DD1" s="823"/>
      <c r="DE1" s="823"/>
      <c r="DF1" s="823"/>
      <c r="DG1" s="823"/>
      <c r="DH1" s="10" t="e">
        <f>CY1+1</f>
        <v>#REF!</v>
      </c>
      <c r="DJ1" s="823" t="e">
        <f>DA1</f>
        <v>#REF!</v>
      </c>
      <c r="DK1" s="823"/>
      <c r="DL1" s="823"/>
      <c r="DM1" s="823"/>
      <c r="DN1" s="823"/>
      <c r="DO1" s="823"/>
      <c r="DP1" s="823"/>
      <c r="DQ1" s="10" t="e">
        <f>DH1+1</f>
        <v>#REF!</v>
      </c>
      <c r="DS1" s="823" t="e">
        <f>DJ1</f>
        <v>#REF!</v>
      </c>
      <c r="DT1" s="823"/>
      <c r="DU1" s="823"/>
      <c r="DV1" s="823"/>
      <c r="DW1" s="823"/>
      <c r="DX1" s="823"/>
      <c r="DY1" s="823"/>
      <c r="DZ1" s="10" t="e">
        <f>DQ1+1</f>
        <v>#REF!</v>
      </c>
      <c r="EB1" s="823" t="e">
        <f>DS1</f>
        <v>#REF!</v>
      </c>
      <c r="EC1" s="823"/>
      <c r="ED1" s="823"/>
      <c r="EE1" s="823"/>
      <c r="EF1" s="823"/>
      <c r="EG1" s="823"/>
      <c r="EH1" s="823"/>
      <c r="EI1" s="10" t="e">
        <f>DZ1+1</f>
        <v>#REF!</v>
      </c>
      <c r="EK1" s="823" t="e">
        <f>EB1</f>
        <v>#REF!</v>
      </c>
      <c r="EL1" s="823"/>
      <c r="EM1" s="823"/>
      <c r="EN1" s="823"/>
      <c r="EO1" s="823"/>
      <c r="EP1" s="823"/>
      <c r="EQ1" s="823"/>
      <c r="ER1" s="10" t="e">
        <f>EI1+1</f>
        <v>#REF!</v>
      </c>
      <c r="ET1" s="823" t="e">
        <f>EK1</f>
        <v>#REF!</v>
      </c>
      <c r="EU1" s="823"/>
      <c r="EV1" s="823"/>
      <c r="EW1" s="823"/>
      <c r="EX1" s="823"/>
      <c r="EY1" s="823"/>
      <c r="EZ1" s="823"/>
      <c r="FA1" s="10" t="e">
        <f>ER1+1</f>
        <v>#REF!</v>
      </c>
      <c r="FC1" s="823" t="e">
        <f>ET1</f>
        <v>#REF!</v>
      </c>
      <c r="FD1" s="823"/>
      <c r="FE1" s="823"/>
      <c r="FF1" s="823"/>
      <c r="FG1" s="823"/>
      <c r="FH1" s="823"/>
      <c r="FI1" s="823"/>
      <c r="FJ1" s="10" t="e">
        <f>FA1+1</f>
        <v>#REF!</v>
      </c>
      <c r="FL1" s="823" t="e">
        <f>FC1</f>
        <v>#REF!</v>
      </c>
      <c r="FM1" s="823"/>
      <c r="FN1" s="823"/>
      <c r="FO1" s="823"/>
      <c r="FP1" s="823"/>
      <c r="FQ1" s="823"/>
      <c r="FR1" s="823"/>
      <c r="FS1" s="10" t="e">
        <f>FJ1+1</f>
        <v>#REF!</v>
      </c>
      <c r="FU1" s="823" t="e">
        <f>FL1</f>
        <v>#REF!</v>
      </c>
      <c r="FV1" s="823"/>
      <c r="FW1" s="823"/>
      <c r="FX1" s="823"/>
      <c r="FY1" s="823"/>
      <c r="FZ1" s="823"/>
      <c r="GA1" s="823"/>
      <c r="GB1" s="10" t="e">
        <f>FS1+1</f>
        <v>#REF!</v>
      </c>
      <c r="GD1" s="823" t="e">
        <f>FU1</f>
        <v>#REF!</v>
      </c>
      <c r="GE1" s="823"/>
      <c r="GF1" s="823"/>
      <c r="GG1" s="823"/>
      <c r="GH1" s="823"/>
      <c r="GI1" s="823"/>
      <c r="GJ1" s="823"/>
      <c r="GK1" s="10" t="e">
        <f>GB1+1</f>
        <v>#REF!</v>
      </c>
      <c r="GM1" s="823" t="e">
        <f>GD1</f>
        <v>#REF!</v>
      </c>
      <c r="GN1" s="823"/>
      <c r="GO1" s="823"/>
      <c r="GP1" s="823"/>
      <c r="GQ1" s="823"/>
      <c r="GR1" s="823"/>
      <c r="GS1" s="823"/>
      <c r="GT1" s="10" t="e">
        <f>GK1+1</f>
        <v>#REF!</v>
      </c>
      <c r="GU1" s="11" t="s">
        <v>2</v>
      </c>
      <c r="GV1" s="605"/>
      <c r="GW1" s="606"/>
      <c r="GX1" s="579" t="s">
        <v>3</v>
      </c>
      <c r="GY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436"/>
      <c r="GW2" s="36"/>
      <c r="GX2" s="580"/>
      <c r="GY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648" t="s">
        <v>602</v>
      </c>
      <c r="M3" s="49" t="s">
        <v>15</v>
      </c>
      <c r="N3" s="50" t="s">
        <v>16</v>
      </c>
      <c r="O3" s="51" t="s">
        <v>17</v>
      </c>
      <c r="P3" s="52" t="s">
        <v>18</v>
      </c>
      <c r="Q3" s="53" t="s">
        <v>19</v>
      </c>
      <c r="R3" s="54" t="s">
        <v>20</v>
      </c>
      <c r="S3" s="439" t="s">
        <v>21</v>
      </c>
      <c r="T3" s="439"/>
      <c r="U3" s="55" t="s">
        <v>22</v>
      </c>
      <c r="V3" s="440" t="s">
        <v>23</v>
      </c>
      <c r="W3" s="441" t="s">
        <v>16</v>
      </c>
      <c r="X3" s="56"/>
      <c r="Y3" s="57" t="s">
        <v>14</v>
      </c>
      <c r="Z3" s="57"/>
      <c r="AA3" s="57" t="s">
        <v>16</v>
      </c>
      <c r="AB3" s="57" t="s">
        <v>9</v>
      </c>
      <c r="AC3" s="57" t="s">
        <v>24</v>
      </c>
      <c r="AD3" s="58" t="s">
        <v>25</v>
      </c>
      <c r="AE3" s="59" t="s">
        <v>12</v>
      </c>
      <c r="AF3" s="60"/>
      <c r="AG3" s="57" t="s">
        <v>6</v>
      </c>
      <c r="AH3" s="57" t="s">
        <v>14</v>
      </c>
      <c r="AI3" s="57"/>
      <c r="AJ3" s="57" t="s">
        <v>16</v>
      </c>
      <c r="AK3" s="57" t="s">
        <v>9</v>
      </c>
      <c r="AL3" s="57" t="s">
        <v>24</v>
      </c>
      <c r="AM3" s="61" t="s">
        <v>25</v>
      </c>
      <c r="AN3" s="59" t="s">
        <v>12</v>
      </c>
      <c r="AO3" s="60"/>
      <c r="AP3" s="57" t="s">
        <v>6</v>
      </c>
      <c r="AQ3" s="57" t="s">
        <v>14</v>
      </c>
      <c r="AR3" s="57"/>
      <c r="AS3" s="57" t="s">
        <v>16</v>
      </c>
      <c r="AT3" s="57" t="s">
        <v>9</v>
      </c>
      <c r="AU3" s="57" t="s">
        <v>24</v>
      </c>
      <c r="AV3" s="61" t="s">
        <v>25</v>
      </c>
      <c r="AW3" s="59" t="s">
        <v>12</v>
      </c>
      <c r="AX3" s="60"/>
      <c r="AY3" s="57" t="s">
        <v>6</v>
      </c>
      <c r="AZ3" s="57" t="s">
        <v>14</v>
      </c>
      <c r="BA3" s="57"/>
      <c r="BB3" s="57" t="s">
        <v>16</v>
      </c>
      <c r="BC3" s="57" t="s">
        <v>9</v>
      </c>
      <c r="BD3" s="57" t="s">
        <v>24</v>
      </c>
      <c r="BE3" s="61" t="s">
        <v>25</v>
      </c>
      <c r="BF3" s="59" t="s">
        <v>12</v>
      </c>
      <c r="BG3" s="60"/>
      <c r="BH3" s="57" t="s">
        <v>6</v>
      </c>
      <c r="BI3" s="57" t="s">
        <v>14</v>
      </c>
      <c r="BJ3" s="57"/>
      <c r="BK3" s="57" t="s">
        <v>16</v>
      </c>
      <c r="BL3" s="57" t="s">
        <v>9</v>
      </c>
      <c r="BM3" s="57" t="s">
        <v>24</v>
      </c>
      <c r="BN3" s="62" t="s">
        <v>25</v>
      </c>
      <c r="BO3" s="59" t="s">
        <v>12</v>
      </c>
      <c r="BP3" s="60"/>
      <c r="BQ3" s="57" t="s">
        <v>6</v>
      </c>
      <c r="BR3" s="57" t="s">
        <v>14</v>
      </c>
      <c r="BS3" s="57"/>
      <c r="BT3" s="57" t="s">
        <v>16</v>
      </c>
      <c r="BU3" s="57" t="s">
        <v>9</v>
      </c>
      <c r="BV3" s="57" t="s">
        <v>24</v>
      </c>
      <c r="BW3" s="62" t="s">
        <v>25</v>
      </c>
      <c r="BX3" s="59" t="s">
        <v>12</v>
      </c>
      <c r="BY3" s="60"/>
      <c r="BZ3" s="57" t="s">
        <v>6</v>
      </c>
      <c r="CA3" s="57" t="s">
        <v>14</v>
      </c>
      <c r="CB3" s="57"/>
      <c r="CC3" s="57" t="s">
        <v>16</v>
      </c>
      <c r="CD3" s="57" t="s">
        <v>9</v>
      </c>
      <c r="CE3" s="57" t="s">
        <v>24</v>
      </c>
      <c r="CF3" s="62" t="s">
        <v>25</v>
      </c>
      <c r="CG3" s="59" t="s">
        <v>12</v>
      </c>
      <c r="CH3" s="60"/>
      <c r="CI3" s="57" t="s">
        <v>6</v>
      </c>
      <c r="CJ3" s="57" t="s">
        <v>14</v>
      </c>
      <c r="CK3" s="57"/>
      <c r="CL3" s="57" t="s">
        <v>16</v>
      </c>
      <c r="CM3" s="57" t="s">
        <v>9</v>
      </c>
      <c r="CN3" s="57" t="s">
        <v>24</v>
      </c>
      <c r="CO3" s="61" t="s">
        <v>25</v>
      </c>
      <c r="CP3" s="59" t="s">
        <v>12</v>
      </c>
      <c r="CQ3" s="60"/>
      <c r="CR3" s="57" t="s">
        <v>6</v>
      </c>
      <c r="CS3" s="57" t="s">
        <v>14</v>
      </c>
      <c r="CT3" s="57"/>
      <c r="CU3" s="57" t="s">
        <v>16</v>
      </c>
      <c r="CV3" s="57" t="s">
        <v>9</v>
      </c>
      <c r="CW3" s="57" t="s">
        <v>24</v>
      </c>
      <c r="CX3" s="62" t="s">
        <v>25</v>
      </c>
      <c r="CY3" s="59" t="s">
        <v>12</v>
      </c>
      <c r="CZ3" s="60"/>
      <c r="DA3" s="57" t="s">
        <v>6</v>
      </c>
      <c r="DB3" s="57" t="s">
        <v>14</v>
      </c>
      <c r="DC3" s="57"/>
      <c r="DD3" s="57" t="s">
        <v>16</v>
      </c>
      <c r="DE3" s="57" t="s">
        <v>9</v>
      </c>
      <c r="DF3" s="57" t="s">
        <v>24</v>
      </c>
      <c r="DG3" s="62" t="s">
        <v>25</v>
      </c>
      <c r="DH3" s="59" t="s">
        <v>12</v>
      </c>
      <c r="DI3" s="60"/>
      <c r="DJ3" s="57" t="s">
        <v>6</v>
      </c>
      <c r="DK3" s="57" t="s">
        <v>14</v>
      </c>
      <c r="DL3" s="57"/>
      <c r="DM3" s="57" t="s">
        <v>16</v>
      </c>
      <c r="DN3" s="57" t="s">
        <v>9</v>
      </c>
      <c r="DO3" s="57" t="s">
        <v>24</v>
      </c>
      <c r="DP3" s="62" t="s">
        <v>25</v>
      </c>
      <c r="DQ3" s="59" t="s">
        <v>12</v>
      </c>
      <c r="DR3" s="60"/>
      <c r="DS3" s="57" t="s">
        <v>6</v>
      </c>
      <c r="DT3" s="57" t="s">
        <v>14</v>
      </c>
      <c r="DU3" s="57"/>
      <c r="DV3" s="57" t="s">
        <v>16</v>
      </c>
      <c r="DW3" s="57" t="s">
        <v>9</v>
      </c>
      <c r="DX3" s="57" t="s">
        <v>24</v>
      </c>
      <c r="DY3" s="62" t="s">
        <v>25</v>
      </c>
      <c r="DZ3" s="59" t="s">
        <v>12</v>
      </c>
      <c r="EA3" s="60"/>
      <c r="EB3" s="57" t="s">
        <v>6</v>
      </c>
      <c r="EC3" s="57" t="s">
        <v>14</v>
      </c>
      <c r="ED3" s="57"/>
      <c r="EE3" s="57" t="s">
        <v>16</v>
      </c>
      <c r="EF3" s="57" t="s">
        <v>9</v>
      </c>
      <c r="EG3" s="57" t="s">
        <v>24</v>
      </c>
      <c r="EH3" s="62" t="s">
        <v>25</v>
      </c>
      <c r="EI3" s="59" t="s">
        <v>12</v>
      </c>
      <c r="EJ3" s="60"/>
      <c r="EK3" s="57" t="s">
        <v>6</v>
      </c>
      <c r="EL3" s="57" t="s">
        <v>14</v>
      </c>
      <c r="EM3" s="57"/>
      <c r="EN3" s="57" t="s">
        <v>16</v>
      </c>
      <c r="EO3" s="57" t="s">
        <v>9</v>
      </c>
      <c r="EP3" s="57" t="s">
        <v>24</v>
      </c>
      <c r="EQ3" s="62" t="s">
        <v>25</v>
      </c>
      <c r="ER3" s="59" t="s">
        <v>12</v>
      </c>
      <c r="ES3" s="60"/>
      <c r="ET3" s="57" t="s">
        <v>6</v>
      </c>
      <c r="EU3" s="57" t="s">
        <v>14</v>
      </c>
      <c r="EV3" s="57"/>
      <c r="EW3" s="57" t="s">
        <v>16</v>
      </c>
      <c r="EX3" s="57" t="s">
        <v>9</v>
      </c>
      <c r="EY3" s="57" t="s">
        <v>24</v>
      </c>
      <c r="EZ3" s="62" t="s">
        <v>25</v>
      </c>
      <c r="FA3" s="59" t="s">
        <v>12</v>
      </c>
      <c r="FB3" s="60"/>
      <c r="FC3" s="57" t="s">
        <v>6</v>
      </c>
      <c r="FD3" s="57" t="s">
        <v>14</v>
      </c>
      <c r="FE3" s="57"/>
      <c r="FF3" s="57" t="s">
        <v>16</v>
      </c>
      <c r="FG3" s="57" t="s">
        <v>9</v>
      </c>
      <c r="FH3" s="57" t="s">
        <v>24</v>
      </c>
      <c r="FI3" s="62" t="s">
        <v>25</v>
      </c>
      <c r="FJ3" s="59" t="s">
        <v>12</v>
      </c>
      <c r="FK3" s="60"/>
      <c r="FL3" s="57" t="s">
        <v>6</v>
      </c>
      <c r="FM3" s="57" t="s">
        <v>14</v>
      </c>
      <c r="FN3" s="57"/>
      <c r="FO3" s="57" t="s">
        <v>16</v>
      </c>
      <c r="FP3" s="57" t="s">
        <v>9</v>
      </c>
      <c r="FQ3" s="57" t="s">
        <v>24</v>
      </c>
      <c r="FR3" s="62" t="s">
        <v>25</v>
      </c>
      <c r="FS3" s="59" t="s">
        <v>12</v>
      </c>
      <c r="FT3" s="60"/>
      <c r="FU3" s="57" t="s">
        <v>6</v>
      </c>
      <c r="FV3" s="57" t="s">
        <v>14</v>
      </c>
      <c r="FW3" s="57"/>
      <c r="FX3" s="57" t="s">
        <v>16</v>
      </c>
      <c r="FY3" s="57" t="s">
        <v>9</v>
      </c>
      <c r="FZ3" s="57" t="s">
        <v>24</v>
      </c>
      <c r="GA3" s="62" t="s">
        <v>25</v>
      </c>
      <c r="GB3" s="59" t="s">
        <v>12</v>
      </c>
      <c r="GC3" s="60"/>
      <c r="GD3" s="57" t="s">
        <v>6</v>
      </c>
      <c r="GE3" s="57" t="s">
        <v>14</v>
      </c>
      <c r="GF3" s="57"/>
      <c r="GG3" s="57" t="s">
        <v>16</v>
      </c>
      <c r="GH3" s="57" t="s">
        <v>9</v>
      </c>
      <c r="GI3" s="57" t="s">
        <v>24</v>
      </c>
      <c r="GJ3" s="62" t="s">
        <v>25</v>
      </c>
      <c r="GK3" s="59" t="s">
        <v>12</v>
      </c>
      <c r="GL3" s="60"/>
      <c r="GM3" s="57" t="s">
        <v>6</v>
      </c>
      <c r="GN3" s="57" t="s">
        <v>14</v>
      </c>
      <c r="GO3" s="57"/>
      <c r="GP3" s="57" t="s">
        <v>16</v>
      </c>
      <c r="GQ3" s="57" t="s">
        <v>9</v>
      </c>
      <c r="GR3" s="57" t="s">
        <v>24</v>
      </c>
      <c r="GS3" s="62" t="s">
        <v>25</v>
      </c>
      <c r="GT3" s="59" t="s">
        <v>12</v>
      </c>
      <c r="GU3" s="608"/>
      <c r="GV3" s="609" t="s">
        <v>22</v>
      </c>
      <c r="GW3" s="13" t="s">
        <v>382</v>
      </c>
      <c r="GX3" s="580"/>
      <c r="GY3" s="83"/>
    </row>
    <row r="4" spans="1:209" ht="30.7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716</v>
      </c>
      <c r="K4" s="494" t="s">
        <v>62</v>
      </c>
      <c r="L4" s="713" t="s">
        <v>705</v>
      </c>
      <c r="M4" s="146">
        <v>18480</v>
      </c>
      <c r="N4" s="87">
        <v>43313</v>
      </c>
      <c r="O4" s="88" t="s">
        <v>715</v>
      </c>
      <c r="P4" s="106">
        <f>23400</f>
        <v>23400</v>
      </c>
      <c r="Q4" s="76">
        <f t="shared" ref="Q4:Q93" si="0">P4-M4</f>
        <v>4920</v>
      </c>
      <c r="R4" s="676">
        <v>33</v>
      </c>
      <c r="S4" s="438"/>
      <c r="T4" s="438"/>
      <c r="U4" s="45">
        <f t="shared" ref="U4:U7" si="1">R4*P4</f>
        <v>772200</v>
      </c>
      <c r="V4" s="501" t="s">
        <v>113</v>
      </c>
      <c r="W4" s="502">
        <v>43332</v>
      </c>
      <c r="X4" s="503">
        <v>16536.96</v>
      </c>
      <c r="Y4" s="504"/>
      <c r="Z4" s="504"/>
      <c r="AA4" s="504"/>
      <c r="AB4" s="504"/>
      <c r="AC4" s="504"/>
      <c r="AD4" s="58"/>
      <c r="AE4" s="505"/>
      <c r="AF4" s="79"/>
      <c r="AG4" s="504"/>
      <c r="AH4" s="504"/>
      <c r="AI4" s="504"/>
      <c r="AJ4" s="504"/>
      <c r="AK4" s="504"/>
      <c r="AL4" s="504"/>
      <c r="AM4" s="58"/>
      <c r="AN4" s="505"/>
      <c r="AO4" s="79"/>
      <c r="AP4" s="504"/>
      <c r="AQ4" s="504"/>
      <c r="AR4" s="504"/>
      <c r="AS4" s="504"/>
      <c r="AT4" s="504"/>
      <c r="AU4" s="504"/>
      <c r="AV4" s="58"/>
      <c r="AW4" s="505"/>
      <c r="AX4" s="79"/>
      <c r="AY4" s="504"/>
      <c r="AZ4" s="504"/>
      <c r="BA4" s="504"/>
      <c r="BB4" s="504"/>
      <c r="BC4" s="504"/>
      <c r="BD4" s="504"/>
      <c r="BE4" s="58"/>
      <c r="BF4" s="505"/>
      <c r="BG4" s="79"/>
      <c r="BH4" s="504"/>
      <c r="BI4" s="504"/>
      <c r="BJ4" s="504"/>
      <c r="BK4" s="504"/>
      <c r="BL4" s="504"/>
      <c r="BM4" s="504"/>
      <c r="BN4" s="505"/>
      <c r="BO4" s="505"/>
      <c r="BP4" s="79"/>
      <c r="BQ4" s="504"/>
      <c r="BR4" s="504"/>
      <c r="BS4" s="504"/>
      <c r="BT4" s="504"/>
      <c r="BU4" s="504"/>
      <c r="BV4" s="504"/>
      <c r="BW4" s="505"/>
      <c r="BX4" s="505"/>
      <c r="BY4" s="79"/>
      <c r="BZ4" s="504"/>
      <c r="CA4" s="504"/>
      <c r="CB4" s="504"/>
      <c r="CC4" s="504"/>
      <c r="CD4" s="504"/>
      <c r="CE4" s="504"/>
      <c r="CF4" s="505"/>
      <c r="CG4" s="505"/>
      <c r="CH4" s="79"/>
      <c r="CI4" s="504"/>
      <c r="CJ4" s="504"/>
      <c r="CK4" s="504"/>
      <c r="CL4" s="504"/>
      <c r="CM4" s="504"/>
      <c r="CN4" s="504"/>
      <c r="CO4" s="58"/>
      <c r="CP4" s="505"/>
      <c r="CQ4" s="79"/>
      <c r="CR4" s="504"/>
      <c r="CS4" s="504"/>
      <c r="CT4" s="504"/>
      <c r="CU4" s="504"/>
      <c r="CV4" s="504"/>
      <c r="CW4" s="504"/>
      <c r="CX4" s="505"/>
      <c r="CY4" s="505"/>
      <c r="CZ4" s="79"/>
      <c r="DA4" s="504"/>
      <c r="DB4" s="504"/>
      <c r="DC4" s="504"/>
      <c r="DD4" s="504"/>
      <c r="DE4" s="504"/>
      <c r="DF4" s="504"/>
      <c r="DG4" s="505"/>
      <c r="DH4" s="505"/>
      <c r="DI4" s="79"/>
      <c r="DJ4" s="504"/>
      <c r="DK4" s="504"/>
      <c r="DL4" s="504"/>
      <c r="DM4" s="504"/>
      <c r="DN4" s="504"/>
      <c r="DO4" s="504"/>
      <c r="DP4" s="505"/>
      <c r="DQ4" s="505"/>
      <c r="DR4" s="79"/>
      <c r="DS4" s="504"/>
      <c r="DT4" s="504"/>
      <c r="DU4" s="504"/>
      <c r="DV4" s="504"/>
      <c r="DW4" s="504"/>
      <c r="DX4" s="504"/>
      <c r="DY4" s="505"/>
      <c r="DZ4" s="505"/>
      <c r="EA4" s="79"/>
      <c r="EB4" s="504"/>
      <c r="EC4" s="504"/>
      <c r="ED4" s="504"/>
      <c r="EE4" s="504"/>
      <c r="EF4" s="504"/>
      <c r="EG4" s="504"/>
      <c r="EH4" s="505"/>
      <c r="EI4" s="505"/>
      <c r="EJ4" s="79"/>
      <c r="EK4" s="504"/>
      <c r="EL4" s="504"/>
      <c r="EM4" s="504"/>
      <c r="EN4" s="504"/>
      <c r="EO4" s="504"/>
      <c r="EP4" s="504"/>
      <c r="EQ4" s="505"/>
      <c r="ER4" s="505"/>
      <c r="ES4" s="79"/>
      <c r="ET4" s="504"/>
      <c r="EU4" s="504"/>
      <c r="EV4" s="504"/>
      <c r="EW4" s="504"/>
      <c r="EX4" s="504"/>
      <c r="EY4" s="504"/>
      <c r="EZ4" s="505"/>
      <c r="FA4" s="505"/>
      <c r="FB4" s="79"/>
      <c r="FC4" s="504"/>
      <c r="FD4" s="504"/>
      <c r="FE4" s="504"/>
      <c r="FF4" s="504"/>
      <c r="FG4" s="504"/>
      <c r="FH4" s="504"/>
      <c r="FI4" s="505"/>
      <c r="FJ4" s="505"/>
      <c r="FK4" s="79"/>
      <c r="FL4" s="504"/>
      <c r="FM4" s="504"/>
      <c r="FN4" s="504"/>
      <c r="FO4" s="504"/>
      <c r="FP4" s="504"/>
      <c r="FQ4" s="504"/>
      <c r="FR4" s="505"/>
      <c r="FS4" s="505"/>
      <c r="FT4" s="79"/>
      <c r="FU4" s="504"/>
      <c r="FV4" s="504"/>
      <c r="FW4" s="504"/>
      <c r="FX4" s="504"/>
      <c r="FY4" s="504"/>
      <c r="FZ4" s="504"/>
      <c r="GA4" s="505"/>
      <c r="GB4" s="505"/>
      <c r="GC4" s="79"/>
      <c r="GD4" s="504"/>
      <c r="GE4" s="504"/>
      <c r="GF4" s="504"/>
      <c r="GG4" s="504"/>
      <c r="GH4" s="504"/>
      <c r="GI4" s="504"/>
      <c r="GJ4" s="505"/>
      <c r="GK4" s="505"/>
      <c r="GL4" s="79"/>
      <c r="GM4" s="504"/>
      <c r="GN4" s="504"/>
      <c r="GO4" s="504"/>
      <c r="GP4" s="504"/>
      <c r="GQ4" s="504"/>
      <c r="GR4" s="504"/>
      <c r="GS4" s="505"/>
      <c r="GT4" s="505"/>
      <c r="GU4" s="506">
        <v>43332</v>
      </c>
      <c r="GV4" s="676"/>
      <c r="GW4" s="222"/>
      <c r="GX4" s="625" t="s">
        <v>801</v>
      </c>
      <c r="GY4" s="102">
        <v>4176</v>
      </c>
    </row>
    <row r="5" spans="1:209" x14ac:dyDescent="0.25">
      <c r="B5" s="40"/>
      <c r="C5" s="40"/>
      <c r="D5" s="41"/>
      <c r="E5" s="42"/>
      <c r="F5" s="43"/>
      <c r="G5" s="44"/>
      <c r="H5" s="45"/>
      <c r="I5" s="46"/>
      <c r="J5" s="104" t="s">
        <v>158</v>
      </c>
      <c r="K5" s="494" t="s">
        <v>29</v>
      </c>
      <c r="L5" s="713" t="s">
        <v>706</v>
      </c>
      <c r="M5" s="146">
        <v>17960</v>
      </c>
      <c r="N5" s="87">
        <v>43314</v>
      </c>
      <c r="O5" s="88" t="s">
        <v>720</v>
      </c>
      <c r="P5" s="106">
        <v>22840</v>
      </c>
      <c r="Q5" s="76">
        <f t="shared" si="0"/>
        <v>4880</v>
      </c>
      <c r="R5" s="676">
        <v>33</v>
      </c>
      <c r="S5" s="438"/>
      <c r="T5" s="438"/>
      <c r="U5" s="45">
        <f t="shared" si="1"/>
        <v>753720</v>
      </c>
      <c r="V5" s="501" t="s">
        <v>113</v>
      </c>
      <c r="W5" s="502">
        <v>43332</v>
      </c>
      <c r="X5" s="503">
        <v>16704</v>
      </c>
      <c r="Y5" s="504"/>
      <c r="Z5" s="504"/>
      <c r="AA5" s="504"/>
      <c r="AB5" s="504"/>
      <c r="AC5" s="504"/>
      <c r="AD5" s="58"/>
      <c r="AE5" s="505"/>
      <c r="AF5" s="79"/>
      <c r="AG5" s="504"/>
      <c r="AH5" s="504"/>
      <c r="AI5" s="504"/>
      <c r="AJ5" s="504"/>
      <c r="AK5" s="504"/>
      <c r="AL5" s="504"/>
      <c r="AM5" s="58"/>
      <c r="AN5" s="505"/>
      <c r="AO5" s="79"/>
      <c r="AP5" s="504"/>
      <c r="AQ5" s="504"/>
      <c r="AR5" s="504"/>
      <c r="AS5" s="504"/>
      <c r="AT5" s="504"/>
      <c r="AU5" s="504"/>
      <c r="AV5" s="58"/>
      <c r="AW5" s="505"/>
      <c r="AX5" s="79"/>
      <c r="AY5" s="504"/>
      <c r="AZ5" s="504"/>
      <c r="BA5" s="504"/>
      <c r="BB5" s="504"/>
      <c r="BC5" s="504"/>
      <c r="BD5" s="504"/>
      <c r="BE5" s="58"/>
      <c r="BF5" s="505"/>
      <c r="BG5" s="79"/>
      <c r="BH5" s="504"/>
      <c r="BI5" s="504"/>
      <c r="BJ5" s="504"/>
      <c r="BK5" s="504"/>
      <c r="BL5" s="504"/>
      <c r="BM5" s="504"/>
      <c r="BN5" s="505"/>
      <c r="BO5" s="505"/>
      <c r="BP5" s="79"/>
      <c r="BQ5" s="504"/>
      <c r="BR5" s="504"/>
      <c r="BS5" s="504"/>
      <c r="BT5" s="504"/>
      <c r="BU5" s="504"/>
      <c r="BV5" s="504"/>
      <c r="BW5" s="505"/>
      <c r="BX5" s="505"/>
      <c r="BY5" s="79"/>
      <c r="BZ5" s="504"/>
      <c r="CA5" s="504"/>
      <c r="CB5" s="504"/>
      <c r="CC5" s="504"/>
      <c r="CD5" s="504"/>
      <c r="CE5" s="504"/>
      <c r="CF5" s="505"/>
      <c r="CG5" s="505"/>
      <c r="CH5" s="79"/>
      <c r="CI5" s="504"/>
      <c r="CJ5" s="504"/>
      <c r="CK5" s="504"/>
      <c r="CL5" s="504"/>
      <c r="CM5" s="504"/>
      <c r="CN5" s="504"/>
      <c r="CO5" s="58"/>
      <c r="CP5" s="505"/>
      <c r="CQ5" s="79"/>
      <c r="CR5" s="504"/>
      <c r="CS5" s="504"/>
      <c r="CT5" s="504"/>
      <c r="CU5" s="504"/>
      <c r="CV5" s="504"/>
      <c r="CW5" s="504"/>
      <c r="CX5" s="505"/>
      <c r="CY5" s="505"/>
      <c r="CZ5" s="79"/>
      <c r="DA5" s="504"/>
      <c r="DB5" s="504"/>
      <c r="DC5" s="504"/>
      <c r="DD5" s="504"/>
      <c r="DE5" s="504"/>
      <c r="DF5" s="504"/>
      <c r="DG5" s="505"/>
      <c r="DH5" s="505"/>
      <c r="DI5" s="79"/>
      <c r="DJ5" s="504"/>
      <c r="DK5" s="504"/>
      <c r="DL5" s="504"/>
      <c r="DM5" s="504"/>
      <c r="DN5" s="504"/>
      <c r="DO5" s="504"/>
      <c r="DP5" s="505"/>
      <c r="DQ5" s="505"/>
      <c r="DR5" s="79"/>
      <c r="DS5" s="504"/>
      <c r="DT5" s="504"/>
      <c r="DU5" s="504"/>
      <c r="DV5" s="504"/>
      <c r="DW5" s="504"/>
      <c r="DX5" s="504"/>
      <c r="DY5" s="505"/>
      <c r="DZ5" s="505"/>
      <c r="EA5" s="79"/>
      <c r="EB5" s="504"/>
      <c r="EC5" s="504"/>
      <c r="ED5" s="504"/>
      <c r="EE5" s="504"/>
      <c r="EF5" s="504"/>
      <c r="EG5" s="504"/>
      <c r="EH5" s="505"/>
      <c r="EI5" s="505"/>
      <c r="EJ5" s="79"/>
      <c r="EK5" s="504"/>
      <c r="EL5" s="504"/>
      <c r="EM5" s="504"/>
      <c r="EN5" s="504"/>
      <c r="EO5" s="504"/>
      <c r="EP5" s="504"/>
      <c r="EQ5" s="505"/>
      <c r="ER5" s="505"/>
      <c r="ES5" s="79"/>
      <c r="ET5" s="504"/>
      <c r="EU5" s="504"/>
      <c r="EV5" s="504"/>
      <c r="EW5" s="504"/>
      <c r="EX5" s="504"/>
      <c r="EY5" s="504"/>
      <c r="EZ5" s="505"/>
      <c r="FA5" s="505"/>
      <c r="FB5" s="79"/>
      <c r="FC5" s="504"/>
      <c r="FD5" s="504"/>
      <c r="FE5" s="504"/>
      <c r="FF5" s="504"/>
      <c r="FG5" s="504"/>
      <c r="FH5" s="504"/>
      <c r="FI5" s="505"/>
      <c r="FJ5" s="505"/>
      <c r="FK5" s="79"/>
      <c r="FL5" s="504"/>
      <c r="FM5" s="504"/>
      <c r="FN5" s="504"/>
      <c r="FO5" s="504"/>
      <c r="FP5" s="504"/>
      <c r="FQ5" s="504"/>
      <c r="FR5" s="505"/>
      <c r="FS5" s="505"/>
      <c r="FT5" s="79"/>
      <c r="FU5" s="504"/>
      <c r="FV5" s="504"/>
      <c r="FW5" s="504"/>
      <c r="FX5" s="504"/>
      <c r="FY5" s="504"/>
      <c r="FZ5" s="504"/>
      <c r="GA5" s="505"/>
      <c r="GB5" s="505"/>
      <c r="GC5" s="79"/>
      <c r="GD5" s="504"/>
      <c r="GE5" s="504"/>
      <c r="GF5" s="504"/>
      <c r="GG5" s="504"/>
      <c r="GH5" s="504"/>
      <c r="GI5" s="504"/>
      <c r="GJ5" s="505"/>
      <c r="GK5" s="505"/>
      <c r="GL5" s="79"/>
      <c r="GM5" s="504"/>
      <c r="GN5" s="504"/>
      <c r="GO5" s="504"/>
      <c r="GP5" s="504"/>
      <c r="GQ5" s="504"/>
      <c r="GR5" s="504"/>
      <c r="GS5" s="505"/>
      <c r="GT5" s="505"/>
      <c r="GU5" s="82">
        <v>43332</v>
      </c>
      <c r="GV5" s="676"/>
      <c r="GW5" s="222"/>
      <c r="GX5" s="625" t="s">
        <v>801</v>
      </c>
      <c r="GY5" s="102">
        <v>4176</v>
      </c>
    </row>
    <row r="6" spans="1:209" x14ac:dyDescent="0.25">
      <c r="B6" s="40"/>
      <c r="C6" s="40"/>
      <c r="D6" s="41"/>
      <c r="E6" s="42"/>
      <c r="F6" s="43"/>
      <c r="G6" s="44"/>
      <c r="H6" s="45"/>
      <c r="I6" s="46"/>
      <c r="J6" s="151" t="s">
        <v>670</v>
      </c>
      <c r="K6" s="494" t="s">
        <v>30</v>
      </c>
      <c r="L6" s="713" t="s">
        <v>706</v>
      </c>
      <c r="M6" s="146">
        <v>10970</v>
      </c>
      <c r="N6" s="87">
        <v>43314</v>
      </c>
      <c r="O6" s="88" t="s">
        <v>722</v>
      </c>
      <c r="P6" s="106">
        <v>13960</v>
      </c>
      <c r="Q6" s="76">
        <f t="shared" si="0"/>
        <v>2990</v>
      </c>
      <c r="R6" s="676">
        <v>33</v>
      </c>
      <c r="S6" s="90"/>
      <c r="T6" s="90"/>
      <c r="U6" s="45">
        <f t="shared" si="1"/>
        <v>460680</v>
      </c>
      <c r="V6" s="91" t="s">
        <v>113</v>
      </c>
      <c r="W6" s="92">
        <v>43334</v>
      </c>
      <c r="X6" s="93">
        <v>10857.6</v>
      </c>
      <c r="Y6" s="94"/>
      <c r="Z6" s="94"/>
      <c r="AA6" s="94"/>
      <c r="AB6" s="94"/>
      <c r="AC6" s="94"/>
      <c r="AD6" s="95"/>
      <c r="AE6" s="96"/>
      <c r="AF6" s="97"/>
      <c r="AG6" s="94"/>
      <c r="AH6" s="94"/>
      <c r="AI6" s="94"/>
      <c r="AJ6" s="94"/>
      <c r="AK6" s="94"/>
      <c r="AL6" s="94"/>
      <c r="AM6" s="95"/>
      <c r="AN6" s="96"/>
      <c r="AO6" s="97"/>
      <c r="AP6" s="94"/>
      <c r="AQ6" s="94"/>
      <c r="AR6" s="94"/>
      <c r="AS6" s="94"/>
      <c r="AT6" s="94"/>
      <c r="AU6" s="94"/>
      <c r="AV6" s="95"/>
      <c r="AW6" s="96"/>
      <c r="AX6" s="97"/>
      <c r="AY6" s="94"/>
      <c r="AZ6" s="94"/>
      <c r="BA6" s="94"/>
      <c r="BB6" s="94"/>
      <c r="BC6" s="94"/>
      <c r="BD6" s="94"/>
      <c r="BE6" s="95"/>
      <c r="BF6" s="96"/>
      <c r="BG6" s="97"/>
      <c r="BH6" s="94"/>
      <c r="BI6" s="94"/>
      <c r="BJ6" s="94"/>
      <c r="BK6" s="94"/>
      <c r="BL6" s="94"/>
      <c r="BM6" s="94"/>
      <c r="BN6" s="96"/>
      <c r="BO6" s="96"/>
      <c r="BP6" s="97"/>
      <c r="BQ6" s="94"/>
      <c r="BR6" s="94"/>
      <c r="BS6" s="94"/>
      <c r="BT6" s="94"/>
      <c r="BU6" s="94"/>
      <c r="BV6" s="94"/>
      <c r="BW6" s="96"/>
      <c r="BX6" s="96"/>
      <c r="BY6" s="97"/>
      <c r="BZ6" s="94"/>
      <c r="CA6" s="94"/>
      <c r="CB6" s="94"/>
      <c r="CC6" s="94"/>
      <c r="CD6" s="94"/>
      <c r="CE6" s="94"/>
      <c r="CF6" s="96"/>
      <c r="CG6" s="96"/>
      <c r="CH6" s="97"/>
      <c r="CI6" s="94"/>
      <c r="CJ6" s="94"/>
      <c r="CK6" s="94"/>
      <c r="CL6" s="94"/>
      <c r="CM6" s="94"/>
      <c r="CN6" s="94"/>
      <c r="CO6" s="95"/>
      <c r="CP6" s="96"/>
      <c r="CQ6" s="97"/>
      <c r="CR6" s="94"/>
      <c r="CS6" s="94"/>
      <c r="CT6" s="94"/>
      <c r="CU6" s="94"/>
      <c r="CV6" s="94"/>
      <c r="CW6" s="94"/>
      <c r="CX6" s="96"/>
      <c r="CY6" s="96"/>
      <c r="CZ6" s="97"/>
      <c r="DA6" s="94"/>
      <c r="DB6" s="94"/>
      <c r="DC6" s="94"/>
      <c r="DD6" s="94"/>
      <c r="DE6" s="94"/>
      <c r="DF6" s="94"/>
      <c r="DG6" s="96"/>
      <c r="DH6" s="96"/>
      <c r="DI6" s="97"/>
      <c r="DJ6" s="94"/>
      <c r="DK6" s="94"/>
      <c r="DL6" s="94"/>
      <c r="DM6" s="94"/>
      <c r="DN6" s="94"/>
      <c r="DO6" s="94"/>
      <c r="DP6" s="96"/>
      <c r="DQ6" s="96"/>
      <c r="DR6" s="97"/>
      <c r="DS6" s="94"/>
      <c r="DT6" s="94"/>
      <c r="DU6" s="94"/>
      <c r="DV6" s="94"/>
      <c r="DW6" s="94"/>
      <c r="DX6" s="94"/>
      <c r="DY6" s="96"/>
      <c r="DZ6" s="96"/>
      <c r="EA6" s="97"/>
      <c r="EB6" s="94"/>
      <c r="EC6" s="94"/>
      <c r="ED6" s="94"/>
      <c r="EE6" s="94"/>
      <c r="EF6" s="94"/>
      <c r="EG6" s="94"/>
      <c r="EH6" s="96"/>
      <c r="EI6" s="96"/>
      <c r="EJ6" s="97"/>
      <c r="EK6" s="94"/>
      <c r="EL6" s="94"/>
      <c r="EM6" s="94"/>
      <c r="EN6" s="94"/>
      <c r="EO6" s="94"/>
      <c r="EP6" s="94"/>
      <c r="EQ6" s="96"/>
      <c r="ER6" s="96"/>
      <c r="ES6" s="97"/>
      <c r="ET6" s="94"/>
      <c r="EU6" s="94"/>
      <c r="EV6" s="94"/>
      <c r="EW6" s="94"/>
      <c r="EX6" s="94"/>
      <c r="EY6" s="94"/>
      <c r="EZ6" s="96"/>
      <c r="FA6" s="96"/>
      <c r="FB6" s="97"/>
      <c r="FC6" s="94"/>
      <c r="FD6" s="94"/>
      <c r="FE6" s="94"/>
      <c r="FF6" s="94"/>
      <c r="FG6" s="94"/>
      <c r="FH6" s="94"/>
      <c r="FI6" s="96"/>
      <c r="FJ6" s="96"/>
      <c r="FK6" s="97"/>
      <c r="FL6" s="94"/>
      <c r="FM6" s="94"/>
      <c r="FN6" s="94"/>
      <c r="FO6" s="94"/>
      <c r="FP6" s="94"/>
      <c r="FQ6" s="94"/>
      <c r="FR6" s="96"/>
      <c r="FS6" s="96"/>
      <c r="FT6" s="97"/>
      <c r="FU6" s="94"/>
      <c r="FV6" s="94"/>
      <c r="FW6" s="94"/>
      <c r="FX6" s="94"/>
      <c r="FY6" s="94"/>
      <c r="FZ6" s="94"/>
      <c r="GA6" s="96"/>
      <c r="GB6" s="96"/>
      <c r="GC6" s="97"/>
      <c r="GD6" s="94"/>
      <c r="GE6" s="94"/>
      <c r="GF6" s="94"/>
      <c r="GG6" s="94"/>
      <c r="GH6" s="94"/>
      <c r="GI6" s="94"/>
      <c r="GJ6" s="96"/>
      <c r="GK6" s="96"/>
      <c r="GL6" s="97"/>
      <c r="GM6" s="94"/>
      <c r="GN6" s="94"/>
      <c r="GO6" s="94"/>
      <c r="GP6" s="94"/>
      <c r="GQ6" s="94"/>
      <c r="GR6" s="94"/>
      <c r="GS6" s="96"/>
      <c r="GT6" s="96"/>
      <c r="GU6" s="101">
        <v>43334</v>
      </c>
      <c r="GV6" s="676">
        <v>18928</v>
      </c>
      <c r="GW6" s="222" t="s">
        <v>674</v>
      </c>
      <c r="GX6" s="625" t="s">
        <v>801</v>
      </c>
      <c r="GY6" s="102">
        <v>2320</v>
      </c>
    </row>
    <row r="7" spans="1:209" ht="15.75" customHeight="1" x14ac:dyDescent="0.25">
      <c r="B7" s="40"/>
      <c r="C7" s="40"/>
      <c r="D7" s="41"/>
      <c r="E7" s="42"/>
      <c r="F7" s="43"/>
      <c r="G7" s="44"/>
      <c r="H7" s="45"/>
      <c r="I7" s="46"/>
      <c r="J7" s="359" t="s">
        <v>282</v>
      </c>
      <c r="K7" s="495" t="s">
        <v>30</v>
      </c>
      <c r="L7" s="714" t="s">
        <v>707</v>
      </c>
      <c r="M7" s="72">
        <v>11400</v>
      </c>
      <c r="N7" s="73">
        <v>43315</v>
      </c>
      <c r="O7" s="74" t="s">
        <v>726</v>
      </c>
      <c r="P7" s="75">
        <v>14780</v>
      </c>
      <c r="Q7" s="76">
        <f t="shared" si="0"/>
        <v>3380</v>
      </c>
      <c r="R7" s="77">
        <v>33</v>
      </c>
      <c r="S7" s="78"/>
      <c r="T7" s="78"/>
      <c r="U7" s="45">
        <f t="shared" si="1"/>
        <v>487740</v>
      </c>
      <c r="V7" s="91" t="s">
        <v>113</v>
      </c>
      <c r="W7" s="92">
        <v>43336</v>
      </c>
      <c r="X7" s="93">
        <v>10857.6</v>
      </c>
      <c r="Y7" s="94"/>
      <c r="Z7" s="94"/>
      <c r="AA7" s="94"/>
      <c r="AB7" s="94"/>
      <c r="AC7" s="94"/>
      <c r="AD7" s="95"/>
      <c r="AE7" s="96"/>
      <c r="AF7" s="97"/>
      <c r="AG7" s="94"/>
      <c r="AH7" s="94"/>
      <c r="AI7" s="94"/>
      <c r="AJ7" s="94"/>
      <c r="AK7" s="94"/>
      <c r="AL7" s="94"/>
      <c r="AM7" s="95"/>
      <c r="AN7" s="96"/>
      <c r="AO7" s="97"/>
      <c r="AP7" s="94"/>
      <c r="AQ7" s="94"/>
      <c r="AR7" s="94"/>
      <c r="AS7" s="94"/>
      <c r="AT7" s="94"/>
      <c r="AU7" s="94"/>
      <c r="AV7" s="95"/>
      <c r="AW7" s="96"/>
      <c r="AX7" s="97"/>
      <c r="AY7" s="94"/>
      <c r="AZ7" s="94"/>
      <c r="BA7" s="94"/>
      <c r="BB7" s="94"/>
      <c r="BC7" s="94"/>
      <c r="BD7" s="94"/>
      <c r="BE7" s="95"/>
      <c r="BF7" s="96"/>
      <c r="BG7" s="97"/>
      <c r="BH7" s="94"/>
      <c r="BI7" s="94"/>
      <c r="BJ7" s="94"/>
      <c r="BK7" s="94"/>
      <c r="BL7" s="94"/>
      <c r="BM7" s="94"/>
      <c r="BN7" s="96"/>
      <c r="BO7" s="96"/>
      <c r="BP7" s="97"/>
      <c r="BQ7" s="94"/>
      <c r="BR7" s="94"/>
      <c r="BS7" s="94"/>
      <c r="BT7" s="94"/>
      <c r="BU7" s="94"/>
      <c r="BV7" s="94"/>
      <c r="BW7" s="96"/>
      <c r="BX7" s="96"/>
      <c r="BY7" s="97"/>
      <c r="BZ7" s="94"/>
      <c r="CA7" s="94"/>
      <c r="CB7" s="94"/>
      <c r="CC7" s="94"/>
      <c r="CD7" s="94"/>
      <c r="CE7" s="94"/>
      <c r="CF7" s="96"/>
      <c r="CG7" s="96"/>
      <c r="CH7" s="97"/>
      <c r="CI7" s="94"/>
      <c r="CJ7" s="94"/>
      <c r="CK7" s="94"/>
      <c r="CL7" s="94"/>
      <c r="CM7" s="94"/>
      <c r="CN7" s="94"/>
      <c r="CO7" s="95"/>
      <c r="CP7" s="96"/>
      <c r="CQ7" s="97"/>
      <c r="CR7" s="94"/>
      <c r="CS7" s="94"/>
      <c r="CT7" s="94"/>
      <c r="CU7" s="94"/>
      <c r="CV7" s="94"/>
      <c r="CW7" s="94"/>
      <c r="CX7" s="96"/>
      <c r="CY7" s="96"/>
      <c r="CZ7" s="97"/>
      <c r="DA7" s="94"/>
      <c r="DB7" s="94"/>
      <c r="DC7" s="94"/>
      <c r="DD7" s="94"/>
      <c r="DE7" s="94"/>
      <c r="DF7" s="94"/>
      <c r="DG7" s="96"/>
      <c r="DH7" s="96"/>
      <c r="DI7" s="97"/>
      <c r="DJ7" s="94"/>
      <c r="DK7" s="94"/>
      <c r="DL7" s="94"/>
      <c r="DM7" s="94"/>
      <c r="DN7" s="94"/>
      <c r="DO7" s="94"/>
      <c r="DP7" s="96"/>
      <c r="DQ7" s="96"/>
      <c r="DR7" s="97"/>
      <c r="DS7" s="94"/>
      <c r="DT7" s="94"/>
      <c r="DU7" s="94"/>
      <c r="DV7" s="94"/>
      <c r="DW7" s="94"/>
      <c r="DX7" s="94"/>
      <c r="DY7" s="96"/>
      <c r="DZ7" s="96"/>
      <c r="EA7" s="97"/>
      <c r="EB7" s="94"/>
      <c r="EC7" s="94"/>
      <c r="ED7" s="94"/>
      <c r="EE7" s="94"/>
      <c r="EF7" s="94"/>
      <c r="EG7" s="94"/>
      <c r="EH7" s="96"/>
      <c r="EI7" s="96"/>
      <c r="EJ7" s="97"/>
      <c r="EK7" s="94"/>
      <c r="EL7" s="94"/>
      <c r="EM7" s="94"/>
      <c r="EN7" s="94"/>
      <c r="EO7" s="94"/>
      <c r="EP7" s="94"/>
      <c r="EQ7" s="96"/>
      <c r="ER7" s="96"/>
      <c r="ES7" s="97"/>
      <c r="ET7" s="94"/>
      <c r="EU7" s="94"/>
      <c r="EV7" s="94"/>
      <c r="EW7" s="94"/>
      <c r="EX7" s="94"/>
      <c r="EY7" s="94"/>
      <c r="EZ7" s="96"/>
      <c r="FA7" s="96"/>
      <c r="FB7" s="97"/>
      <c r="FC7" s="94"/>
      <c r="FD7" s="94"/>
      <c r="FE7" s="94"/>
      <c r="FF7" s="94"/>
      <c r="FG7" s="94"/>
      <c r="FH7" s="94"/>
      <c r="FI7" s="96"/>
      <c r="FJ7" s="96"/>
      <c r="FK7" s="97"/>
      <c r="FL7" s="94"/>
      <c r="FM7" s="94"/>
      <c r="FN7" s="94"/>
      <c r="FO7" s="94"/>
      <c r="FP7" s="94"/>
      <c r="FQ7" s="94"/>
      <c r="FR7" s="96"/>
      <c r="FS7" s="96"/>
      <c r="FT7" s="97"/>
      <c r="FU7" s="94"/>
      <c r="FV7" s="94"/>
      <c r="FW7" s="94"/>
      <c r="FX7" s="94"/>
      <c r="FY7" s="94"/>
      <c r="FZ7" s="94"/>
      <c r="GA7" s="96"/>
      <c r="GB7" s="96"/>
      <c r="GC7" s="97"/>
      <c r="GD7" s="94"/>
      <c r="GE7" s="94"/>
      <c r="GF7" s="94"/>
      <c r="GG7" s="94"/>
      <c r="GH7" s="94"/>
      <c r="GI7" s="94"/>
      <c r="GJ7" s="96"/>
      <c r="GK7" s="96"/>
      <c r="GL7" s="97"/>
      <c r="GM7" s="94"/>
      <c r="GN7" s="94"/>
      <c r="GO7" s="94"/>
      <c r="GP7" s="94"/>
      <c r="GQ7" s="94"/>
      <c r="GR7" s="94"/>
      <c r="GS7" s="96"/>
      <c r="GT7" s="96"/>
      <c r="GU7" s="101">
        <v>43336</v>
      </c>
      <c r="GV7" s="676">
        <v>18928</v>
      </c>
      <c r="GW7" s="100" t="s">
        <v>675</v>
      </c>
      <c r="GX7" s="625" t="s">
        <v>801</v>
      </c>
      <c r="GY7" s="102">
        <v>2320</v>
      </c>
    </row>
    <row r="8" spans="1:209" x14ac:dyDescent="0.25">
      <c r="B8" s="40"/>
      <c r="C8" s="40"/>
      <c r="D8" s="41"/>
      <c r="E8" s="42"/>
      <c r="F8" s="43"/>
      <c r="G8" s="44"/>
      <c r="H8" s="45"/>
      <c r="I8" s="46"/>
      <c r="J8" s="381" t="s">
        <v>33</v>
      </c>
      <c r="K8" s="494" t="s">
        <v>29</v>
      </c>
      <c r="L8" s="713" t="s">
        <v>707</v>
      </c>
      <c r="M8" s="86">
        <v>17700</v>
      </c>
      <c r="N8" s="87">
        <v>43315</v>
      </c>
      <c r="O8" s="88" t="s">
        <v>721</v>
      </c>
      <c r="P8" s="89">
        <v>21975</v>
      </c>
      <c r="Q8" s="76">
        <f t="shared" si="0"/>
        <v>4275</v>
      </c>
      <c r="R8" s="687">
        <v>33</v>
      </c>
      <c r="S8" s="90"/>
      <c r="T8" s="90"/>
      <c r="U8" s="45">
        <f>R8*P8</f>
        <v>725175</v>
      </c>
      <c r="V8" s="91" t="s">
        <v>113</v>
      </c>
      <c r="W8" s="92">
        <v>43333</v>
      </c>
      <c r="X8" s="93">
        <v>16704</v>
      </c>
      <c r="Y8" s="94"/>
      <c r="Z8" s="94"/>
      <c r="AA8" s="94"/>
      <c r="AB8" s="94"/>
      <c r="AC8" s="94"/>
      <c r="AD8" s="95"/>
      <c r="AE8" s="96"/>
      <c r="AF8" s="97"/>
      <c r="AG8" s="94"/>
      <c r="AH8" s="94"/>
      <c r="AI8" s="94"/>
      <c r="AJ8" s="94"/>
      <c r="AK8" s="94"/>
      <c r="AL8" s="94"/>
      <c r="AM8" s="95"/>
      <c r="AN8" s="96"/>
      <c r="AO8" s="97"/>
      <c r="AP8" s="94"/>
      <c r="AQ8" s="94"/>
      <c r="AR8" s="94"/>
      <c r="AS8" s="94"/>
      <c r="AT8" s="94"/>
      <c r="AU8" s="94"/>
      <c r="AV8" s="95"/>
      <c r="AW8" s="96"/>
      <c r="AX8" s="97"/>
      <c r="AY8" s="94"/>
      <c r="AZ8" s="94"/>
      <c r="BA8" s="94"/>
      <c r="BB8" s="94"/>
      <c r="BC8" s="94"/>
      <c r="BD8" s="94"/>
      <c r="BE8" s="95"/>
      <c r="BF8" s="96"/>
      <c r="BG8" s="97"/>
      <c r="BH8" s="94"/>
      <c r="BI8" s="94"/>
      <c r="BJ8" s="94"/>
      <c r="BK8" s="94"/>
      <c r="BL8" s="94"/>
      <c r="BM8" s="94"/>
      <c r="BN8" s="96"/>
      <c r="BO8" s="96"/>
      <c r="BP8" s="97"/>
      <c r="BQ8" s="94"/>
      <c r="BR8" s="94"/>
      <c r="BS8" s="94"/>
      <c r="BT8" s="94"/>
      <c r="BU8" s="94"/>
      <c r="BV8" s="94"/>
      <c r="BW8" s="96"/>
      <c r="BX8" s="96"/>
      <c r="BY8" s="97"/>
      <c r="BZ8" s="94"/>
      <c r="CA8" s="94"/>
      <c r="CB8" s="94"/>
      <c r="CC8" s="94"/>
      <c r="CD8" s="94"/>
      <c r="CE8" s="94"/>
      <c r="CF8" s="96"/>
      <c r="CG8" s="96"/>
      <c r="CH8" s="97"/>
      <c r="CI8" s="94"/>
      <c r="CJ8" s="94"/>
      <c r="CK8" s="94"/>
      <c r="CL8" s="94"/>
      <c r="CM8" s="94"/>
      <c r="CN8" s="94"/>
      <c r="CO8" s="95"/>
      <c r="CP8" s="96"/>
      <c r="CQ8" s="97"/>
      <c r="CR8" s="94"/>
      <c r="CS8" s="94"/>
      <c r="CT8" s="94"/>
      <c r="CU8" s="94"/>
      <c r="CV8" s="94"/>
      <c r="CW8" s="94"/>
      <c r="CX8" s="96"/>
      <c r="CY8" s="96"/>
      <c r="CZ8" s="97"/>
      <c r="DA8" s="94"/>
      <c r="DB8" s="94"/>
      <c r="DC8" s="94"/>
      <c r="DD8" s="94"/>
      <c r="DE8" s="94"/>
      <c r="DF8" s="94"/>
      <c r="DG8" s="96"/>
      <c r="DH8" s="96"/>
      <c r="DI8" s="97"/>
      <c r="DJ8" s="94"/>
      <c r="DK8" s="94"/>
      <c r="DL8" s="94"/>
      <c r="DM8" s="94"/>
      <c r="DN8" s="94"/>
      <c r="DO8" s="94"/>
      <c r="DP8" s="96"/>
      <c r="DQ8" s="96"/>
      <c r="DR8" s="97"/>
      <c r="DS8" s="94"/>
      <c r="DT8" s="94"/>
      <c r="DU8" s="94"/>
      <c r="DV8" s="94"/>
      <c r="DW8" s="94"/>
      <c r="DX8" s="94"/>
      <c r="DY8" s="96"/>
      <c r="DZ8" s="96"/>
      <c r="EA8" s="97"/>
      <c r="EB8" s="94"/>
      <c r="EC8" s="94"/>
      <c r="ED8" s="94"/>
      <c r="EE8" s="94"/>
      <c r="EF8" s="94"/>
      <c r="EG8" s="94"/>
      <c r="EH8" s="96"/>
      <c r="EI8" s="96"/>
      <c r="EJ8" s="97"/>
      <c r="EK8" s="94"/>
      <c r="EL8" s="94"/>
      <c r="EM8" s="94"/>
      <c r="EN8" s="94"/>
      <c r="EO8" s="94"/>
      <c r="EP8" s="94"/>
      <c r="EQ8" s="96"/>
      <c r="ER8" s="96"/>
      <c r="ES8" s="97"/>
      <c r="ET8" s="94"/>
      <c r="EU8" s="94"/>
      <c r="EV8" s="94"/>
      <c r="EW8" s="94"/>
      <c r="EX8" s="94"/>
      <c r="EY8" s="94"/>
      <c r="EZ8" s="96"/>
      <c r="FA8" s="96"/>
      <c r="FB8" s="97"/>
      <c r="FC8" s="94"/>
      <c r="FD8" s="94"/>
      <c r="FE8" s="94"/>
      <c r="FF8" s="94"/>
      <c r="FG8" s="94"/>
      <c r="FH8" s="94"/>
      <c r="FI8" s="96"/>
      <c r="FJ8" s="96"/>
      <c r="FK8" s="97"/>
      <c r="FL8" s="94"/>
      <c r="FM8" s="94"/>
      <c r="FN8" s="94"/>
      <c r="FO8" s="94"/>
      <c r="FP8" s="94"/>
      <c r="FQ8" s="94"/>
      <c r="FR8" s="96"/>
      <c r="FS8" s="96"/>
      <c r="FT8" s="97"/>
      <c r="FU8" s="94"/>
      <c r="FV8" s="94"/>
      <c r="FW8" s="94"/>
      <c r="FX8" s="94"/>
      <c r="FY8" s="94"/>
      <c r="FZ8" s="94"/>
      <c r="GA8" s="96"/>
      <c r="GB8" s="96"/>
      <c r="GC8" s="97"/>
      <c r="GD8" s="94"/>
      <c r="GE8" s="94"/>
      <c r="GF8" s="94"/>
      <c r="GG8" s="94"/>
      <c r="GH8" s="94"/>
      <c r="GI8" s="94"/>
      <c r="GJ8" s="96"/>
      <c r="GK8" s="96"/>
      <c r="GL8" s="97"/>
      <c r="GM8" s="94"/>
      <c r="GN8" s="94"/>
      <c r="GO8" s="94"/>
      <c r="GP8" s="94"/>
      <c r="GQ8" s="94"/>
      <c r="GR8" s="94"/>
      <c r="GS8" s="96"/>
      <c r="GT8" s="96"/>
      <c r="GU8" s="101">
        <v>43333</v>
      </c>
      <c r="GV8" s="99"/>
      <c r="GW8" s="100"/>
      <c r="GX8" s="582" t="s">
        <v>801</v>
      </c>
      <c r="GY8" s="102">
        <v>4176</v>
      </c>
    </row>
    <row r="9" spans="1:209" x14ac:dyDescent="0.25">
      <c r="B9" s="40"/>
      <c r="C9" s="40"/>
      <c r="D9" s="41"/>
      <c r="E9" s="42"/>
      <c r="F9" s="43"/>
      <c r="G9" s="44"/>
      <c r="H9" s="45"/>
      <c r="I9" s="46"/>
      <c r="J9" s="125" t="s">
        <v>282</v>
      </c>
      <c r="K9" s="494" t="s">
        <v>671</v>
      </c>
      <c r="L9" s="713" t="s">
        <v>707</v>
      </c>
      <c r="M9" s="86">
        <v>12920</v>
      </c>
      <c r="N9" s="87">
        <v>43317</v>
      </c>
      <c r="O9" s="88" t="s">
        <v>728</v>
      </c>
      <c r="P9" s="89">
        <v>16565</v>
      </c>
      <c r="Q9" s="76">
        <f t="shared" si="0"/>
        <v>3645</v>
      </c>
      <c r="R9" s="676">
        <v>32.5</v>
      </c>
      <c r="S9" s="853"/>
      <c r="T9" s="854"/>
      <c r="U9" s="45">
        <f>R9*P9</f>
        <v>538362.5</v>
      </c>
      <c r="V9" s="91" t="s">
        <v>113</v>
      </c>
      <c r="W9" s="92">
        <v>43339</v>
      </c>
      <c r="X9" s="93">
        <v>13279.68</v>
      </c>
      <c r="Y9" s="94"/>
      <c r="Z9" s="94"/>
      <c r="AA9" s="94"/>
      <c r="AB9" s="94"/>
      <c r="AC9" s="94"/>
      <c r="AD9" s="95"/>
      <c r="AE9" s="96"/>
      <c r="AF9" s="97"/>
      <c r="AG9" s="94"/>
      <c r="AH9" s="94"/>
      <c r="AI9" s="94"/>
      <c r="AJ9" s="94"/>
      <c r="AK9" s="94"/>
      <c r="AL9" s="94"/>
      <c r="AM9" s="95"/>
      <c r="AN9" s="96"/>
      <c r="AO9" s="97"/>
      <c r="AP9" s="94"/>
      <c r="AQ9" s="94"/>
      <c r="AR9" s="94"/>
      <c r="AS9" s="94"/>
      <c r="AT9" s="94"/>
      <c r="AU9" s="94"/>
      <c r="AV9" s="95"/>
      <c r="AW9" s="96"/>
      <c r="AX9" s="97"/>
      <c r="AY9" s="94"/>
      <c r="AZ9" s="94"/>
      <c r="BA9" s="94"/>
      <c r="BB9" s="94"/>
      <c r="BC9" s="94"/>
      <c r="BD9" s="94"/>
      <c r="BE9" s="95"/>
      <c r="BF9" s="96"/>
      <c r="BG9" s="97"/>
      <c r="BH9" s="94"/>
      <c r="BI9" s="94"/>
      <c r="BJ9" s="94"/>
      <c r="BK9" s="94"/>
      <c r="BL9" s="94"/>
      <c r="BM9" s="94"/>
      <c r="BN9" s="96"/>
      <c r="BO9" s="96"/>
      <c r="BP9" s="97"/>
      <c r="BQ9" s="94"/>
      <c r="BR9" s="94"/>
      <c r="BS9" s="94"/>
      <c r="BT9" s="94"/>
      <c r="BU9" s="94"/>
      <c r="BV9" s="94"/>
      <c r="BW9" s="96"/>
      <c r="BX9" s="96"/>
      <c r="BY9" s="97"/>
      <c r="BZ9" s="94"/>
      <c r="CA9" s="94"/>
      <c r="CB9" s="94"/>
      <c r="CC9" s="94"/>
      <c r="CD9" s="94"/>
      <c r="CE9" s="94"/>
      <c r="CF9" s="96"/>
      <c r="CG9" s="96"/>
      <c r="CH9" s="97"/>
      <c r="CI9" s="94"/>
      <c r="CJ9" s="94"/>
      <c r="CK9" s="94"/>
      <c r="CL9" s="94"/>
      <c r="CM9" s="94"/>
      <c r="CN9" s="94"/>
      <c r="CO9" s="95"/>
      <c r="CP9" s="96"/>
      <c r="CQ9" s="97"/>
      <c r="CR9" s="94"/>
      <c r="CS9" s="94"/>
      <c r="CT9" s="94"/>
      <c r="CU9" s="94"/>
      <c r="CV9" s="94"/>
      <c r="CW9" s="94"/>
      <c r="CX9" s="96"/>
      <c r="CY9" s="96"/>
      <c r="CZ9" s="97"/>
      <c r="DA9" s="94"/>
      <c r="DB9" s="94"/>
      <c r="DC9" s="94"/>
      <c r="DD9" s="94"/>
      <c r="DE9" s="94"/>
      <c r="DF9" s="94"/>
      <c r="DG9" s="96"/>
      <c r="DH9" s="96"/>
      <c r="DI9" s="97"/>
      <c r="DJ9" s="94"/>
      <c r="DK9" s="94"/>
      <c r="DL9" s="94"/>
      <c r="DM9" s="94"/>
      <c r="DN9" s="94"/>
      <c r="DO9" s="94"/>
      <c r="DP9" s="96"/>
      <c r="DQ9" s="96"/>
      <c r="DR9" s="97"/>
      <c r="DS9" s="94"/>
      <c r="DT9" s="94"/>
      <c r="DU9" s="94"/>
      <c r="DV9" s="94"/>
      <c r="DW9" s="94"/>
      <c r="DX9" s="94"/>
      <c r="DY9" s="96"/>
      <c r="DZ9" s="96"/>
      <c r="EA9" s="97"/>
      <c r="EB9" s="94"/>
      <c r="EC9" s="94"/>
      <c r="ED9" s="94"/>
      <c r="EE9" s="94"/>
      <c r="EF9" s="94"/>
      <c r="EG9" s="94"/>
      <c r="EH9" s="96"/>
      <c r="EI9" s="96"/>
      <c r="EJ9" s="97"/>
      <c r="EK9" s="94"/>
      <c r="EL9" s="94"/>
      <c r="EM9" s="94"/>
      <c r="EN9" s="94"/>
      <c r="EO9" s="94"/>
      <c r="EP9" s="94"/>
      <c r="EQ9" s="96"/>
      <c r="ER9" s="96"/>
      <c r="ES9" s="97"/>
      <c r="ET9" s="94"/>
      <c r="EU9" s="94"/>
      <c r="EV9" s="94"/>
      <c r="EW9" s="94"/>
      <c r="EX9" s="94"/>
      <c r="EY9" s="94"/>
      <c r="EZ9" s="96"/>
      <c r="FA9" s="96"/>
      <c r="FB9" s="97"/>
      <c r="FC9" s="94"/>
      <c r="FD9" s="94"/>
      <c r="FE9" s="94"/>
      <c r="FF9" s="94"/>
      <c r="FG9" s="94"/>
      <c r="FH9" s="94"/>
      <c r="FI9" s="96"/>
      <c r="FJ9" s="96"/>
      <c r="FK9" s="97"/>
      <c r="FL9" s="94"/>
      <c r="FM9" s="94"/>
      <c r="FN9" s="94"/>
      <c r="FO9" s="94"/>
      <c r="FP9" s="94"/>
      <c r="FQ9" s="94"/>
      <c r="FR9" s="96"/>
      <c r="FS9" s="96"/>
      <c r="FT9" s="97"/>
      <c r="FU9" s="94"/>
      <c r="FV9" s="94"/>
      <c r="FW9" s="94"/>
      <c r="FX9" s="94"/>
      <c r="FY9" s="94"/>
      <c r="FZ9" s="94"/>
      <c r="GA9" s="96"/>
      <c r="GB9" s="96"/>
      <c r="GC9" s="97"/>
      <c r="GD9" s="94"/>
      <c r="GE9" s="94"/>
      <c r="GF9" s="94"/>
      <c r="GG9" s="94"/>
      <c r="GH9" s="94"/>
      <c r="GI9" s="94"/>
      <c r="GJ9" s="96"/>
      <c r="GK9" s="96"/>
      <c r="GL9" s="97"/>
      <c r="GM9" s="94"/>
      <c r="GN9" s="94"/>
      <c r="GO9" s="94"/>
      <c r="GP9" s="94"/>
      <c r="GQ9" s="94"/>
      <c r="GR9" s="94"/>
      <c r="GS9" s="96"/>
      <c r="GT9" s="96"/>
      <c r="GU9" s="101">
        <v>43339</v>
      </c>
      <c r="GV9" s="99"/>
      <c r="GW9" s="103"/>
      <c r="GX9" s="582" t="s">
        <v>801</v>
      </c>
      <c r="GY9" s="102">
        <v>4176</v>
      </c>
    </row>
    <row r="10" spans="1:209" x14ac:dyDescent="0.25">
      <c r="B10" s="40"/>
      <c r="C10" s="40"/>
      <c r="D10" s="41"/>
      <c r="E10" s="42"/>
      <c r="F10" s="43"/>
      <c r="G10" s="44"/>
      <c r="H10" s="45"/>
      <c r="I10" s="46"/>
      <c r="J10" s="104" t="s">
        <v>33</v>
      </c>
      <c r="K10" s="494" t="s">
        <v>46</v>
      </c>
      <c r="L10" s="713" t="s">
        <v>708</v>
      </c>
      <c r="M10" s="105">
        <v>13990</v>
      </c>
      <c r="N10" s="87">
        <v>43318</v>
      </c>
      <c r="O10" s="88" t="s">
        <v>732</v>
      </c>
      <c r="P10" s="106">
        <v>17645</v>
      </c>
      <c r="Q10" s="76">
        <f t="shared" si="0"/>
        <v>3655</v>
      </c>
      <c r="R10" s="99">
        <v>32.5</v>
      </c>
      <c r="S10" s="90"/>
      <c r="T10" s="90"/>
      <c r="U10" s="45">
        <f t="shared" ref="U10:U95" si="2">R10*P10</f>
        <v>573462.5</v>
      </c>
      <c r="V10" s="107" t="s">
        <v>113</v>
      </c>
      <c r="W10" s="108">
        <v>43340</v>
      </c>
      <c r="X10" s="707">
        <v>12992</v>
      </c>
      <c r="Y10" s="708"/>
      <c r="Z10" s="708"/>
      <c r="AA10" s="708"/>
      <c r="AB10" s="708"/>
      <c r="AC10" s="708"/>
      <c r="AD10" s="709"/>
      <c r="AE10" s="710"/>
      <c r="AF10" s="711"/>
      <c r="AG10" s="708"/>
      <c r="AH10" s="708"/>
      <c r="AI10" s="708"/>
      <c r="AJ10" s="708"/>
      <c r="AK10" s="708"/>
      <c r="AL10" s="708"/>
      <c r="AM10" s="709"/>
      <c r="AN10" s="710"/>
      <c r="AO10" s="711"/>
      <c r="AP10" s="708"/>
      <c r="AQ10" s="708"/>
      <c r="AR10" s="708"/>
      <c r="AS10" s="708"/>
      <c r="AT10" s="708"/>
      <c r="AU10" s="708"/>
      <c r="AV10" s="709"/>
      <c r="AW10" s="710"/>
      <c r="AX10" s="711"/>
      <c r="AY10" s="708"/>
      <c r="AZ10" s="708"/>
      <c r="BA10" s="708"/>
      <c r="BB10" s="708"/>
      <c r="BC10" s="708"/>
      <c r="BD10" s="708"/>
      <c r="BE10" s="709"/>
      <c r="BF10" s="710"/>
      <c r="BG10" s="711"/>
      <c r="BH10" s="708"/>
      <c r="BI10" s="708"/>
      <c r="BJ10" s="708"/>
      <c r="BK10" s="708"/>
      <c r="BL10" s="708"/>
      <c r="BM10" s="708"/>
      <c r="BN10" s="710"/>
      <c r="BO10" s="710"/>
      <c r="BP10" s="711"/>
      <c r="BQ10" s="708"/>
      <c r="BR10" s="708"/>
      <c r="BS10" s="708"/>
      <c r="BT10" s="708"/>
      <c r="BU10" s="708"/>
      <c r="BV10" s="708"/>
      <c r="BW10" s="710"/>
      <c r="BX10" s="710"/>
      <c r="BY10" s="711"/>
      <c r="BZ10" s="708"/>
      <c r="CA10" s="708"/>
      <c r="CB10" s="708"/>
      <c r="CC10" s="708"/>
      <c r="CD10" s="708"/>
      <c r="CE10" s="708"/>
      <c r="CF10" s="710"/>
      <c r="CG10" s="710"/>
      <c r="CH10" s="711"/>
      <c r="CI10" s="708"/>
      <c r="CJ10" s="708"/>
      <c r="CK10" s="708"/>
      <c r="CL10" s="708"/>
      <c r="CM10" s="708"/>
      <c r="CN10" s="708"/>
      <c r="CO10" s="709"/>
      <c r="CP10" s="710"/>
      <c r="CQ10" s="711"/>
      <c r="CR10" s="708"/>
      <c r="CS10" s="708"/>
      <c r="CT10" s="708"/>
      <c r="CU10" s="708"/>
      <c r="CV10" s="708"/>
      <c r="CW10" s="708"/>
      <c r="CX10" s="710"/>
      <c r="CY10" s="710"/>
      <c r="CZ10" s="711"/>
      <c r="DA10" s="708"/>
      <c r="DB10" s="708"/>
      <c r="DC10" s="708"/>
      <c r="DD10" s="708"/>
      <c r="DE10" s="708"/>
      <c r="DF10" s="708"/>
      <c r="DG10" s="710"/>
      <c r="DH10" s="710"/>
      <c r="DI10" s="711"/>
      <c r="DJ10" s="708"/>
      <c r="DK10" s="708"/>
      <c r="DL10" s="708"/>
      <c r="DM10" s="708"/>
      <c r="DN10" s="708"/>
      <c r="DO10" s="708"/>
      <c r="DP10" s="710"/>
      <c r="DQ10" s="710"/>
      <c r="DR10" s="711"/>
      <c r="DS10" s="708"/>
      <c r="DT10" s="708"/>
      <c r="DU10" s="708"/>
      <c r="DV10" s="708"/>
      <c r="DW10" s="708"/>
      <c r="DX10" s="708"/>
      <c r="DY10" s="710"/>
      <c r="DZ10" s="710"/>
      <c r="EA10" s="711"/>
      <c r="EB10" s="708"/>
      <c r="EC10" s="708"/>
      <c r="ED10" s="708"/>
      <c r="EE10" s="708"/>
      <c r="EF10" s="708"/>
      <c r="EG10" s="708"/>
      <c r="EH10" s="710"/>
      <c r="EI10" s="710"/>
      <c r="EJ10" s="711"/>
      <c r="EK10" s="708"/>
      <c r="EL10" s="708"/>
      <c r="EM10" s="708"/>
      <c r="EN10" s="708"/>
      <c r="EO10" s="708"/>
      <c r="EP10" s="708"/>
      <c r="EQ10" s="710"/>
      <c r="ER10" s="710"/>
      <c r="ES10" s="711"/>
      <c r="ET10" s="708"/>
      <c r="EU10" s="708"/>
      <c r="EV10" s="708"/>
      <c r="EW10" s="708"/>
      <c r="EX10" s="708"/>
      <c r="EY10" s="708"/>
      <c r="EZ10" s="710"/>
      <c r="FA10" s="710"/>
      <c r="FB10" s="711"/>
      <c r="FC10" s="708"/>
      <c r="FD10" s="708"/>
      <c r="FE10" s="708"/>
      <c r="FF10" s="708"/>
      <c r="FG10" s="708"/>
      <c r="FH10" s="708"/>
      <c r="FI10" s="710"/>
      <c r="FJ10" s="710"/>
      <c r="FK10" s="711"/>
      <c r="FL10" s="708"/>
      <c r="FM10" s="708"/>
      <c r="FN10" s="708"/>
      <c r="FO10" s="708"/>
      <c r="FP10" s="708"/>
      <c r="FQ10" s="708"/>
      <c r="FR10" s="710"/>
      <c r="FS10" s="710"/>
      <c r="FT10" s="711"/>
      <c r="FU10" s="708"/>
      <c r="FV10" s="708"/>
      <c r="FW10" s="708"/>
      <c r="FX10" s="708"/>
      <c r="FY10" s="708"/>
      <c r="FZ10" s="708"/>
      <c r="GA10" s="710"/>
      <c r="GB10" s="710"/>
      <c r="GC10" s="711"/>
      <c r="GD10" s="708"/>
      <c r="GE10" s="708"/>
      <c r="GF10" s="708"/>
      <c r="GG10" s="708"/>
      <c r="GH10" s="708"/>
      <c r="GI10" s="708"/>
      <c r="GJ10" s="710"/>
      <c r="GK10" s="710"/>
      <c r="GL10" s="711"/>
      <c r="GM10" s="708"/>
      <c r="GN10" s="708"/>
      <c r="GO10" s="708"/>
      <c r="GP10" s="708"/>
      <c r="GQ10" s="708"/>
      <c r="GR10" s="708"/>
      <c r="GS10" s="710"/>
      <c r="GT10" s="710"/>
      <c r="GU10" s="712">
        <v>43340</v>
      </c>
      <c r="GV10" s="99"/>
      <c r="GW10" s="100"/>
      <c r="GX10" s="583" t="s">
        <v>801</v>
      </c>
      <c r="GY10" s="229">
        <v>4176</v>
      </c>
      <c r="GZ10" s="116"/>
      <c r="HA10" s="116"/>
    </row>
    <row r="11" spans="1:209" x14ac:dyDescent="0.25">
      <c r="B11" s="40"/>
      <c r="C11" s="40"/>
      <c r="D11" s="41"/>
      <c r="E11" s="42"/>
      <c r="F11" s="43"/>
      <c r="G11" s="44"/>
      <c r="H11" s="45"/>
      <c r="I11" s="46"/>
      <c r="J11" s="569" t="s">
        <v>270</v>
      </c>
      <c r="K11" s="494" t="s">
        <v>672</v>
      </c>
      <c r="L11" s="713" t="s">
        <v>708</v>
      </c>
      <c r="M11" s="86">
        <v>17980</v>
      </c>
      <c r="N11" s="87">
        <v>43319</v>
      </c>
      <c r="O11" s="626">
        <v>198</v>
      </c>
      <c r="P11" s="117">
        <v>17950</v>
      </c>
      <c r="Q11" s="623">
        <f t="shared" si="0"/>
        <v>-30</v>
      </c>
      <c r="R11" s="118">
        <v>41.4</v>
      </c>
      <c r="S11" s="119"/>
      <c r="T11" s="120"/>
      <c r="U11" s="45">
        <f t="shared" si="2"/>
        <v>743130</v>
      </c>
      <c r="V11" s="107" t="s">
        <v>113</v>
      </c>
      <c r="W11" s="108">
        <v>43329</v>
      </c>
      <c r="X11" s="109"/>
      <c r="Y11" s="110"/>
      <c r="Z11" s="110"/>
      <c r="AA11" s="110"/>
      <c r="AB11" s="110"/>
      <c r="AC11" s="110"/>
      <c r="AD11" s="95"/>
      <c r="AE11" s="96"/>
      <c r="AF11" s="111"/>
      <c r="AG11" s="110"/>
      <c r="AH11" s="110"/>
      <c r="AI11" s="110"/>
      <c r="AJ11" s="110"/>
      <c r="AK11" s="110"/>
      <c r="AL11" s="110"/>
      <c r="AM11" s="95"/>
      <c r="AN11" s="96"/>
      <c r="AO11" s="111"/>
      <c r="AP11" s="110"/>
      <c r="AQ11" s="110"/>
      <c r="AR11" s="110"/>
      <c r="AS11" s="110"/>
      <c r="AT11" s="110"/>
      <c r="AU11" s="110"/>
      <c r="AV11" s="95"/>
      <c r="AW11" s="96"/>
      <c r="AX11" s="111"/>
      <c r="AY11" s="110"/>
      <c r="AZ11" s="110"/>
      <c r="BA11" s="110"/>
      <c r="BB11" s="110"/>
      <c r="BC11" s="110"/>
      <c r="BD11" s="110"/>
      <c r="BE11" s="95"/>
      <c r="BF11" s="96"/>
      <c r="BG11" s="111"/>
      <c r="BH11" s="110"/>
      <c r="BI11" s="110"/>
      <c r="BJ11" s="110"/>
      <c r="BK11" s="110"/>
      <c r="BL11" s="110"/>
      <c r="BM11" s="110"/>
      <c r="BN11" s="96"/>
      <c r="BO11" s="96"/>
      <c r="BP11" s="111"/>
      <c r="BQ11" s="110"/>
      <c r="BR11" s="110"/>
      <c r="BS11" s="110"/>
      <c r="BT11" s="110"/>
      <c r="BU11" s="110"/>
      <c r="BV11" s="110"/>
      <c r="BW11" s="96"/>
      <c r="BX11" s="96"/>
      <c r="BY11" s="111"/>
      <c r="BZ11" s="110"/>
      <c r="CA11" s="110"/>
      <c r="CB11" s="110"/>
      <c r="CC11" s="110"/>
      <c r="CD11" s="110"/>
      <c r="CE11" s="110"/>
      <c r="CF11" s="96"/>
      <c r="CG11" s="96"/>
      <c r="CH11" s="111"/>
      <c r="CI11" s="110"/>
      <c r="CJ11" s="110"/>
      <c r="CK11" s="110"/>
      <c r="CL11" s="110"/>
      <c r="CM11" s="110"/>
      <c r="CN11" s="110"/>
      <c r="CO11" s="95"/>
      <c r="CP11" s="96"/>
      <c r="CQ11" s="111"/>
      <c r="CR11" s="110"/>
      <c r="CS11" s="110"/>
      <c r="CT11" s="110"/>
      <c r="CU11" s="110"/>
      <c r="CV11" s="110"/>
      <c r="CW11" s="110"/>
      <c r="CX11" s="96"/>
      <c r="CY11" s="96"/>
      <c r="CZ11" s="111"/>
      <c r="DA11" s="110"/>
      <c r="DB11" s="110"/>
      <c r="DC11" s="110"/>
      <c r="DD11" s="110"/>
      <c r="DE11" s="110"/>
      <c r="DF11" s="110"/>
      <c r="DG11" s="96"/>
      <c r="DH11" s="96"/>
      <c r="DI11" s="111"/>
      <c r="DJ11" s="110"/>
      <c r="DK11" s="110"/>
      <c r="DL11" s="110"/>
      <c r="DM11" s="110"/>
      <c r="DN11" s="110"/>
      <c r="DO11" s="110"/>
      <c r="DP11" s="96"/>
      <c r="DQ11" s="96"/>
      <c r="DR11" s="111"/>
      <c r="DS11" s="110"/>
      <c r="DT11" s="110"/>
      <c r="DU11" s="110"/>
      <c r="DV11" s="110"/>
      <c r="DW11" s="110"/>
      <c r="DX11" s="110"/>
      <c r="DY11" s="96"/>
      <c r="DZ11" s="96"/>
      <c r="EA11" s="111"/>
      <c r="EB11" s="110"/>
      <c r="EC11" s="110"/>
      <c r="ED11" s="110"/>
      <c r="EE11" s="110"/>
      <c r="EF11" s="110"/>
      <c r="EG11" s="110"/>
      <c r="EH11" s="96"/>
      <c r="EI11" s="96"/>
      <c r="EJ11" s="111"/>
      <c r="EK11" s="110"/>
      <c r="EL11" s="110"/>
      <c r="EM11" s="110"/>
      <c r="EN11" s="110"/>
      <c r="EO11" s="110"/>
      <c r="EP11" s="110"/>
      <c r="EQ11" s="96"/>
      <c r="ER11" s="96"/>
      <c r="ES11" s="111"/>
      <c r="ET11" s="110"/>
      <c r="EU11" s="110"/>
      <c r="EV11" s="110"/>
      <c r="EW11" s="110"/>
      <c r="EX11" s="110"/>
      <c r="EY11" s="110"/>
      <c r="EZ11" s="96"/>
      <c r="FA11" s="96"/>
      <c r="FB11" s="111"/>
      <c r="FC11" s="110"/>
      <c r="FD11" s="110"/>
      <c r="FE11" s="110"/>
      <c r="FF11" s="110"/>
      <c r="FG11" s="110"/>
      <c r="FH11" s="110"/>
      <c r="FI11" s="96"/>
      <c r="FJ11" s="96"/>
      <c r="FK11" s="111"/>
      <c r="FL11" s="110"/>
      <c r="FM11" s="110"/>
      <c r="FN11" s="110"/>
      <c r="FO11" s="110"/>
      <c r="FP11" s="110"/>
      <c r="FQ11" s="110"/>
      <c r="FR11" s="96"/>
      <c r="FS11" s="96"/>
      <c r="FT11" s="111"/>
      <c r="FU11" s="110"/>
      <c r="FV11" s="110"/>
      <c r="FW11" s="110"/>
      <c r="FX11" s="110"/>
      <c r="FY11" s="110"/>
      <c r="FZ11" s="110"/>
      <c r="GA11" s="96"/>
      <c r="GB11" s="96"/>
      <c r="GC11" s="111"/>
      <c r="GD11" s="110"/>
      <c r="GE11" s="110"/>
      <c r="GF11" s="110"/>
      <c r="GG11" s="110"/>
      <c r="GH11" s="110"/>
      <c r="GI11" s="110"/>
      <c r="GJ11" s="96"/>
      <c r="GK11" s="96"/>
      <c r="GL11" s="111"/>
      <c r="GM11" s="110"/>
      <c r="GN11" s="110"/>
      <c r="GO11" s="110"/>
      <c r="GP11" s="110"/>
      <c r="GQ11" s="110"/>
      <c r="GR11" s="110"/>
      <c r="GS11" s="96"/>
      <c r="GT11" s="96"/>
      <c r="GU11" s="121"/>
      <c r="GV11" s="99"/>
      <c r="GW11" s="100"/>
      <c r="GX11" s="583" t="s">
        <v>801</v>
      </c>
      <c r="GY11" s="229">
        <v>4176</v>
      </c>
      <c r="GZ11" s="116"/>
      <c r="HA11" s="116"/>
    </row>
    <row r="12" spans="1:209" x14ac:dyDescent="0.25">
      <c r="B12" s="116"/>
      <c r="C12" s="124"/>
      <c r="D12" s="41"/>
      <c r="E12" s="42"/>
      <c r="F12" s="43"/>
      <c r="G12" s="44"/>
      <c r="H12" s="45"/>
      <c r="I12" s="46"/>
      <c r="J12" s="125" t="s">
        <v>282</v>
      </c>
      <c r="K12" s="494" t="s">
        <v>673</v>
      </c>
      <c r="L12" s="713" t="s">
        <v>709</v>
      </c>
      <c r="M12" s="86">
        <v>15670</v>
      </c>
      <c r="N12" s="87">
        <v>43320</v>
      </c>
      <c r="O12" s="88" t="s">
        <v>731</v>
      </c>
      <c r="P12" s="117">
        <v>20005</v>
      </c>
      <c r="Q12" s="76">
        <f t="shared" si="0"/>
        <v>4335</v>
      </c>
      <c r="R12" s="118">
        <v>32.5</v>
      </c>
      <c r="S12" s="99"/>
      <c r="T12" s="126"/>
      <c r="U12" s="45">
        <f t="shared" si="2"/>
        <v>650162.5</v>
      </c>
      <c r="V12" s="127" t="s">
        <v>113</v>
      </c>
      <c r="W12" s="128">
        <v>43340</v>
      </c>
      <c r="X12" s="129">
        <v>14198.4</v>
      </c>
      <c r="Y12" s="111"/>
      <c r="Z12" s="110"/>
      <c r="AA12" s="130"/>
      <c r="AB12" s="131"/>
      <c r="AC12" s="130"/>
      <c r="AD12" s="132"/>
      <c r="AE12" s="133"/>
      <c r="AF12" s="111"/>
      <c r="AG12" s="111"/>
      <c r="AH12" s="111"/>
      <c r="AI12" s="110"/>
      <c r="AJ12" s="130"/>
      <c r="AK12" s="131"/>
      <c r="AL12" s="130"/>
      <c r="AM12" s="132"/>
      <c r="AN12" s="133"/>
      <c r="AO12" s="111"/>
      <c r="AP12" s="111"/>
      <c r="AQ12" s="111"/>
      <c r="AR12" s="110"/>
      <c r="AS12" s="130"/>
      <c r="AT12" s="131"/>
      <c r="AU12" s="130"/>
      <c r="AV12" s="132"/>
      <c r="AW12" s="133"/>
      <c r="AX12" s="111"/>
      <c r="AY12" s="111"/>
      <c r="AZ12" s="111"/>
      <c r="BA12" s="110"/>
      <c r="BB12" s="130"/>
      <c r="BC12" s="131"/>
      <c r="BD12" s="130"/>
      <c r="BE12" s="132"/>
      <c r="BF12" s="133"/>
      <c r="BG12" s="111"/>
      <c r="BH12" s="111"/>
      <c r="BI12" s="111"/>
      <c r="BJ12" s="110"/>
      <c r="BK12" s="130"/>
      <c r="BL12" s="131"/>
      <c r="BM12" s="130"/>
      <c r="BN12" s="132"/>
      <c r="BO12" s="133"/>
      <c r="BP12" s="111"/>
      <c r="BQ12" s="111"/>
      <c r="BR12" s="111"/>
      <c r="BS12" s="110"/>
      <c r="BT12" s="130"/>
      <c r="BU12" s="131"/>
      <c r="BV12" s="130"/>
      <c r="BW12" s="132"/>
      <c r="BX12" s="133"/>
      <c r="BY12" s="111"/>
      <c r="BZ12" s="111"/>
      <c r="CA12" s="111"/>
      <c r="CB12" s="110"/>
      <c r="CC12" s="130"/>
      <c r="CD12" s="131"/>
      <c r="CE12" s="130"/>
      <c r="CF12" s="132"/>
      <c r="CG12" s="133"/>
      <c r="CH12" s="111"/>
      <c r="CI12" s="111"/>
      <c r="CJ12" s="111"/>
      <c r="CK12" s="110"/>
      <c r="CL12" s="130"/>
      <c r="CM12" s="131"/>
      <c r="CN12" s="130"/>
      <c r="CO12" s="132"/>
      <c r="CP12" s="133"/>
      <c r="CQ12" s="111"/>
      <c r="CR12" s="111"/>
      <c r="CS12" s="111"/>
      <c r="CT12" s="110"/>
      <c r="CU12" s="130"/>
      <c r="CV12" s="131"/>
      <c r="CW12" s="134"/>
      <c r="CX12" s="132"/>
      <c r="CY12" s="133"/>
      <c r="CZ12" s="111"/>
      <c r="DA12" s="111"/>
      <c r="DB12" s="111"/>
      <c r="DC12" s="110"/>
      <c r="DD12" s="130"/>
      <c r="DE12" s="131"/>
      <c r="DF12" s="130"/>
      <c r="DG12" s="132"/>
      <c r="DH12" s="133"/>
      <c r="DI12" s="111"/>
      <c r="DJ12" s="111"/>
      <c r="DK12" s="111"/>
      <c r="DL12" s="110"/>
      <c r="DM12" s="130"/>
      <c r="DN12" s="131"/>
      <c r="DO12" s="130"/>
      <c r="DP12" s="132"/>
      <c r="DQ12" s="133"/>
      <c r="DR12" s="111"/>
      <c r="DS12" s="111"/>
      <c r="DT12" s="111"/>
      <c r="DU12" s="110"/>
      <c r="DV12" s="130"/>
      <c r="DW12" s="131"/>
      <c r="DX12" s="130"/>
      <c r="DY12" s="132"/>
      <c r="DZ12" s="133"/>
      <c r="EA12" s="111"/>
      <c r="EB12" s="111"/>
      <c r="EC12" s="111"/>
      <c r="ED12" s="110"/>
      <c r="EE12" s="130"/>
      <c r="EF12" s="131"/>
      <c r="EG12" s="130"/>
      <c r="EH12" s="132"/>
      <c r="EI12" s="133"/>
      <c r="EJ12" s="111"/>
      <c r="EK12" s="111"/>
      <c r="EL12" s="111"/>
      <c r="EM12" s="110"/>
      <c r="EN12" s="130"/>
      <c r="EO12" s="131"/>
      <c r="EP12" s="130"/>
      <c r="EQ12" s="132"/>
      <c r="ER12" s="133"/>
      <c r="ES12" s="111"/>
      <c r="ET12" s="111"/>
      <c r="EU12" s="111"/>
      <c r="EV12" s="110"/>
      <c r="EW12" s="130"/>
      <c r="EX12" s="131"/>
      <c r="EY12" s="130"/>
      <c r="EZ12" s="132"/>
      <c r="FA12" s="133"/>
      <c r="FB12" s="111"/>
      <c r="FC12" s="111"/>
      <c r="FD12" s="111"/>
      <c r="FE12" s="110"/>
      <c r="FF12" s="130"/>
      <c r="FG12" s="131"/>
      <c r="FH12" s="130"/>
      <c r="FI12" s="132"/>
      <c r="FJ12" s="133"/>
      <c r="FK12" s="111"/>
      <c r="FL12" s="111"/>
      <c r="FM12" s="111"/>
      <c r="FN12" s="110"/>
      <c r="FO12" s="130"/>
      <c r="FP12" s="131"/>
      <c r="FQ12" s="130"/>
      <c r="FR12" s="132"/>
      <c r="FS12" s="133"/>
      <c r="FT12" s="111"/>
      <c r="FU12" s="111"/>
      <c r="FV12" s="111"/>
      <c r="FW12" s="110"/>
      <c r="FX12" s="130"/>
      <c r="FY12" s="131"/>
      <c r="FZ12" s="130"/>
      <c r="GA12" s="132"/>
      <c r="GB12" s="133"/>
      <c r="GC12" s="111"/>
      <c r="GD12" s="111"/>
      <c r="GE12" s="111"/>
      <c r="GF12" s="110"/>
      <c r="GG12" s="130"/>
      <c r="GH12" s="131"/>
      <c r="GI12" s="130"/>
      <c r="GJ12" s="132"/>
      <c r="GK12" s="133"/>
      <c r="GL12" s="111"/>
      <c r="GM12" s="111"/>
      <c r="GN12" s="111"/>
      <c r="GO12" s="110"/>
      <c r="GP12" s="130"/>
      <c r="GQ12" s="131"/>
      <c r="GR12" s="130"/>
      <c r="GS12" s="132"/>
      <c r="GT12" s="133"/>
      <c r="GU12" s="135">
        <v>43340</v>
      </c>
      <c r="GV12" s="118"/>
      <c r="GW12" s="100"/>
      <c r="GX12" s="583" t="s">
        <v>801</v>
      </c>
      <c r="GY12" s="229">
        <v>4176</v>
      </c>
      <c r="GZ12" s="116"/>
      <c r="HA12" s="116"/>
    </row>
    <row r="13" spans="1:209" x14ac:dyDescent="0.25">
      <c r="B13" s="116"/>
      <c r="C13" s="124"/>
      <c r="D13" s="41"/>
      <c r="E13" s="42"/>
      <c r="F13" s="43"/>
      <c r="G13" s="44"/>
      <c r="H13" s="45"/>
      <c r="I13" s="46"/>
      <c r="J13" s="125" t="s">
        <v>678</v>
      </c>
      <c r="K13" s="494" t="s">
        <v>31</v>
      </c>
      <c r="L13" s="713" t="s">
        <v>710</v>
      </c>
      <c r="M13" s="86">
        <v>17790</v>
      </c>
      <c r="N13" s="87">
        <v>43321</v>
      </c>
      <c r="O13" s="88" t="s">
        <v>744</v>
      </c>
      <c r="P13" s="117">
        <v>28300</v>
      </c>
      <c r="Q13" s="76">
        <f t="shared" si="0"/>
        <v>10510</v>
      </c>
      <c r="R13" s="118">
        <v>32.5</v>
      </c>
      <c r="S13" s="99"/>
      <c r="T13" s="126"/>
      <c r="U13" s="45">
        <f t="shared" si="2"/>
        <v>919750</v>
      </c>
      <c r="V13" s="127" t="s">
        <v>113</v>
      </c>
      <c r="W13" s="128">
        <v>43342</v>
      </c>
      <c r="X13" s="129">
        <v>20880</v>
      </c>
      <c r="Y13" s="111"/>
      <c r="Z13" s="110"/>
      <c r="AA13" s="130"/>
      <c r="AB13" s="131"/>
      <c r="AC13" s="130"/>
      <c r="AD13" s="132"/>
      <c r="AE13" s="133"/>
      <c r="AF13" s="111"/>
      <c r="AG13" s="111"/>
      <c r="AH13" s="111"/>
      <c r="AI13" s="110"/>
      <c r="AJ13" s="130"/>
      <c r="AK13" s="131"/>
      <c r="AL13" s="130"/>
      <c r="AM13" s="132"/>
      <c r="AN13" s="133"/>
      <c r="AO13" s="111"/>
      <c r="AP13" s="111"/>
      <c r="AQ13" s="111"/>
      <c r="AR13" s="110"/>
      <c r="AS13" s="130"/>
      <c r="AT13" s="131"/>
      <c r="AU13" s="130"/>
      <c r="AV13" s="132"/>
      <c r="AW13" s="133"/>
      <c r="AX13" s="111"/>
      <c r="AY13" s="111"/>
      <c r="AZ13" s="111"/>
      <c r="BA13" s="110"/>
      <c r="BB13" s="130"/>
      <c r="BC13" s="131"/>
      <c r="BD13" s="130"/>
      <c r="BE13" s="132"/>
      <c r="BF13" s="133"/>
      <c r="BG13" s="111"/>
      <c r="BH13" s="111"/>
      <c r="BI13" s="111"/>
      <c r="BJ13" s="110"/>
      <c r="BK13" s="130"/>
      <c r="BL13" s="131"/>
      <c r="BM13" s="130"/>
      <c r="BN13" s="132"/>
      <c r="BO13" s="133"/>
      <c r="BP13" s="111"/>
      <c r="BQ13" s="111"/>
      <c r="BR13" s="111"/>
      <c r="BS13" s="110"/>
      <c r="BT13" s="130"/>
      <c r="BU13" s="131"/>
      <c r="BV13" s="130"/>
      <c r="BW13" s="132"/>
      <c r="BX13" s="133"/>
      <c r="BY13" s="111"/>
      <c r="BZ13" s="111"/>
      <c r="CA13" s="111"/>
      <c r="CB13" s="110"/>
      <c r="CC13" s="130"/>
      <c r="CD13" s="131"/>
      <c r="CE13" s="130"/>
      <c r="CF13" s="132"/>
      <c r="CG13" s="133"/>
      <c r="CH13" s="111"/>
      <c r="CI13" s="111"/>
      <c r="CJ13" s="111"/>
      <c r="CK13" s="110"/>
      <c r="CL13" s="130"/>
      <c r="CM13" s="131"/>
      <c r="CN13" s="130"/>
      <c r="CO13" s="132"/>
      <c r="CP13" s="133"/>
      <c r="CQ13" s="111"/>
      <c r="CR13" s="111"/>
      <c r="CS13" s="111"/>
      <c r="CT13" s="110"/>
      <c r="CU13" s="130"/>
      <c r="CV13" s="131"/>
      <c r="CW13" s="134"/>
      <c r="CX13" s="132"/>
      <c r="CY13" s="133"/>
      <c r="CZ13" s="111"/>
      <c r="DA13" s="111"/>
      <c r="DB13" s="111"/>
      <c r="DC13" s="110"/>
      <c r="DD13" s="130"/>
      <c r="DE13" s="131"/>
      <c r="DF13" s="130"/>
      <c r="DG13" s="132"/>
      <c r="DH13" s="133"/>
      <c r="DI13" s="111"/>
      <c r="DJ13" s="111"/>
      <c r="DK13" s="111"/>
      <c r="DL13" s="110"/>
      <c r="DM13" s="130"/>
      <c r="DN13" s="131"/>
      <c r="DO13" s="130"/>
      <c r="DP13" s="132"/>
      <c r="DQ13" s="133"/>
      <c r="DR13" s="111"/>
      <c r="DS13" s="111"/>
      <c r="DT13" s="111"/>
      <c r="DU13" s="110"/>
      <c r="DV13" s="130"/>
      <c r="DW13" s="131"/>
      <c r="DX13" s="130"/>
      <c r="DY13" s="132"/>
      <c r="DZ13" s="133"/>
      <c r="EA13" s="111"/>
      <c r="EB13" s="111"/>
      <c r="EC13" s="111"/>
      <c r="ED13" s="110"/>
      <c r="EE13" s="130"/>
      <c r="EF13" s="131"/>
      <c r="EG13" s="130"/>
      <c r="EH13" s="132"/>
      <c r="EI13" s="133"/>
      <c r="EJ13" s="111"/>
      <c r="EK13" s="111"/>
      <c r="EL13" s="111"/>
      <c r="EM13" s="110"/>
      <c r="EN13" s="130"/>
      <c r="EO13" s="131"/>
      <c r="EP13" s="130"/>
      <c r="EQ13" s="132"/>
      <c r="ER13" s="133"/>
      <c r="ES13" s="111"/>
      <c r="ET13" s="111"/>
      <c r="EU13" s="111"/>
      <c r="EV13" s="110"/>
      <c r="EW13" s="130"/>
      <c r="EX13" s="131"/>
      <c r="EY13" s="130"/>
      <c r="EZ13" s="132"/>
      <c r="FA13" s="133"/>
      <c r="FB13" s="111"/>
      <c r="FC13" s="111"/>
      <c r="FD13" s="111"/>
      <c r="FE13" s="110"/>
      <c r="FF13" s="130"/>
      <c r="FG13" s="131"/>
      <c r="FH13" s="130"/>
      <c r="FI13" s="132"/>
      <c r="FJ13" s="133"/>
      <c r="FK13" s="111"/>
      <c r="FL13" s="111"/>
      <c r="FM13" s="111"/>
      <c r="FN13" s="110"/>
      <c r="FO13" s="130"/>
      <c r="FP13" s="131"/>
      <c r="FQ13" s="130"/>
      <c r="FR13" s="132"/>
      <c r="FS13" s="133"/>
      <c r="FT13" s="111"/>
      <c r="FU13" s="111"/>
      <c r="FV13" s="111"/>
      <c r="FW13" s="110"/>
      <c r="FX13" s="130"/>
      <c r="FY13" s="131"/>
      <c r="FZ13" s="130"/>
      <c r="GA13" s="132"/>
      <c r="GB13" s="133"/>
      <c r="GC13" s="111"/>
      <c r="GD13" s="111"/>
      <c r="GE13" s="111"/>
      <c r="GF13" s="110"/>
      <c r="GG13" s="130"/>
      <c r="GH13" s="131"/>
      <c r="GI13" s="130"/>
      <c r="GJ13" s="132"/>
      <c r="GK13" s="133"/>
      <c r="GL13" s="111"/>
      <c r="GM13" s="111"/>
      <c r="GN13" s="111"/>
      <c r="GO13" s="110"/>
      <c r="GP13" s="130"/>
      <c r="GQ13" s="131"/>
      <c r="GR13" s="130"/>
      <c r="GS13" s="132"/>
      <c r="GT13" s="133"/>
      <c r="GU13" s="135">
        <v>43342</v>
      </c>
      <c r="GV13" s="118"/>
      <c r="GW13" s="100"/>
      <c r="GX13" s="583" t="s">
        <v>801</v>
      </c>
      <c r="GY13" s="229">
        <v>4176</v>
      </c>
      <c r="GZ13" s="116"/>
      <c r="HA13" s="116"/>
    </row>
    <row r="14" spans="1:209" x14ac:dyDescent="0.25">
      <c r="B14" s="116"/>
      <c r="C14" s="124"/>
      <c r="D14" s="41"/>
      <c r="E14" s="42"/>
      <c r="F14" s="43"/>
      <c r="G14" s="44"/>
      <c r="H14" s="45"/>
      <c r="I14" s="46"/>
      <c r="J14" s="125" t="s">
        <v>679</v>
      </c>
      <c r="K14" s="494" t="s">
        <v>680</v>
      </c>
      <c r="L14" s="713" t="s">
        <v>710</v>
      </c>
      <c r="M14" s="105">
        <v>10520</v>
      </c>
      <c r="N14" s="87">
        <v>43321</v>
      </c>
      <c r="O14" s="88" t="s">
        <v>734</v>
      </c>
      <c r="P14" s="106">
        <v>7800</v>
      </c>
      <c r="Q14" s="76">
        <f t="shared" si="0"/>
        <v>-2720</v>
      </c>
      <c r="R14" s="99">
        <v>32.5</v>
      </c>
      <c r="S14" s="855"/>
      <c r="T14" s="856"/>
      <c r="U14" s="45">
        <f t="shared" si="2"/>
        <v>253500</v>
      </c>
      <c r="V14" s="127" t="s">
        <v>113</v>
      </c>
      <c r="W14" s="128">
        <v>43341</v>
      </c>
      <c r="X14" s="129">
        <v>5846.4</v>
      </c>
      <c r="Y14" s="111"/>
      <c r="Z14" s="110"/>
      <c r="AA14" s="130"/>
      <c r="AB14" s="131"/>
      <c r="AC14" s="130"/>
      <c r="AD14" s="132"/>
      <c r="AE14" s="133"/>
      <c r="AF14" s="111"/>
      <c r="AG14" s="111"/>
      <c r="AH14" s="111"/>
      <c r="AI14" s="110"/>
      <c r="AJ14" s="130"/>
      <c r="AK14" s="131"/>
      <c r="AL14" s="130"/>
      <c r="AM14" s="132"/>
      <c r="AN14" s="133"/>
      <c r="AO14" s="111"/>
      <c r="AP14" s="111"/>
      <c r="AQ14" s="111"/>
      <c r="AR14" s="110"/>
      <c r="AS14" s="130"/>
      <c r="AT14" s="131"/>
      <c r="AU14" s="130"/>
      <c r="AV14" s="132"/>
      <c r="AW14" s="133"/>
      <c r="AX14" s="111"/>
      <c r="AY14" s="111"/>
      <c r="AZ14" s="111"/>
      <c r="BA14" s="110"/>
      <c r="BB14" s="130"/>
      <c r="BC14" s="131"/>
      <c r="BD14" s="130"/>
      <c r="BE14" s="132"/>
      <c r="BF14" s="133"/>
      <c r="BG14" s="111"/>
      <c r="BH14" s="111"/>
      <c r="BI14" s="111"/>
      <c r="BJ14" s="110"/>
      <c r="BK14" s="130"/>
      <c r="BL14" s="131"/>
      <c r="BM14" s="130"/>
      <c r="BN14" s="132"/>
      <c r="BO14" s="133"/>
      <c r="BP14" s="111"/>
      <c r="BQ14" s="111"/>
      <c r="BR14" s="111"/>
      <c r="BS14" s="110"/>
      <c r="BT14" s="130"/>
      <c r="BU14" s="131"/>
      <c r="BV14" s="130"/>
      <c r="BW14" s="132"/>
      <c r="BX14" s="133"/>
      <c r="BY14" s="111"/>
      <c r="BZ14" s="111"/>
      <c r="CA14" s="111"/>
      <c r="CB14" s="110"/>
      <c r="CC14" s="130"/>
      <c r="CD14" s="131"/>
      <c r="CE14" s="130"/>
      <c r="CF14" s="132"/>
      <c r="CG14" s="133"/>
      <c r="CH14" s="111"/>
      <c r="CI14" s="111"/>
      <c r="CJ14" s="111"/>
      <c r="CK14" s="110"/>
      <c r="CL14" s="130"/>
      <c r="CM14" s="131"/>
      <c r="CN14" s="130"/>
      <c r="CO14" s="132"/>
      <c r="CP14" s="133"/>
      <c r="CQ14" s="111"/>
      <c r="CR14" s="111"/>
      <c r="CS14" s="111"/>
      <c r="CT14" s="110"/>
      <c r="CU14" s="130"/>
      <c r="CV14" s="131"/>
      <c r="CW14" s="134"/>
      <c r="CX14" s="132"/>
      <c r="CY14" s="133"/>
      <c r="CZ14" s="111"/>
      <c r="DA14" s="111"/>
      <c r="DB14" s="111"/>
      <c r="DC14" s="110"/>
      <c r="DD14" s="130"/>
      <c r="DE14" s="131"/>
      <c r="DF14" s="130"/>
      <c r="DG14" s="132"/>
      <c r="DH14" s="133"/>
      <c r="DI14" s="111"/>
      <c r="DJ14" s="111"/>
      <c r="DK14" s="111"/>
      <c r="DL14" s="110"/>
      <c r="DM14" s="130"/>
      <c r="DN14" s="131"/>
      <c r="DO14" s="130"/>
      <c r="DP14" s="132"/>
      <c r="DQ14" s="133"/>
      <c r="DR14" s="111"/>
      <c r="DS14" s="111"/>
      <c r="DT14" s="111"/>
      <c r="DU14" s="110"/>
      <c r="DV14" s="130"/>
      <c r="DW14" s="131"/>
      <c r="DX14" s="130"/>
      <c r="DY14" s="132"/>
      <c r="DZ14" s="133"/>
      <c r="EA14" s="111"/>
      <c r="EB14" s="111"/>
      <c r="EC14" s="111"/>
      <c r="ED14" s="110"/>
      <c r="EE14" s="130"/>
      <c r="EF14" s="131"/>
      <c r="EG14" s="130"/>
      <c r="EH14" s="132"/>
      <c r="EI14" s="133"/>
      <c r="EJ14" s="111"/>
      <c r="EK14" s="111"/>
      <c r="EL14" s="111"/>
      <c r="EM14" s="110"/>
      <c r="EN14" s="130"/>
      <c r="EO14" s="131"/>
      <c r="EP14" s="130"/>
      <c r="EQ14" s="132"/>
      <c r="ER14" s="133"/>
      <c r="ES14" s="111"/>
      <c r="ET14" s="111"/>
      <c r="EU14" s="111"/>
      <c r="EV14" s="110"/>
      <c r="EW14" s="130"/>
      <c r="EX14" s="131"/>
      <c r="EY14" s="130"/>
      <c r="EZ14" s="132"/>
      <c r="FA14" s="133"/>
      <c r="FB14" s="111"/>
      <c r="FC14" s="111"/>
      <c r="FD14" s="111"/>
      <c r="FE14" s="110"/>
      <c r="FF14" s="130"/>
      <c r="FG14" s="131"/>
      <c r="FH14" s="130"/>
      <c r="FI14" s="132"/>
      <c r="FJ14" s="133"/>
      <c r="FK14" s="111"/>
      <c r="FL14" s="111"/>
      <c r="FM14" s="111"/>
      <c r="FN14" s="110"/>
      <c r="FO14" s="130"/>
      <c r="FP14" s="131"/>
      <c r="FQ14" s="130"/>
      <c r="FR14" s="132"/>
      <c r="FS14" s="133"/>
      <c r="FT14" s="111"/>
      <c r="FU14" s="111"/>
      <c r="FV14" s="111"/>
      <c r="FW14" s="110"/>
      <c r="FX14" s="130"/>
      <c r="FY14" s="131"/>
      <c r="FZ14" s="130"/>
      <c r="GA14" s="132"/>
      <c r="GB14" s="133"/>
      <c r="GC14" s="111"/>
      <c r="GD14" s="111"/>
      <c r="GE14" s="111"/>
      <c r="GF14" s="110"/>
      <c r="GG14" s="130"/>
      <c r="GH14" s="131"/>
      <c r="GI14" s="130"/>
      <c r="GJ14" s="132"/>
      <c r="GK14" s="133"/>
      <c r="GL14" s="111"/>
      <c r="GM14" s="111"/>
      <c r="GN14" s="111"/>
      <c r="GO14" s="110"/>
      <c r="GP14" s="130"/>
      <c r="GQ14" s="131"/>
      <c r="GR14" s="130"/>
      <c r="GS14" s="132"/>
      <c r="GT14" s="133"/>
      <c r="GU14" s="135">
        <v>43341</v>
      </c>
      <c r="GV14" s="118">
        <v>18928</v>
      </c>
      <c r="GW14" s="100" t="s">
        <v>687</v>
      </c>
      <c r="GX14" s="583" t="s">
        <v>801</v>
      </c>
      <c r="GY14" s="229">
        <v>2320</v>
      </c>
      <c r="GZ14" s="116"/>
      <c r="HA14" s="116"/>
    </row>
    <row r="15" spans="1:209" x14ac:dyDescent="0.25">
      <c r="B15" s="116"/>
      <c r="C15" s="124"/>
      <c r="D15" s="41"/>
      <c r="E15" s="42"/>
      <c r="F15" s="43"/>
      <c r="G15" s="44"/>
      <c r="H15" s="45"/>
      <c r="I15" s="46"/>
      <c r="J15" s="125" t="s">
        <v>745</v>
      </c>
      <c r="K15" s="495" t="s">
        <v>680</v>
      </c>
      <c r="L15" s="714" t="s">
        <v>710</v>
      </c>
      <c r="M15" s="138">
        <v>10720</v>
      </c>
      <c r="N15" s="73">
        <v>43322</v>
      </c>
      <c r="O15" s="74" t="s">
        <v>410</v>
      </c>
      <c r="P15" s="139">
        <v>7745</v>
      </c>
      <c r="Q15" s="76">
        <f t="shared" si="0"/>
        <v>-2975</v>
      </c>
      <c r="R15" s="140">
        <v>32.5</v>
      </c>
      <c r="S15" s="141"/>
      <c r="T15" s="142"/>
      <c r="U15" s="45">
        <f t="shared" si="2"/>
        <v>251712.5</v>
      </c>
      <c r="V15" s="143" t="s">
        <v>113</v>
      </c>
      <c r="W15" s="144">
        <v>43343</v>
      </c>
      <c r="X15" s="145">
        <v>5846.4</v>
      </c>
      <c r="Y15" s="111"/>
      <c r="Z15" s="110"/>
      <c r="AA15" s="130"/>
      <c r="AB15" s="131"/>
      <c r="AC15" s="130"/>
      <c r="AD15" s="132"/>
      <c r="AE15" s="133"/>
      <c r="AF15" s="111"/>
      <c r="AG15" s="111"/>
      <c r="AH15" s="111"/>
      <c r="AI15" s="110"/>
      <c r="AJ15" s="130"/>
      <c r="AK15" s="131"/>
      <c r="AL15" s="130"/>
      <c r="AM15" s="132"/>
      <c r="AN15" s="133"/>
      <c r="AO15" s="111"/>
      <c r="AP15" s="111"/>
      <c r="AQ15" s="111"/>
      <c r="AR15" s="110"/>
      <c r="AS15" s="130"/>
      <c r="AT15" s="131"/>
      <c r="AU15" s="130"/>
      <c r="AV15" s="132"/>
      <c r="AW15" s="133"/>
      <c r="AX15" s="111"/>
      <c r="AY15" s="111"/>
      <c r="AZ15" s="111"/>
      <c r="BA15" s="110"/>
      <c r="BB15" s="130"/>
      <c r="BC15" s="131"/>
      <c r="BD15" s="130"/>
      <c r="BE15" s="132"/>
      <c r="BF15" s="133"/>
      <c r="BG15" s="111"/>
      <c r="BH15" s="111"/>
      <c r="BI15" s="111"/>
      <c r="BJ15" s="110"/>
      <c r="BK15" s="130"/>
      <c r="BL15" s="131"/>
      <c r="BM15" s="130"/>
      <c r="BN15" s="132"/>
      <c r="BO15" s="133"/>
      <c r="BP15" s="111"/>
      <c r="BQ15" s="111"/>
      <c r="BR15" s="111"/>
      <c r="BS15" s="110"/>
      <c r="BT15" s="130"/>
      <c r="BU15" s="131"/>
      <c r="BV15" s="130"/>
      <c r="BW15" s="132"/>
      <c r="BX15" s="133"/>
      <c r="BY15" s="111"/>
      <c r="BZ15" s="111"/>
      <c r="CA15" s="111"/>
      <c r="CB15" s="110"/>
      <c r="CC15" s="130"/>
      <c r="CD15" s="131"/>
      <c r="CE15" s="130"/>
      <c r="CF15" s="132"/>
      <c r="CG15" s="133"/>
      <c r="CH15" s="111"/>
      <c r="CI15" s="111"/>
      <c r="CJ15" s="111"/>
      <c r="CK15" s="110"/>
      <c r="CL15" s="130"/>
      <c r="CM15" s="131"/>
      <c r="CN15" s="130"/>
      <c r="CO15" s="132"/>
      <c r="CP15" s="133"/>
      <c r="CQ15" s="111"/>
      <c r="CR15" s="111"/>
      <c r="CS15" s="111"/>
      <c r="CT15" s="110"/>
      <c r="CU15" s="130"/>
      <c r="CV15" s="131"/>
      <c r="CW15" s="134"/>
      <c r="CX15" s="132"/>
      <c r="CY15" s="133"/>
      <c r="CZ15" s="111"/>
      <c r="DA15" s="111"/>
      <c r="DB15" s="111"/>
      <c r="DC15" s="110"/>
      <c r="DD15" s="130"/>
      <c r="DE15" s="131"/>
      <c r="DF15" s="130"/>
      <c r="DG15" s="132"/>
      <c r="DH15" s="133"/>
      <c r="DI15" s="111"/>
      <c r="DJ15" s="111"/>
      <c r="DK15" s="111"/>
      <c r="DL15" s="110"/>
      <c r="DM15" s="130"/>
      <c r="DN15" s="131"/>
      <c r="DO15" s="130"/>
      <c r="DP15" s="132"/>
      <c r="DQ15" s="133"/>
      <c r="DR15" s="111"/>
      <c r="DS15" s="111"/>
      <c r="DT15" s="111"/>
      <c r="DU15" s="110"/>
      <c r="DV15" s="130"/>
      <c r="DW15" s="131"/>
      <c r="DX15" s="130"/>
      <c r="DY15" s="132"/>
      <c r="DZ15" s="133"/>
      <c r="EA15" s="111"/>
      <c r="EB15" s="111"/>
      <c r="EC15" s="111"/>
      <c r="ED15" s="110"/>
      <c r="EE15" s="130"/>
      <c r="EF15" s="131"/>
      <c r="EG15" s="130"/>
      <c r="EH15" s="132"/>
      <c r="EI15" s="133"/>
      <c r="EJ15" s="111"/>
      <c r="EK15" s="111"/>
      <c r="EL15" s="111"/>
      <c r="EM15" s="110"/>
      <c r="EN15" s="130"/>
      <c r="EO15" s="131"/>
      <c r="EP15" s="130"/>
      <c r="EQ15" s="132"/>
      <c r="ER15" s="133"/>
      <c r="ES15" s="111"/>
      <c r="ET15" s="111"/>
      <c r="EU15" s="111"/>
      <c r="EV15" s="110"/>
      <c r="EW15" s="130"/>
      <c r="EX15" s="131"/>
      <c r="EY15" s="130"/>
      <c r="EZ15" s="132"/>
      <c r="FA15" s="133"/>
      <c r="FB15" s="111"/>
      <c r="FC15" s="111"/>
      <c r="FD15" s="111"/>
      <c r="FE15" s="110"/>
      <c r="FF15" s="130"/>
      <c r="FG15" s="131"/>
      <c r="FH15" s="130"/>
      <c r="FI15" s="132"/>
      <c r="FJ15" s="133"/>
      <c r="FK15" s="111"/>
      <c r="FL15" s="111"/>
      <c r="FM15" s="111"/>
      <c r="FN15" s="110"/>
      <c r="FO15" s="130"/>
      <c r="FP15" s="131"/>
      <c r="FQ15" s="130"/>
      <c r="FR15" s="132"/>
      <c r="FS15" s="133"/>
      <c r="FT15" s="111"/>
      <c r="FU15" s="111"/>
      <c r="FV15" s="111"/>
      <c r="FW15" s="110"/>
      <c r="FX15" s="130"/>
      <c r="FY15" s="131"/>
      <c r="FZ15" s="130"/>
      <c r="GA15" s="132"/>
      <c r="GB15" s="133"/>
      <c r="GC15" s="111"/>
      <c r="GD15" s="111"/>
      <c r="GE15" s="111"/>
      <c r="GF15" s="110"/>
      <c r="GG15" s="130"/>
      <c r="GH15" s="131"/>
      <c r="GI15" s="130"/>
      <c r="GJ15" s="132"/>
      <c r="GK15" s="133"/>
      <c r="GL15" s="111"/>
      <c r="GM15" s="111"/>
      <c r="GN15" s="111"/>
      <c r="GO15" s="110"/>
      <c r="GP15" s="130"/>
      <c r="GQ15" s="131"/>
      <c r="GR15" s="130"/>
      <c r="GS15" s="132"/>
      <c r="GT15" s="133"/>
      <c r="GU15" s="135">
        <v>43343</v>
      </c>
      <c r="GV15" s="118">
        <v>18928</v>
      </c>
      <c r="GW15" s="100" t="s">
        <v>688</v>
      </c>
      <c r="GX15" s="583" t="s">
        <v>801</v>
      </c>
      <c r="GY15" s="229">
        <v>2320</v>
      </c>
      <c r="GZ15" s="116"/>
      <c r="HA15" s="116"/>
    </row>
    <row r="16" spans="1:209" x14ac:dyDescent="0.25">
      <c r="B16" s="116"/>
      <c r="C16" s="124"/>
      <c r="D16" s="41"/>
      <c r="E16" s="42"/>
      <c r="F16" s="43"/>
      <c r="G16" s="44"/>
      <c r="H16" s="45"/>
      <c r="I16" s="46"/>
      <c r="J16" s="381" t="s">
        <v>681</v>
      </c>
      <c r="K16" s="495" t="s">
        <v>247</v>
      </c>
      <c r="L16" s="714" t="s">
        <v>710</v>
      </c>
      <c r="M16" s="138">
        <v>17890</v>
      </c>
      <c r="N16" s="73">
        <v>43322</v>
      </c>
      <c r="O16" s="558" t="s">
        <v>761</v>
      </c>
      <c r="P16" s="139">
        <v>28325</v>
      </c>
      <c r="Q16" s="76">
        <f t="shared" si="0"/>
        <v>10435</v>
      </c>
      <c r="R16" s="140">
        <v>32.5</v>
      </c>
      <c r="S16" s="141"/>
      <c r="T16" s="142"/>
      <c r="U16" s="45">
        <f t="shared" si="2"/>
        <v>920562.5</v>
      </c>
      <c r="V16" s="560" t="s">
        <v>113</v>
      </c>
      <c r="W16" s="561">
        <v>43346</v>
      </c>
      <c r="X16" s="538">
        <v>20880</v>
      </c>
      <c r="Y16" s="470"/>
      <c r="Z16" s="471"/>
      <c r="AA16" s="472"/>
      <c r="AB16" s="473"/>
      <c r="AC16" s="472"/>
      <c r="AD16" s="474"/>
      <c r="AE16" s="475"/>
      <c r="AF16" s="470"/>
      <c r="AG16" s="470"/>
      <c r="AH16" s="470"/>
      <c r="AI16" s="471"/>
      <c r="AJ16" s="472"/>
      <c r="AK16" s="473"/>
      <c r="AL16" s="472"/>
      <c r="AM16" s="474"/>
      <c r="AN16" s="475"/>
      <c r="AO16" s="470"/>
      <c r="AP16" s="470"/>
      <c r="AQ16" s="470"/>
      <c r="AR16" s="471"/>
      <c r="AS16" s="472"/>
      <c r="AT16" s="473"/>
      <c r="AU16" s="472"/>
      <c r="AV16" s="474"/>
      <c r="AW16" s="475"/>
      <c r="AX16" s="470"/>
      <c r="AY16" s="470"/>
      <c r="AZ16" s="470"/>
      <c r="BA16" s="471"/>
      <c r="BB16" s="472"/>
      <c r="BC16" s="473"/>
      <c r="BD16" s="472"/>
      <c r="BE16" s="474"/>
      <c r="BF16" s="475"/>
      <c r="BG16" s="470"/>
      <c r="BH16" s="470"/>
      <c r="BI16" s="470"/>
      <c r="BJ16" s="471"/>
      <c r="BK16" s="472"/>
      <c r="BL16" s="473"/>
      <c r="BM16" s="472"/>
      <c r="BN16" s="474"/>
      <c r="BO16" s="475"/>
      <c r="BP16" s="470"/>
      <c r="BQ16" s="470"/>
      <c r="BR16" s="470"/>
      <c r="BS16" s="471"/>
      <c r="BT16" s="472"/>
      <c r="BU16" s="473"/>
      <c r="BV16" s="472"/>
      <c r="BW16" s="474"/>
      <c r="BX16" s="475"/>
      <c r="BY16" s="470"/>
      <c r="BZ16" s="470"/>
      <c r="CA16" s="470"/>
      <c r="CB16" s="471"/>
      <c r="CC16" s="472"/>
      <c r="CD16" s="473"/>
      <c r="CE16" s="472"/>
      <c r="CF16" s="474"/>
      <c r="CG16" s="475"/>
      <c r="CH16" s="470"/>
      <c r="CI16" s="470"/>
      <c r="CJ16" s="470"/>
      <c r="CK16" s="471"/>
      <c r="CL16" s="472"/>
      <c r="CM16" s="473"/>
      <c r="CN16" s="472"/>
      <c r="CO16" s="474"/>
      <c r="CP16" s="475"/>
      <c r="CQ16" s="470"/>
      <c r="CR16" s="470"/>
      <c r="CS16" s="470"/>
      <c r="CT16" s="471"/>
      <c r="CU16" s="472"/>
      <c r="CV16" s="473"/>
      <c r="CW16" s="476"/>
      <c r="CX16" s="474"/>
      <c r="CY16" s="475"/>
      <c r="CZ16" s="470"/>
      <c r="DA16" s="470"/>
      <c r="DB16" s="470"/>
      <c r="DC16" s="471"/>
      <c r="DD16" s="472"/>
      <c r="DE16" s="473"/>
      <c r="DF16" s="472"/>
      <c r="DG16" s="474"/>
      <c r="DH16" s="475"/>
      <c r="DI16" s="470"/>
      <c r="DJ16" s="470"/>
      <c r="DK16" s="470"/>
      <c r="DL16" s="471"/>
      <c r="DM16" s="472"/>
      <c r="DN16" s="473"/>
      <c r="DO16" s="472"/>
      <c r="DP16" s="474"/>
      <c r="DQ16" s="475"/>
      <c r="DR16" s="470"/>
      <c r="DS16" s="470"/>
      <c r="DT16" s="470"/>
      <c r="DU16" s="471"/>
      <c r="DV16" s="472"/>
      <c r="DW16" s="473"/>
      <c r="DX16" s="472"/>
      <c r="DY16" s="474"/>
      <c r="DZ16" s="475"/>
      <c r="EA16" s="470"/>
      <c r="EB16" s="470"/>
      <c r="EC16" s="470"/>
      <c r="ED16" s="471"/>
      <c r="EE16" s="472"/>
      <c r="EF16" s="473"/>
      <c r="EG16" s="472"/>
      <c r="EH16" s="474"/>
      <c r="EI16" s="475"/>
      <c r="EJ16" s="470"/>
      <c r="EK16" s="470"/>
      <c r="EL16" s="470"/>
      <c r="EM16" s="471"/>
      <c r="EN16" s="472"/>
      <c r="EO16" s="473"/>
      <c r="EP16" s="472"/>
      <c r="EQ16" s="474"/>
      <c r="ER16" s="475"/>
      <c r="ES16" s="470"/>
      <c r="ET16" s="470"/>
      <c r="EU16" s="470"/>
      <c r="EV16" s="471"/>
      <c r="EW16" s="472"/>
      <c r="EX16" s="473"/>
      <c r="EY16" s="472"/>
      <c r="EZ16" s="474"/>
      <c r="FA16" s="475"/>
      <c r="FB16" s="470"/>
      <c r="FC16" s="470"/>
      <c r="FD16" s="470"/>
      <c r="FE16" s="471"/>
      <c r="FF16" s="472"/>
      <c r="FG16" s="473"/>
      <c r="FH16" s="472"/>
      <c r="FI16" s="474"/>
      <c r="FJ16" s="475"/>
      <c r="FK16" s="470"/>
      <c r="FL16" s="470"/>
      <c r="FM16" s="470"/>
      <c r="FN16" s="471"/>
      <c r="FO16" s="472"/>
      <c r="FP16" s="473"/>
      <c r="FQ16" s="472"/>
      <c r="FR16" s="474"/>
      <c r="FS16" s="475"/>
      <c r="FT16" s="470"/>
      <c r="FU16" s="470"/>
      <c r="FV16" s="470"/>
      <c r="FW16" s="471"/>
      <c r="FX16" s="472"/>
      <c r="FY16" s="473"/>
      <c r="FZ16" s="472"/>
      <c r="GA16" s="474"/>
      <c r="GB16" s="475"/>
      <c r="GC16" s="470"/>
      <c r="GD16" s="470"/>
      <c r="GE16" s="470"/>
      <c r="GF16" s="471"/>
      <c r="GG16" s="472"/>
      <c r="GH16" s="473"/>
      <c r="GI16" s="472"/>
      <c r="GJ16" s="474"/>
      <c r="GK16" s="475"/>
      <c r="GL16" s="470"/>
      <c r="GM16" s="470"/>
      <c r="GN16" s="470"/>
      <c r="GO16" s="471"/>
      <c r="GP16" s="472"/>
      <c r="GQ16" s="473"/>
      <c r="GR16" s="472"/>
      <c r="GS16" s="474"/>
      <c r="GT16" s="475"/>
      <c r="GU16" s="477">
        <v>43346</v>
      </c>
      <c r="GV16" s="118"/>
      <c r="GW16" s="100"/>
      <c r="GX16" s="583" t="s">
        <v>801</v>
      </c>
      <c r="GY16" s="229">
        <v>4176</v>
      </c>
      <c r="GZ16" s="116"/>
      <c r="HA16" s="116"/>
    </row>
    <row r="17" spans="2:209" x14ac:dyDescent="0.25">
      <c r="B17" s="116"/>
      <c r="C17" s="124"/>
      <c r="D17" s="41"/>
      <c r="E17" s="42"/>
      <c r="F17" s="43"/>
      <c r="G17" s="44"/>
      <c r="H17" s="45"/>
      <c r="I17" s="46"/>
      <c r="J17" s="125" t="s">
        <v>683</v>
      </c>
      <c r="K17" s="495" t="s">
        <v>682</v>
      </c>
      <c r="L17" s="714" t="s">
        <v>711</v>
      </c>
      <c r="M17" s="138">
        <v>20400</v>
      </c>
      <c r="N17" s="73">
        <v>43324</v>
      </c>
      <c r="O17" s="558" t="s">
        <v>763</v>
      </c>
      <c r="P17" s="139">
        <v>25870</v>
      </c>
      <c r="Q17" s="76">
        <f t="shared" si="0"/>
        <v>5470</v>
      </c>
      <c r="R17" s="140">
        <v>32.5</v>
      </c>
      <c r="S17" s="141"/>
      <c r="T17" s="142"/>
      <c r="U17" s="45">
        <f t="shared" si="2"/>
        <v>840775</v>
      </c>
      <c r="V17" s="560" t="s">
        <v>113</v>
      </c>
      <c r="W17" s="561">
        <v>43347</v>
      </c>
      <c r="X17" s="538">
        <v>20044.8</v>
      </c>
      <c r="Y17" s="470"/>
      <c r="Z17" s="471"/>
      <c r="AA17" s="472"/>
      <c r="AB17" s="473"/>
      <c r="AC17" s="472"/>
      <c r="AD17" s="474"/>
      <c r="AE17" s="475"/>
      <c r="AF17" s="470"/>
      <c r="AG17" s="470"/>
      <c r="AH17" s="470"/>
      <c r="AI17" s="471"/>
      <c r="AJ17" s="472"/>
      <c r="AK17" s="473"/>
      <c r="AL17" s="472"/>
      <c r="AM17" s="474"/>
      <c r="AN17" s="475"/>
      <c r="AO17" s="470"/>
      <c r="AP17" s="470"/>
      <c r="AQ17" s="470"/>
      <c r="AR17" s="471"/>
      <c r="AS17" s="472"/>
      <c r="AT17" s="473"/>
      <c r="AU17" s="472"/>
      <c r="AV17" s="474"/>
      <c r="AW17" s="475"/>
      <c r="AX17" s="470"/>
      <c r="AY17" s="470"/>
      <c r="AZ17" s="470"/>
      <c r="BA17" s="471"/>
      <c r="BB17" s="472"/>
      <c r="BC17" s="473"/>
      <c r="BD17" s="472"/>
      <c r="BE17" s="474"/>
      <c r="BF17" s="475"/>
      <c r="BG17" s="470"/>
      <c r="BH17" s="470"/>
      <c r="BI17" s="470"/>
      <c r="BJ17" s="471"/>
      <c r="BK17" s="472"/>
      <c r="BL17" s="473"/>
      <c r="BM17" s="472"/>
      <c r="BN17" s="474"/>
      <c r="BO17" s="475"/>
      <c r="BP17" s="470"/>
      <c r="BQ17" s="470"/>
      <c r="BR17" s="470"/>
      <c r="BS17" s="471"/>
      <c r="BT17" s="472"/>
      <c r="BU17" s="473"/>
      <c r="BV17" s="472"/>
      <c r="BW17" s="474"/>
      <c r="BX17" s="475"/>
      <c r="BY17" s="470"/>
      <c r="BZ17" s="470"/>
      <c r="CA17" s="470"/>
      <c r="CB17" s="471"/>
      <c r="CC17" s="472"/>
      <c r="CD17" s="473"/>
      <c r="CE17" s="472"/>
      <c r="CF17" s="474"/>
      <c r="CG17" s="475"/>
      <c r="CH17" s="470"/>
      <c r="CI17" s="470"/>
      <c r="CJ17" s="470"/>
      <c r="CK17" s="471"/>
      <c r="CL17" s="472"/>
      <c r="CM17" s="473"/>
      <c r="CN17" s="472"/>
      <c r="CO17" s="474"/>
      <c r="CP17" s="475"/>
      <c r="CQ17" s="470"/>
      <c r="CR17" s="470"/>
      <c r="CS17" s="470"/>
      <c r="CT17" s="471"/>
      <c r="CU17" s="472"/>
      <c r="CV17" s="473"/>
      <c r="CW17" s="476"/>
      <c r="CX17" s="474"/>
      <c r="CY17" s="475"/>
      <c r="CZ17" s="470"/>
      <c r="DA17" s="470"/>
      <c r="DB17" s="470"/>
      <c r="DC17" s="471"/>
      <c r="DD17" s="472"/>
      <c r="DE17" s="473"/>
      <c r="DF17" s="472"/>
      <c r="DG17" s="474"/>
      <c r="DH17" s="475"/>
      <c r="DI17" s="470"/>
      <c r="DJ17" s="470"/>
      <c r="DK17" s="470"/>
      <c r="DL17" s="471"/>
      <c r="DM17" s="472"/>
      <c r="DN17" s="473"/>
      <c r="DO17" s="472"/>
      <c r="DP17" s="474"/>
      <c r="DQ17" s="475"/>
      <c r="DR17" s="470"/>
      <c r="DS17" s="470"/>
      <c r="DT17" s="470"/>
      <c r="DU17" s="471"/>
      <c r="DV17" s="472"/>
      <c r="DW17" s="473"/>
      <c r="DX17" s="472"/>
      <c r="DY17" s="474"/>
      <c r="DZ17" s="475"/>
      <c r="EA17" s="470"/>
      <c r="EB17" s="470"/>
      <c r="EC17" s="470"/>
      <c r="ED17" s="471"/>
      <c r="EE17" s="472"/>
      <c r="EF17" s="473"/>
      <c r="EG17" s="472"/>
      <c r="EH17" s="474"/>
      <c r="EI17" s="475"/>
      <c r="EJ17" s="470"/>
      <c r="EK17" s="470"/>
      <c r="EL17" s="470"/>
      <c r="EM17" s="471"/>
      <c r="EN17" s="472"/>
      <c r="EO17" s="473"/>
      <c r="EP17" s="472"/>
      <c r="EQ17" s="474"/>
      <c r="ER17" s="475"/>
      <c r="ES17" s="470"/>
      <c r="ET17" s="470"/>
      <c r="EU17" s="470"/>
      <c r="EV17" s="471"/>
      <c r="EW17" s="472"/>
      <c r="EX17" s="473"/>
      <c r="EY17" s="472"/>
      <c r="EZ17" s="474"/>
      <c r="FA17" s="475"/>
      <c r="FB17" s="470"/>
      <c r="FC17" s="470"/>
      <c r="FD17" s="470"/>
      <c r="FE17" s="471"/>
      <c r="FF17" s="472"/>
      <c r="FG17" s="473"/>
      <c r="FH17" s="472"/>
      <c r="FI17" s="474"/>
      <c r="FJ17" s="475"/>
      <c r="FK17" s="470"/>
      <c r="FL17" s="470"/>
      <c r="FM17" s="470"/>
      <c r="FN17" s="471"/>
      <c r="FO17" s="472"/>
      <c r="FP17" s="473"/>
      <c r="FQ17" s="472"/>
      <c r="FR17" s="474"/>
      <c r="FS17" s="475"/>
      <c r="FT17" s="470"/>
      <c r="FU17" s="470"/>
      <c r="FV17" s="470"/>
      <c r="FW17" s="471"/>
      <c r="FX17" s="472"/>
      <c r="FY17" s="473"/>
      <c r="FZ17" s="472"/>
      <c r="GA17" s="474"/>
      <c r="GB17" s="475"/>
      <c r="GC17" s="470"/>
      <c r="GD17" s="470"/>
      <c r="GE17" s="470"/>
      <c r="GF17" s="471"/>
      <c r="GG17" s="472"/>
      <c r="GH17" s="473"/>
      <c r="GI17" s="472"/>
      <c r="GJ17" s="474"/>
      <c r="GK17" s="475"/>
      <c r="GL17" s="470"/>
      <c r="GM17" s="470"/>
      <c r="GN17" s="470"/>
      <c r="GO17" s="471"/>
      <c r="GP17" s="472"/>
      <c r="GQ17" s="473"/>
      <c r="GR17" s="472"/>
      <c r="GS17" s="474"/>
      <c r="GT17" s="475"/>
      <c r="GU17" s="477">
        <v>43347</v>
      </c>
      <c r="GV17" s="136"/>
      <c r="GW17" s="100"/>
      <c r="GX17" s="583" t="s">
        <v>801</v>
      </c>
      <c r="GY17" s="229">
        <v>4176</v>
      </c>
      <c r="GZ17" s="116"/>
      <c r="HA17" s="116"/>
    </row>
    <row r="18" spans="2:209" ht="18.75" x14ac:dyDescent="0.3">
      <c r="B18" s="116"/>
      <c r="C18" s="124"/>
      <c r="D18" s="41"/>
      <c r="E18" s="42"/>
      <c r="F18" s="43"/>
      <c r="G18" s="44"/>
      <c r="H18" s="45"/>
      <c r="I18" s="46"/>
      <c r="J18" s="519" t="s">
        <v>270</v>
      </c>
      <c r="K18" s="495" t="s">
        <v>698</v>
      </c>
      <c r="L18" s="714" t="s">
        <v>711</v>
      </c>
      <c r="M18" s="138">
        <v>20460</v>
      </c>
      <c r="N18" s="603">
        <v>43325</v>
      </c>
      <c r="O18" s="641">
        <v>201</v>
      </c>
      <c r="P18" s="604">
        <v>20460</v>
      </c>
      <c r="Q18" s="76">
        <f t="shared" si="0"/>
        <v>0</v>
      </c>
      <c r="R18" s="140">
        <v>41.4</v>
      </c>
      <c r="S18" s="600"/>
      <c r="T18" s="600"/>
      <c r="U18" s="45">
        <f t="shared" si="2"/>
        <v>847044</v>
      </c>
      <c r="V18" s="143" t="s">
        <v>113</v>
      </c>
      <c r="W18" s="144">
        <v>43335</v>
      </c>
      <c r="X18" s="145"/>
      <c r="Y18" s="111"/>
      <c r="Z18" s="110"/>
      <c r="AA18" s="130"/>
      <c r="AB18" s="131"/>
      <c r="AC18" s="130"/>
      <c r="AD18" s="132"/>
      <c r="AE18" s="133"/>
      <c r="AF18" s="111"/>
      <c r="AG18" s="111"/>
      <c r="AH18" s="111"/>
      <c r="AI18" s="110"/>
      <c r="AJ18" s="130"/>
      <c r="AK18" s="131"/>
      <c r="AL18" s="130"/>
      <c r="AM18" s="132"/>
      <c r="AN18" s="133"/>
      <c r="AO18" s="111"/>
      <c r="AP18" s="111"/>
      <c r="AQ18" s="111"/>
      <c r="AR18" s="110"/>
      <c r="AS18" s="130"/>
      <c r="AT18" s="131"/>
      <c r="AU18" s="130"/>
      <c r="AV18" s="132"/>
      <c r="AW18" s="133"/>
      <c r="AX18" s="111"/>
      <c r="AY18" s="111"/>
      <c r="AZ18" s="111"/>
      <c r="BA18" s="110"/>
      <c r="BB18" s="130"/>
      <c r="BC18" s="131"/>
      <c r="BD18" s="130"/>
      <c r="BE18" s="132"/>
      <c r="BF18" s="133"/>
      <c r="BG18" s="111"/>
      <c r="BH18" s="111"/>
      <c r="BI18" s="111"/>
      <c r="BJ18" s="110"/>
      <c r="BK18" s="130"/>
      <c r="BL18" s="131"/>
      <c r="BM18" s="130"/>
      <c r="BN18" s="132"/>
      <c r="BO18" s="133"/>
      <c r="BP18" s="111"/>
      <c r="BQ18" s="111"/>
      <c r="BR18" s="111"/>
      <c r="BS18" s="110"/>
      <c r="BT18" s="130"/>
      <c r="BU18" s="131"/>
      <c r="BV18" s="130"/>
      <c r="BW18" s="132"/>
      <c r="BX18" s="133"/>
      <c r="BY18" s="111"/>
      <c r="BZ18" s="111"/>
      <c r="CA18" s="111"/>
      <c r="CB18" s="110"/>
      <c r="CC18" s="130"/>
      <c r="CD18" s="131"/>
      <c r="CE18" s="130"/>
      <c r="CF18" s="132"/>
      <c r="CG18" s="133"/>
      <c r="CH18" s="111"/>
      <c r="CI18" s="111"/>
      <c r="CJ18" s="111"/>
      <c r="CK18" s="110"/>
      <c r="CL18" s="130"/>
      <c r="CM18" s="131"/>
      <c r="CN18" s="130"/>
      <c r="CO18" s="132"/>
      <c r="CP18" s="133"/>
      <c r="CQ18" s="111"/>
      <c r="CR18" s="111"/>
      <c r="CS18" s="111"/>
      <c r="CT18" s="110"/>
      <c r="CU18" s="130"/>
      <c r="CV18" s="131"/>
      <c r="CW18" s="134"/>
      <c r="CX18" s="132"/>
      <c r="CY18" s="133"/>
      <c r="CZ18" s="111"/>
      <c r="DA18" s="111"/>
      <c r="DB18" s="111"/>
      <c r="DC18" s="110"/>
      <c r="DD18" s="130"/>
      <c r="DE18" s="131"/>
      <c r="DF18" s="130"/>
      <c r="DG18" s="132"/>
      <c r="DH18" s="133"/>
      <c r="DI18" s="111"/>
      <c r="DJ18" s="111"/>
      <c r="DK18" s="111"/>
      <c r="DL18" s="110"/>
      <c r="DM18" s="130"/>
      <c r="DN18" s="131"/>
      <c r="DO18" s="130"/>
      <c r="DP18" s="132"/>
      <c r="DQ18" s="133"/>
      <c r="DR18" s="111"/>
      <c r="DS18" s="111"/>
      <c r="DT18" s="111"/>
      <c r="DU18" s="110"/>
      <c r="DV18" s="130"/>
      <c r="DW18" s="131"/>
      <c r="DX18" s="130"/>
      <c r="DY18" s="132"/>
      <c r="DZ18" s="133"/>
      <c r="EA18" s="111"/>
      <c r="EB18" s="111"/>
      <c r="EC18" s="111"/>
      <c r="ED18" s="110"/>
      <c r="EE18" s="130"/>
      <c r="EF18" s="131"/>
      <c r="EG18" s="130"/>
      <c r="EH18" s="132"/>
      <c r="EI18" s="133"/>
      <c r="EJ18" s="111"/>
      <c r="EK18" s="111"/>
      <c r="EL18" s="111"/>
      <c r="EM18" s="110"/>
      <c r="EN18" s="130"/>
      <c r="EO18" s="131"/>
      <c r="EP18" s="130"/>
      <c r="EQ18" s="132"/>
      <c r="ER18" s="133"/>
      <c r="ES18" s="111"/>
      <c r="ET18" s="111"/>
      <c r="EU18" s="111"/>
      <c r="EV18" s="110"/>
      <c r="EW18" s="130"/>
      <c r="EX18" s="131"/>
      <c r="EY18" s="130"/>
      <c r="EZ18" s="132"/>
      <c r="FA18" s="133"/>
      <c r="FB18" s="111"/>
      <c r="FC18" s="111"/>
      <c r="FD18" s="111"/>
      <c r="FE18" s="110"/>
      <c r="FF18" s="130"/>
      <c r="FG18" s="131"/>
      <c r="FH18" s="130"/>
      <c r="FI18" s="132"/>
      <c r="FJ18" s="133"/>
      <c r="FK18" s="111"/>
      <c r="FL18" s="111"/>
      <c r="FM18" s="111"/>
      <c r="FN18" s="110"/>
      <c r="FO18" s="130"/>
      <c r="FP18" s="131"/>
      <c r="FQ18" s="130"/>
      <c r="FR18" s="132"/>
      <c r="FS18" s="133"/>
      <c r="FT18" s="111"/>
      <c r="FU18" s="111"/>
      <c r="FV18" s="111"/>
      <c r="FW18" s="110"/>
      <c r="FX18" s="130"/>
      <c r="FY18" s="131"/>
      <c r="FZ18" s="130"/>
      <c r="GA18" s="132"/>
      <c r="GB18" s="133"/>
      <c r="GC18" s="111"/>
      <c r="GD18" s="111"/>
      <c r="GE18" s="111"/>
      <c r="GF18" s="110"/>
      <c r="GG18" s="130"/>
      <c r="GH18" s="131"/>
      <c r="GI18" s="130"/>
      <c r="GJ18" s="132"/>
      <c r="GK18" s="133"/>
      <c r="GL18" s="111"/>
      <c r="GM18" s="111"/>
      <c r="GN18" s="111"/>
      <c r="GO18" s="110"/>
      <c r="GP18" s="130"/>
      <c r="GQ18" s="131"/>
      <c r="GR18" s="130"/>
      <c r="GS18" s="132"/>
      <c r="GT18" s="133"/>
      <c r="GU18" s="135"/>
      <c r="GV18" s="136"/>
      <c r="GW18" s="100"/>
      <c r="GX18" s="583" t="s">
        <v>801</v>
      </c>
      <c r="GY18" s="229">
        <v>4176</v>
      </c>
      <c r="GZ18" s="116"/>
      <c r="HA18" s="116"/>
    </row>
    <row r="19" spans="2:209" ht="18.75" x14ac:dyDescent="0.3">
      <c r="B19" s="116"/>
      <c r="C19" s="124"/>
      <c r="D19" s="41"/>
      <c r="E19" s="42"/>
      <c r="F19" s="43"/>
      <c r="G19" s="44"/>
      <c r="H19" s="45"/>
      <c r="I19" s="46"/>
      <c r="J19" s="706" t="s">
        <v>270</v>
      </c>
      <c r="K19" s="494" t="s">
        <v>699</v>
      </c>
      <c r="L19" s="713" t="s">
        <v>735</v>
      </c>
      <c r="M19" s="146">
        <v>17730</v>
      </c>
      <c r="N19" s="87">
        <v>43326</v>
      </c>
      <c r="O19" s="578">
        <v>211</v>
      </c>
      <c r="P19" s="106">
        <v>17740</v>
      </c>
      <c r="Q19" s="623">
        <f t="shared" si="0"/>
        <v>10</v>
      </c>
      <c r="R19" s="99">
        <v>41.4</v>
      </c>
      <c r="S19" s="99"/>
      <c r="T19" s="147"/>
      <c r="U19" s="45">
        <f t="shared" si="2"/>
        <v>734436</v>
      </c>
      <c r="V19" s="127" t="s">
        <v>113</v>
      </c>
      <c r="W19" s="148">
        <v>43308</v>
      </c>
      <c r="X19" s="145"/>
      <c r="Y19" s="111"/>
      <c r="Z19" s="110"/>
      <c r="AA19" s="130"/>
      <c r="AB19" s="131"/>
      <c r="AC19" s="130"/>
      <c r="AD19" s="132"/>
      <c r="AE19" s="133"/>
      <c r="AF19" s="111"/>
      <c r="AG19" s="111"/>
      <c r="AH19" s="111"/>
      <c r="AI19" s="110"/>
      <c r="AJ19" s="130"/>
      <c r="AK19" s="131"/>
      <c r="AL19" s="130"/>
      <c r="AM19" s="132"/>
      <c r="AN19" s="133"/>
      <c r="AO19" s="111"/>
      <c r="AP19" s="111"/>
      <c r="AQ19" s="111"/>
      <c r="AR19" s="110"/>
      <c r="AS19" s="130"/>
      <c r="AT19" s="131"/>
      <c r="AU19" s="130"/>
      <c r="AV19" s="132"/>
      <c r="AW19" s="133"/>
      <c r="AX19" s="111"/>
      <c r="AY19" s="111"/>
      <c r="AZ19" s="111"/>
      <c r="BA19" s="110"/>
      <c r="BB19" s="130"/>
      <c r="BC19" s="131"/>
      <c r="BD19" s="130"/>
      <c r="BE19" s="132"/>
      <c r="BF19" s="133"/>
      <c r="BG19" s="111"/>
      <c r="BH19" s="111"/>
      <c r="BI19" s="111"/>
      <c r="BJ19" s="110"/>
      <c r="BK19" s="130"/>
      <c r="BL19" s="131"/>
      <c r="BM19" s="130"/>
      <c r="BN19" s="132"/>
      <c r="BO19" s="133"/>
      <c r="BP19" s="111"/>
      <c r="BQ19" s="111"/>
      <c r="BR19" s="111"/>
      <c r="BS19" s="110"/>
      <c r="BT19" s="130"/>
      <c r="BU19" s="131"/>
      <c r="BV19" s="130"/>
      <c r="BW19" s="132"/>
      <c r="BX19" s="133"/>
      <c r="BY19" s="111"/>
      <c r="BZ19" s="111"/>
      <c r="CA19" s="111"/>
      <c r="CB19" s="110"/>
      <c r="CC19" s="130"/>
      <c r="CD19" s="131"/>
      <c r="CE19" s="130"/>
      <c r="CF19" s="132"/>
      <c r="CG19" s="133"/>
      <c r="CH19" s="111"/>
      <c r="CI19" s="111"/>
      <c r="CJ19" s="111"/>
      <c r="CK19" s="110"/>
      <c r="CL19" s="130"/>
      <c r="CM19" s="131"/>
      <c r="CN19" s="130"/>
      <c r="CO19" s="132"/>
      <c r="CP19" s="133"/>
      <c r="CQ19" s="111"/>
      <c r="CR19" s="111"/>
      <c r="CS19" s="111"/>
      <c r="CT19" s="110"/>
      <c r="CU19" s="130"/>
      <c r="CV19" s="131"/>
      <c r="CW19" s="134"/>
      <c r="CX19" s="132"/>
      <c r="CY19" s="133"/>
      <c r="CZ19" s="111"/>
      <c r="DA19" s="111"/>
      <c r="DB19" s="111"/>
      <c r="DC19" s="110"/>
      <c r="DD19" s="130"/>
      <c r="DE19" s="131"/>
      <c r="DF19" s="130"/>
      <c r="DG19" s="132"/>
      <c r="DH19" s="133"/>
      <c r="DI19" s="111"/>
      <c r="DJ19" s="111"/>
      <c r="DK19" s="111"/>
      <c r="DL19" s="110"/>
      <c r="DM19" s="130"/>
      <c r="DN19" s="131"/>
      <c r="DO19" s="130"/>
      <c r="DP19" s="132"/>
      <c r="DQ19" s="133"/>
      <c r="DR19" s="111"/>
      <c r="DS19" s="111"/>
      <c r="DT19" s="111"/>
      <c r="DU19" s="110"/>
      <c r="DV19" s="130"/>
      <c r="DW19" s="131"/>
      <c r="DX19" s="130"/>
      <c r="DY19" s="132"/>
      <c r="DZ19" s="133"/>
      <c r="EA19" s="111"/>
      <c r="EB19" s="111"/>
      <c r="EC19" s="111"/>
      <c r="ED19" s="110"/>
      <c r="EE19" s="130"/>
      <c r="EF19" s="131"/>
      <c r="EG19" s="130"/>
      <c r="EH19" s="132"/>
      <c r="EI19" s="133"/>
      <c r="EJ19" s="111"/>
      <c r="EK19" s="111"/>
      <c r="EL19" s="111"/>
      <c r="EM19" s="110"/>
      <c r="EN19" s="130"/>
      <c r="EO19" s="131"/>
      <c r="EP19" s="130"/>
      <c r="EQ19" s="132"/>
      <c r="ER19" s="133"/>
      <c r="ES19" s="111"/>
      <c r="ET19" s="111"/>
      <c r="EU19" s="111"/>
      <c r="EV19" s="110"/>
      <c r="EW19" s="130"/>
      <c r="EX19" s="131"/>
      <c r="EY19" s="130"/>
      <c r="EZ19" s="132"/>
      <c r="FA19" s="133"/>
      <c r="FB19" s="111"/>
      <c r="FC19" s="111"/>
      <c r="FD19" s="111"/>
      <c r="FE19" s="110"/>
      <c r="FF19" s="130"/>
      <c r="FG19" s="131"/>
      <c r="FH19" s="130"/>
      <c r="FI19" s="132"/>
      <c r="FJ19" s="133"/>
      <c r="FK19" s="111"/>
      <c r="FL19" s="111"/>
      <c r="FM19" s="111"/>
      <c r="FN19" s="110"/>
      <c r="FO19" s="130"/>
      <c r="FP19" s="131"/>
      <c r="FQ19" s="130"/>
      <c r="FR19" s="132"/>
      <c r="FS19" s="133"/>
      <c r="FT19" s="111"/>
      <c r="FU19" s="111"/>
      <c r="FV19" s="111"/>
      <c r="FW19" s="110"/>
      <c r="FX19" s="130"/>
      <c r="FY19" s="131"/>
      <c r="FZ19" s="130"/>
      <c r="GA19" s="132"/>
      <c r="GB19" s="133"/>
      <c r="GC19" s="111"/>
      <c r="GD19" s="111"/>
      <c r="GE19" s="111"/>
      <c r="GF19" s="110"/>
      <c r="GG19" s="130"/>
      <c r="GH19" s="131"/>
      <c r="GI19" s="130"/>
      <c r="GJ19" s="132"/>
      <c r="GK19" s="133"/>
      <c r="GL19" s="111"/>
      <c r="GM19" s="111"/>
      <c r="GN19" s="111"/>
      <c r="GO19" s="110"/>
      <c r="GP19" s="130"/>
      <c r="GQ19" s="131"/>
      <c r="GR19" s="130"/>
      <c r="GS19" s="132"/>
      <c r="GT19" s="133"/>
      <c r="GU19" s="135"/>
      <c r="GV19" s="136"/>
      <c r="GW19" s="100" t="s">
        <v>801</v>
      </c>
      <c r="GX19" s="588"/>
      <c r="GY19" s="229"/>
      <c r="GZ19" s="116">
        <v>4176</v>
      </c>
      <c r="HA19" s="116"/>
    </row>
    <row r="20" spans="2:209" x14ac:dyDescent="0.25">
      <c r="B20" s="116"/>
      <c r="C20" s="124"/>
      <c r="D20" s="41"/>
      <c r="E20" s="42"/>
      <c r="F20" s="43"/>
      <c r="G20" s="44"/>
      <c r="H20" s="45"/>
      <c r="I20" s="46"/>
      <c r="J20" s="155" t="s">
        <v>702</v>
      </c>
      <c r="K20" s="494" t="s">
        <v>87</v>
      </c>
      <c r="L20" s="713" t="s">
        <v>736</v>
      </c>
      <c r="M20" s="146">
        <v>18900</v>
      </c>
      <c r="N20" s="87">
        <v>43328</v>
      </c>
      <c r="O20" s="575" t="s">
        <v>764</v>
      </c>
      <c r="P20" s="106">
        <v>29630</v>
      </c>
      <c r="Q20" s="76">
        <f t="shared" si="0"/>
        <v>10730</v>
      </c>
      <c r="R20" s="99">
        <v>32.5</v>
      </c>
      <c r="S20" s="830"/>
      <c r="T20" s="831"/>
      <c r="U20" s="45">
        <f t="shared" si="2"/>
        <v>962975</v>
      </c>
      <c r="V20" s="537" t="s">
        <v>113</v>
      </c>
      <c r="W20" s="468">
        <v>43349</v>
      </c>
      <c r="X20" s="538">
        <v>20796.48</v>
      </c>
      <c r="Y20" s="470"/>
      <c r="Z20" s="471"/>
      <c r="AA20" s="472"/>
      <c r="AB20" s="473"/>
      <c r="AC20" s="472"/>
      <c r="AD20" s="474"/>
      <c r="AE20" s="475"/>
      <c r="AF20" s="470"/>
      <c r="AG20" s="470"/>
      <c r="AH20" s="470"/>
      <c r="AI20" s="471"/>
      <c r="AJ20" s="472"/>
      <c r="AK20" s="473"/>
      <c r="AL20" s="472"/>
      <c r="AM20" s="474"/>
      <c r="AN20" s="475"/>
      <c r="AO20" s="470"/>
      <c r="AP20" s="470"/>
      <c r="AQ20" s="470"/>
      <c r="AR20" s="471"/>
      <c r="AS20" s="472"/>
      <c r="AT20" s="473"/>
      <c r="AU20" s="472"/>
      <c r="AV20" s="474"/>
      <c r="AW20" s="475"/>
      <c r="AX20" s="470"/>
      <c r="AY20" s="470"/>
      <c r="AZ20" s="470"/>
      <c r="BA20" s="471"/>
      <c r="BB20" s="472"/>
      <c r="BC20" s="473"/>
      <c r="BD20" s="472"/>
      <c r="BE20" s="474"/>
      <c r="BF20" s="475"/>
      <c r="BG20" s="470"/>
      <c r="BH20" s="470"/>
      <c r="BI20" s="470"/>
      <c r="BJ20" s="471"/>
      <c r="BK20" s="472"/>
      <c r="BL20" s="473"/>
      <c r="BM20" s="472"/>
      <c r="BN20" s="474"/>
      <c r="BO20" s="475"/>
      <c r="BP20" s="470"/>
      <c r="BQ20" s="470"/>
      <c r="BR20" s="470"/>
      <c r="BS20" s="471"/>
      <c r="BT20" s="472"/>
      <c r="BU20" s="473"/>
      <c r="BV20" s="472"/>
      <c r="BW20" s="474"/>
      <c r="BX20" s="475"/>
      <c r="BY20" s="470"/>
      <c r="BZ20" s="470"/>
      <c r="CA20" s="470"/>
      <c r="CB20" s="471"/>
      <c r="CC20" s="472"/>
      <c r="CD20" s="473"/>
      <c r="CE20" s="472"/>
      <c r="CF20" s="474"/>
      <c r="CG20" s="475"/>
      <c r="CH20" s="470"/>
      <c r="CI20" s="470"/>
      <c r="CJ20" s="470"/>
      <c r="CK20" s="471"/>
      <c r="CL20" s="472"/>
      <c r="CM20" s="473"/>
      <c r="CN20" s="472"/>
      <c r="CO20" s="474"/>
      <c r="CP20" s="475"/>
      <c r="CQ20" s="470"/>
      <c r="CR20" s="470"/>
      <c r="CS20" s="470"/>
      <c r="CT20" s="471"/>
      <c r="CU20" s="472"/>
      <c r="CV20" s="473"/>
      <c r="CW20" s="476"/>
      <c r="CX20" s="474"/>
      <c r="CY20" s="475"/>
      <c r="CZ20" s="470"/>
      <c r="DA20" s="470"/>
      <c r="DB20" s="470"/>
      <c r="DC20" s="471"/>
      <c r="DD20" s="472"/>
      <c r="DE20" s="473"/>
      <c r="DF20" s="472"/>
      <c r="DG20" s="474"/>
      <c r="DH20" s="475"/>
      <c r="DI20" s="470"/>
      <c r="DJ20" s="470"/>
      <c r="DK20" s="470"/>
      <c r="DL20" s="471"/>
      <c r="DM20" s="472"/>
      <c r="DN20" s="473"/>
      <c r="DO20" s="472"/>
      <c r="DP20" s="474"/>
      <c r="DQ20" s="475"/>
      <c r="DR20" s="470"/>
      <c r="DS20" s="470"/>
      <c r="DT20" s="470"/>
      <c r="DU20" s="471"/>
      <c r="DV20" s="472"/>
      <c r="DW20" s="473"/>
      <c r="DX20" s="472"/>
      <c r="DY20" s="474"/>
      <c r="DZ20" s="475"/>
      <c r="EA20" s="470"/>
      <c r="EB20" s="470"/>
      <c r="EC20" s="470"/>
      <c r="ED20" s="471"/>
      <c r="EE20" s="472"/>
      <c r="EF20" s="473"/>
      <c r="EG20" s="472"/>
      <c r="EH20" s="474"/>
      <c r="EI20" s="475"/>
      <c r="EJ20" s="470"/>
      <c r="EK20" s="470"/>
      <c r="EL20" s="470"/>
      <c r="EM20" s="471"/>
      <c r="EN20" s="472"/>
      <c r="EO20" s="473"/>
      <c r="EP20" s="472"/>
      <c r="EQ20" s="474"/>
      <c r="ER20" s="475"/>
      <c r="ES20" s="470"/>
      <c r="ET20" s="470"/>
      <c r="EU20" s="470"/>
      <c r="EV20" s="471"/>
      <c r="EW20" s="472"/>
      <c r="EX20" s="473"/>
      <c r="EY20" s="472"/>
      <c r="EZ20" s="474"/>
      <c r="FA20" s="475"/>
      <c r="FB20" s="470"/>
      <c r="FC20" s="470"/>
      <c r="FD20" s="470"/>
      <c r="FE20" s="471"/>
      <c r="FF20" s="472"/>
      <c r="FG20" s="473"/>
      <c r="FH20" s="472"/>
      <c r="FI20" s="474"/>
      <c r="FJ20" s="475"/>
      <c r="FK20" s="470"/>
      <c r="FL20" s="470"/>
      <c r="FM20" s="470"/>
      <c r="FN20" s="471"/>
      <c r="FO20" s="472"/>
      <c r="FP20" s="473"/>
      <c r="FQ20" s="472"/>
      <c r="FR20" s="474"/>
      <c r="FS20" s="475"/>
      <c r="FT20" s="470"/>
      <c r="FU20" s="470"/>
      <c r="FV20" s="470"/>
      <c r="FW20" s="471"/>
      <c r="FX20" s="472"/>
      <c r="FY20" s="473"/>
      <c r="FZ20" s="472"/>
      <c r="GA20" s="474"/>
      <c r="GB20" s="475"/>
      <c r="GC20" s="470"/>
      <c r="GD20" s="470"/>
      <c r="GE20" s="470"/>
      <c r="GF20" s="471"/>
      <c r="GG20" s="472"/>
      <c r="GH20" s="473"/>
      <c r="GI20" s="472"/>
      <c r="GJ20" s="474"/>
      <c r="GK20" s="475"/>
      <c r="GL20" s="470"/>
      <c r="GM20" s="470"/>
      <c r="GN20" s="470"/>
      <c r="GO20" s="471"/>
      <c r="GP20" s="472"/>
      <c r="GQ20" s="473"/>
      <c r="GR20" s="472"/>
      <c r="GS20" s="474"/>
      <c r="GT20" s="475"/>
      <c r="GU20" s="477">
        <v>43349</v>
      </c>
      <c r="GV20" s="149"/>
      <c r="GW20" s="100"/>
      <c r="GX20" s="731" t="s">
        <v>813</v>
      </c>
      <c r="GY20" s="526">
        <v>4176</v>
      </c>
      <c r="GZ20" s="116"/>
      <c r="HA20" s="116"/>
    </row>
    <row r="21" spans="2:209" ht="18.75" x14ac:dyDescent="0.3">
      <c r="B21" s="116"/>
      <c r="C21" s="124"/>
      <c r="D21" s="41"/>
      <c r="E21" s="42"/>
      <c r="F21" s="43"/>
      <c r="G21" s="44"/>
      <c r="H21" s="45"/>
      <c r="I21" s="46"/>
      <c r="J21" s="155" t="s">
        <v>207</v>
      </c>
      <c r="K21" s="494" t="s">
        <v>325</v>
      </c>
      <c r="L21" s="713" t="s">
        <v>736</v>
      </c>
      <c r="M21" s="146">
        <v>12570</v>
      </c>
      <c r="N21" s="87">
        <v>43328</v>
      </c>
      <c r="O21" s="575" t="s">
        <v>762</v>
      </c>
      <c r="P21" s="106">
        <v>9730</v>
      </c>
      <c r="Q21" s="76">
        <f t="shared" si="0"/>
        <v>-2840</v>
      </c>
      <c r="R21" s="99">
        <v>32.5</v>
      </c>
      <c r="S21" s="851"/>
      <c r="T21" s="852"/>
      <c r="U21" s="45">
        <f t="shared" si="2"/>
        <v>316225</v>
      </c>
      <c r="V21" s="537" t="s">
        <v>113</v>
      </c>
      <c r="W21" s="468">
        <v>43346</v>
      </c>
      <c r="X21" s="538">
        <v>6681.6</v>
      </c>
      <c r="Y21" s="470"/>
      <c r="Z21" s="471"/>
      <c r="AA21" s="472"/>
      <c r="AB21" s="473"/>
      <c r="AC21" s="472"/>
      <c r="AD21" s="474"/>
      <c r="AE21" s="475"/>
      <c r="AF21" s="470"/>
      <c r="AG21" s="470"/>
      <c r="AH21" s="470"/>
      <c r="AI21" s="471"/>
      <c r="AJ21" s="472"/>
      <c r="AK21" s="473"/>
      <c r="AL21" s="472"/>
      <c r="AM21" s="474"/>
      <c r="AN21" s="475"/>
      <c r="AO21" s="470"/>
      <c r="AP21" s="470"/>
      <c r="AQ21" s="470"/>
      <c r="AR21" s="471"/>
      <c r="AS21" s="472"/>
      <c r="AT21" s="473"/>
      <c r="AU21" s="472"/>
      <c r="AV21" s="474"/>
      <c r="AW21" s="475"/>
      <c r="AX21" s="470"/>
      <c r="AY21" s="470"/>
      <c r="AZ21" s="470"/>
      <c r="BA21" s="471"/>
      <c r="BB21" s="472"/>
      <c r="BC21" s="473"/>
      <c r="BD21" s="472"/>
      <c r="BE21" s="474"/>
      <c r="BF21" s="475"/>
      <c r="BG21" s="470"/>
      <c r="BH21" s="470"/>
      <c r="BI21" s="470"/>
      <c r="BJ21" s="471"/>
      <c r="BK21" s="472"/>
      <c r="BL21" s="473"/>
      <c r="BM21" s="472"/>
      <c r="BN21" s="474"/>
      <c r="BO21" s="475"/>
      <c r="BP21" s="470"/>
      <c r="BQ21" s="470"/>
      <c r="BR21" s="470"/>
      <c r="BS21" s="471"/>
      <c r="BT21" s="472"/>
      <c r="BU21" s="473"/>
      <c r="BV21" s="472"/>
      <c r="BW21" s="474"/>
      <c r="BX21" s="475"/>
      <c r="BY21" s="470"/>
      <c r="BZ21" s="470"/>
      <c r="CA21" s="470"/>
      <c r="CB21" s="471"/>
      <c r="CC21" s="472"/>
      <c r="CD21" s="473"/>
      <c r="CE21" s="472"/>
      <c r="CF21" s="474"/>
      <c r="CG21" s="475"/>
      <c r="CH21" s="470"/>
      <c r="CI21" s="470"/>
      <c r="CJ21" s="470"/>
      <c r="CK21" s="471"/>
      <c r="CL21" s="472"/>
      <c r="CM21" s="473"/>
      <c r="CN21" s="472"/>
      <c r="CO21" s="474"/>
      <c r="CP21" s="475"/>
      <c r="CQ21" s="470"/>
      <c r="CR21" s="470"/>
      <c r="CS21" s="470"/>
      <c r="CT21" s="471"/>
      <c r="CU21" s="472"/>
      <c r="CV21" s="473"/>
      <c r="CW21" s="476"/>
      <c r="CX21" s="474"/>
      <c r="CY21" s="475"/>
      <c r="CZ21" s="470"/>
      <c r="DA21" s="470"/>
      <c r="DB21" s="470"/>
      <c r="DC21" s="471"/>
      <c r="DD21" s="472"/>
      <c r="DE21" s="473"/>
      <c r="DF21" s="472"/>
      <c r="DG21" s="474"/>
      <c r="DH21" s="475"/>
      <c r="DI21" s="470"/>
      <c r="DJ21" s="470"/>
      <c r="DK21" s="470"/>
      <c r="DL21" s="471"/>
      <c r="DM21" s="472"/>
      <c r="DN21" s="473"/>
      <c r="DO21" s="472"/>
      <c r="DP21" s="474"/>
      <c r="DQ21" s="475"/>
      <c r="DR21" s="470"/>
      <c r="DS21" s="470"/>
      <c r="DT21" s="470"/>
      <c r="DU21" s="471"/>
      <c r="DV21" s="472"/>
      <c r="DW21" s="473"/>
      <c r="DX21" s="472"/>
      <c r="DY21" s="474"/>
      <c r="DZ21" s="475"/>
      <c r="EA21" s="470"/>
      <c r="EB21" s="470"/>
      <c r="EC21" s="470"/>
      <c r="ED21" s="471"/>
      <c r="EE21" s="472"/>
      <c r="EF21" s="473"/>
      <c r="EG21" s="472"/>
      <c r="EH21" s="474"/>
      <c r="EI21" s="475"/>
      <c r="EJ21" s="470"/>
      <c r="EK21" s="470"/>
      <c r="EL21" s="470"/>
      <c r="EM21" s="471"/>
      <c r="EN21" s="472"/>
      <c r="EO21" s="473"/>
      <c r="EP21" s="472"/>
      <c r="EQ21" s="474"/>
      <c r="ER21" s="475"/>
      <c r="ES21" s="470"/>
      <c r="ET21" s="470"/>
      <c r="EU21" s="470"/>
      <c r="EV21" s="471"/>
      <c r="EW21" s="472"/>
      <c r="EX21" s="473"/>
      <c r="EY21" s="472"/>
      <c r="EZ21" s="474"/>
      <c r="FA21" s="475"/>
      <c r="FB21" s="470"/>
      <c r="FC21" s="470"/>
      <c r="FD21" s="470"/>
      <c r="FE21" s="471"/>
      <c r="FF21" s="472"/>
      <c r="FG21" s="473"/>
      <c r="FH21" s="472"/>
      <c r="FI21" s="474"/>
      <c r="FJ21" s="475"/>
      <c r="FK21" s="470"/>
      <c r="FL21" s="470"/>
      <c r="FM21" s="470"/>
      <c r="FN21" s="471"/>
      <c r="FO21" s="472"/>
      <c r="FP21" s="473"/>
      <c r="FQ21" s="472"/>
      <c r="FR21" s="474"/>
      <c r="FS21" s="475"/>
      <c r="FT21" s="470"/>
      <c r="FU21" s="470"/>
      <c r="FV21" s="470"/>
      <c r="FW21" s="471"/>
      <c r="FX21" s="472"/>
      <c r="FY21" s="473"/>
      <c r="FZ21" s="472"/>
      <c r="GA21" s="474"/>
      <c r="GB21" s="475"/>
      <c r="GC21" s="470"/>
      <c r="GD21" s="470"/>
      <c r="GE21" s="470"/>
      <c r="GF21" s="471"/>
      <c r="GG21" s="472"/>
      <c r="GH21" s="473"/>
      <c r="GI21" s="472"/>
      <c r="GJ21" s="474"/>
      <c r="GK21" s="475"/>
      <c r="GL21" s="470"/>
      <c r="GM21" s="470"/>
      <c r="GN21" s="470"/>
      <c r="GO21" s="471"/>
      <c r="GP21" s="472"/>
      <c r="GQ21" s="473"/>
      <c r="GR21" s="472"/>
      <c r="GS21" s="474"/>
      <c r="GT21" s="475"/>
      <c r="GU21" s="477">
        <v>43346</v>
      </c>
      <c r="GV21" s="149">
        <v>18928</v>
      </c>
      <c r="GW21" s="100" t="s">
        <v>718</v>
      </c>
      <c r="GX21" s="731" t="s">
        <v>813</v>
      </c>
      <c r="GY21" s="526">
        <v>2320</v>
      </c>
      <c r="GZ21" s="116"/>
      <c r="HA21" s="116"/>
    </row>
    <row r="22" spans="2:209" ht="30" x14ac:dyDescent="0.25">
      <c r="B22" s="116"/>
      <c r="C22" s="124"/>
      <c r="D22" s="41"/>
      <c r="E22" s="42"/>
      <c r="F22" s="43"/>
      <c r="G22" s="44"/>
      <c r="H22" s="45"/>
      <c r="I22" s="46"/>
      <c r="J22" s="359" t="s">
        <v>540</v>
      </c>
      <c r="K22" s="494" t="s">
        <v>703</v>
      </c>
      <c r="L22" s="713" t="s">
        <v>736</v>
      </c>
      <c r="M22" s="146">
        <v>11290</v>
      </c>
      <c r="N22" s="87">
        <v>43329</v>
      </c>
      <c r="O22" s="466" t="s">
        <v>766</v>
      </c>
      <c r="P22" s="106">
        <f>15585-119</f>
        <v>15466</v>
      </c>
      <c r="Q22" s="76">
        <f t="shared" si="0"/>
        <v>4176</v>
      </c>
      <c r="R22" s="99">
        <v>32</v>
      </c>
      <c r="S22" s="152"/>
      <c r="T22" s="118"/>
      <c r="U22" s="45">
        <f>R22*P22</f>
        <v>494912</v>
      </c>
      <c r="V22" s="537" t="s">
        <v>113</v>
      </c>
      <c r="W22" s="468">
        <v>43353</v>
      </c>
      <c r="X22" s="538">
        <v>10857.6</v>
      </c>
      <c r="Y22" s="470"/>
      <c r="Z22" s="471"/>
      <c r="AA22" s="472"/>
      <c r="AB22" s="473"/>
      <c r="AC22" s="472"/>
      <c r="AD22" s="474"/>
      <c r="AE22" s="475"/>
      <c r="AF22" s="470"/>
      <c r="AG22" s="470"/>
      <c r="AH22" s="470"/>
      <c r="AI22" s="471"/>
      <c r="AJ22" s="472"/>
      <c r="AK22" s="473"/>
      <c r="AL22" s="472"/>
      <c r="AM22" s="474"/>
      <c r="AN22" s="475"/>
      <c r="AO22" s="470"/>
      <c r="AP22" s="470"/>
      <c r="AQ22" s="470"/>
      <c r="AR22" s="471"/>
      <c r="AS22" s="472"/>
      <c r="AT22" s="473"/>
      <c r="AU22" s="472"/>
      <c r="AV22" s="474"/>
      <c r="AW22" s="475"/>
      <c r="AX22" s="470"/>
      <c r="AY22" s="470"/>
      <c r="AZ22" s="470"/>
      <c r="BA22" s="471"/>
      <c r="BB22" s="472"/>
      <c r="BC22" s="473"/>
      <c r="BD22" s="472"/>
      <c r="BE22" s="474"/>
      <c r="BF22" s="475"/>
      <c r="BG22" s="470"/>
      <c r="BH22" s="470"/>
      <c r="BI22" s="470"/>
      <c r="BJ22" s="471"/>
      <c r="BK22" s="472"/>
      <c r="BL22" s="473"/>
      <c r="BM22" s="472"/>
      <c r="BN22" s="474"/>
      <c r="BO22" s="475"/>
      <c r="BP22" s="470"/>
      <c r="BQ22" s="470"/>
      <c r="BR22" s="470"/>
      <c r="BS22" s="471"/>
      <c r="BT22" s="472"/>
      <c r="BU22" s="473"/>
      <c r="BV22" s="472"/>
      <c r="BW22" s="474"/>
      <c r="BX22" s="475"/>
      <c r="BY22" s="470"/>
      <c r="BZ22" s="470"/>
      <c r="CA22" s="470"/>
      <c r="CB22" s="471"/>
      <c r="CC22" s="472"/>
      <c r="CD22" s="473"/>
      <c r="CE22" s="472"/>
      <c r="CF22" s="474"/>
      <c r="CG22" s="475"/>
      <c r="CH22" s="470"/>
      <c r="CI22" s="470"/>
      <c r="CJ22" s="470"/>
      <c r="CK22" s="471"/>
      <c r="CL22" s="472"/>
      <c r="CM22" s="473"/>
      <c r="CN22" s="472"/>
      <c r="CO22" s="474"/>
      <c r="CP22" s="475"/>
      <c r="CQ22" s="470"/>
      <c r="CR22" s="470"/>
      <c r="CS22" s="470"/>
      <c r="CT22" s="471"/>
      <c r="CU22" s="472"/>
      <c r="CV22" s="473"/>
      <c r="CW22" s="476"/>
      <c r="CX22" s="474"/>
      <c r="CY22" s="475"/>
      <c r="CZ22" s="470"/>
      <c r="DA22" s="470"/>
      <c r="DB22" s="470"/>
      <c r="DC22" s="471"/>
      <c r="DD22" s="472"/>
      <c r="DE22" s="473"/>
      <c r="DF22" s="472"/>
      <c r="DG22" s="474"/>
      <c r="DH22" s="475"/>
      <c r="DI22" s="470"/>
      <c r="DJ22" s="470"/>
      <c r="DK22" s="470"/>
      <c r="DL22" s="471"/>
      <c r="DM22" s="472"/>
      <c r="DN22" s="473"/>
      <c r="DO22" s="472"/>
      <c r="DP22" s="474"/>
      <c r="DQ22" s="475"/>
      <c r="DR22" s="470"/>
      <c r="DS22" s="470"/>
      <c r="DT22" s="470"/>
      <c r="DU22" s="471"/>
      <c r="DV22" s="472"/>
      <c r="DW22" s="473"/>
      <c r="DX22" s="472"/>
      <c r="DY22" s="474"/>
      <c r="DZ22" s="475"/>
      <c r="EA22" s="470"/>
      <c r="EB22" s="470"/>
      <c r="EC22" s="470"/>
      <c r="ED22" s="471"/>
      <c r="EE22" s="472"/>
      <c r="EF22" s="473"/>
      <c r="EG22" s="472"/>
      <c r="EH22" s="474"/>
      <c r="EI22" s="475"/>
      <c r="EJ22" s="470"/>
      <c r="EK22" s="470"/>
      <c r="EL22" s="470"/>
      <c r="EM22" s="471"/>
      <c r="EN22" s="472"/>
      <c r="EO22" s="473"/>
      <c r="EP22" s="472"/>
      <c r="EQ22" s="474"/>
      <c r="ER22" s="475"/>
      <c r="ES22" s="470"/>
      <c r="ET22" s="470"/>
      <c r="EU22" s="470"/>
      <c r="EV22" s="471"/>
      <c r="EW22" s="472"/>
      <c r="EX22" s="473"/>
      <c r="EY22" s="472"/>
      <c r="EZ22" s="474"/>
      <c r="FA22" s="475"/>
      <c r="FB22" s="470"/>
      <c r="FC22" s="470"/>
      <c r="FD22" s="470"/>
      <c r="FE22" s="471"/>
      <c r="FF22" s="472"/>
      <c r="FG22" s="473"/>
      <c r="FH22" s="472"/>
      <c r="FI22" s="474"/>
      <c r="FJ22" s="475"/>
      <c r="FK22" s="470"/>
      <c r="FL22" s="470"/>
      <c r="FM22" s="470"/>
      <c r="FN22" s="471"/>
      <c r="FO22" s="472"/>
      <c r="FP22" s="473"/>
      <c r="FQ22" s="472"/>
      <c r="FR22" s="474"/>
      <c r="FS22" s="475"/>
      <c r="FT22" s="470"/>
      <c r="FU22" s="470"/>
      <c r="FV22" s="470"/>
      <c r="FW22" s="471"/>
      <c r="FX22" s="472"/>
      <c r="FY22" s="473"/>
      <c r="FZ22" s="472"/>
      <c r="GA22" s="474"/>
      <c r="GB22" s="475"/>
      <c r="GC22" s="470"/>
      <c r="GD22" s="470"/>
      <c r="GE22" s="470"/>
      <c r="GF22" s="471"/>
      <c r="GG22" s="472"/>
      <c r="GH22" s="473"/>
      <c r="GI22" s="472"/>
      <c r="GJ22" s="474"/>
      <c r="GK22" s="475"/>
      <c r="GL22" s="470"/>
      <c r="GM22" s="470"/>
      <c r="GN22" s="470"/>
      <c r="GO22" s="471"/>
      <c r="GP22" s="472"/>
      <c r="GQ22" s="473"/>
      <c r="GR22" s="472"/>
      <c r="GS22" s="474"/>
      <c r="GT22" s="475"/>
      <c r="GU22" s="477">
        <v>43353</v>
      </c>
      <c r="GV22" s="136">
        <v>18928</v>
      </c>
      <c r="GW22" s="100" t="s">
        <v>719</v>
      </c>
      <c r="GX22" s="731" t="s">
        <v>813</v>
      </c>
      <c r="GY22" s="526">
        <v>2320</v>
      </c>
      <c r="GZ22" s="116"/>
      <c r="HA22" s="116"/>
    </row>
    <row r="23" spans="2:209" x14ac:dyDescent="0.25">
      <c r="B23" s="116"/>
      <c r="C23" s="124"/>
      <c r="D23" s="41"/>
      <c r="E23" s="42"/>
      <c r="F23" s="43"/>
      <c r="G23" s="44"/>
      <c r="H23" s="45"/>
      <c r="I23" s="46"/>
      <c r="J23" s="125" t="s">
        <v>154</v>
      </c>
      <c r="K23" s="494" t="s">
        <v>289</v>
      </c>
      <c r="L23" s="713" t="s">
        <v>736</v>
      </c>
      <c r="M23" s="146">
        <v>18660</v>
      </c>
      <c r="N23" s="87">
        <v>43329</v>
      </c>
      <c r="O23" s="575" t="s">
        <v>765</v>
      </c>
      <c r="P23" s="106">
        <v>22500</v>
      </c>
      <c r="Q23" s="150">
        <f t="shared" si="0"/>
        <v>3840</v>
      </c>
      <c r="R23" s="99">
        <v>32</v>
      </c>
      <c r="S23" s="830"/>
      <c r="T23" s="831"/>
      <c r="U23" s="45">
        <f t="shared" si="2"/>
        <v>720000</v>
      </c>
      <c r="V23" s="537" t="s">
        <v>113</v>
      </c>
      <c r="W23" s="468">
        <v>43353</v>
      </c>
      <c r="X23" s="538">
        <v>16704</v>
      </c>
      <c r="Y23" s="470"/>
      <c r="Z23" s="471"/>
      <c r="AA23" s="472"/>
      <c r="AB23" s="473"/>
      <c r="AC23" s="472"/>
      <c r="AD23" s="474"/>
      <c r="AE23" s="475"/>
      <c r="AF23" s="470"/>
      <c r="AG23" s="470"/>
      <c r="AH23" s="470"/>
      <c r="AI23" s="471"/>
      <c r="AJ23" s="472"/>
      <c r="AK23" s="473"/>
      <c r="AL23" s="472"/>
      <c r="AM23" s="474"/>
      <c r="AN23" s="475"/>
      <c r="AO23" s="470"/>
      <c r="AP23" s="470"/>
      <c r="AQ23" s="470"/>
      <c r="AR23" s="471"/>
      <c r="AS23" s="472"/>
      <c r="AT23" s="473"/>
      <c r="AU23" s="472"/>
      <c r="AV23" s="474"/>
      <c r="AW23" s="475"/>
      <c r="AX23" s="470"/>
      <c r="AY23" s="470"/>
      <c r="AZ23" s="470"/>
      <c r="BA23" s="471"/>
      <c r="BB23" s="472"/>
      <c r="BC23" s="473"/>
      <c r="BD23" s="472"/>
      <c r="BE23" s="474"/>
      <c r="BF23" s="475"/>
      <c r="BG23" s="470"/>
      <c r="BH23" s="470"/>
      <c r="BI23" s="470"/>
      <c r="BJ23" s="471"/>
      <c r="BK23" s="472"/>
      <c r="BL23" s="473"/>
      <c r="BM23" s="472"/>
      <c r="BN23" s="474"/>
      <c r="BO23" s="475"/>
      <c r="BP23" s="470"/>
      <c r="BQ23" s="470"/>
      <c r="BR23" s="470"/>
      <c r="BS23" s="471"/>
      <c r="BT23" s="472"/>
      <c r="BU23" s="473"/>
      <c r="BV23" s="472"/>
      <c r="BW23" s="474"/>
      <c r="BX23" s="475"/>
      <c r="BY23" s="470"/>
      <c r="BZ23" s="470"/>
      <c r="CA23" s="470"/>
      <c r="CB23" s="471"/>
      <c r="CC23" s="472"/>
      <c r="CD23" s="473"/>
      <c r="CE23" s="472"/>
      <c r="CF23" s="474"/>
      <c r="CG23" s="475"/>
      <c r="CH23" s="470"/>
      <c r="CI23" s="470"/>
      <c r="CJ23" s="470"/>
      <c r="CK23" s="471"/>
      <c r="CL23" s="472"/>
      <c r="CM23" s="473"/>
      <c r="CN23" s="472"/>
      <c r="CO23" s="474"/>
      <c r="CP23" s="475"/>
      <c r="CQ23" s="470"/>
      <c r="CR23" s="470"/>
      <c r="CS23" s="470"/>
      <c r="CT23" s="471"/>
      <c r="CU23" s="472"/>
      <c r="CV23" s="473"/>
      <c r="CW23" s="476"/>
      <c r="CX23" s="474"/>
      <c r="CY23" s="475"/>
      <c r="CZ23" s="470"/>
      <c r="DA23" s="470"/>
      <c r="DB23" s="470"/>
      <c r="DC23" s="471"/>
      <c r="DD23" s="472"/>
      <c r="DE23" s="473"/>
      <c r="DF23" s="472"/>
      <c r="DG23" s="474"/>
      <c r="DH23" s="475"/>
      <c r="DI23" s="470"/>
      <c r="DJ23" s="470"/>
      <c r="DK23" s="470"/>
      <c r="DL23" s="471"/>
      <c r="DM23" s="472"/>
      <c r="DN23" s="473"/>
      <c r="DO23" s="472"/>
      <c r="DP23" s="474"/>
      <c r="DQ23" s="475"/>
      <c r="DR23" s="470"/>
      <c r="DS23" s="470"/>
      <c r="DT23" s="470"/>
      <c r="DU23" s="471"/>
      <c r="DV23" s="472"/>
      <c r="DW23" s="473"/>
      <c r="DX23" s="472"/>
      <c r="DY23" s="474"/>
      <c r="DZ23" s="475"/>
      <c r="EA23" s="470"/>
      <c r="EB23" s="470"/>
      <c r="EC23" s="470"/>
      <c r="ED23" s="471"/>
      <c r="EE23" s="472"/>
      <c r="EF23" s="473"/>
      <c r="EG23" s="472"/>
      <c r="EH23" s="474"/>
      <c r="EI23" s="475"/>
      <c r="EJ23" s="470"/>
      <c r="EK23" s="470"/>
      <c r="EL23" s="470"/>
      <c r="EM23" s="471"/>
      <c r="EN23" s="472"/>
      <c r="EO23" s="473"/>
      <c r="EP23" s="472"/>
      <c r="EQ23" s="474"/>
      <c r="ER23" s="475"/>
      <c r="ES23" s="470"/>
      <c r="ET23" s="470"/>
      <c r="EU23" s="470"/>
      <c r="EV23" s="471"/>
      <c r="EW23" s="472"/>
      <c r="EX23" s="473"/>
      <c r="EY23" s="472"/>
      <c r="EZ23" s="474"/>
      <c r="FA23" s="475"/>
      <c r="FB23" s="470"/>
      <c r="FC23" s="470"/>
      <c r="FD23" s="470"/>
      <c r="FE23" s="471"/>
      <c r="FF23" s="472"/>
      <c r="FG23" s="473"/>
      <c r="FH23" s="472"/>
      <c r="FI23" s="474"/>
      <c r="FJ23" s="475"/>
      <c r="FK23" s="470"/>
      <c r="FL23" s="470"/>
      <c r="FM23" s="470"/>
      <c r="FN23" s="471"/>
      <c r="FO23" s="472"/>
      <c r="FP23" s="473"/>
      <c r="FQ23" s="472"/>
      <c r="FR23" s="474"/>
      <c r="FS23" s="475"/>
      <c r="FT23" s="470"/>
      <c r="FU23" s="470"/>
      <c r="FV23" s="470"/>
      <c r="FW23" s="471"/>
      <c r="FX23" s="472"/>
      <c r="FY23" s="473"/>
      <c r="FZ23" s="472"/>
      <c r="GA23" s="474"/>
      <c r="GB23" s="475"/>
      <c r="GC23" s="470"/>
      <c r="GD23" s="470"/>
      <c r="GE23" s="470"/>
      <c r="GF23" s="471"/>
      <c r="GG23" s="472"/>
      <c r="GH23" s="473"/>
      <c r="GI23" s="472"/>
      <c r="GJ23" s="474"/>
      <c r="GK23" s="475"/>
      <c r="GL23" s="470"/>
      <c r="GM23" s="470"/>
      <c r="GN23" s="470"/>
      <c r="GO23" s="471"/>
      <c r="GP23" s="472"/>
      <c r="GQ23" s="473"/>
      <c r="GR23" s="472"/>
      <c r="GS23" s="474"/>
      <c r="GT23" s="475"/>
      <c r="GU23" s="477">
        <v>43353</v>
      </c>
      <c r="GV23" s="136"/>
      <c r="GW23" s="100"/>
      <c r="GX23" s="731" t="s">
        <v>813</v>
      </c>
      <c r="GY23" s="526">
        <v>4176</v>
      </c>
      <c r="GZ23" s="116"/>
      <c r="HA23" s="116"/>
    </row>
    <row r="24" spans="2:209" x14ac:dyDescent="0.25">
      <c r="B24" s="116"/>
      <c r="C24" s="124"/>
      <c r="D24" s="41"/>
      <c r="E24" s="42"/>
      <c r="F24" s="43"/>
      <c r="G24" s="44"/>
      <c r="H24" s="45"/>
      <c r="I24" s="46"/>
      <c r="J24" s="125" t="s">
        <v>438</v>
      </c>
      <c r="K24" s="494" t="s">
        <v>31</v>
      </c>
      <c r="L24" s="713" t="s">
        <v>737</v>
      </c>
      <c r="M24" s="146">
        <v>23460</v>
      </c>
      <c r="N24" s="87">
        <v>43331</v>
      </c>
      <c r="O24" s="575" t="s">
        <v>767</v>
      </c>
      <c r="P24" s="106">
        <v>29180</v>
      </c>
      <c r="Q24" s="150">
        <f t="shared" si="0"/>
        <v>5720</v>
      </c>
      <c r="R24" s="99">
        <v>32</v>
      </c>
      <c r="S24" s="658"/>
      <c r="T24" s="675"/>
      <c r="U24" s="45">
        <f t="shared" si="2"/>
        <v>933760</v>
      </c>
      <c r="V24" s="728" t="s">
        <v>113</v>
      </c>
      <c r="W24" s="468">
        <v>43353</v>
      </c>
      <c r="X24" s="538">
        <v>20880</v>
      </c>
      <c r="Y24" s="470"/>
      <c r="Z24" s="471"/>
      <c r="AA24" s="472"/>
      <c r="AB24" s="473"/>
      <c r="AC24" s="472"/>
      <c r="AD24" s="474"/>
      <c r="AE24" s="475"/>
      <c r="AF24" s="470"/>
      <c r="AG24" s="470"/>
      <c r="AH24" s="470"/>
      <c r="AI24" s="471"/>
      <c r="AJ24" s="472"/>
      <c r="AK24" s="473"/>
      <c r="AL24" s="472"/>
      <c r="AM24" s="474"/>
      <c r="AN24" s="475"/>
      <c r="AO24" s="470"/>
      <c r="AP24" s="470"/>
      <c r="AQ24" s="470"/>
      <c r="AR24" s="471"/>
      <c r="AS24" s="472"/>
      <c r="AT24" s="473"/>
      <c r="AU24" s="472"/>
      <c r="AV24" s="474"/>
      <c r="AW24" s="475"/>
      <c r="AX24" s="470"/>
      <c r="AY24" s="470"/>
      <c r="AZ24" s="470"/>
      <c r="BA24" s="471"/>
      <c r="BB24" s="472"/>
      <c r="BC24" s="473"/>
      <c r="BD24" s="472"/>
      <c r="BE24" s="474"/>
      <c r="BF24" s="475"/>
      <c r="BG24" s="470"/>
      <c r="BH24" s="470"/>
      <c r="BI24" s="470"/>
      <c r="BJ24" s="471"/>
      <c r="BK24" s="472"/>
      <c r="BL24" s="473"/>
      <c r="BM24" s="472"/>
      <c r="BN24" s="474"/>
      <c r="BO24" s="475"/>
      <c r="BP24" s="470"/>
      <c r="BQ24" s="470"/>
      <c r="BR24" s="470"/>
      <c r="BS24" s="471"/>
      <c r="BT24" s="472"/>
      <c r="BU24" s="473"/>
      <c r="BV24" s="472"/>
      <c r="BW24" s="474"/>
      <c r="BX24" s="475"/>
      <c r="BY24" s="470"/>
      <c r="BZ24" s="470"/>
      <c r="CA24" s="470"/>
      <c r="CB24" s="471"/>
      <c r="CC24" s="472"/>
      <c r="CD24" s="473"/>
      <c r="CE24" s="472"/>
      <c r="CF24" s="474"/>
      <c r="CG24" s="475"/>
      <c r="CH24" s="470"/>
      <c r="CI24" s="470"/>
      <c r="CJ24" s="470"/>
      <c r="CK24" s="471"/>
      <c r="CL24" s="472"/>
      <c r="CM24" s="473"/>
      <c r="CN24" s="472"/>
      <c r="CO24" s="474"/>
      <c r="CP24" s="475"/>
      <c r="CQ24" s="470"/>
      <c r="CR24" s="470"/>
      <c r="CS24" s="470"/>
      <c r="CT24" s="471"/>
      <c r="CU24" s="472"/>
      <c r="CV24" s="473"/>
      <c r="CW24" s="476"/>
      <c r="CX24" s="474"/>
      <c r="CY24" s="475"/>
      <c r="CZ24" s="470"/>
      <c r="DA24" s="470"/>
      <c r="DB24" s="470"/>
      <c r="DC24" s="471"/>
      <c r="DD24" s="472"/>
      <c r="DE24" s="473"/>
      <c r="DF24" s="472"/>
      <c r="DG24" s="474"/>
      <c r="DH24" s="475"/>
      <c r="DI24" s="470"/>
      <c r="DJ24" s="470"/>
      <c r="DK24" s="470"/>
      <c r="DL24" s="471"/>
      <c r="DM24" s="472"/>
      <c r="DN24" s="473"/>
      <c r="DO24" s="472"/>
      <c r="DP24" s="474"/>
      <c r="DQ24" s="475"/>
      <c r="DR24" s="470"/>
      <c r="DS24" s="470"/>
      <c r="DT24" s="470"/>
      <c r="DU24" s="471"/>
      <c r="DV24" s="472"/>
      <c r="DW24" s="473"/>
      <c r="DX24" s="472"/>
      <c r="DY24" s="474"/>
      <c r="DZ24" s="475"/>
      <c r="EA24" s="470"/>
      <c r="EB24" s="470"/>
      <c r="EC24" s="470"/>
      <c r="ED24" s="471"/>
      <c r="EE24" s="472"/>
      <c r="EF24" s="473"/>
      <c r="EG24" s="472"/>
      <c r="EH24" s="474"/>
      <c r="EI24" s="475"/>
      <c r="EJ24" s="470"/>
      <c r="EK24" s="470"/>
      <c r="EL24" s="470"/>
      <c r="EM24" s="471"/>
      <c r="EN24" s="472"/>
      <c r="EO24" s="473"/>
      <c r="EP24" s="472"/>
      <c r="EQ24" s="474"/>
      <c r="ER24" s="475"/>
      <c r="ES24" s="470"/>
      <c r="ET24" s="470"/>
      <c r="EU24" s="470"/>
      <c r="EV24" s="471"/>
      <c r="EW24" s="472"/>
      <c r="EX24" s="473"/>
      <c r="EY24" s="472"/>
      <c r="EZ24" s="474"/>
      <c r="FA24" s="475"/>
      <c r="FB24" s="470"/>
      <c r="FC24" s="470"/>
      <c r="FD24" s="470"/>
      <c r="FE24" s="471"/>
      <c r="FF24" s="472"/>
      <c r="FG24" s="473"/>
      <c r="FH24" s="472"/>
      <c r="FI24" s="474"/>
      <c r="FJ24" s="475"/>
      <c r="FK24" s="470"/>
      <c r="FL24" s="470"/>
      <c r="FM24" s="470"/>
      <c r="FN24" s="471"/>
      <c r="FO24" s="472"/>
      <c r="FP24" s="473"/>
      <c r="FQ24" s="472"/>
      <c r="FR24" s="474"/>
      <c r="FS24" s="475"/>
      <c r="FT24" s="470"/>
      <c r="FU24" s="470"/>
      <c r="FV24" s="470"/>
      <c r="FW24" s="471"/>
      <c r="FX24" s="472"/>
      <c r="FY24" s="473"/>
      <c r="FZ24" s="472"/>
      <c r="GA24" s="474"/>
      <c r="GB24" s="475"/>
      <c r="GC24" s="470"/>
      <c r="GD24" s="470"/>
      <c r="GE24" s="470"/>
      <c r="GF24" s="471"/>
      <c r="GG24" s="472"/>
      <c r="GH24" s="473"/>
      <c r="GI24" s="472"/>
      <c r="GJ24" s="474"/>
      <c r="GK24" s="475"/>
      <c r="GL24" s="470"/>
      <c r="GM24" s="470"/>
      <c r="GN24" s="470"/>
      <c r="GO24" s="471"/>
      <c r="GP24" s="472"/>
      <c r="GQ24" s="473"/>
      <c r="GR24" s="472"/>
      <c r="GS24" s="474"/>
      <c r="GT24" s="475"/>
      <c r="GU24" s="477">
        <v>43353</v>
      </c>
      <c r="GV24" s="136"/>
      <c r="GW24" s="100"/>
      <c r="GX24" s="731" t="s">
        <v>813</v>
      </c>
      <c r="GY24" s="526">
        <v>4176</v>
      </c>
      <c r="GZ24" s="116"/>
      <c r="HA24" s="116"/>
    </row>
    <row r="25" spans="2:209" ht="18.75" x14ac:dyDescent="0.3">
      <c r="B25" s="116"/>
      <c r="C25" s="124"/>
      <c r="D25" s="41"/>
      <c r="E25" s="42"/>
      <c r="F25" s="43"/>
      <c r="G25" s="44"/>
      <c r="H25" s="45"/>
      <c r="I25" s="46"/>
      <c r="J25" s="125" t="s">
        <v>270</v>
      </c>
      <c r="K25" s="494" t="s">
        <v>527</v>
      </c>
      <c r="L25" s="713" t="s">
        <v>738</v>
      </c>
      <c r="M25" s="105">
        <v>21230</v>
      </c>
      <c r="N25" s="87">
        <v>43332</v>
      </c>
      <c r="O25" s="578">
        <v>218</v>
      </c>
      <c r="P25" s="106">
        <v>21180</v>
      </c>
      <c r="Q25" s="150">
        <f t="shared" si="0"/>
        <v>-50</v>
      </c>
      <c r="R25" s="99">
        <v>41.2</v>
      </c>
      <c r="S25" s="99"/>
      <c r="T25" s="99"/>
      <c r="U25" s="45">
        <f t="shared" si="2"/>
        <v>872616.00000000012</v>
      </c>
      <c r="V25" s="153" t="s">
        <v>113</v>
      </c>
      <c r="W25" s="148">
        <v>43341</v>
      </c>
      <c r="X25" s="154"/>
      <c r="Y25" s="111"/>
      <c r="Z25" s="110"/>
      <c r="AA25" s="130"/>
      <c r="AB25" s="131"/>
      <c r="AC25" s="130"/>
      <c r="AD25" s="132"/>
      <c r="AE25" s="133"/>
      <c r="AF25" s="111"/>
      <c r="AG25" s="111"/>
      <c r="AH25" s="111"/>
      <c r="AI25" s="110"/>
      <c r="AJ25" s="130"/>
      <c r="AK25" s="131"/>
      <c r="AL25" s="130"/>
      <c r="AM25" s="132"/>
      <c r="AN25" s="133"/>
      <c r="AO25" s="111"/>
      <c r="AP25" s="111"/>
      <c r="AQ25" s="111"/>
      <c r="AR25" s="110"/>
      <c r="AS25" s="130"/>
      <c r="AT25" s="131"/>
      <c r="AU25" s="130"/>
      <c r="AV25" s="132"/>
      <c r="AW25" s="133"/>
      <c r="AX25" s="111"/>
      <c r="AY25" s="111"/>
      <c r="AZ25" s="111"/>
      <c r="BA25" s="110"/>
      <c r="BB25" s="130"/>
      <c r="BC25" s="131"/>
      <c r="BD25" s="130"/>
      <c r="BE25" s="132"/>
      <c r="BF25" s="133"/>
      <c r="BG25" s="111"/>
      <c r="BH25" s="111"/>
      <c r="BI25" s="111"/>
      <c r="BJ25" s="110"/>
      <c r="BK25" s="130"/>
      <c r="BL25" s="131"/>
      <c r="BM25" s="130"/>
      <c r="BN25" s="132"/>
      <c r="BO25" s="133"/>
      <c r="BP25" s="111"/>
      <c r="BQ25" s="111"/>
      <c r="BR25" s="111"/>
      <c r="BS25" s="110"/>
      <c r="BT25" s="130"/>
      <c r="BU25" s="131"/>
      <c r="BV25" s="130"/>
      <c r="BW25" s="132"/>
      <c r="BX25" s="133"/>
      <c r="BY25" s="111"/>
      <c r="BZ25" s="111"/>
      <c r="CA25" s="111"/>
      <c r="CB25" s="110"/>
      <c r="CC25" s="130"/>
      <c r="CD25" s="131"/>
      <c r="CE25" s="130"/>
      <c r="CF25" s="132"/>
      <c r="CG25" s="133"/>
      <c r="CH25" s="111"/>
      <c r="CI25" s="111"/>
      <c r="CJ25" s="111"/>
      <c r="CK25" s="110"/>
      <c r="CL25" s="130"/>
      <c r="CM25" s="131"/>
      <c r="CN25" s="130"/>
      <c r="CO25" s="132"/>
      <c r="CP25" s="133"/>
      <c r="CQ25" s="111"/>
      <c r="CR25" s="111"/>
      <c r="CS25" s="111"/>
      <c r="CT25" s="110"/>
      <c r="CU25" s="130"/>
      <c r="CV25" s="131"/>
      <c r="CW25" s="134"/>
      <c r="CX25" s="132"/>
      <c r="CY25" s="133"/>
      <c r="CZ25" s="111"/>
      <c r="DA25" s="111"/>
      <c r="DB25" s="111"/>
      <c r="DC25" s="110"/>
      <c r="DD25" s="130"/>
      <c r="DE25" s="131"/>
      <c r="DF25" s="130"/>
      <c r="DG25" s="132"/>
      <c r="DH25" s="133"/>
      <c r="DI25" s="111"/>
      <c r="DJ25" s="111"/>
      <c r="DK25" s="111"/>
      <c r="DL25" s="110"/>
      <c r="DM25" s="130"/>
      <c r="DN25" s="131"/>
      <c r="DO25" s="130"/>
      <c r="DP25" s="132"/>
      <c r="DQ25" s="133"/>
      <c r="DR25" s="111"/>
      <c r="DS25" s="111"/>
      <c r="DT25" s="111"/>
      <c r="DU25" s="110"/>
      <c r="DV25" s="130"/>
      <c r="DW25" s="131"/>
      <c r="DX25" s="130"/>
      <c r="DY25" s="132"/>
      <c r="DZ25" s="133"/>
      <c r="EA25" s="111"/>
      <c r="EB25" s="111"/>
      <c r="EC25" s="111"/>
      <c r="ED25" s="110"/>
      <c r="EE25" s="130"/>
      <c r="EF25" s="131"/>
      <c r="EG25" s="130"/>
      <c r="EH25" s="132"/>
      <c r="EI25" s="133"/>
      <c r="EJ25" s="111"/>
      <c r="EK25" s="111"/>
      <c r="EL25" s="111"/>
      <c r="EM25" s="110"/>
      <c r="EN25" s="130"/>
      <c r="EO25" s="131"/>
      <c r="EP25" s="130"/>
      <c r="EQ25" s="132"/>
      <c r="ER25" s="133"/>
      <c r="ES25" s="111"/>
      <c r="ET25" s="111"/>
      <c r="EU25" s="111"/>
      <c r="EV25" s="110"/>
      <c r="EW25" s="130"/>
      <c r="EX25" s="131"/>
      <c r="EY25" s="130"/>
      <c r="EZ25" s="132"/>
      <c r="FA25" s="133"/>
      <c r="FB25" s="111"/>
      <c r="FC25" s="111"/>
      <c r="FD25" s="111"/>
      <c r="FE25" s="110"/>
      <c r="FF25" s="130"/>
      <c r="FG25" s="131"/>
      <c r="FH25" s="130"/>
      <c r="FI25" s="132"/>
      <c r="FJ25" s="133"/>
      <c r="FK25" s="111"/>
      <c r="FL25" s="111"/>
      <c r="FM25" s="111"/>
      <c r="FN25" s="110"/>
      <c r="FO25" s="130"/>
      <c r="FP25" s="131"/>
      <c r="FQ25" s="130"/>
      <c r="FR25" s="132"/>
      <c r="FS25" s="133"/>
      <c r="FT25" s="111"/>
      <c r="FU25" s="111"/>
      <c r="FV25" s="111"/>
      <c r="FW25" s="110"/>
      <c r="FX25" s="130"/>
      <c r="FY25" s="131"/>
      <c r="FZ25" s="130"/>
      <c r="GA25" s="132"/>
      <c r="GB25" s="133"/>
      <c r="GC25" s="111"/>
      <c r="GD25" s="111"/>
      <c r="GE25" s="111"/>
      <c r="GF25" s="110"/>
      <c r="GG25" s="130"/>
      <c r="GH25" s="131"/>
      <c r="GI25" s="130"/>
      <c r="GJ25" s="132"/>
      <c r="GK25" s="133"/>
      <c r="GL25" s="111"/>
      <c r="GM25" s="111"/>
      <c r="GN25" s="111"/>
      <c r="GO25" s="110"/>
      <c r="GP25" s="130"/>
      <c r="GQ25" s="131"/>
      <c r="GR25" s="130"/>
      <c r="GS25" s="132"/>
      <c r="GT25" s="133"/>
      <c r="GU25" s="135"/>
      <c r="GV25" s="136"/>
      <c r="GW25" s="100"/>
      <c r="GX25" s="731" t="s">
        <v>813</v>
      </c>
      <c r="GY25" s="526">
        <v>4176</v>
      </c>
      <c r="GZ25" s="116"/>
      <c r="HA25" s="116"/>
    </row>
    <row r="26" spans="2:209" ht="18.75" x14ac:dyDescent="0.3">
      <c r="B26" s="116"/>
      <c r="C26" s="124"/>
      <c r="D26" s="41"/>
      <c r="E26" s="42"/>
      <c r="F26" s="43"/>
      <c r="G26" s="44"/>
      <c r="H26" s="45"/>
      <c r="I26" s="46"/>
      <c r="J26" s="125" t="s">
        <v>270</v>
      </c>
      <c r="K26" s="494" t="s">
        <v>723</v>
      </c>
      <c r="L26" s="713" t="s">
        <v>738</v>
      </c>
      <c r="M26" s="105">
        <v>19850</v>
      </c>
      <c r="N26" s="87">
        <v>43334</v>
      </c>
      <c r="O26" s="578">
        <v>219</v>
      </c>
      <c r="P26" s="106">
        <v>19850</v>
      </c>
      <c r="Q26" s="150">
        <f t="shared" si="0"/>
        <v>0</v>
      </c>
      <c r="R26" s="99">
        <v>41.2</v>
      </c>
      <c r="S26" s="99"/>
      <c r="T26" s="99"/>
      <c r="U26" s="45">
        <f t="shared" si="2"/>
        <v>817820</v>
      </c>
      <c r="V26" s="153" t="s">
        <v>113</v>
      </c>
      <c r="W26" s="148">
        <v>43343</v>
      </c>
      <c r="X26" s="154"/>
      <c r="Y26" s="111"/>
      <c r="Z26" s="110"/>
      <c r="AA26" s="130"/>
      <c r="AB26" s="131"/>
      <c r="AC26" s="130"/>
      <c r="AD26" s="132"/>
      <c r="AE26" s="133"/>
      <c r="AF26" s="111"/>
      <c r="AG26" s="111"/>
      <c r="AH26" s="111"/>
      <c r="AI26" s="110"/>
      <c r="AJ26" s="130"/>
      <c r="AK26" s="131"/>
      <c r="AL26" s="130"/>
      <c r="AM26" s="132"/>
      <c r="AN26" s="133"/>
      <c r="AO26" s="111"/>
      <c r="AP26" s="111"/>
      <c r="AQ26" s="111"/>
      <c r="AR26" s="110"/>
      <c r="AS26" s="130"/>
      <c r="AT26" s="131"/>
      <c r="AU26" s="130"/>
      <c r="AV26" s="132"/>
      <c r="AW26" s="133"/>
      <c r="AX26" s="111"/>
      <c r="AY26" s="111"/>
      <c r="AZ26" s="111"/>
      <c r="BA26" s="110"/>
      <c r="BB26" s="130"/>
      <c r="BC26" s="131"/>
      <c r="BD26" s="130"/>
      <c r="BE26" s="132"/>
      <c r="BF26" s="133"/>
      <c r="BG26" s="111"/>
      <c r="BH26" s="111"/>
      <c r="BI26" s="111"/>
      <c r="BJ26" s="110"/>
      <c r="BK26" s="130"/>
      <c r="BL26" s="131"/>
      <c r="BM26" s="130"/>
      <c r="BN26" s="132"/>
      <c r="BO26" s="133"/>
      <c r="BP26" s="111"/>
      <c r="BQ26" s="111"/>
      <c r="BR26" s="111"/>
      <c r="BS26" s="110"/>
      <c r="BT26" s="130"/>
      <c r="BU26" s="131"/>
      <c r="BV26" s="130"/>
      <c r="BW26" s="132"/>
      <c r="BX26" s="133"/>
      <c r="BY26" s="111"/>
      <c r="BZ26" s="111"/>
      <c r="CA26" s="111"/>
      <c r="CB26" s="110"/>
      <c r="CC26" s="130"/>
      <c r="CD26" s="131"/>
      <c r="CE26" s="130"/>
      <c r="CF26" s="132"/>
      <c r="CG26" s="133"/>
      <c r="CH26" s="111"/>
      <c r="CI26" s="111"/>
      <c r="CJ26" s="111"/>
      <c r="CK26" s="110"/>
      <c r="CL26" s="130"/>
      <c r="CM26" s="131"/>
      <c r="CN26" s="130"/>
      <c r="CO26" s="132"/>
      <c r="CP26" s="133"/>
      <c r="CQ26" s="111"/>
      <c r="CR26" s="111"/>
      <c r="CS26" s="111"/>
      <c r="CT26" s="110"/>
      <c r="CU26" s="130"/>
      <c r="CV26" s="131"/>
      <c r="CW26" s="134"/>
      <c r="CX26" s="132"/>
      <c r="CY26" s="133"/>
      <c r="CZ26" s="111"/>
      <c r="DA26" s="111"/>
      <c r="DB26" s="111"/>
      <c r="DC26" s="110"/>
      <c r="DD26" s="130"/>
      <c r="DE26" s="131"/>
      <c r="DF26" s="130"/>
      <c r="DG26" s="132"/>
      <c r="DH26" s="133"/>
      <c r="DI26" s="111"/>
      <c r="DJ26" s="111"/>
      <c r="DK26" s="111"/>
      <c r="DL26" s="110"/>
      <c r="DM26" s="130"/>
      <c r="DN26" s="131"/>
      <c r="DO26" s="130"/>
      <c r="DP26" s="132"/>
      <c r="DQ26" s="133"/>
      <c r="DR26" s="111"/>
      <c r="DS26" s="111"/>
      <c r="DT26" s="111"/>
      <c r="DU26" s="110"/>
      <c r="DV26" s="130"/>
      <c r="DW26" s="131"/>
      <c r="DX26" s="130"/>
      <c r="DY26" s="132"/>
      <c r="DZ26" s="133"/>
      <c r="EA26" s="111"/>
      <c r="EB26" s="111"/>
      <c r="EC26" s="111"/>
      <c r="ED26" s="110"/>
      <c r="EE26" s="130"/>
      <c r="EF26" s="131"/>
      <c r="EG26" s="130"/>
      <c r="EH26" s="132"/>
      <c r="EI26" s="133"/>
      <c r="EJ26" s="111"/>
      <c r="EK26" s="111"/>
      <c r="EL26" s="111"/>
      <c r="EM26" s="110"/>
      <c r="EN26" s="130"/>
      <c r="EO26" s="131"/>
      <c r="EP26" s="130"/>
      <c r="EQ26" s="132"/>
      <c r="ER26" s="133"/>
      <c r="ES26" s="111"/>
      <c r="ET26" s="111"/>
      <c r="EU26" s="111"/>
      <c r="EV26" s="110"/>
      <c r="EW26" s="130"/>
      <c r="EX26" s="131"/>
      <c r="EY26" s="130"/>
      <c r="EZ26" s="132"/>
      <c r="FA26" s="133"/>
      <c r="FB26" s="111"/>
      <c r="FC26" s="111"/>
      <c r="FD26" s="111"/>
      <c r="FE26" s="110"/>
      <c r="FF26" s="130"/>
      <c r="FG26" s="131"/>
      <c r="FH26" s="130"/>
      <c r="FI26" s="132"/>
      <c r="FJ26" s="133"/>
      <c r="FK26" s="111"/>
      <c r="FL26" s="111"/>
      <c r="FM26" s="111"/>
      <c r="FN26" s="110"/>
      <c r="FO26" s="130"/>
      <c r="FP26" s="131"/>
      <c r="FQ26" s="130"/>
      <c r="FR26" s="132"/>
      <c r="FS26" s="133"/>
      <c r="FT26" s="111"/>
      <c r="FU26" s="111"/>
      <c r="FV26" s="111"/>
      <c r="FW26" s="110"/>
      <c r="FX26" s="130"/>
      <c r="FY26" s="131"/>
      <c r="FZ26" s="130"/>
      <c r="GA26" s="132"/>
      <c r="GB26" s="133"/>
      <c r="GC26" s="111"/>
      <c r="GD26" s="111"/>
      <c r="GE26" s="111"/>
      <c r="GF26" s="110"/>
      <c r="GG26" s="130"/>
      <c r="GH26" s="131"/>
      <c r="GI26" s="130"/>
      <c r="GJ26" s="132"/>
      <c r="GK26" s="133"/>
      <c r="GL26" s="111"/>
      <c r="GM26" s="111"/>
      <c r="GN26" s="111"/>
      <c r="GO26" s="110"/>
      <c r="GP26" s="130"/>
      <c r="GQ26" s="131"/>
      <c r="GR26" s="130"/>
      <c r="GS26" s="132"/>
      <c r="GT26" s="133"/>
      <c r="GU26" s="135"/>
      <c r="GV26" s="136"/>
      <c r="GW26" s="100"/>
      <c r="GX26" s="731" t="s">
        <v>813</v>
      </c>
      <c r="GY26" s="526">
        <v>4176</v>
      </c>
      <c r="GZ26" s="116"/>
      <c r="HA26" s="116"/>
    </row>
    <row r="27" spans="2:209" x14ac:dyDescent="0.25">
      <c r="B27" s="116"/>
      <c r="C27" s="124"/>
      <c r="D27" s="41"/>
      <c r="E27" s="42"/>
      <c r="F27" s="43"/>
      <c r="G27" s="44"/>
      <c r="H27" s="45"/>
      <c r="I27" s="46"/>
      <c r="J27" s="104" t="s">
        <v>32</v>
      </c>
      <c r="K27" s="494" t="s">
        <v>30</v>
      </c>
      <c r="L27" s="713" t="s">
        <v>746</v>
      </c>
      <c r="M27" s="105">
        <v>11460</v>
      </c>
      <c r="N27" s="87">
        <v>43335</v>
      </c>
      <c r="O27" s="466" t="s">
        <v>773</v>
      </c>
      <c r="P27" s="106">
        <v>14260</v>
      </c>
      <c r="Q27" s="150">
        <f t="shared" si="0"/>
        <v>2800</v>
      </c>
      <c r="R27" s="99">
        <v>32</v>
      </c>
      <c r="S27" s="99"/>
      <c r="T27" s="99"/>
      <c r="U27" s="45">
        <f t="shared" si="2"/>
        <v>456320</v>
      </c>
      <c r="V27" s="467" t="s">
        <v>113</v>
      </c>
      <c r="W27" s="468">
        <v>43354</v>
      </c>
      <c r="X27" s="469">
        <v>10857.6</v>
      </c>
      <c r="Y27" s="470"/>
      <c r="Z27" s="471"/>
      <c r="AA27" s="472"/>
      <c r="AB27" s="473"/>
      <c r="AC27" s="472"/>
      <c r="AD27" s="474"/>
      <c r="AE27" s="475"/>
      <c r="AF27" s="470"/>
      <c r="AG27" s="470"/>
      <c r="AH27" s="470"/>
      <c r="AI27" s="471"/>
      <c r="AJ27" s="472"/>
      <c r="AK27" s="473"/>
      <c r="AL27" s="472"/>
      <c r="AM27" s="474"/>
      <c r="AN27" s="475"/>
      <c r="AO27" s="470"/>
      <c r="AP27" s="470"/>
      <c r="AQ27" s="470"/>
      <c r="AR27" s="471"/>
      <c r="AS27" s="472"/>
      <c r="AT27" s="473"/>
      <c r="AU27" s="472"/>
      <c r="AV27" s="474"/>
      <c r="AW27" s="475"/>
      <c r="AX27" s="470"/>
      <c r="AY27" s="470"/>
      <c r="AZ27" s="470"/>
      <c r="BA27" s="471"/>
      <c r="BB27" s="472"/>
      <c r="BC27" s="473"/>
      <c r="BD27" s="472"/>
      <c r="BE27" s="474"/>
      <c r="BF27" s="475"/>
      <c r="BG27" s="470"/>
      <c r="BH27" s="470"/>
      <c r="BI27" s="470"/>
      <c r="BJ27" s="471"/>
      <c r="BK27" s="472"/>
      <c r="BL27" s="473"/>
      <c r="BM27" s="472"/>
      <c r="BN27" s="474"/>
      <c r="BO27" s="475"/>
      <c r="BP27" s="470"/>
      <c r="BQ27" s="470"/>
      <c r="BR27" s="470"/>
      <c r="BS27" s="471"/>
      <c r="BT27" s="472"/>
      <c r="BU27" s="473"/>
      <c r="BV27" s="472"/>
      <c r="BW27" s="474"/>
      <c r="BX27" s="475"/>
      <c r="BY27" s="470"/>
      <c r="BZ27" s="470"/>
      <c r="CA27" s="470"/>
      <c r="CB27" s="471"/>
      <c r="CC27" s="472"/>
      <c r="CD27" s="473"/>
      <c r="CE27" s="472"/>
      <c r="CF27" s="474"/>
      <c r="CG27" s="475"/>
      <c r="CH27" s="470"/>
      <c r="CI27" s="470"/>
      <c r="CJ27" s="470"/>
      <c r="CK27" s="471"/>
      <c r="CL27" s="472"/>
      <c r="CM27" s="473"/>
      <c r="CN27" s="472"/>
      <c r="CO27" s="474"/>
      <c r="CP27" s="475"/>
      <c r="CQ27" s="470"/>
      <c r="CR27" s="470"/>
      <c r="CS27" s="470"/>
      <c r="CT27" s="471"/>
      <c r="CU27" s="472"/>
      <c r="CV27" s="473"/>
      <c r="CW27" s="476"/>
      <c r="CX27" s="474"/>
      <c r="CY27" s="475"/>
      <c r="CZ27" s="470"/>
      <c r="DA27" s="470"/>
      <c r="DB27" s="470"/>
      <c r="DC27" s="471"/>
      <c r="DD27" s="472"/>
      <c r="DE27" s="473"/>
      <c r="DF27" s="472"/>
      <c r="DG27" s="474"/>
      <c r="DH27" s="475"/>
      <c r="DI27" s="470"/>
      <c r="DJ27" s="470"/>
      <c r="DK27" s="470"/>
      <c r="DL27" s="471"/>
      <c r="DM27" s="472"/>
      <c r="DN27" s="473"/>
      <c r="DO27" s="472"/>
      <c r="DP27" s="474"/>
      <c r="DQ27" s="475"/>
      <c r="DR27" s="470"/>
      <c r="DS27" s="470"/>
      <c r="DT27" s="470"/>
      <c r="DU27" s="471"/>
      <c r="DV27" s="472"/>
      <c r="DW27" s="473"/>
      <c r="DX27" s="472"/>
      <c r="DY27" s="474"/>
      <c r="DZ27" s="475"/>
      <c r="EA27" s="470"/>
      <c r="EB27" s="470"/>
      <c r="EC27" s="470"/>
      <c r="ED27" s="471"/>
      <c r="EE27" s="472"/>
      <c r="EF27" s="473"/>
      <c r="EG27" s="472"/>
      <c r="EH27" s="474"/>
      <c r="EI27" s="475"/>
      <c r="EJ27" s="470"/>
      <c r="EK27" s="470"/>
      <c r="EL27" s="470"/>
      <c r="EM27" s="471"/>
      <c r="EN27" s="472"/>
      <c r="EO27" s="473"/>
      <c r="EP27" s="472"/>
      <c r="EQ27" s="474"/>
      <c r="ER27" s="475"/>
      <c r="ES27" s="470"/>
      <c r="ET27" s="470"/>
      <c r="EU27" s="470"/>
      <c r="EV27" s="471"/>
      <c r="EW27" s="472"/>
      <c r="EX27" s="473"/>
      <c r="EY27" s="472"/>
      <c r="EZ27" s="474"/>
      <c r="FA27" s="475"/>
      <c r="FB27" s="470"/>
      <c r="FC27" s="470"/>
      <c r="FD27" s="470"/>
      <c r="FE27" s="471"/>
      <c r="FF27" s="472"/>
      <c r="FG27" s="473"/>
      <c r="FH27" s="472"/>
      <c r="FI27" s="474"/>
      <c r="FJ27" s="475"/>
      <c r="FK27" s="470"/>
      <c r="FL27" s="470"/>
      <c r="FM27" s="470"/>
      <c r="FN27" s="471"/>
      <c r="FO27" s="472"/>
      <c r="FP27" s="473"/>
      <c r="FQ27" s="472"/>
      <c r="FR27" s="474"/>
      <c r="FS27" s="475"/>
      <c r="FT27" s="470"/>
      <c r="FU27" s="470"/>
      <c r="FV27" s="470"/>
      <c r="FW27" s="471"/>
      <c r="FX27" s="472"/>
      <c r="FY27" s="473"/>
      <c r="FZ27" s="472"/>
      <c r="GA27" s="474"/>
      <c r="GB27" s="475"/>
      <c r="GC27" s="470"/>
      <c r="GD27" s="470"/>
      <c r="GE27" s="470"/>
      <c r="GF27" s="471"/>
      <c r="GG27" s="472"/>
      <c r="GH27" s="473"/>
      <c r="GI27" s="472"/>
      <c r="GJ27" s="474"/>
      <c r="GK27" s="475"/>
      <c r="GL27" s="470"/>
      <c r="GM27" s="470"/>
      <c r="GN27" s="470"/>
      <c r="GO27" s="471"/>
      <c r="GP27" s="472"/>
      <c r="GQ27" s="473"/>
      <c r="GR27" s="472"/>
      <c r="GS27" s="474"/>
      <c r="GT27" s="475"/>
      <c r="GU27" s="477">
        <v>43354</v>
      </c>
      <c r="GV27" s="136">
        <v>18928</v>
      </c>
      <c r="GW27" s="100" t="s">
        <v>729</v>
      </c>
      <c r="GX27" s="732" t="s">
        <v>813</v>
      </c>
      <c r="GY27" s="526">
        <v>2320</v>
      </c>
      <c r="GZ27" s="116"/>
      <c r="HA27" s="116"/>
    </row>
    <row r="28" spans="2:209" x14ac:dyDescent="0.25">
      <c r="B28" s="116"/>
      <c r="C28" s="124"/>
      <c r="D28" s="41"/>
      <c r="E28" s="42"/>
      <c r="F28" s="43"/>
      <c r="G28" s="44"/>
      <c r="H28" s="45"/>
      <c r="I28" s="46"/>
      <c r="J28" s="104" t="s">
        <v>158</v>
      </c>
      <c r="K28" s="494" t="s">
        <v>279</v>
      </c>
      <c r="L28" s="713" t="s">
        <v>746</v>
      </c>
      <c r="M28" s="105">
        <v>17270</v>
      </c>
      <c r="N28" s="87">
        <v>43335</v>
      </c>
      <c r="O28" s="466" t="s">
        <v>772</v>
      </c>
      <c r="P28" s="106">
        <v>22360</v>
      </c>
      <c r="Q28" s="150">
        <f t="shared" si="0"/>
        <v>5090</v>
      </c>
      <c r="R28" s="99">
        <v>32</v>
      </c>
      <c r="S28" s="821"/>
      <c r="T28" s="822"/>
      <c r="U28" s="45">
        <f t="shared" si="2"/>
        <v>715520</v>
      </c>
      <c r="V28" s="539" t="s">
        <v>113</v>
      </c>
      <c r="W28" s="468">
        <v>43354</v>
      </c>
      <c r="X28" s="469">
        <v>16620.48</v>
      </c>
      <c r="Y28" s="470"/>
      <c r="Z28" s="471"/>
      <c r="AA28" s="472"/>
      <c r="AB28" s="473"/>
      <c r="AC28" s="472"/>
      <c r="AD28" s="474"/>
      <c r="AE28" s="475"/>
      <c r="AF28" s="470"/>
      <c r="AG28" s="470"/>
      <c r="AH28" s="470"/>
      <c r="AI28" s="471"/>
      <c r="AJ28" s="472"/>
      <c r="AK28" s="473"/>
      <c r="AL28" s="472"/>
      <c r="AM28" s="474"/>
      <c r="AN28" s="475"/>
      <c r="AO28" s="470"/>
      <c r="AP28" s="470"/>
      <c r="AQ28" s="470"/>
      <c r="AR28" s="471"/>
      <c r="AS28" s="472"/>
      <c r="AT28" s="473"/>
      <c r="AU28" s="472"/>
      <c r="AV28" s="474"/>
      <c r="AW28" s="475"/>
      <c r="AX28" s="470"/>
      <c r="AY28" s="470"/>
      <c r="AZ28" s="470"/>
      <c r="BA28" s="471"/>
      <c r="BB28" s="472"/>
      <c r="BC28" s="473"/>
      <c r="BD28" s="472"/>
      <c r="BE28" s="474"/>
      <c r="BF28" s="475"/>
      <c r="BG28" s="470"/>
      <c r="BH28" s="470"/>
      <c r="BI28" s="470"/>
      <c r="BJ28" s="471"/>
      <c r="BK28" s="472"/>
      <c r="BL28" s="473"/>
      <c r="BM28" s="472"/>
      <c r="BN28" s="474"/>
      <c r="BO28" s="475"/>
      <c r="BP28" s="470"/>
      <c r="BQ28" s="470"/>
      <c r="BR28" s="470"/>
      <c r="BS28" s="471"/>
      <c r="BT28" s="472"/>
      <c r="BU28" s="473"/>
      <c r="BV28" s="472"/>
      <c r="BW28" s="474"/>
      <c r="BX28" s="475"/>
      <c r="BY28" s="470"/>
      <c r="BZ28" s="470"/>
      <c r="CA28" s="470"/>
      <c r="CB28" s="471"/>
      <c r="CC28" s="472"/>
      <c r="CD28" s="473"/>
      <c r="CE28" s="472"/>
      <c r="CF28" s="474"/>
      <c r="CG28" s="475"/>
      <c r="CH28" s="470"/>
      <c r="CI28" s="470"/>
      <c r="CJ28" s="470"/>
      <c r="CK28" s="471"/>
      <c r="CL28" s="472"/>
      <c r="CM28" s="473"/>
      <c r="CN28" s="472"/>
      <c r="CO28" s="474"/>
      <c r="CP28" s="475"/>
      <c r="CQ28" s="470"/>
      <c r="CR28" s="470"/>
      <c r="CS28" s="470"/>
      <c r="CT28" s="471"/>
      <c r="CU28" s="472"/>
      <c r="CV28" s="473"/>
      <c r="CW28" s="476"/>
      <c r="CX28" s="474"/>
      <c r="CY28" s="475"/>
      <c r="CZ28" s="470"/>
      <c r="DA28" s="470"/>
      <c r="DB28" s="470"/>
      <c r="DC28" s="471"/>
      <c r="DD28" s="472"/>
      <c r="DE28" s="473"/>
      <c r="DF28" s="472"/>
      <c r="DG28" s="474"/>
      <c r="DH28" s="475"/>
      <c r="DI28" s="470"/>
      <c r="DJ28" s="470"/>
      <c r="DK28" s="470"/>
      <c r="DL28" s="471"/>
      <c r="DM28" s="472"/>
      <c r="DN28" s="473"/>
      <c r="DO28" s="472"/>
      <c r="DP28" s="474"/>
      <c r="DQ28" s="475"/>
      <c r="DR28" s="470"/>
      <c r="DS28" s="470"/>
      <c r="DT28" s="470"/>
      <c r="DU28" s="471"/>
      <c r="DV28" s="472"/>
      <c r="DW28" s="473"/>
      <c r="DX28" s="472"/>
      <c r="DY28" s="474"/>
      <c r="DZ28" s="475"/>
      <c r="EA28" s="470"/>
      <c r="EB28" s="470"/>
      <c r="EC28" s="470"/>
      <c r="ED28" s="471"/>
      <c r="EE28" s="472"/>
      <c r="EF28" s="473"/>
      <c r="EG28" s="472"/>
      <c r="EH28" s="474"/>
      <c r="EI28" s="475"/>
      <c r="EJ28" s="470"/>
      <c r="EK28" s="470"/>
      <c r="EL28" s="470"/>
      <c r="EM28" s="471"/>
      <c r="EN28" s="472"/>
      <c r="EO28" s="473"/>
      <c r="EP28" s="472"/>
      <c r="EQ28" s="474"/>
      <c r="ER28" s="475"/>
      <c r="ES28" s="470"/>
      <c r="ET28" s="470"/>
      <c r="EU28" s="470"/>
      <c r="EV28" s="471"/>
      <c r="EW28" s="472"/>
      <c r="EX28" s="473"/>
      <c r="EY28" s="472"/>
      <c r="EZ28" s="474"/>
      <c r="FA28" s="475"/>
      <c r="FB28" s="470"/>
      <c r="FC28" s="470"/>
      <c r="FD28" s="470"/>
      <c r="FE28" s="471"/>
      <c r="FF28" s="472"/>
      <c r="FG28" s="473"/>
      <c r="FH28" s="472"/>
      <c r="FI28" s="474"/>
      <c r="FJ28" s="475"/>
      <c r="FK28" s="470"/>
      <c r="FL28" s="470"/>
      <c r="FM28" s="470"/>
      <c r="FN28" s="471"/>
      <c r="FO28" s="472"/>
      <c r="FP28" s="473"/>
      <c r="FQ28" s="472"/>
      <c r="FR28" s="474"/>
      <c r="FS28" s="475"/>
      <c r="FT28" s="470"/>
      <c r="FU28" s="470"/>
      <c r="FV28" s="470"/>
      <c r="FW28" s="471"/>
      <c r="FX28" s="472"/>
      <c r="FY28" s="473"/>
      <c r="FZ28" s="472"/>
      <c r="GA28" s="474"/>
      <c r="GB28" s="475"/>
      <c r="GC28" s="470"/>
      <c r="GD28" s="470"/>
      <c r="GE28" s="470"/>
      <c r="GF28" s="471"/>
      <c r="GG28" s="472"/>
      <c r="GH28" s="473"/>
      <c r="GI28" s="472"/>
      <c r="GJ28" s="474"/>
      <c r="GK28" s="475"/>
      <c r="GL28" s="470"/>
      <c r="GM28" s="470"/>
      <c r="GN28" s="470"/>
      <c r="GO28" s="471"/>
      <c r="GP28" s="472"/>
      <c r="GQ28" s="473"/>
      <c r="GR28" s="472"/>
      <c r="GS28" s="474"/>
      <c r="GT28" s="475"/>
      <c r="GU28" s="477">
        <v>43354</v>
      </c>
      <c r="GV28" s="136"/>
      <c r="GW28" s="122"/>
      <c r="GX28" s="732" t="s">
        <v>813</v>
      </c>
      <c r="GY28" s="526">
        <v>4176</v>
      </c>
      <c r="GZ28" s="116"/>
      <c r="HA28" s="116"/>
    </row>
    <row r="29" spans="2:209" x14ac:dyDescent="0.25">
      <c r="B29" s="116"/>
      <c r="C29" s="124"/>
      <c r="D29" s="41"/>
      <c r="E29" s="42"/>
      <c r="F29" s="43"/>
      <c r="G29" s="44"/>
      <c r="H29" s="45"/>
      <c r="I29" s="46"/>
      <c r="J29" s="155" t="s">
        <v>724</v>
      </c>
      <c r="K29" s="494" t="s">
        <v>247</v>
      </c>
      <c r="L29" s="713" t="s">
        <v>747</v>
      </c>
      <c r="M29" s="105">
        <v>18620</v>
      </c>
      <c r="N29" s="87">
        <v>43336</v>
      </c>
      <c r="O29" s="466" t="s">
        <v>776</v>
      </c>
      <c r="P29" s="106">
        <v>29445</v>
      </c>
      <c r="Q29" s="150">
        <f t="shared" si="0"/>
        <v>10825</v>
      </c>
      <c r="R29" s="99">
        <v>31.5</v>
      </c>
      <c r="S29" s="672"/>
      <c r="T29" s="673"/>
      <c r="U29" s="45">
        <f t="shared" si="2"/>
        <v>927517.5</v>
      </c>
      <c r="V29" s="726" t="s">
        <v>113</v>
      </c>
      <c r="W29" s="683">
        <v>43357</v>
      </c>
      <c r="X29" s="469">
        <v>20880</v>
      </c>
      <c r="Y29" s="470"/>
      <c r="Z29" s="471"/>
      <c r="AA29" s="472"/>
      <c r="AB29" s="473"/>
      <c r="AC29" s="472"/>
      <c r="AD29" s="474"/>
      <c r="AE29" s="475"/>
      <c r="AF29" s="470"/>
      <c r="AG29" s="470"/>
      <c r="AH29" s="470"/>
      <c r="AI29" s="471"/>
      <c r="AJ29" s="472"/>
      <c r="AK29" s="473"/>
      <c r="AL29" s="472"/>
      <c r="AM29" s="474"/>
      <c r="AN29" s="475"/>
      <c r="AO29" s="470"/>
      <c r="AP29" s="470"/>
      <c r="AQ29" s="470"/>
      <c r="AR29" s="471"/>
      <c r="AS29" s="472"/>
      <c r="AT29" s="473"/>
      <c r="AU29" s="472"/>
      <c r="AV29" s="474"/>
      <c r="AW29" s="475"/>
      <c r="AX29" s="470"/>
      <c r="AY29" s="470"/>
      <c r="AZ29" s="470"/>
      <c r="BA29" s="471"/>
      <c r="BB29" s="472"/>
      <c r="BC29" s="473"/>
      <c r="BD29" s="472"/>
      <c r="BE29" s="474"/>
      <c r="BF29" s="475"/>
      <c r="BG29" s="470"/>
      <c r="BH29" s="470"/>
      <c r="BI29" s="470"/>
      <c r="BJ29" s="471"/>
      <c r="BK29" s="472"/>
      <c r="BL29" s="473"/>
      <c r="BM29" s="472"/>
      <c r="BN29" s="474"/>
      <c r="BO29" s="475"/>
      <c r="BP29" s="470"/>
      <c r="BQ29" s="470"/>
      <c r="BR29" s="470"/>
      <c r="BS29" s="471"/>
      <c r="BT29" s="472"/>
      <c r="BU29" s="473"/>
      <c r="BV29" s="472"/>
      <c r="BW29" s="474"/>
      <c r="BX29" s="475"/>
      <c r="BY29" s="470"/>
      <c r="BZ29" s="470"/>
      <c r="CA29" s="470"/>
      <c r="CB29" s="471"/>
      <c r="CC29" s="472"/>
      <c r="CD29" s="473"/>
      <c r="CE29" s="472"/>
      <c r="CF29" s="474"/>
      <c r="CG29" s="475"/>
      <c r="CH29" s="470"/>
      <c r="CI29" s="470"/>
      <c r="CJ29" s="470"/>
      <c r="CK29" s="471"/>
      <c r="CL29" s="472"/>
      <c r="CM29" s="473"/>
      <c r="CN29" s="472"/>
      <c r="CO29" s="474"/>
      <c r="CP29" s="475"/>
      <c r="CQ29" s="470"/>
      <c r="CR29" s="470"/>
      <c r="CS29" s="470"/>
      <c r="CT29" s="471"/>
      <c r="CU29" s="472"/>
      <c r="CV29" s="473"/>
      <c r="CW29" s="476"/>
      <c r="CX29" s="474"/>
      <c r="CY29" s="475"/>
      <c r="CZ29" s="470"/>
      <c r="DA29" s="470"/>
      <c r="DB29" s="470"/>
      <c r="DC29" s="471"/>
      <c r="DD29" s="472"/>
      <c r="DE29" s="473"/>
      <c r="DF29" s="472"/>
      <c r="DG29" s="474"/>
      <c r="DH29" s="475"/>
      <c r="DI29" s="470"/>
      <c r="DJ29" s="470"/>
      <c r="DK29" s="470"/>
      <c r="DL29" s="471"/>
      <c r="DM29" s="472"/>
      <c r="DN29" s="473"/>
      <c r="DO29" s="472"/>
      <c r="DP29" s="474"/>
      <c r="DQ29" s="475"/>
      <c r="DR29" s="470"/>
      <c r="DS29" s="470"/>
      <c r="DT29" s="470"/>
      <c r="DU29" s="471"/>
      <c r="DV29" s="472"/>
      <c r="DW29" s="473"/>
      <c r="DX29" s="472"/>
      <c r="DY29" s="474"/>
      <c r="DZ29" s="475"/>
      <c r="EA29" s="470"/>
      <c r="EB29" s="470"/>
      <c r="EC29" s="470"/>
      <c r="ED29" s="471"/>
      <c r="EE29" s="472"/>
      <c r="EF29" s="473"/>
      <c r="EG29" s="472"/>
      <c r="EH29" s="474"/>
      <c r="EI29" s="475"/>
      <c r="EJ29" s="470"/>
      <c r="EK29" s="470"/>
      <c r="EL29" s="470"/>
      <c r="EM29" s="471"/>
      <c r="EN29" s="472"/>
      <c r="EO29" s="473"/>
      <c r="EP29" s="472"/>
      <c r="EQ29" s="474"/>
      <c r="ER29" s="475"/>
      <c r="ES29" s="470"/>
      <c r="ET29" s="470"/>
      <c r="EU29" s="470"/>
      <c r="EV29" s="471"/>
      <c r="EW29" s="472"/>
      <c r="EX29" s="473"/>
      <c r="EY29" s="472"/>
      <c r="EZ29" s="474"/>
      <c r="FA29" s="475"/>
      <c r="FB29" s="470"/>
      <c r="FC29" s="470"/>
      <c r="FD29" s="470"/>
      <c r="FE29" s="471"/>
      <c r="FF29" s="472"/>
      <c r="FG29" s="473"/>
      <c r="FH29" s="472"/>
      <c r="FI29" s="474"/>
      <c r="FJ29" s="475"/>
      <c r="FK29" s="470"/>
      <c r="FL29" s="470"/>
      <c r="FM29" s="470"/>
      <c r="FN29" s="471"/>
      <c r="FO29" s="472"/>
      <c r="FP29" s="473"/>
      <c r="FQ29" s="472"/>
      <c r="FR29" s="474"/>
      <c r="FS29" s="475"/>
      <c r="FT29" s="470"/>
      <c r="FU29" s="470"/>
      <c r="FV29" s="470"/>
      <c r="FW29" s="471"/>
      <c r="FX29" s="472"/>
      <c r="FY29" s="473"/>
      <c r="FZ29" s="472"/>
      <c r="GA29" s="474"/>
      <c r="GB29" s="475"/>
      <c r="GC29" s="470"/>
      <c r="GD29" s="470"/>
      <c r="GE29" s="470"/>
      <c r="GF29" s="471"/>
      <c r="GG29" s="472"/>
      <c r="GH29" s="473"/>
      <c r="GI29" s="472"/>
      <c r="GJ29" s="474"/>
      <c r="GK29" s="475"/>
      <c r="GL29" s="470"/>
      <c r="GM29" s="470"/>
      <c r="GN29" s="470"/>
      <c r="GO29" s="471"/>
      <c r="GP29" s="472"/>
      <c r="GQ29" s="473"/>
      <c r="GR29" s="472"/>
      <c r="GS29" s="474"/>
      <c r="GT29" s="475"/>
      <c r="GU29" s="477">
        <v>43357</v>
      </c>
      <c r="GV29" s="136"/>
      <c r="GW29" s="122"/>
      <c r="GX29" s="732" t="s">
        <v>813</v>
      </c>
      <c r="GY29" s="526">
        <v>4176</v>
      </c>
      <c r="GZ29" s="116"/>
      <c r="HA29" s="116"/>
    </row>
    <row r="30" spans="2:209" x14ac:dyDescent="0.25">
      <c r="B30" s="116"/>
      <c r="C30" s="124"/>
      <c r="D30" s="41"/>
      <c r="E30" s="42"/>
      <c r="F30" s="43"/>
      <c r="G30" s="44"/>
      <c r="H30" s="45"/>
      <c r="I30" s="46"/>
      <c r="J30" s="104" t="s">
        <v>725</v>
      </c>
      <c r="K30" s="494" t="s">
        <v>417</v>
      </c>
      <c r="L30" s="713" t="s">
        <v>747</v>
      </c>
      <c r="M30" s="105">
        <v>12260</v>
      </c>
      <c r="N30" s="87">
        <v>43336</v>
      </c>
      <c r="O30" s="466" t="s">
        <v>774</v>
      </c>
      <c r="P30" s="106">
        <v>9405</v>
      </c>
      <c r="Q30" s="150">
        <f t="shared" si="0"/>
        <v>-2855</v>
      </c>
      <c r="R30" s="99">
        <v>31.5</v>
      </c>
      <c r="S30" s="672"/>
      <c r="T30" s="673"/>
      <c r="U30" s="45">
        <f t="shared" si="2"/>
        <v>296257.5</v>
      </c>
      <c r="V30" s="729" t="s">
        <v>113</v>
      </c>
      <c r="W30" s="683">
        <v>43356</v>
      </c>
      <c r="X30" s="469">
        <v>6681.6</v>
      </c>
      <c r="Y30" s="470"/>
      <c r="Z30" s="471"/>
      <c r="AA30" s="472"/>
      <c r="AB30" s="473"/>
      <c r="AC30" s="472"/>
      <c r="AD30" s="474"/>
      <c r="AE30" s="475"/>
      <c r="AF30" s="470"/>
      <c r="AG30" s="470"/>
      <c r="AH30" s="470"/>
      <c r="AI30" s="471"/>
      <c r="AJ30" s="472"/>
      <c r="AK30" s="473"/>
      <c r="AL30" s="472"/>
      <c r="AM30" s="474"/>
      <c r="AN30" s="475"/>
      <c r="AO30" s="470"/>
      <c r="AP30" s="470"/>
      <c r="AQ30" s="470"/>
      <c r="AR30" s="471"/>
      <c r="AS30" s="472"/>
      <c r="AT30" s="473"/>
      <c r="AU30" s="472"/>
      <c r="AV30" s="474"/>
      <c r="AW30" s="475"/>
      <c r="AX30" s="470"/>
      <c r="AY30" s="470"/>
      <c r="AZ30" s="470"/>
      <c r="BA30" s="471"/>
      <c r="BB30" s="472"/>
      <c r="BC30" s="473"/>
      <c r="BD30" s="472"/>
      <c r="BE30" s="474"/>
      <c r="BF30" s="475"/>
      <c r="BG30" s="470"/>
      <c r="BH30" s="470"/>
      <c r="BI30" s="470"/>
      <c r="BJ30" s="471"/>
      <c r="BK30" s="472"/>
      <c r="BL30" s="473"/>
      <c r="BM30" s="472"/>
      <c r="BN30" s="474"/>
      <c r="BO30" s="475"/>
      <c r="BP30" s="470"/>
      <c r="BQ30" s="470"/>
      <c r="BR30" s="470"/>
      <c r="BS30" s="471"/>
      <c r="BT30" s="472"/>
      <c r="BU30" s="473"/>
      <c r="BV30" s="472"/>
      <c r="BW30" s="474"/>
      <c r="BX30" s="475"/>
      <c r="BY30" s="470"/>
      <c r="BZ30" s="470"/>
      <c r="CA30" s="470"/>
      <c r="CB30" s="471"/>
      <c r="CC30" s="472"/>
      <c r="CD30" s="473"/>
      <c r="CE30" s="472"/>
      <c r="CF30" s="474"/>
      <c r="CG30" s="475"/>
      <c r="CH30" s="470"/>
      <c r="CI30" s="470"/>
      <c r="CJ30" s="470"/>
      <c r="CK30" s="471"/>
      <c r="CL30" s="472"/>
      <c r="CM30" s="473"/>
      <c r="CN30" s="472"/>
      <c r="CO30" s="474"/>
      <c r="CP30" s="475"/>
      <c r="CQ30" s="470"/>
      <c r="CR30" s="470"/>
      <c r="CS30" s="470"/>
      <c r="CT30" s="471"/>
      <c r="CU30" s="472"/>
      <c r="CV30" s="473"/>
      <c r="CW30" s="476"/>
      <c r="CX30" s="474"/>
      <c r="CY30" s="475"/>
      <c r="CZ30" s="470"/>
      <c r="DA30" s="470"/>
      <c r="DB30" s="470"/>
      <c r="DC30" s="471"/>
      <c r="DD30" s="472"/>
      <c r="DE30" s="473"/>
      <c r="DF30" s="472"/>
      <c r="DG30" s="474"/>
      <c r="DH30" s="475"/>
      <c r="DI30" s="470"/>
      <c r="DJ30" s="470"/>
      <c r="DK30" s="470"/>
      <c r="DL30" s="471"/>
      <c r="DM30" s="472"/>
      <c r="DN30" s="473"/>
      <c r="DO30" s="472"/>
      <c r="DP30" s="474"/>
      <c r="DQ30" s="475"/>
      <c r="DR30" s="470"/>
      <c r="DS30" s="470"/>
      <c r="DT30" s="470"/>
      <c r="DU30" s="471"/>
      <c r="DV30" s="472"/>
      <c r="DW30" s="473"/>
      <c r="DX30" s="472"/>
      <c r="DY30" s="474"/>
      <c r="DZ30" s="475"/>
      <c r="EA30" s="470"/>
      <c r="EB30" s="470"/>
      <c r="EC30" s="470"/>
      <c r="ED30" s="471"/>
      <c r="EE30" s="472"/>
      <c r="EF30" s="473"/>
      <c r="EG30" s="472"/>
      <c r="EH30" s="474"/>
      <c r="EI30" s="475"/>
      <c r="EJ30" s="470"/>
      <c r="EK30" s="470"/>
      <c r="EL30" s="470"/>
      <c r="EM30" s="471"/>
      <c r="EN30" s="472"/>
      <c r="EO30" s="473"/>
      <c r="EP30" s="472"/>
      <c r="EQ30" s="474"/>
      <c r="ER30" s="475"/>
      <c r="ES30" s="470"/>
      <c r="ET30" s="470"/>
      <c r="EU30" s="470"/>
      <c r="EV30" s="471"/>
      <c r="EW30" s="472"/>
      <c r="EX30" s="473"/>
      <c r="EY30" s="472"/>
      <c r="EZ30" s="474"/>
      <c r="FA30" s="475"/>
      <c r="FB30" s="470"/>
      <c r="FC30" s="470"/>
      <c r="FD30" s="470"/>
      <c r="FE30" s="471"/>
      <c r="FF30" s="472"/>
      <c r="FG30" s="473"/>
      <c r="FH30" s="472"/>
      <c r="FI30" s="474"/>
      <c r="FJ30" s="475"/>
      <c r="FK30" s="470"/>
      <c r="FL30" s="470"/>
      <c r="FM30" s="470"/>
      <c r="FN30" s="471"/>
      <c r="FO30" s="472"/>
      <c r="FP30" s="473"/>
      <c r="FQ30" s="472"/>
      <c r="FR30" s="474"/>
      <c r="FS30" s="475"/>
      <c r="FT30" s="470"/>
      <c r="FU30" s="470"/>
      <c r="FV30" s="470"/>
      <c r="FW30" s="471"/>
      <c r="FX30" s="472"/>
      <c r="FY30" s="473"/>
      <c r="FZ30" s="472"/>
      <c r="GA30" s="474"/>
      <c r="GB30" s="475"/>
      <c r="GC30" s="470"/>
      <c r="GD30" s="470"/>
      <c r="GE30" s="470"/>
      <c r="GF30" s="471"/>
      <c r="GG30" s="472"/>
      <c r="GH30" s="473"/>
      <c r="GI30" s="472"/>
      <c r="GJ30" s="474"/>
      <c r="GK30" s="475"/>
      <c r="GL30" s="470"/>
      <c r="GM30" s="470"/>
      <c r="GN30" s="470"/>
      <c r="GO30" s="471"/>
      <c r="GP30" s="472"/>
      <c r="GQ30" s="473"/>
      <c r="GR30" s="472"/>
      <c r="GS30" s="474"/>
      <c r="GT30" s="475"/>
      <c r="GU30" s="477">
        <v>43356</v>
      </c>
      <c r="GV30" s="136">
        <v>18928</v>
      </c>
      <c r="GW30" s="100" t="s">
        <v>730</v>
      </c>
      <c r="GX30" s="732" t="s">
        <v>813</v>
      </c>
      <c r="GY30" s="526">
        <v>2320</v>
      </c>
      <c r="GZ30" s="116"/>
      <c r="HA30" s="116"/>
    </row>
    <row r="31" spans="2:209" x14ac:dyDescent="0.25">
      <c r="B31" s="116"/>
      <c r="C31" s="124"/>
      <c r="D31" s="41"/>
      <c r="E31" s="42"/>
      <c r="F31" s="43"/>
      <c r="G31" s="44"/>
      <c r="H31" s="45"/>
      <c r="I31" s="46"/>
      <c r="J31" s="155" t="s">
        <v>26</v>
      </c>
      <c r="K31" s="494" t="s">
        <v>29</v>
      </c>
      <c r="L31" s="713" t="s">
        <v>747</v>
      </c>
      <c r="M31" s="105">
        <v>18860</v>
      </c>
      <c r="N31" s="87">
        <v>43338</v>
      </c>
      <c r="O31" s="575" t="s">
        <v>777</v>
      </c>
      <c r="P31" s="106">
        <v>23955</v>
      </c>
      <c r="Q31" s="150">
        <f t="shared" si="0"/>
        <v>5095</v>
      </c>
      <c r="R31" s="99">
        <v>31.5</v>
      </c>
      <c r="S31" s="99"/>
      <c r="T31" s="99"/>
      <c r="U31" s="45">
        <f t="shared" si="2"/>
        <v>754582.5</v>
      </c>
      <c r="V31" s="467" t="s">
        <v>113</v>
      </c>
      <c r="W31" s="468">
        <v>43360</v>
      </c>
      <c r="X31" s="469">
        <v>16704</v>
      </c>
      <c r="Y31" s="470"/>
      <c r="Z31" s="471"/>
      <c r="AA31" s="472"/>
      <c r="AB31" s="473"/>
      <c r="AC31" s="472"/>
      <c r="AD31" s="474"/>
      <c r="AE31" s="475"/>
      <c r="AF31" s="470"/>
      <c r="AG31" s="470"/>
      <c r="AH31" s="470"/>
      <c r="AI31" s="471"/>
      <c r="AJ31" s="472"/>
      <c r="AK31" s="473"/>
      <c r="AL31" s="472"/>
      <c r="AM31" s="474"/>
      <c r="AN31" s="475"/>
      <c r="AO31" s="470"/>
      <c r="AP31" s="470"/>
      <c r="AQ31" s="470"/>
      <c r="AR31" s="471"/>
      <c r="AS31" s="472"/>
      <c r="AT31" s="473"/>
      <c r="AU31" s="472"/>
      <c r="AV31" s="474"/>
      <c r="AW31" s="475"/>
      <c r="AX31" s="470"/>
      <c r="AY31" s="470"/>
      <c r="AZ31" s="470"/>
      <c r="BA31" s="471"/>
      <c r="BB31" s="472"/>
      <c r="BC31" s="473"/>
      <c r="BD31" s="472"/>
      <c r="BE31" s="474"/>
      <c r="BF31" s="475"/>
      <c r="BG31" s="470"/>
      <c r="BH31" s="470"/>
      <c r="BI31" s="470"/>
      <c r="BJ31" s="471"/>
      <c r="BK31" s="472"/>
      <c r="BL31" s="473"/>
      <c r="BM31" s="472"/>
      <c r="BN31" s="474"/>
      <c r="BO31" s="475"/>
      <c r="BP31" s="470"/>
      <c r="BQ31" s="470"/>
      <c r="BR31" s="470"/>
      <c r="BS31" s="471"/>
      <c r="BT31" s="472"/>
      <c r="BU31" s="473"/>
      <c r="BV31" s="472"/>
      <c r="BW31" s="474"/>
      <c r="BX31" s="475"/>
      <c r="BY31" s="470"/>
      <c r="BZ31" s="470"/>
      <c r="CA31" s="470"/>
      <c r="CB31" s="471"/>
      <c r="CC31" s="472"/>
      <c r="CD31" s="473"/>
      <c r="CE31" s="472"/>
      <c r="CF31" s="474"/>
      <c r="CG31" s="475"/>
      <c r="CH31" s="470"/>
      <c r="CI31" s="470"/>
      <c r="CJ31" s="470"/>
      <c r="CK31" s="471"/>
      <c r="CL31" s="472"/>
      <c r="CM31" s="473"/>
      <c r="CN31" s="472"/>
      <c r="CO31" s="474"/>
      <c r="CP31" s="475"/>
      <c r="CQ31" s="470"/>
      <c r="CR31" s="470"/>
      <c r="CS31" s="470"/>
      <c r="CT31" s="471"/>
      <c r="CU31" s="472"/>
      <c r="CV31" s="473"/>
      <c r="CW31" s="476"/>
      <c r="CX31" s="474"/>
      <c r="CY31" s="475"/>
      <c r="CZ31" s="470"/>
      <c r="DA31" s="470"/>
      <c r="DB31" s="470"/>
      <c r="DC31" s="471"/>
      <c r="DD31" s="472"/>
      <c r="DE31" s="473"/>
      <c r="DF31" s="472"/>
      <c r="DG31" s="474"/>
      <c r="DH31" s="475"/>
      <c r="DI31" s="470"/>
      <c r="DJ31" s="470"/>
      <c r="DK31" s="470"/>
      <c r="DL31" s="471"/>
      <c r="DM31" s="472"/>
      <c r="DN31" s="473"/>
      <c r="DO31" s="472"/>
      <c r="DP31" s="474"/>
      <c r="DQ31" s="475"/>
      <c r="DR31" s="470"/>
      <c r="DS31" s="470"/>
      <c r="DT31" s="470"/>
      <c r="DU31" s="471"/>
      <c r="DV31" s="472"/>
      <c r="DW31" s="473"/>
      <c r="DX31" s="472"/>
      <c r="DY31" s="474"/>
      <c r="DZ31" s="475"/>
      <c r="EA31" s="470"/>
      <c r="EB31" s="470"/>
      <c r="EC31" s="470"/>
      <c r="ED31" s="471"/>
      <c r="EE31" s="472"/>
      <c r="EF31" s="473"/>
      <c r="EG31" s="472"/>
      <c r="EH31" s="474"/>
      <c r="EI31" s="475"/>
      <c r="EJ31" s="470"/>
      <c r="EK31" s="470"/>
      <c r="EL31" s="470"/>
      <c r="EM31" s="471"/>
      <c r="EN31" s="472"/>
      <c r="EO31" s="473"/>
      <c r="EP31" s="472"/>
      <c r="EQ31" s="474"/>
      <c r="ER31" s="475"/>
      <c r="ES31" s="470"/>
      <c r="ET31" s="470"/>
      <c r="EU31" s="470"/>
      <c r="EV31" s="471"/>
      <c r="EW31" s="472"/>
      <c r="EX31" s="473"/>
      <c r="EY31" s="472"/>
      <c r="EZ31" s="474"/>
      <c r="FA31" s="475"/>
      <c r="FB31" s="470"/>
      <c r="FC31" s="470"/>
      <c r="FD31" s="470"/>
      <c r="FE31" s="471"/>
      <c r="FF31" s="472"/>
      <c r="FG31" s="473"/>
      <c r="FH31" s="472"/>
      <c r="FI31" s="474"/>
      <c r="FJ31" s="475"/>
      <c r="FK31" s="470"/>
      <c r="FL31" s="470"/>
      <c r="FM31" s="470"/>
      <c r="FN31" s="471"/>
      <c r="FO31" s="472"/>
      <c r="FP31" s="473"/>
      <c r="FQ31" s="472"/>
      <c r="FR31" s="474"/>
      <c r="FS31" s="475"/>
      <c r="FT31" s="470"/>
      <c r="FU31" s="470"/>
      <c r="FV31" s="470"/>
      <c r="FW31" s="471"/>
      <c r="FX31" s="472"/>
      <c r="FY31" s="473"/>
      <c r="FZ31" s="472"/>
      <c r="GA31" s="474"/>
      <c r="GB31" s="475"/>
      <c r="GC31" s="470"/>
      <c r="GD31" s="470"/>
      <c r="GE31" s="470"/>
      <c r="GF31" s="471"/>
      <c r="GG31" s="472"/>
      <c r="GH31" s="473"/>
      <c r="GI31" s="472"/>
      <c r="GJ31" s="474"/>
      <c r="GK31" s="475"/>
      <c r="GL31" s="470"/>
      <c r="GM31" s="470"/>
      <c r="GN31" s="470"/>
      <c r="GO31" s="471"/>
      <c r="GP31" s="472"/>
      <c r="GQ31" s="473"/>
      <c r="GR31" s="472"/>
      <c r="GS31" s="474"/>
      <c r="GT31" s="475"/>
      <c r="GU31" s="477">
        <v>43360</v>
      </c>
      <c r="GV31" s="136"/>
      <c r="GW31" s="122"/>
      <c r="GX31" s="732" t="s">
        <v>813</v>
      </c>
      <c r="GY31" s="526">
        <v>4176</v>
      </c>
      <c r="GZ31" s="116"/>
      <c r="HA31" s="116"/>
    </row>
    <row r="32" spans="2:209" ht="18.75" x14ac:dyDescent="0.3">
      <c r="B32" s="116"/>
      <c r="C32" s="124"/>
      <c r="D32" s="41"/>
      <c r="E32" s="42"/>
      <c r="F32" s="43"/>
      <c r="G32" s="44"/>
      <c r="H32" s="45"/>
      <c r="I32" s="46"/>
      <c r="J32" s="104" t="s">
        <v>270</v>
      </c>
      <c r="K32" s="494" t="s">
        <v>727</v>
      </c>
      <c r="L32" s="713" t="s">
        <v>748</v>
      </c>
      <c r="M32" s="105">
        <v>18210</v>
      </c>
      <c r="N32" s="87">
        <v>43339</v>
      </c>
      <c r="O32" s="727">
        <v>229</v>
      </c>
      <c r="P32" s="106">
        <v>18230</v>
      </c>
      <c r="Q32" s="644">
        <f t="shared" si="0"/>
        <v>20</v>
      </c>
      <c r="R32" s="99">
        <v>40.799999999999997</v>
      </c>
      <c r="S32" s="99"/>
      <c r="T32" s="99"/>
      <c r="U32" s="45">
        <f t="shared" si="2"/>
        <v>743784</v>
      </c>
      <c r="V32" s="467" t="s">
        <v>113</v>
      </c>
      <c r="W32" s="468">
        <v>43348</v>
      </c>
      <c r="X32" s="469"/>
      <c r="Y32" s="470"/>
      <c r="Z32" s="471"/>
      <c r="AA32" s="472"/>
      <c r="AB32" s="473"/>
      <c r="AC32" s="472"/>
      <c r="AD32" s="474"/>
      <c r="AE32" s="475"/>
      <c r="AF32" s="470"/>
      <c r="AG32" s="470"/>
      <c r="AH32" s="470"/>
      <c r="AI32" s="471"/>
      <c r="AJ32" s="472"/>
      <c r="AK32" s="473"/>
      <c r="AL32" s="472"/>
      <c r="AM32" s="474"/>
      <c r="AN32" s="475"/>
      <c r="AO32" s="470"/>
      <c r="AP32" s="470"/>
      <c r="AQ32" s="470"/>
      <c r="AR32" s="471"/>
      <c r="AS32" s="472"/>
      <c r="AT32" s="473"/>
      <c r="AU32" s="472"/>
      <c r="AV32" s="474"/>
      <c r="AW32" s="475"/>
      <c r="AX32" s="470"/>
      <c r="AY32" s="470"/>
      <c r="AZ32" s="470"/>
      <c r="BA32" s="471"/>
      <c r="BB32" s="472"/>
      <c r="BC32" s="473"/>
      <c r="BD32" s="472"/>
      <c r="BE32" s="474"/>
      <c r="BF32" s="475"/>
      <c r="BG32" s="470"/>
      <c r="BH32" s="470"/>
      <c r="BI32" s="470"/>
      <c r="BJ32" s="471"/>
      <c r="BK32" s="472"/>
      <c r="BL32" s="473"/>
      <c r="BM32" s="472"/>
      <c r="BN32" s="474"/>
      <c r="BO32" s="475"/>
      <c r="BP32" s="470"/>
      <c r="BQ32" s="470"/>
      <c r="BR32" s="470"/>
      <c r="BS32" s="471"/>
      <c r="BT32" s="472"/>
      <c r="BU32" s="473"/>
      <c r="BV32" s="472"/>
      <c r="BW32" s="474"/>
      <c r="BX32" s="475"/>
      <c r="BY32" s="470"/>
      <c r="BZ32" s="470"/>
      <c r="CA32" s="470"/>
      <c r="CB32" s="471"/>
      <c r="CC32" s="472"/>
      <c r="CD32" s="473"/>
      <c r="CE32" s="472"/>
      <c r="CF32" s="474"/>
      <c r="CG32" s="475"/>
      <c r="CH32" s="470"/>
      <c r="CI32" s="470"/>
      <c r="CJ32" s="470"/>
      <c r="CK32" s="471"/>
      <c r="CL32" s="472"/>
      <c r="CM32" s="473"/>
      <c r="CN32" s="472"/>
      <c r="CO32" s="474"/>
      <c r="CP32" s="475"/>
      <c r="CQ32" s="470"/>
      <c r="CR32" s="470"/>
      <c r="CS32" s="470"/>
      <c r="CT32" s="471"/>
      <c r="CU32" s="472"/>
      <c r="CV32" s="473"/>
      <c r="CW32" s="476"/>
      <c r="CX32" s="474"/>
      <c r="CY32" s="475"/>
      <c r="CZ32" s="470"/>
      <c r="DA32" s="470"/>
      <c r="DB32" s="470"/>
      <c r="DC32" s="471"/>
      <c r="DD32" s="472"/>
      <c r="DE32" s="473"/>
      <c r="DF32" s="472"/>
      <c r="DG32" s="474"/>
      <c r="DH32" s="475"/>
      <c r="DI32" s="470"/>
      <c r="DJ32" s="470"/>
      <c r="DK32" s="470"/>
      <c r="DL32" s="471"/>
      <c r="DM32" s="472"/>
      <c r="DN32" s="473"/>
      <c r="DO32" s="472"/>
      <c r="DP32" s="474"/>
      <c r="DQ32" s="475"/>
      <c r="DR32" s="470"/>
      <c r="DS32" s="470"/>
      <c r="DT32" s="470"/>
      <c r="DU32" s="471"/>
      <c r="DV32" s="472"/>
      <c r="DW32" s="473"/>
      <c r="DX32" s="472"/>
      <c r="DY32" s="474"/>
      <c r="DZ32" s="475"/>
      <c r="EA32" s="470"/>
      <c r="EB32" s="470"/>
      <c r="EC32" s="470"/>
      <c r="ED32" s="471"/>
      <c r="EE32" s="472"/>
      <c r="EF32" s="473"/>
      <c r="EG32" s="472"/>
      <c r="EH32" s="474"/>
      <c r="EI32" s="475"/>
      <c r="EJ32" s="470"/>
      <c r="EK32" s="470"/>
      <c r="EL32" s="470"/>
      <c r="EM32" s="471"/>
      <c r="EN32" s="472"/>
      <c r="EO32" s="473"/>
      <c r="EP32" s="472"/>
      <c r="EQ32" s="474"/>
      <c r="ER32" s="475"/>
      <c r="ES32" s="470"/>
      <c r="ET32" s="470"/>
      <c r="EU32" s="470"/>
      <c r="EV32" s="471"/>
      <c r="EW32" s="472"/>
      <c r="EX32" s="473"/>
      <c r="EY32" s="472"/>
      <c r="EZ32" s="474"/>
      <c r="FA32" s="475"/>
      <c r="FB32" s="470"/>
      <c r="FC32" s="470"/>
      <c r="FD32" s="470"/>
      <c r="FE32" s="471"/>
      <c r="FF32" s="472"/>
      <c r="FG32" s="473"/>
      <c r="FH32" s="472"/>
      <c r="FI32" s="474"/>
      <c r="FJ32" s="475"/>
      <c r="FK32" s="470"/>
      <c r="FL32" s="470"/>
      <c r="FM32" s="470"/>
      <c r="FN32" s="471"/>
      <c r="FO32" s="472"/>
      <c r="FP32" s="473"/>
      <c r="FQ32" s="472"/>
      <c r="FR32" s="474"/>
      <c r="FS32" s="475"/>
      <c r="FT32" s="470"/>
      <c r="FU32" s="470"/>
      <c r="FV32" s="470"/>
      <c r="FW32" s="471"/>
      <c r="FX32" s="472"/>
      <c r="FY32" s="473"/>
      <c r="FZ32" s="472"/>
      <c r="GA32" s="474"/>
      <c r="GB32" s="475"/>
      <c r="GC32" s="470"/>
      <c r="GD32" s="470"/>
      <c r="GE32" s="470"/>
      <c r="GF32" s="471"/>
      <c r="GG32" s="472"/>
      <c r="GH32" s="473"/>
      <c r="GI32" s="472"/>
      <c r="GJ32" s="474"/>
      <c r="GK32" s="475"/>
      <c r="GL32" s="470"/>
      <c r="GM32" s="470"/>
      <c r="GN32" s="470"/>
      <c r="GO32" s="471"/>
      <c r="GP32" s="472"/>
      <c r="GQ32" s="473"/>
      <c r="GR32" s="472"/>
      <c r="GS32" s="474"/>
      <c r="GT32" s="475"/>
      <c r="GU32" s="477"/>
      <c r="GV32" s="136"/>
      <c r="GW32" s="100"/>
      <c r="GX32" s="732" t="s">
        <v>813</v>
      </c>
      <c r="GY32" s="526">
        <v>4176</v>
      </c>
      <c r="GZ32" s="116"/>
      <c r="HA32" s="116"/>
    </row>
    <row r="33" spans="1:209" ht="18.75" x14ac:dyDescent="0.3">
      <c r="B33" s="116"/>
      <c r="C33" s="124"/>
      <c r="D33" s="41"/>
      <c r="E33" s="42"/>
      <c r="F33" s="43"/>
      <c r="G33" s="44"/>
      <c r="H33" s="45"/>
      <c r="I33" s="46"/>
      <c r="J33" s="104" t="s">
        <v>270</v>
      </c>
      <c r="K33" s="500" t="s">
        <v>733</v>
      </c>
      <c r="L33" s="715" t="s">
        <v>749</v>
      </c>
      <c r="M33" s="105">
        <v>17060</v>
      </c>
      <c r="N33" s="87">
        <v>43340</v>
      </c>
      <c r="O33" s="727">
        <v>230</v>
      </c>
      <c r="P33" s="106">
        <v>17090</v>
      </c>
      <c r="Q33" s="644">
        <f t="shared" si="0"/>
        <v>30</v>
      </c>
      <c r="R33" s="99">
        <v>40.799999999999997</v>
      </c>
      <c r="S33" s="99"/>
      <c r="T33" s="99"/>
      <c r="U33" s="45">
        <f t="shared" si="2"/>
        <v>697272</v>
      </c>
      <c r="V33" s="467" t="s">
        <v>113</v>
      </c>
      <c r="W33" s="468">
        <v>43350</v>
      </c>
      <c r="X33" s="469"/>
      <c r="Y33" s="470"/>
      <c r="Z33" s="471"/>
      <c r="AA33" s="472"/>
      <c r="AB33" s="473"/>
      <c r="AC33" s="472"/>
      <c r="AD33" s="474"/>
      <c r="AE33" s="475"/>
      <c r="AF33" s="470"/>
      <c r="AG33" s="470"/>
      <c r="AH33" s="470"/>
      <c r="AI33" s="471"/>
      <c r="AJ33" s="472"/>
      <c r="AK33" s="473"/>
      <c r="AL33" s="472"/>
      <c r="AM33" s="474"/>
      <c r="AN33" s="475"/>
      <c r="AO33" s="470"/>
      <c r="AP33" s="470"/>
      <c r="AQ33" s="470"/>
      <c r="AR33" s="471"/>
      <c r="AS33" s="472"/>
      <c r="AT33" s="473"/>
      <c r="AU33" s="472"/>
      <c r="AV33" s="474"/>
      <c r="AW33" s="475"/>
      <c r="AX33" s="470"/>
      <c r="AY33" s="470"/>
      <c r="AZ33" s="470"/>
      <c r="BA33" s="471"/>
      <c r="BB33" s="472"/>
      <c r="BC33" s="473"/>
      <c r="BD33" s="472"/>
      <c r="BE33" s="474"/>
      <c r="BF33" s="475"/>
      <c r="BG33" s="470"/>
      <c r="BH33" s="470"/>
      <c r="BI33" s="470"/>
      <c r="BJ33" s="471"/>
      <c r="BK33" s="472"/>
      <c r="BL33" s="473"/>
      <c r="BM33" s="472"/>
      <c r="BN33" s="474"/>
      <c r="BO33" s="475"/>
      <c r="BP33" s="470"/>
      <c r="BQ33" s="470"/>
      <c r="BR33" s="470"/>
      <c r="BS33" s="471"/>
      <c r="BT33" s="472"/>
      <c r="BU33" s="473"/>
      <c r="BV33" s="472"/>
      <c r="BW33" s="474"/>
      <c r="BX33" s="475"/>
      <c r="BY33" s="470"/>
      <c r="BZ33" s="470"/>
      <c r="CA33" s="470"/>
      <c r="CB33" s="471"/>
      <c r="CC33" s="472"/>
      <c r="CD33" s="473"/>
      <c r="CE33" s="472"/>
      <c r="CF33" s="474"/>
      <c r="CG33" s="475"/>
      <c r="CH33" s="470"/>
      <c r="CI33" s="470"/>
      <c r="CJ33" s="470"/>
      <c r="CK33" s="471"/>
      <c r="CL33" s="472"/>
      <c r="CM33" s="473"/>
      <c r="CN33" s="472"/>
      <c r="CO33" s="474"/>
      <c r="CP33" s="475"/>
      <c r="CQ33" s="470"/>
      <c r="CR33" s="470"/>
      <c r="CS33" s="470"/>
      <c r="CT33" s="471"/>
      <c r="CU33" s="472"/>
      <c r="CV33" s="473"/>
      <c r="CW33" s="476"/>
      <c r="CX33" s="474"/>
      <c r="CY33" s="475"/>
      <c r="CZ33" s="470"/>
      <c r="DA33" s="470"/>
      <c r="DB33" s="470"/>
      <c r="DC33" s="471"/>
      <c r="DD33" s="472"/>
      <c r="DE33" s="473"/>
      <c r="DF33" s="472"/>
      <c r="DG33" s="474"/>
      <c r="DH33" s="475"/>
      <c r="DI33" s="470"/>
      <c r="DJ33" s="470"/>
      <c r="DK33" s="470"/>
      <c r="DL33" s="471"/>
      <c r="DM33" s="472"/>
      <c r="DN33" s="473"/>
      <c r="DO33" s="472"/>
      <c r="DP33" s="474"/>
      <c r="DQ33" s="475"/>
      <c r="DR33" s="470"/>
      <c r="DS33" s="470"/>
      <c r="DT33" s="470"/>
      <c r="DU33" s="471"/>
      <c r="DV33" s="472"/>
      <c r="DW33" s="473"/>
      <c r="DX33" s="472"/>
      <c r="DY33" s="474"/>
      <c r="DZ33" s="475"/>
      <c r="EA33" s="470"/>
      <c r="EB33" s="470"/>
      <c r="EC33" s="470"/>
      <c r="ED33" s="471"/>
      <c r="EE33" s="472"/>
      <c r="EF33" s="473"/>
      <c r="EG33" s="472"/>
      <c r="EH33" s="474"/>
      <c r="EI33" s="475"/>
      <c r="EJ33" s="470"/>
      <c r="EK33" s="470"/>
      <c r="EL33" s="470"/>
      <c r="EM33" s="471"/>
      <c r="EN33" s="472"/>
      <c r="EO33" s="473"/>
      <c r="EP33" s="472"/>
      <c r="EQ33" s="474"/>
      <c r="ER33" s="475"/>
      <c r="ES33" s="470"/>
      <c r="ET33" s="470"/>
      <c r="EU33" s="470"/>
      <c r="EV33" s="471"/>
      <c r="EW33" s="472"/>
      <c r="EX33" s="473"/>
      <c r="EY33" s="472"/>
      <c r="EZ33" s="474"/>
      <c r="FA33" s="475"/>
      <c r="FB33" s="470"/>
      <c r="FC33" s="470"/>
      <c r="FD33" s="470"/>
      <c r="FE33" s="471"/>
      <c r="FF33" s="472"/>
      <c r="FG33" s="473"/>
      <c r="FH33" s="472"/>
      <c r="FI33" s="474"/>
      <c r="FJ33" s="475"/>
      <c r="FK33" s="470"/>
      <c r="FL33" s="470"/>
      <c r="FM33" s="470"/>
      <c r="FN33" s="471"/>
      <c r="FO33" s="472"/>
      <c r="FP33" s="473"/>
      <c r="FQ33" s="472"/>
      <c r="FR33" s="474"/>
      <c r="FS33" s="475"/>
      <c r="FT33" s="470"/>
      <c r="FU33" s="470"/>
      <c r="FV33" s="470"/>
      <c r="FW33" s="471"/>
      <c r="FX33" s="472"/>
      <c r="FY33" s="473"/>
      <c r="FZ33" s="472"/>
      <c r="GA33" s="474"/>
      <c r="GB33" s="475"/>
      <c r="GC33" s="470"/>
      <c r="GD33" s="470"/>
      <c r="GE33" s="470"/>
      <c r="GF33" s="471"/>
      <c r="GG33" s="472"/>
      <c r="GH33" s="473"/>
      <c r="GI33" s="472"/>
      <c r="GJ33" s="474"/>
      <c r="GK33" s="475"/>
      <c r="GL33" s="470"/>
      <c r="GM33" s="470"/>
      <c r="GN33" s="470"/>
      <c r="GO33" s="471"/>
      <c r="GP33" s="472"/>
      <c r="GQ33" s="473"/>
      <c r="GR33" s="472"/>
      <c r="GS33" s="474"/>
      <c r="GT33" s="475"/>
      <c r="GU33" s="477"/>
      <c r="GV33" s="136"/>
      <c r="GW33" s="103"/>
      <c r="GX33" s="732" t="s">
        <v>813</v>
      </c>
      <c r="GY33" s="526">
        <v>4176</v>
      </c>
      <c r="GZ33" s="116"/>
      <c r="HA33" s="116"/>
    </row>
    <row r="34" spans="1:209" ht="18.75" x14ac:dyDescent="0.3">
      <c r="B34" s="116"/>
      <c r="C34" s="124"/>
      <c r="D34" s="41"/>
      <c r="E34" s="42"/>
      <c r="F34" s="43"/>
      <c r="G34" s="44"/>
      <c r="H34" s="45"/>
      <c r="I34" s="46"/>
      <c r="J34" s="155" t="s">
        <v>270</v>
      </c>
      <c r="K34" s="500" t="s">
        <v>727</v>
      </c>
      <c r="L34" s="715" t="s">
        <v>749</v>
      </c>
      <c r="M34" s="105">
        <v>19320</v>
      </c>
      <c r="N34" s="87">
        <v>43341</v>
      </c>
      <c r="O34" s="727">
        <v>231</v>
      </c>
      <c r="P34" s="106">
        <v>19380</v>
      </c>
      <c r="Q34" s="644">
        <f t="shared" si="0"/>
        <v>60</v>
      </c>
      <c r="R34" s="99">
        <v>40.799999999999997</v>
      </c>
      <c r="S34" s="99"/>
      <c r="T34" s="99"/>
      <c r="U34" s="45">
        <f t="shared" si="2"/>
        <v>790704</v>
      </c>
      <c r="V34" s="467" t="s">
        <v>113</v>
      </c>
      <c r="W34" s="468">
        <v>43353</v>
      </c>
      <c r="X34" s="469"/>
      <c r="Y34" s="470"/>
      <c r="Z34" s="471"/>
      <c r="AA34" s="472"/>
      <c r="AB34" s="473"/>
      <c r="AC34" s="472"/>
      <c r="AD34" s="474"/>
      <c r="AE34" s="475"/>
      <c r="AF34" s="470"/>
      <c r="AG34" s="470"/>
      <c r="AH34" s="470"/>
      <c r="AI34" s="471"/>
      <c r="AJ34" s="472"/>
      <c r="AK34" s="473"/>
      <c r="AL34" s="472"/>
      <c r="AM34" s="474"/>
      <c r="AN34" s="475"/>
      <c r="AO34" s="470"/>
      <c r="AP34" s="470"/>
      <c r="AQ34" s="470"/>
      <c r="AR34" s="471"/>
      <c r="AS34" s="472"/>
      <c r="AT34" s="473"/>
      <c r="AU34" s="472"/>
      <c r="AV34" s="474"/>
      <c r="AW34" s="475"/>
      <c r="AX34" s="470"/>
      <c r="AY34" s="470"/>
      <c r="AZ34" s="470"/>
      <c r="BA34" s="471"/>
      <c r="BB34" s="472"/>
      <c r="BC34" s="473"/>
      <c r="BD34" s="472"/>
      <c r="BE34" s="474"/>
      <c r="BF34" s="475"/>
      <c r="BG34" s="470"/>
      <c r="BH34" s="470"/>
      <c r="BI34" s="470"/>
      <c r="BJ34" s="471"/>
      <c r="BK34" s="472"/>
      <c r="BL34" s="473"/>
      <c r="BM34" s="472"/>
      <c r="BN34" s="474"/>
      <c r="BO34" s="475"/>
      <c r="BP34" s="470"/>
      <c r="BQ34" s="470"/>
      <c r="BR34" s="470"/>
      <c r="BS34" s="471"/>
      <c r="BT34" s="472"/>
      <c r="BU34" s="473"/>
      <c r="BV34" s="472"/>
      <c r="BW34" s="474"/>
      <c r="BX34" s="475"/>
      <c r="BY34" s="470"/>
      <c r="BZ34" s="470"/>
      <c r="CA34" s="470"/>
      <c r="CB34" s="471"/>
      <c r="CC34" s="472"/>
      <c r="CD34" s="473"/>
      <c r="CE34" s="472"/>
      <c r="CF34" s="474"/>
      <c r="CG34" s="475"/>
      <c r="CH34" s="470"/>
      <c r="CI34" s="470"/>
      <c r="CJ34" s="470"/>
      <c r="CK34" s="471"/>
      <c r="CL34" s="472"/>
      <c r="CM34" s="473"/>
      <c r="CN34" s="472"/>
      <c r="CO34" s="474"/>
      <c r="CP34" s="475"/>
      <c r="CQ34" s="470"/>
      <c r="CR34" s="470"/>
      <c r="CS34" s="470"/>
      <c r="CT34" s="471"/>
      <c r="CU34" s="472"/>
      <c r="CV34" s="473"/>
      <c r="CW34" s="476"/>
      <c r="CX34" s="474"/>
      <c r="CY34" s="475"/>
      <c r="CZ34" s="470"/>
      <c r="DA34" s="470"/>
      <c r="DB34" s="470"/>
      <c r="DC34" s="471"/>
      <c r="DD34" s="472"/>
      <c r="DE34" s="473"/>
      <c r="DF34" s="472"/>
      <c r="DG34" s="474"/>
      <c r="DH34" s="475"/>
      <c r="DI34" s="470"/>
      <c r="DJ34" s="470"/>
      <c r="DK34" s="470"/>
      <c r="DL34" s="471"/>
      <c r="DM34" s="472"/>
      <c r="DN34" s="473"/>
      <c r="DO34" s="472"/>
      <c r="DP34" s="474"/>
      <c r="DQ34" s="475"/>
      <c r="DR34" s="470"/>
      <c r="DS34" s="470"/>
      <c r="DT34" s="470"/>
      <c r="DU34" s="471"/>
      <c r="DV34" s="472"/>
      <c r="DW34" s="473"/>
      <c r="DX34" s="472"/>
      <c r="DY34" s="474"/>
      <c r="DZ34" s="475"/>
      <c r="EA34" s="470"/>
      <c r="EB34" s="470"/>
      <c r="EC34" s="470"/>
      <c r="ED34" s="471"/>
      <c r="EE34" s="472"/>
      <c r="EF34" s="473"/>
      <c r="EG34" s="472"/>
      <c r="EH34" s="474"/>
      <c r="EI34" s="475"/>
      <c r="EJ34" s="470"/>
      <c r="EK34" s="470"/>
      <c r="EL34" s="470"/>
      <c r="EM34" s="471"/>
      <c r="EN34" s="472"/>
      <c r="EO34" s="473"/>
      <c r="EP34" s="472"/>
      <c r="EQ34" s="474"/>
      <c r="ER34" s="475"/>
      <c r="ES34" s="470"/>
      <c r="ET34" s="470"/>
      <c r="EU34" s="470"/>
      <c r="EV34" s="471"/>
      <c r="EW34" s="472"/>
      <c r="EX34" s="473"/>
      <c r="EY34" s="472"/>
      <c r="EZ34" s="474"/>
      <c r="FA34" s="475"/>
      <c r="FB34" s="470"/>
      <c r="FC34" s="470"/>
      <c r="FD34" s="470"/>
      <c r="FE34" s="471"/>
      <c r="FF34" s="472"/>
      <c r="FG34" s="473"/>
      <c r="FH34" s="472"/>
      <c r="FI34" s="474"/>
      <c r="FJ34" s="475"/>
      <c r="FK34" s="470"/>
      <c r="FL34" s="470"/>
      <c r="FM34" s="470"/>
      <c r="FN34" s="471"/>
      <c r="FO34" s="472"/>
      <c r="FP34" s="473"/>
      <c r="FQ34" s="472"/>
      <c r="FR34" s="474"/>
      <c r="FS34" s="475"/>
      <c r="FT34" s="470"/>
      <c r="FU34" s="470"/>
      <c r="FV34" s="470"/>
      <c r="FW34" s="471"/>
      <c r="FX34" s="472"/>
      <c r="FY34" s="473"/>
      <c r="FZ34" s="472"/>
      <c r="GA34" s="474"/>
      <c r="GB34" s="475"/>
      <c r="GC34" s="470"/>
      <c r="GD34" s="470"/>
      <c r="GE34" s="470"/>
      <c r="GF34" s="471"/>
      <c r="GG34" s="472"/>
      <c r="GH34" s="473"/>
      <c r="GI34" s="472"/>
      <c r="GJ34" s="474"/>
      <c r="GK34" s="475"/>
      <c r="GL34" s="470"/>
      <c r="GM34" s="470"/>
      <c r="GN34" s="470"/>
      <c r="GO34" s="471"/>
      <c r="GP34" s="472"/>
      <c r="GQ34" s="473"/>
      <c r="GR34" s="472"/>
      <c r="GS34" s="474"/>
      <c r="GT34" s="475"/>
      <c r="GU34" s="477"/>
      <c r="GV34" s="136"/>
      <c r="GW34" s="100"/>
      <c r="GX34" s="732" t="s">
        <v>813</v>
      </c>
      <c r="GY34" s="526">
        <v>4176</v>
      </c>
      <c r="GZ34" s="116"/>
      <c r="HA34" s="116"/>
    </row>
    <row r="35" spans="1:209" x14ac:dyDescent="0.25">
      <c r="B35" s="116"/>
      <c r="C35" s="124"/>
      <c r="D35" s="41"/>
      <c r="E35" s="42"/>
      <c r="F35" s="43"/>
      <c r="G35" s="44"/>
      <c r="H35" s="45"/>
      <c r="I35" s="46"/>
      <c r="J35" s="151" t="s">
        <v>742</v>
      </c>
      <c r="K35" s="500" t="s">
        <v>743</v>
      </c>
      <c r="L35" s="715" t="s">
        <v>750</v>
      </c>
      <c r="M35" s="105">
        <v>18560</v>
      </c>
      <c r="N35" s="87">
        <v>43342</v>
      </c>
      <c r="O35" s="466" t="s">
        <v>779</v>
      </c>
      <c r="P35" s="106">
        <v>28350</v>
      </c>
      <c r="Q35" s="150">
        <f t="shared" si="0"/>
        <v>9790</v>
      </c>
      <c r="R35" s="99">
        <v>31.5</v>
      </c>
      <c r="S35" s="99"/>
      <c r="T35" s="99"/>
      <c r="U35" s="45">
        <f t="shared" si="2"/>
        <v>893025</v>
      </c>
      <c r="V35" s="467" t="s">
        <v>113</v>
      </c>
      <c r="W35" s="468">
        <v>43360</v>
      </c>
      <c r="X35" s="469">
        <v>20796.48</v>
      </c>
      <c r="Y35" s="470"/>
      <c r="Z35" s="471"/>
      <c r="AA35" s="472"/>
      <c r="AB35" s="473"/>
      <c r="AC35" s="472"/>
      <c r="AD35" s="474"/>
      <c r="AE35" s="475"/>
      <c r="AF35" s="470"/>
      <c r="AG35" s="470"/>
      <c r="AH35" s="470"/>
      <c r="AI35" s="471"/>
      <c r="AJ35" s="472"/>
      <c r="AK35" s="473"/>
      <c r="AL35" s="472"/>
      <c r="AM35" s="474"/>
      <c r="AN35" s="475"/>
      <c r="AO35" s="470"/>
      <c r="AP35" s="470"/>
      <c r="AQ35" s="470"/>
      <c r="AR35" s="471"/>
      <c r="AS35" s="472"/>
      <c r="AT35" s="473"/>
      <c r="AU35" s="472"/>
      <c r="AV35" s="474"/>
      <c r="AW35" s="475"/>
      <c r="AX35" s="470"/>
      <c r="AY35" s="470"/>
      <c r="AZ35" s="470"/>
      <c r="BA35" s="471"/>
      <c r="BB35" s="472"/>
      <c r="BC35" s="473"/>
      <c r="BD35" s="472"/>
      <c r="BE35" s="474"/>
      <c r="BF35" s="475"/>
      <c r="BG35" s="470"/>
      <c r="BH35" s="470"/>
      <c r="BI35" s="470"/>
      <c r="BJ35" s="471"/>
      <c r="BK35" s="472"/>
      <c r="BL35" s="473"/>
      <c r="BM35" s="472"/>
      <c r="BN35" s="474"/>
      <c r="BO35" s="475"/>
      <c r="BP35" s="470"/>
      <c r="BQ35" s="470"/>
      <c r="BR35" s="470"/>
      <c r="BS35" s="471"/>
      <c r="BT35" s="472"/>
      <c r="BU35" s="473"/>
      <c r="BV35" s="472"/>
      <c r="BW35" s="474"/>
      <c r="BX35" s="475"/>
      <c r="BY35" s="470"/>
      <c r="BZ35" s="470"/>
      <c r="CA35" s="470"/>
      <c r="CB35" s="471"/>
      <c r="CC35" s="472"/>
      <c r="CD35" s="473"/>
      <c r="CE35" s="472"/>
      <c r="CF35" s="474"/>
      <c r="CG35" s="475"/>
      <c r="CH35" s="470"/>
      <c r="CI35" s="470"/>
      <c r="CJ35" s="470"/>
      <c r="CK35" s="471"/>
      <c r="CL35" s="472"/>
      <c r="CM35" s="473"/>
      <c r="CN35" s="472"/>
      <c r="CO35" s="474"/>
      <c r="CP35" s="475"/>
      <c r="CQ35" s="470"/>
      <c r="CR35" s="470"/>
      <c r="CS35" s="470"/>
      <c r="CT35" s="471"/>
      <c r="CU35" s="472"/>
      <c r="CV35" s="473"/>
      <c r="CW35" s="476"/>
      <c r="CX35" s="474"/>
      <c r="CY35" s="475"/>
      <c r="CZ35" s="470"/>
      <c r="DA35" s="470"/>
      <c r="DB35" s="470"/>
      <c r="DC35" s="471"/>
      <c r="DD35" s="472"/>
      <c r="DE35" s="473"/>
      <c r="DF35" s="472"/>
      <c r="DG35" s="474"/>
      <c r="DH35" s="475"/>
      <c r="DI35" s="470"/>
      <c r="DJ35" s="470"/>
      <c r="DK35" s="470"/>
      <c r="DL35" s="471"/>
      <c r="DM35" s="472"/>
      <c r="DN35" s="473"/>
      <c r="DO35" s="472"/>
      <c r="DP35" s="474"/>
      <c r="DQ35" s="475"/>
      <c r="DR35" s="470"/>
      <c r="DS35" s="470"/>
      <c r="DT35" s="470"/>
      <c r="DU35" s="471"/>
      <c r="DV35" s="472"/>
      <c r="DW35" s="473"/>
      <c r="DX35" s="472"/>
      <c r="DY35" s="474"/>
      <c r="DZ35" s="475"/>
      <c r="EA35" s="470"/>
      <c r="EB35" s="470"/>
      <c r="EC35" s="470"/>
      <c r="ED35" s="471"/>
      <c r="EE35" s="472"/>
      <c r="EF35" s="473"/>
      <c r="EG35" s="472"/>
      <c r="EH35" s="474"/>
      <c r="EI35" s="475"/>
      <c r="EJ35" s="470"/>
      <c r="EK35" s="470"/>
      <c r="EL35" s="470"/>
      <c r="EM35" s="471"/>
      <c r="EN35" s="472"/>
      <c r="EO35" s="473"/>
      <c r="EP35" s="472"/>
      <c r="EQ35" s="474"/>
      <c r="ER35" s="475"/>
      <c r="ES35" s="470"/>
      <c r="ET35" s="470"/>
      <c r="EU35" s="470"/>
      <c r="EV35" s="471"/>
      <c r="EW35" s="472"/>
      <c r="EX35" s="473"/>
      <c r="EY35" s="472"/>
      <c r="EZ35" s="474"/>
      <c r="FA35" s="475"/>
      <c r="FB35" s="470"/>
      <c r="FC35" s="470"/>
      <c r="FD35" s="470"/>
      <c r="FE35" s="471"/>
      <c r="FF35" s="472"/>
      <c r="FG35" s="473"/>
      <c r="FH35" s="472"/>
      <c r="FI35" s="474"/>
      <c r="FJ35" s="475"/>
      <c r="FK35" s="470"/>
      <c r="FL35" s="470"/>
      <c r="FM35" s="470"/>
      <c r="FN35" s="471"/>
      <c r="FO35" s="472"/>
      <c r="FP35" s="473"/>
      <c r="FQ35" s="472"/>
      <c r="FR35" s="474"/>
      <c r="FS35" s="475"/>
      <c r="FT35" s="470"/>
      <c r="FU35" s="470"/>
      <c r="FV35" s="470"/>
      <c r="FW35" s="471"/>
      <c r="FX35" s="472"/>
      <c r="FY35" s="473"/>
      <c r="FZ35" s="472"/>
      <c r="GA35" s="474"/>
      <c r="GB35" s="475"/>
      <c r="GC35" s="470"/>
      <c r="GD35" s="470"/>
      <c r="GE35" s="470"/>
      <c r="GF35" s="471"/>
      <c r="GG35" s="472"/>
      <c r="GH35" s="473"/>
      <c r="GI35" s="472"/>
      <c r="GJ35" s="474"/>
      <c r="GK35" s="475"/>
      <c r="GL35" s="470"/>
      <c r="GM35" s="470"/>
      <c r="GN35" s="470"/>
      <c r="GO35" s="471"/>
      <c r="GP35" s="472"/>
      <c r="GQ35" s="473"/>
      <c r="GR35" s="472"/>
      <c r="GS35" s="474"/>
      <c r="GT35" s="475"/>
      <c r="GU35" s="477">
        <v>43360</v>
      </c>
      <c r="GV35" s="136"/>
      <c r="GW35" s="100"/>
      <c r="GX35" s="732" t="s">
        <v>813</v>
      </c>
      <c r="GY35" s="526">
        <v>4176</v>
      </c>
      <c r="GZ35" s="116"/>
      <c r="HA35" s="116"/>
    </row>
    <row r="36" spans="1:209" ht="18.75" x14ac:dyDescent="0.3">
      <c r="B36" s="116"/>
      <c r="C36" s="124"/>
      <c r="D36" s="41"/>
      <c r="E36" s="42"/>
      <c r="F36" s="43"/>
      <c r="G36" s="44"/>
      <c r="H36" s="45"/>
      <c r="I36" s="46"/>
      <c r="J36" s="151" t="s">
        <v>739</v>
      </c>
      <c r="K36" s="500" t="s">
        <v>325</v>
      </c>
      <c r="L36" s="715" t="s">
        <v>750</v>
      </c>
      <c r="M36" s="105">
        <v>11690</v>
      </c>
      <c r="N36" s="87">
        <v>43342</v>
      </c>
      <c r="O36" s="466" t="s">
        <v>778</v>
      </c>
      <c r="P36" s="106">
        <v>9850</v>
      </c>
      <c r="Q36" s="150">
        <f t="shared" si="0"/>
        <v>-1840</v>
      </c>
      <c r="R36" s="99">
        <v>31.5</v>
      </c>
      <c r="S36" s="99"/>
      <c r="T36" s="99"/>
      <c r="U36" s="45">
        <f t="shared" si="2"/>
        <v>310275</v>
      </c>
      <c r="V36" s="467" t="s">
        <v>113</v>
      </c>
      <c r="W36" s="468">
        <v>43360</v>
      </c>
      <c r="X36" s="469">
        <v>6681.6</v>
      </c>
      <c r="Y36" s="470"/>
      <c r="Z36" s="471"/>
      <c r="AA36" s="472"/>
      <c r="AB36" s="473"/>
      <c r="AC36" s="472"/>
      <c r="AD36" s="474"/>
      <c r="AE36" s="475"/>
      <c r="AF36" s="470"/>
      <c r="AG36" s="470"/>
      <c r="AH36" s="470"/>
      <c r="AI36" s="471"/>
      <c r="AJ36" s="472"/>
      <c r="AK36" s="473"/>
      <c r="AL36" s="472"/>
      <c r="AM36" s="474"/>
      <c r="AN36" s="475"/>
      <c r="AO36" s="470"/>
      <c r="AP36" s="470"/>
      <c r="AQ36" s="470"/>
      <c r="AR36" s="471"/>
      <c r="AS36" s="472"/>
      <c r="AT36" s="473"/>
      <c r="AU36" s="472"/>
      <c r="AV36" s="474"/>
      <c r="AW36" s="475"/>
      <c r="AX36" s="470"/>
      <c r="AY36" s="470"/>
      <c r="AZ36" s="470"/>
      <c r="BA36" s="471"/>
      <c r="BB36" s="472"/>
      <c r="BC36" s="473"/>
      <c r="BD36" s="472"/>
      <c r="BE36" s="474"/>
      <c r="BF36" s="475"/>
      <c r="BG36" s="470"/>
      <c r="BH36" s="470"/>
      <c r="BI36" s="470"/>
      <c r="BJ36" s="471"/>
      <c r="BK36" s="472"/>
      <c r="BL36" s="473"/>
      <c r="BM36" s="472"/>
      <c r="BN36" s="474"/>
      <c r="BO36" s="475"/>
      <c r="BP36" s="470"/>
      <c r="BQ36" s="470"/>
      <c r="BR36" s="470"/>
      <c r="BS36" s="471"/>
      <c r="BT36" s="472"/>
      <c r="BU36" s="473"/>
      <c r="BV36" s="472"/>
      <c r="BW36" s="474"/>
      <c r="BX36" s="475"/>
      <c r="BY36" s="470"/>
      <c r="BZ36" s="470"/>
      <c r="CA36" s="470"/>
      <c r="CB36" s="471"/>
      <c r="CC36" s="472"/>
      <c r="CD36" s="473"/>
      <c r="CE36" s="472"/>
      <c r="CF36" s="474"/>
      <c r="CG36" s="475"/>
      <c r="CH36" s="470"/>
      <c r="CI36" s="470"/>
      <c r="CJ36" s="470"/>
      <c r="CK36" s="471"/>
      <c r="CL36" s="472"/>
      <c r="CM36" s="473"/>
      <c r="CN36" s="472"/>
      <c r="CO36" s="474"/>
      <c r="CP36" s="475"/>
      <c r="CQ36" s="470"/>
      <c r="CR36" s="470"/>
      <c r="CS36" s="470"/>
      <c r="CT36" s="471"/>
      <c r="CU36" s="472"/>
      <c r="CV36" s="473"/>
      <c r="CW36" s="476"/>
      <c r="CX36" s="474"/>
      <c r="CY36" s="475"/>
      <c r="CZ36" s="470"/>
      <c r="DA36" s="470"/>
      <c r="DB36" s="470"/>
      <c r="DC36" s="471"/>
      <c r="DD36" s="472"/>
      <c r="DE36" s="473"/>
      <c r="DF36" s="472"/>
      <c r="DG36" s="474"/>
      <c r="DH36" s="475"/>
      <c r="DI36" s="470"/>
      <c r="DJ36" s="470"/>
      <c r="DK36" s="470"/>
      <c r="DL36" s="471"/>
      <c r="DM36" s="472"/>
      <c r="DN36" s="473"/>
      <c r="DO36" s="472"/>
      <c r="DP36" s="474"/>
      <c r="DQ36" s="475"/>
      <c r="DR36" s="470"/>
      <c r="DS36" s="470"/>
      <c r="DT36" s="470"/>
      <c r="DU36" s="471"/>
      <c r="DV36" s="472"/>
      <c r="DW36" s="473"/>
      <c r="DX36" s="472"/>
      <c r="DY36" s="474"/>
      <c r="DZ36" s="475"/>
      <c r="EA36" s="470"/>
      <c r="EB36" s="470"/>
      <c r="EC36" s="470"/>
      <c r="ED36" s="471"/>
      <c r="EE36" s="472"/>
      <c r="EF36" s="473"/>
      <c r="EG36" s="472"/>
      <c r="EH36" s="474"/>
      <c r="EI36" s="475"/>
      <c r="EJ36" s="470"/>
      <c r="EK36" s="470"/>
      <c r="EL36" s="470"/>
      <c r="EM36" s="471"/>
      <c r="EN36" s="472"/>
      <c r="EO36" s="473"/>
      <c r="EP36" s="472"/>
      <c r="EQ36" s="474"/>
      <c r="ER36" s="475"/>
      <c r="ES36" s="470"/>
      <c r="ET36" s="470"/>
      <c r="EU36" s="470"/>
      <c r="EV36" s="471"/>
      <c r="EW36" s="472"/>
      <c r="EX36" s="473"/>
      <c r="EY36" s="472"/>
      <c r="EZ36" s="474"/>
      <c r="FA36" s="475"/>
      <c r="FB36" s="470"/>
      <c r="FC36" s="470"/>
      <c r="FD36" s="470"/>
      <c r="FE36" s="471"/>
      <c r="FF36" s="472"/>
      <c r="FG36" s="473"/>
      <c r="FH36" s="472"/>
      <c r="FI36" s="474"/>
      <c r="FJ36" s="475"/>
      <c r="FK36" s="470"/>
      <c r="FL36" s="470"/>
      <c r="FM36" s="470"/>
      <c r="FN36" s="471"/>
      <c r="FO36" s="472"/>
      <c r="FP36" s="473"/>
      <c r="FQ36" s="472"/>
      <c r="FR36" s="474"/>
      <c r="FS36" s="475"/>
      <c r="FT36" s="470"/>
      <c r="FU36" s="470"/>
      <c r="FV36" s="470"/>
      <c r="FW36" s="471"/>
      <c r="FX36" s="472"/>
      <c r="FY36" s="473"/>
      <c r="FZ36" s="472"/>
      <c r="GA36" s="474"/>
      <c r="GB36" s="475"/>
      <c r="GC36" s="470"/>
      <c r="GD36" s="470"/>
      <c r="GE36" s="470"/>
      <c r="GF36" s="471"/>
      <c r="GG36" s="472"/>
      <c r="GH36" s="473"/>
      <c r="GI36" s="472"/>
      <c r="GJ36" s="474"/>
      <c r="GK36" s="475"/>
      <c r="GL36" s="470"/>
      <c r="GM36" s="470"/>
      <c r="GN36" s="470"/>
      <c r="GO36" s="471"/>
      <c r="GP36" s="472"/>
      <c r="GQ36" s="473"/>
      <c r="GR36" s="472"/>
      <c r="GS36" s="474"/>
      <c r="GT36" s="475"/>
      <c r="GU36" s="477">
        <v>43360</v>
      </c>
      <c r="GV36" s="136">
        <v>18928</v>
      </c>
      <c r="GW36" s="100" t="s">
        <v>758</v>
      </c>
      <c r="GX36" s="732" t="s">
        <v>813</v>
      </c>
      <c r="GY36" s="526">
        <v>2320</v>
      </c>
      <c r="GZ36" s="116"/>
      <c r="HA36" s="116"/>
    </row>
    <row r="37" spans="1:209" x14ac:dyDescent="0.25">
      <c r="B37" s="116"/>
      <c r="C37" s="124"/>
      <c r="D37" s="41"/>
      <c r="E37" s="42"/>
      <c r="F37" s="43"/>
      <c r="G37" s="44"/>
      <c r="H37" s="45"/>
      <c r="I37" s="46"/>
      <c r="J37" s="151" t="s">
        <v>740</v>
      </c>
      <c r="K37" s="500" t="s">
        <v>325</v>
      </c>
      <c r="L37" s="715" t="s">
        <v>751</v>
      </c>
      <c r="M37" s="105">
        <v>11330</v>
      </c>
      <c r="N37" s="87">
        <v>43343</v>
      </c>
      <c r="O37" s="466" t="s">
        <v>854</v>
      </c>
      <c r="P37" s="106">
        <v>8605</v>
      </c>
      <c r="Q37" s="150">
        <f t="shared" si="0"/>
        <v>-2725</v>
      </c>
      <c r="R37" s="99">
        <v>31.5</v>
      </c>
      <c r="S37" s="99"/>
      <c r="T37" s="99"/>
      <c r="U37" s="45">
        <f t="shared" si="2"/>
        <v>271057.5</v>
      </c>
      <c r="V37" s="467" t="s">
        <v>113</v>
      </c>
      <c r="W37" s="468">
        <v>43362</v>
      </c>
      <c r="X37" s="469">
        <v>6681.6</v>
      </c>
      <c r="Y37" s="470"/>
      <c r="Z37" s="471"/>
      <c r="AA37" s="472"/>
      <c r="AB37" s="473"/>
      <c r="AC37" s="472"/>
      <c r="AD37" s="474"/>
      <c r="AE37" s="475"/>
      <c r="AF37" s="470"/>
      <c r="AG37" s="470"/>
      <c r="AH37" s="470"/>
      <c r="AI37" s="471"/>
      <c r="AJ37" s="472"/>
      <c r="AK37" s="473"/>
      <c r="AL37" s="472"/>
      <c r="AM37" s="474"/>
      <c r="AN37" s="475"/>
      <c r="AO37" s="470"/>
      <c r="AP37" s="470"/>
      <c r="AQ37" s="470"/>
      <c r="AR37" s="471"/>
      <c r="AS37" s="472"/>
      <c r="AT37" s="473"/>
      <c r="AU37" s="472"/>
      <c r="AV37" s="474"/>
      <c r="AW37" s="475"/>
      <c r="AX37" s="470"/>
      <c r="AY37" s="470"/>
      <c r="AZ37" s="470"/>
      <c r="BA37" s="471"/>
      <c r="BB37" s="472"/>
      <c r="BC37" s="473"/>
      <c r="BD37" s="472"/>
      <c r="BE37" s="474"/>
      <c r="BF37" s="475"/>
      <c r="BG37" s="470"/>
      <c r="BH37" s="470"/>
      <c r="BI37" s="470"/>
      <c r="BJ37" s="471"/>
      <c r="BK37" s="472"/>
      <c r="BL37" s="473"/>
      <c r="BM37" s="472"/>
      <c r="BN37" s="474"/>
      <c r="BO37" s="475"/>
      <c r="BP37" s="470"/>
      <c r="BQ37" s="470"/>
      <c r="BR37" s="470"/>
      <c r="BS37" s="471"/>
      <c r="BT37" s="472"/>
      <c r="BU37" s="473"/>
      <c r="BV37" s="472"/>
      <c r="BW37" s="474"/>
      <c r="BX37" s="475"/>
      <c r="BY37" s="470"/>
      <c r="BZ37" s="470"/>
      <c r="CA37" s="470"/>
      <c r="CB37" s="471"/>
      <c r="CC37" s="472"/>
      <c r="CD37" s="473"/>
      <c r="CE37" s="472"/>
      <c r="CF37" s="474"/>
      <c r="CG37" s="475"/>
      <c r="CH37" s="470"/>
      <c r="CI37" s="470"/>
      <c r="CJ37" s="470"/>
      <c r="CK37" s="471"/>
      <c r="CL37" s="472"/>
      <c r="CM37" s="473"/>
      <c r="CN37" s="472"/>
      <c r="CO37" s="474"/>
      <c r="CP37" s="475"/>
      <c r="CQ37" s="470"/>
      <c r="CR37" s="470"/>
      <c r="CS37" s="470"/>
      <c r="CT37" s="471"/>
      <c r="CU37" s="472"/>
      <c r="CV37" s="473"/>
      <c r="CW37" s="476"/>
      <c r="CX37" s="474"/>
      <c r="CY37" s="475"/>
      <c r="CZ37" s="470"/>
      <c r="DA37" s="470"/>
      <c r="DB37" s="470"/>
      <c r="DC37" s="471"/>
      <c r="DD37" s="472"/>
      <c r="DE37" s="473"/>
      <c r="DF37" s="472"/>
      <c r="DG37" s="474"/>
      <c r="DH37" s="475"/>
      <c r="DI37" s="470"/>
      <c r="DJ37" s="470"/>
      <c r="DK37" s="470"/>
      <c r="DL37" s="471"/>
      <c r="DM37" s="472"/>
      <c r="DN37" s="473"/>
      <c r="DO37" s="472"/>
      <c r="DP37" s="474"/>
      <c r="DQ37" s="475"/>
      <c r="DR37" s="470"/>
      <c r="DS37" s="470"/>
      <c r="DT37" s="470"/>
      <c r="DU37" s="471"/>
      <c r="DV37" s="472"/>
      <c r="DW37" s="473"/>
      <c r="DX37" s="472"/>
      <c r="DY37" s="474"/>
      <c r="DZ37" s="475"/>
      <c r="EA37" s="470"/>
      <c r="EB37" s="470"/>
      <c r="EC37" s="470"/>
      <c r="ED37" s="471"/>
      <c r="EE37" s="472"/>
      <c r="EF37" s="473"/>
      <c r="EG37" s="472"/>
      <c r="EH37" s="474"/>
      <c r="EI37" s="475"/>
      <c r="EJ37" s="470"/>
      <c r="EK37" s="470"/>
      <c r="EL37" s="470"/>
      <c r="EM37" s="471"/>
      <c r="EN37" s="472"/>
      <c r="EO37" s="473"/>
      <c r="EP37" s="472"/>
      <c r="EQ37" s="474"/>
      <c r="ER37" s="475"/>
      <c r="ES37" s="470"/>
      <c r="ET37" s="470"/>
      <c r="EU37" s="470"/>
      <c r="EV37" s="471"/>
      <c r="EW37" s="472"/>
      <c r="EX37" s="473"/>
      <c r="EY37" s="472"/>
      <c r="EZ37" s="474"/>
      <c r="FA37" s="475"/>
      <c r="FB37" s="470"/>
      <c r="FC37" s="470"/>
      <c r="FD37" s="470"/>
      <c r="FE37" s="471"/>
      <c r="FF37" s="472"/>
      <c r="FG37" s="473"/>
      <c r="FH37" s="472"/>
      <c r="FI37" s="474"/>
      <c r="FJ37" s="475"/>
      <c r="FK37" s="470"/>
      <c r="FL37" s="470"/>
      <c r="FM37" s="470"/>
      <c r="FN37" s="471"/>
      <c r="FO37" s="472"/>
      <c r="FP37" s="473"/>
      <c r="FQ37" s="472"/>
      <c r="FR37" s="474"/>
      <c r="FS37" s="475"/>
      <c r="FT37" s="470"/>
      <c r="FU37" s="470"/>
      <c r="FV37" s="470"/>
      <c r="FW37" s="471"/>
      <c r="FX37" s="472"/>
      <c r="FY37" s="473"/>
      <c r="FZ37" s="472"/>
      <c r="GA37" s="474"/>
      <c r="GB37" s="475"/>
      <c r="GC37" s="470"/>
      <c r="GD37" s="470"/>
      <c r="GE37" s="470"/>
      <c r="GF37" s="471"/>
      <c r="GG37" s="472"/>
      <c r="GH37" s="473"/>
      <c r="GI37" s="472"/>
      <c r="GJ37" s="474"/>
      <c r="GK37" s="475"/>
      <c r="GL37" s="470"/>
      <c r="GM37" s="470"/>
      <c r="GN37" s="470"/>
      <c r="GO37" s="471"/>
      <c r="GP37" s="472"/>
      <c r="GQ37" s="473"/>
      <c r="GR37" s="472"/>
      <c r="GS37" s="474"/>
      <c r="GT37" s="475"/>
      <c r="GU37" s="477">
        <v>43362</v>
      </c>
      <c r="GV37" s="136">
        <v>18928</v>
      </c>
      <c r="GW37" s="100" t="s">
        <v>759</v>
      </c>
      <c r="GX37" s="732" t="s">
        <v>814</v>
      </c>
      <c r="GY37" s="526">
        <v>2320</v>
      </c>
      <c r="GZ37" s="116"/>
      <c r="HA37" s="116"/>
    </row>
    <row r="38" spans="1:209" x14ac:dyDescent="0.25">
      <c r="B38" s="116"/>
      <c r="C38" s="124"/>
      <c r="D38" s="41"/>
      <c r="E38" s="42"/>
      <c r="F38" s="43"/>
      <c r="G38" s="44"/>
      <c r="H38" s="45"/>
      <c r="I38" s="46"/>
      <c r="J38" s="104" t="s">
        <v>741</v>
      </c>
      <c r="K38" s="500" t="s">
        <v>247</v>
      </c>
      <c r="L38" s="715" t="s">
        <v>751</v>
      </c>
      <c r="M38" s="105">
        <v>17010</v>
      </c>
      <c r="N38" s="87">
        <v>43343</v>
      </c>
      <c r="O38" s="466" t="s">
        <v>780</v>
      </c>
      <c r="P38" s="106">
        <v>27605</v>
      </c>
      <c r="Q38" s="150">
        <f t="shared" si="0"/>
        <v>10595</v>
      </c>
      <c r="R38" s="99">
        <v>31.5</v>
      </c>
      <c r="S38" s="99"/>
      <c r="T38" s="99"/>
      <c r="U38" s="45">
        <f t="shared" si="2"/>
        <v>869557.5</v>
      </c>
      <c r="V38" s="467" t="s">
        <v>113</v>
      </c>
      <c r="W38" s="468">
        <v>43360</v>
      </c>
      <c r="X38" s="469">
        <v>20880</v>
      </c>
      <c r="Y38" s="470"/>
      <c r="Z38" s="471"/>
      <c r="AA38" s="472"/>
      <c r="AB38" s="473"/>
      <c r="AC38" s="472"/>
      <c r="AD38" s="474"/>
      <c r="AE38" s="475"/>
      <c r="AF38" s="470"/>
      <c r="AG38" s="470"/>
      <c r="AH38" s="470"/>
      <c r="AI38" s="471"/>
      <c r="AJ38" s="472"/>
      <c r="AK38" s="473"/>
      <c r="AL38" s="472"/>
      <c r="AM38" s="474"/>
      <c r="AN38" s="475"/>
      <c r="AO38" s="470"/>
      <c r="AP38" s="470"/>
      <c r="AQ38" s="470"/>
      <c r="AR38" s="471"/>
      <c r="AS38" s="472"/>
      <c r="AT38" s="473"/>
      <c r="AU38" s="472"/>
      <c r="AV38" s="474"/>
      <c r="AW38" s="475"/>
      <c r="AX38" s="470"/>
      <c r="AY38" s="470"/>
      <c r="AZ38" s="470"/>
      <c r="BA38" s="471"/>
      <c r="BB38" s="472"/>
      <c r="BC38" s="473"/>
      <c r="BD38" s="472"/>
      <c r="BE38" s="474"/>
      <c r="BF38" s="475"/>
      <c r="BG38" s="470"/>
      <c r="BH38" s="470"/>
      <c r="BI38" s="470"/>
      <c r="BJ38" s="471"/>
      <c r="BK38" s="472"/>
      <c r="BL38" s="473"/>
      <c r="BM38" s="472"/>
      <c r="BN38" s="474"/>
      <c r="BO38" s="475"/>
      <c r="BP38" s="470"/>
      <c r="BQ38" s="470"/>
      <c r="BR38" s="470"/>
      <c r="BS38" s="471"/>
      <c r="BT38" s="472"/>
      <c r="BU38" s="473"/>
      <c r="BV38" s="472"/>
      <c r="BW38" s="474"/>
      <c r="BX38" s="475"/>
      <c r="BY38" s="470"/>
      <c r="BZ38" s="470"/>
      <c r="CA38" s="470"/>
      <c r="CB38" s="471"/>
      <c r="CC38" s="472"/>
      <c r="CD38" s="473"/>
      <c r="CE38" s="472"/>
      <c r="CF38" s="474"/>
      <c r="CG38" s="475"/>
      <c r="CH38" s="470"/>
      <c r="CI38" s="470"/>
      <c r="CJ38" s="470"/>
      <c r="CK38" s="471"/>
      <c r="CL38" s="472"/>
      <c r="CM38" s="473"/>
      <c r="CN38" s="472"/>
      <c r="CO38" s="474"/>
      <c r="CP38" s="475"/>
      <c r="CQ38" s="470"/>
      <c r="CR38" s="470"/>
      <c r="CS38" s="470"/>
      <c r="CT38" s="471"/>
      <c r="CU38" s="472"/>
      <c r="CV38" s="473"/>
      <c r="CW38" s="476"/>
      <c r="CX38" s="474"/>
      <c r="CY38" s="475"/>
      <c r="CZ38" s="470"/>
      <c r="DA38" s="470"/>
      <c r="DB38" s="470"/>
      <c r="DC38" s="471"/>
      <c r="DD38" s="472"/>
      <c r="DE38" s="473"/>
      <c r="DF38" s="472"/>
      <c r="DG38" s="474"/>
      <c r="DH38" s="475"/>
      <c r="DI38" s="470"/>
      <c r="DJ38" s="470"/>
      <c r="DK38" s="470"/>
      <c r="DL38" s="471"/>
      <c r="DM38" s="472"/>
      <c r="DN38" s="473"/>
      <c r="DO38" s="472"/>
      <c r="DP38" s="474"/>
      <c r="DQ38" s="475"/>
      <c r="DR38" s="470"/>
      <c r="DS38" s="470"/>
      <c r="DT38" s="470"/>
      <c r="DU38" s="471"/>
      <c r="DV38" s="472"/>
      <c r="DW38" s="473"/>
      <c r="DX38" s="472"/>
      <c r="DY38" s="474"/>
      <c r="DZ38" s="475"/>
      <c r="EA38" s="470"/>
      <c r="EB38" s="470"/>
      <c r="EC38" s="470"/>
      <c r="ED38" s="471"/>
      <c r="EE38" s="472"/>
      <c r="EF38" s="473"/>
      <c r="EG38" s="472"/>
      <c r="EH38" s="474"/>
      <c r="EI38" s="475"/>
      <c r="EJ38" s="470"/>
      <c r="EK38" s="470"/>
      <c r="EL38" s="470"/>
      <c r="EM38" s="471"/>
      <c r="EN38" s="472"/>
      <c r="EO38" s="473"/>
      <c r="EP38" s="472"/>
      <c r="EQ38" s="474"/>
      <c r="ER38" s="475"/>
      <c r="ES38" s="470"/>
      <c r="ET38" s="470"/>
      <c r="EU38" s="470"/>
      <c r="EV38" s="471"/>
      <c r="EW38" s="472"/>
      <c r="EX38" s="473"/>
      <c r="EY38" s="472"/>
      <c r="EZ38" s="474"/>
      <c r="FA38" s="475"/>
      <c r="FB38" s="470"/>
      <c r="FC38" s="470"/>
      <c r="FD38" s="470"/>
      <c r="FE38" s="471"/>
      <c r="FF38" s="472"/>
      <c r="FG38" s="473"/>
      <c r="FH38" s="472"/>
      <c r="FI38" s="474"/>
      <c r="FJ38" s="475"/>
      <c r="FK38" s="470"/>
      <c r="FL38" s="470"/>
      <c r="FM38" s="470"/>
      <c r="FN38" s="471"/>
      <c r="FO38" s="472"/>
      <c r="FP38" s="473"/>
      <c r="FQ38" s="472"/>
      <c r="FR38" s="474"/>
      <c r="FS38" s="475"/>
      <c r="FT38" s="470"/>
      <c r="FU38" s="470"/>
      <c r="FV38" s="470"/>
      <c r="FW38" s="471"/>
      <c r="FX38" s="472"/>
      <c r="FY38" s="473"/>
      <c r="FZ38" s="472"/>
      <c r="GA38" s="474"/>
      <c r="GB38" s="475"/>
      <c r="GC38" s="470"/>
      <c r="GD38" s="470"/>
      <c r="GE38" s="470"/>
      <c r="GF38" s="471"/>
      <c r="GG38" s="472"/>
      <c r="GH38" s="473"/>
      <c r="GI38" s="472"/>
      <c r="GJ38" s="474"/>
      <c r="GK38" s="475"/>
      <c r="GL38" s="470"/>
      <c r="GM38" s="470"/>
      <c r="GN38" s="470"/>
      <c r="GO38" s="471"/>
      <c r="GP38" s="472"/>
      <c r="GQ38" s="473"/>
      <c r="GR38" s="472"/>
      <c r="GS38" s="474"/>
      <c r="GT38" s="475"/>
      <c r="GU38" s="477">
        <v>43360</v>
      </c>
      <c r="GV38" s="136">
        <v>23856</v>
      </c>
      <c r="GW38" s="100" t="s">
        <v>760</v>
      </c>
      <c r="GX38" s="732" t="s">
        <v>813</v>
      </c>
      <c r="GY38" s="526">
        <v>4176</v>
      </c>
      <c r="GZ38" s="116"/>
      <c r="HA38" s="116"/>
    </row>
    <row r="39" spans="1:209" x14ac:dyDescent="0.25">
      <c r="B39" s="116"/>
      <c r="C39" s="124"/>
      <c r="D39" s="41"/>
      <c r="E39" s="42"/>
      <c r="F39" s="43"/>
      <c r="G39" s="44"/>
      <c r="H39" s="45"/>
      <c r="I39" s="46"/>
      <c r="J39" s="155"/>
      <c r="K39" s="500"/>
      <c r="L39" s="715"/>
      <c r="M39" s="105"/>
      <c r="N39" s="87"/>
      <c r="O39" s="201"/>
      <c r="P39" s="106"/>
      <c r="Q39" s="150">
        <f t="shared" si="0"/>
        <v>0</v>
      </c>
      <c r="R39" s="99"/>
      <c r="S39" s="99"/>
      <c r="T39" s="99"/>
      <c r="U39" s="45">
        <f t="shared" si="2"/>
        <v>0</v>
      </c>
      <c r="V39" s="157"/>
      <c r="W39" s="158"/>
      <c r="X39" s="508"/>
      <c r="Y39" s="159"/>
      <c r="Z39" s="160"/>
      <c r="AA39" s="161"/>
      <c r="AB39" s="162"/>
      <c r="AC39" s="161"/>
      <c r="AD39" s="163"/>
      <c r="AE39" s="164"/>
      <c r="AF39" s="159"/>
      <c r="AG39" s="159"/>
      <c r="AH39" s="159"/>
      <c r="AI39" s="160"/>
      <c r="AJ39" s="161"/>
      <c r="AK39" s="162"/>
      <c r="AL39" s="161"/>
      <c r="AM39" s="163"/>
      <c r="AN39" s="164"/>
      <c r="AO39" s="159"/>
      <c r="AP39" s="159"/>
      <c r="AQ39" s="159"/>
      <c r="AR39" s="160"/>
      <c r="AS39" s="161"/>
      <c r="AT39" s="162"/>
      <c r="AU39" s="161"/>
      <c r="AV39" s="163"/>
      <c r="AW39" s="164"/>
      <c r="AX39" s="159"/>
      <c r="AY39" s="159"/>
      <c r="AZ39" s="159"/>
      <c r="BA39" s="160"/>
      <c r="BB39" s="161"/>
      <c r="BC39" s="162"/>
      <c r="BD39" s="161"/>
      <c r="BE39" s="163"/>
      <c r="BF39" s="164"/>
      <c r="BG39" s="159"/>
      <c r="BH39" s="159"/>
      <c r="BI39" s="159"/>
      <c r="BJ39" s="160"/>
      <c r="BK39" s="161"/>
      <c r="BL39" s="162"/>
      <c r="BM39" s="161"/>
      <c r="BN39" s="163"/>
      <c r="BO39" s="164"/>
      <c r="BP39" s="159"/>
      <c r="BQ39" s="159"/>
      <c r="BR39" s="159"/>
      <c r="BS39" s="160"/>
      <c r="BT39" s="161"/>
      <c r="BU39" s="162"/>
      <c r="BV39" s="161"/>
      <c r="BW39" s="163"/>
      <c r="BX39" s="164"/>
      <c r="BY39" s="159"/>
      <c r="BZ39" s="159"/>
      <c r="CA39" s="159"/>
      <c r="CB39" s="160"/>
      <c r="CC39" s="161"/>
      <c r="CD39" s="162"/>
      <c r="CE39" s="161"/>
      <c r="CF39" s="163"/>
      <c r="CG39" s="164"/>
      <c r="CH39" s="159"/>
      <c r="CI39" s="159"/>
      <c r="CJ39" s="159"/>
      <c r="CK39" s="160"/>
      <c r="CL39" s="161"/>
      <c r="CM39" s="162"/>
      <c r="CN39" s="161"/>
      <c r="CO39" s="163"/>
      <c r="CP39" s="164"/>
      <c r="CQ39" s="159"/>
      <c r="CR39" s="159"/>
      <c r="CS39" s="159"/>
      <c r="CT39" s="160"/>
      <c r="CU39" s="161"/>
      <c r="CV39" s="162"/>
      <c r="CW39" s="509"/>
      <c r="CX39" s="163"/>
      <c r="CY39" s="164"/>
      <c r="CZ39" s="159"/>
      <c r="DA39" s="159"/>
      <c r="DB39" s="159"/>
      <c r="DC39" s="160"/>
      <c r="DD39" s="161"/>
      <c r="DE39" s="162"/>
      <c r="DF39" s="161"/>
      <c r="DG39" s="163"/>
      <c r="DH39" s="164"/>
      <c r="DI39" s="159"/>
      <c r="DJ39" s="159"/>
      <c r="DK39" s="159"/>
      <c r="DL39" s="160"/>
      <c r="DM39" s="161"/>
      <c r="DN39" s="162"/>
      <c r="DO39" s="161"/>
      <c r="DP39" s="163"/>
      <c r="DQ39" s="164"/>
      <c r="DR39" s="159"/>
      <c r="DS39" s="159"/>
      <c r="DT39" s="159"/>
      <c r="DU39" s="160"/>
      <c r="DV39" s="161"/>
      <c r="DW39" s="162"/>
      <c r="DX39" s="161"/>
      <c r="DY39" s="163"/>
      <c r="DZ39" s="164"/>
      <c r="EA39" s="159"/>
      <c r="EB39" s="159"/>
      <c r="EC39" s="159"/>
      <c r="ED39" s="160"/>
      <c r="EE39" s="161"/>
      <c r="EF39" s="162"/>
      <c r="EG39" s="161"/>
      <c r="EH39" s="163"/>
      <c r="EI39" s="164"/>
      <c r="EJ39" s="159"/>
      <c r="EK39" s="159"/>
      <c r="EL39" s="159"/>
      <c r="EM39" s="160"/>
      <c r="EN39" s="161"/>
      <c r="EO39" s="162"/>
      <c r="EP39" s="161"/>
      <c r="EQ39" s="163"/>
      <c r="ER39" s="164"/>
      <c r="ES39" s="159"/>
      <c r="ET39" s="159"/>
      <c r="EU39" s="159"/>
      <c r="EV39" s="160"/>
      <c r="EW39" s="161"/>
      <c r="EX39" s="162"/>
      <c r="EY39" s="161"/>
      <c r="EZ39" s="163"/>
      <c r="FA39" s="164"/>
      <c r="FB39" s="159"/>
      <c r="FC39" s="159"/>
      <c r="FD39" s="159"/>
      <c r="FE39" s="160"/>
      <c r="FF39" s="161"/>
      <c r="FG39" s="162"/>
      <c r="FH39" s="161"/>
      <c r="FI39" s="163"/>
      <c r="FJ39" s="164"/>
      <c r="FK39" s="159"/>
      <c r="FL39" s="159"/>
      <c r="FM39" s="159"/>
      <c r="FN39" s="160"/>
      <c r="FO39" s="161"/>
      <c r="FP39" s="162"/>
      <c r="FQ39" s="161"/>
      <c r="FR39" s="163"/>
      <c r="FS39" s="164"/>
      <c r="FT39" s="159"/>
      <c r="FU39" s="159"/>
      <c r="FV39" s="159"/>
      <c r="FW39" s="160"/>
      <c r="FX39" s="161"/>
      <c r="FY39" s="162"/>
      <c r="FZ39" s="161"/>
      <c r="GA39" s="163"/>
      <c r="GB39" s="164"/>
      <c r="GC39" s="159"/>
      <c r="GD39" s="159"/>
      <c r="GE39" s="159"/>
      <c r="GF39" s="160"/>
      <c r="GG39" s="161"/>
      <c r="GH39" s="162"/>
      <c r="GI39" s="161"/>
      <c r="GJ39" s="163"/>
      <c r="GK39" s="164"/>
      <c r="GL39" s="159"/>
      <c r="GM39" s="159"/>
      <c r="GN39" s="159"/>
      <c r="GO39" s="160"/>
      <c r="GP39" s="161"/>
      <c r="GQ39" s="162"/>
      <c r="GR39" s="161"/>
      <c r="GS39" s="163"/>
      <c r="GT39" s="164"/>
      <c r="GU39" s="165"/>
      <c r="GV39" s="136"/>
      <c r="GW39" s="100"/>
      <c r="GX39" s="521"/>
      <c r="GY39" s="93">
        <f>SUM(GY20:GY38)</f>
        <v>68208</v>
      </c>
      <c r="GZ39" s="116"/>
      <c r="HA39" s="116"/>
    </row>
    <row r="40" spans="1:209" x14ac:dyDescent="0.25">
      <c r="B40" s="116"/>
      <c r="C40" s="124"/>
      <c r="D40" s="41"/>
      <c r="E40" s="42"/>
      <c r="F40" s="43"/>
      <c r="G40" s="44"/>
      <c r="H40" s="45"/>
      <c r="I40" s="46"/>
      <c r="J40" s="155"/>
      <c r="K40" s="500"/>
      <c r="L40" s="715"/>
      <c r="M40" s="105"/>
      <c r="N40" s="87"/>
      <c r="O40" s="201"/>
      <c r="P40" s="106"/>
      <c r="Q40" s="150">
        <f t="shared" si="0"/>
        <v>0</v>
      </c>
      <c r="R40" s="99"/>
      <c r="S40" s="99"/>
      <c r="T40" s="99"/>
      <c r="U40" s="45">
        <f t="shared" si="2"/>
        <v>0</v>
      </c>
      <c r="V40" s="157"/>
      <c r="W40" s="158"/>
      <c r="X40" s="508"/>
      <c r="Y40" s="159"/>
      <c r="Z40" s="160"/>
      <c r="AA40" s="161"/>
      <c r="AB40" s="162"/>
      <c r="AC40" s="161"/>
      <c r="AD40" s="163"/>
      <c r="AE40" s="164"/>
      <c r="AF40" s="159"/>
      <c r="AG40" s="159"/>
      <c r="AH40" s="159"/>
      <c r="AI40" s="160"/>
      <c r="AJ40" s="161"/>
      <c r="AK40" s="162"/>
      <c r="AL40" s="161"/>
      <c r="AM40" s="163"/>
      <c r="AN40" s="164"/>
      <c r="AO40" s="159"/>
      <c r="AP40" s="159"/>
      <c r="AQ40" s="159"/>
      <c r="AR40" s="160"/>
      <c r="AS40" s="161"/>
      <c r="AT40" s="162"/>
      <c r="AU40" s="161"/>
      <c r="AV40" s="163"/>
      <c r="AW40" s="164"/>
      <c r="AX40" s="159"/>
      <c r="AY40" s="159"/>
      <c r="AZ40" s="159"/>
      <c r="BA40" s="160"/>
      <c r="BB40" s="161"/>
      <c r="BC40" s="162"/>
      <c r="BD40" s="161"/>
      <c r="BE40" s="163"/>
      <c r="BF40" s="164"/>
      <c r="BG40" s="159"/>
      <c r="BH40" s="159"/>
      <c r="BI40" s="159"/>
      <c r="BJ40" s="160"/>
      <c r="BK40" s="161"/>
      <c r="BL40" s="162"/>
      <c r="BM40" s="161"/>
      <c r="BN40" s="163"/>
      <c r="BO40" s="164"/>
      <c r="BP40" s="159"/>
      <c r="BQ40" s="159"/>
      <c r="BR40" s="159"/>
      <c r="BS40" s="160"/>
      <c r="BT40" s="161"/>
      <c r="BU40" s="162"/>
      <c r="BV40" s="161"/>
      <c r="BW40" s="163"/>
      <c r="BX40" s="164"/>
      <c r="BY40" s="159"/>
      <c r="BZ40" s="159"/>
      <c r="CA40" s="159"/>
      <c r="CB40" s="160"/>
      <c r="CC40" s="161"/>
      <c r="CD40" s="162"/>
      <c r="CE40" s="161"/>
      <c r="CF40" s="163"/>
      <c r="CG40" s="164"/>
      <c r="CH40" s="159"/>
      <c r="CI40" s="159"/>
      <c r="CJ40" s="159"/>
      <c r="CK40" s="160"/>
      <c r="CL40" s="161"/>
      <c r="CM40" s="162"/>
      <c r="CN40" s="161"/>
      <c r="CO40" s="163"/>
      <c r="CP40" s="164"/>
      <c r="CQ40" s="159"/>
      <c r="CR40" s="159"/>
      <c r="CS40" s="159"/>
      <c r="CT40" s="160"/>
      <c r="CU40" s="161"/>
      <c r="CV40" s="162"/>
      <c r="CW40" s="509"/>
      <c r="CX40" s="163"/>
      <c r="CY40" s="164"/>
      <c r="CZ40" s="159"/>
      <c r="DA40" s="159"/>
      <c r="DB40" s="159"/>
      <c r="DC40" s="160"/>
      <c r="DD40" s="161"/>
      <c r="DE40" s="162"/>
      <c r="DF40" s="161"/>
      <c r="DG40" s="163"/>
      <c r="DH40" s="164"/>
      <c r="DI40" s="159"/>
      <c r="DJ40" s="159"/>
      <c r="DK40" s="159"/>
      <c r="DL40" s="160"/>
      <c r="DM40" s="161"/>
      <c r="DN40" s="162"/>
      <c r="DO40" s="161"/>
      <c r="DP40" s="163"/>
      <c r="DQ40" s="164"/>
      <c r="DR40" s="159"/>
      <c r="DS40" s="159"/>
      <c r="DT40" s="159"/>
      <c r="DU40" s="160"/>
      <c r="DV40" s="161"/>
      <c r="DW40" s="162"/>
      <c r="DX40" s="161"/>
      <c r="DY40" s="163"/>
      <c r="DZ40" s="164"/>
      <c r="EA40" s="159"/>
      <c r="EB40" s="159"/>
      <c r="EC40" s="159"/>
      <c r="ED40" s="160"/>
      <c r="EE40" s="161"/>
      <c r="EF40" s="162"/>
      <c r="EG40" s="161"/>
      <c r="EH40" s="163"/>
      <c r="EI40" s="164"/>
      <c r="EJ40" s="159"/>
      <c r="EK40" s="159"/>
      <c r="EL40" s="159"/>
      <c r="EM40" s="160"/>
      <c r="EN40" s="161"/>
      <c r="EO40" s="162"/>
      <c r="EP40" s="161"/>
      <c r="EQ40" s="163"/>
      <c r="ER40" s="164"/>
      <c r="ES40" s="159"/>
      <c r="ET40" s="159"/>
      <c r="EU40" s="159"/>
      <c r="EV40" s="160"/>
      <c r="EW40" s="161"/>
      <c r="EX40" s="162"/>
      <c r="EY40" s="161"/>
      <c r="EZ40" s="163"/>
      <c r="FA40" s="164"/>
      <c r="FB40" s="159"/>
      <c r="FC40" s="159"/>
      <c r="FD40" s="159"/>
      <c r="FE40" s="160"/>
      <c r="FF40" s="161"/>
      <c r="FG40" s="162"/>
      <c r="FH40" s="161"/>
      <c r="FI40" s="163"/>
      <c r="FJ40" s="164"/>
      <c r="FK40" s="159"/>
      <c r="FL40" s="159"/>
      <c r="FM40" s="159"/>
      <c r="FN40" s="160"/>
      <c r="FO40" s="161"/>
      <c r="FP40" s="162"/>
      <c r="FQ40" s="161"/>
      <c r="FR40" s="163"/>
      <c r="FS40" s="164"/>
      <c r="FT40" s="159"/>
      <c r="FU40" s="159"/>
      <c r="FV40" s="159"/>
      <c r="FW40" s="160"/>
      <c r="FX40" s="161"/>
      <c r="FY40" s="162"/>
      <c r="FZ40" s="161"/>
      <c r="GA40" s="163"/>
      <c r="GB40" s="164"/>
      <c r="GC40" s="159"/>
      <c r="GD40" s="159"/>
      <c r="GE40" s="159"/>
      <c r="GF40" s="160"/>
      <c r="GG40" s="161"/>
      <c r="GH40" s="162"/>
      <c r="GI40" s="161"/>
      <c r="GJ40" s="163"/>
      <c r="GK40" s="164"/>
      <c r="GL40" s="159"/>
      <c r="GM40" s="159"/>
      <c r="GN40" s="159"/>
      <c r="GO40" s="160"/>
      <c r="GP40" s="161"/>
      <c r="GQ40" s="162"/>
      <c r="GR40" s="161"/>
      <c r="GS40" s="163"/>
      <c r="GT40" s="164"/>
      <c r="GU40" s="165"/>
      <c r="GV40" s="136"/>
      <c r="GW40" s="100"/>
      <c r="GX40" s="521"/>
      <c r="GY40" s="93"/>
      <c r="GZ40" s="116"/>
      <c r="HA40" s="116"/>
    </row>
    <row r="41" spans="1:209" x14ac:dyDescent="0.25">
      <c r="B41" s="116"/>
      <c r="C41" s="124"/>
      <c r="D41" s="41"/>
      <c r="E41" s="42"/>
      <c r="F41" s="43"/>
      <c r="G41" s="44"/>
      <c r="H41" s="45"/>
      <c r="I41" s="46"/>
      <c r="J41" s="155"/>
      <c r="K41" s="494"/>
      <c r="L41" s="713"/>
      <c r="M41" s="105"/>
      <c r="N41" s="87"/>
      <c r="O41" s="201"/>
      <c r="P41" s="106"/>
      <c r="Q41" s="150">
        <f t="shared" si="0"/>
        <v>0</v>
      </c>
      <c r="R41" s="99"/>
      <c r="S41" s="99"/>
      <c r="T41" s="99"/>
      <c r="U41" s="45">
        <f t="shared" si="2"/>
        <v>0</v>
      </c>
      <c r="V41" s="157"/>
      <c r="W41" s="158"/>
      <c r="X41" s="508"/>
      <c r="Y41" s="159"/>
      <c r="Z41" s="160"/>
      <c r="AA41" s="161"/>
      <c r="AB41" s="162"/>
      <c r="AC41" s="161"/>
      <c r="AD41" s="163"/>
      <c r="AE41" s="164"/>
      <c r="AF41" s="159"/>
      <c r="AG41" s="159"/>
      <c r="AH41" s="159"/>
      <c r="AI41" s="160"/>
      <c r="AJ41" s="161"/>
      <c r="AK41" s="162"/>
      <c r="AL41" s="161"/>
      <c r="AM41" s="163"/>
      <c r="AN41" s="164"/>
      <c r="AO41" s="159"/>
      <c r="AP41" s="159"/>
      <c r="AQ41" s="159"/>
      <c r="AR41" s="160"/>
      <c r="AS41" s="161"/>
      <c r="AT41" s="162"/>
      <c r="AU41" s="161"/>
      <c r="AV41" s="163"/>
      <c r="AW41" s="164"/>
      <c r="AX41" s="159"/>
      <c r="AY41" s="159"/>
      <c r="AZ41" s="159"/>
      <c r="BA41" s="160"/>
      <c r="BB41" s="161"/>
      <c r="BC41" s="162"/>
      <c r="BD41" s="161"/>
      <c r="BE41" s="163"/>
      <c r="BF41" s="164"/>
      <c r="BG41" s="159"/>
      <c r="BH41" s="159"/>
      <c r="BI41" s="159"/>
      <c r="BJ41" s="160"/>
      <c r="BK41" s="161"/>
      <c r="BL41" s="162"/>
      <c r="BM41" s="161"/>
      <c r="BN41" s="163"/>
      <c r="BO41" s="164"/>
      <c r="BP41" s="159"/>
      <c r="BQ41" s="159"/>
      <c r="BR41" s="159"/>
      <c r="BS41" s="160"/>
      <c r="BT41" s="161"/>
      <c r="BU41" s="162"/>
      <c r="BV41" s="161"/>
      <c r="BW41" s="163"/>
      <c r="BX41" s="164"/>
      <c r="BY41" s="159"/>
      <c r="BZ41" s="159"/>
      <c r="CA41" s="159"/>
      <c r="CB41" s="160"/>
      <c r="CC41" s="161"/>
      <c r="CD41" s="162"/>
      <c r="CE41" s="161"/>
      <c r="CF41" s="163"/>
      <c r="CG41" s="164"/>
      <c r="CH41" s="159"/>
      <c r="CI41" s="159"/>
      <c r="CJ41" s="159"/>
      <c r="CK41" s="160"/>
      <c r="CL41" s="161"/>
      <c r="CM41" s="162"/>
      <c r="CN41" s="161"/>
      <c r="CO41" s="163"/>
      <c r="CP41" s="164"/>
      <c r="CQ41" s="159"/>
      <c r="CR41" s="159"/>
      <c r="CS41" s="159"/>
      <c r="CT41" s="160"/>
      <c r="CU41" s="161"/>
      <c r="CV41" s="162"/>
      <c r="CW41" s="509"/>
      <c r="CX41" s="163"/>
      <c r="CY41" s="164"/>
      <c r="CZ41" s="159"/>
      <c r="DA41" s="159"/>
      <c r="DB41" s="159"/>
      <c r="DC41" s="160"/>
      <c r="DD41" s="161"/>
      <c r="DE41" s="162"/>
      <c r="DF41" s="161"/>
      <c r="DG41" s="163"/>
      <c r="DH41" s="164"/>
      <c r="DI41" s="159"/>
      <c r="DJ41" s="159"/>
      <c r="DK41" s="159"/>
      <c r="DL41" s="160"/>
      <c r="DM41" s="161"/>
      <c r="DN41" s="162"/>
      <c r="DO41" s="161"/>
      <c r="DP41" s="163"/>
      <c r="DQ41" s="164"/>
      <c r="DR41" s="159"/>
      <c r="DS41" s="159"/>
      <c r="DT41" s="159"/>
      <c r="DU41" s="160"/>
      <c r="DV41" s="161"/>
      <c r="DW41" s="162"/>
      <c r="DX41" s="161"/>
      <c r="DY41" s="163"/>
      <c r="DZ41" s="164"/>
      <c r="EA41" s="159"/>
      <c r="EB41" s="159"/>
      <c r="EC41" s="159"/>
      <c r="ED41" s="160"/>
      <c r="EE41" s="161"/>
      <c r="EF41" s="162"/>
      <c r="EG41" s="161"/>
      <c r="EH41" s="163"/>
      <c r="EI41" s="164"/>
      <c r="EJ41" s="159"/>
      <c r="EK41" s="159"/>
      <c r="EL41" s="159"/>
      <c r="EM41" s="160"/>
      <c r="EN41" s="161"/>
      <c r="EO41" s="162"/>
      <c r="EP41" s="161"/>
      <c r="EQ41" s="163"/>
      <c r="ER41" s="164"/>
      <c r="ES41" s="159"/>
      <c r="ET41" s="159"/>
      <c r="EU41" s="159"/>
      <c r="EV41" s="160"/>
      <c r="EW41" s="161"/>
      <c r="EX41" s="162"/>
      <c r="EY41" s="161"/>
      <c r="EZ41" s="163"/>
      <c r="FA41" s="164"/>
      <c r="FB41" s="159"/>
      <c r="FC41" s="159"/>
      <c r="FD41" s="159"/>
      <c r="FE41" s="160"/>
      <c r="FF41" s="161"/>
      <c r="FG41" s="162"/>
      <c r="FH41" s="161"/>
      <c r="FI41" s="163"/>
      <c r="FJ41" s="164"/>
      <c r="FK41" s="159"/>
      <c r="FL41" s="159"/>
      <c r="FM41" s="159"/>
      <c r="FN41" s="160"/>
      <c r="FO41" s="161"/>
      <c r="FP41" s="162"/>
      <c r="FQ41" s="161"/>
      <c r="FR41" s="163"/>
      <c r="FS41" s="164"/>
      <c r="FT41" s="159"/>
      <c r="FU41" s="159"/>
      <c r="FV41" s="159"/>
      <c r="FW41" s="160"/>
      <c r="FX41" s="161"/>
      <c r="FY41" s="162"/>
      <c r="FZ41" s="161"/>
      <c r="GA41" s="163"/>
      <c r="GB41" s="164"/>
      <c r="GC41" s="159"/>
      <c r="GD41" s="159"/>
      <c r="GE41" s="159"/>
      <c r="GF41" s="160"/>
      <c r="GG41" s="161"/>
      <c r="GH41" s="162"/>
      <c r="GI41" s="161"/>
      <c r="GJ41" s="163"/>
      <c r="GK41" s="164"/>
      <c r="GL41" s="159"/>
      <c r="GM41" s="159"/>
      <c r="GN41" s="159"/>
      <c r="GO41" s="160"/>
      <c r="GP41" s="161"/>
      <c r="GQ41" s="162"/>
      <c r="GR41" s="161"/>
      <c r="GS41" s="163"/>
      <c r="GT41" s="164"/>
      <c r="GU41" s="510"/>
      <c r="GV41" s="136"/>
      <c r="GW41" s="100"/>
      <c r="GX41" s="521"/>
      <c r="GY41" s="93"/>
      <c r="GZ41" s="116"/>
      <c r="HA41" s="116"/>
    </row>
    <row r="42" spans="1:209" x14ac:dyDescent="0.25">
      <c r="B42" s="116"/>
      <c r="C42" s="124"/>
      <c r="D42" s="41"/>
      <c r="E42" s="42"/>
      <c r="F42" s="43"/>
      <c r="G42" s="44"/>
      <c r="H42" s="45"/>
      <c r="I42" s="46"/>
      <c r="J42" s="155"/>
      <c r="K42" s="494"/>
      <c r="L42" s="713"/>
      <c r="M42" s="105"/>
      <c r="N42" s="87"/>
      <c r="O42" s="576"/>
      <c r="P42" s="106"/>
      <c r="Q42" s="644">
        <f t="shared" si="0"/>
        <v>0</v>
      </c>
      <c r="R42" s="99"/>
      <c r="S42" s="99"/>
      <c r="T42" s="99"/>
      <c r="U42" s="45">
        <f t="shared" si="2"/>
        <v>0</v>
      </c>
      <c r="V42" s="157"/>
      <c r="W42" s="158"/>
      <c r="X42" s="508"/>
      <c r="Y42" s="159"/>
      <c r="Z42" s="160"/>
      <c r="AA42" s="161"/>
      <c r="AB42" s="162"/>
      <c r="AC42" s="161"/>
      <c r="AD42" s="163"/>
      <c r="AE42" s="164"/>
      <c r="AF42" s="159"/>
      <c r="AG42" s="159"/>
      <c r="AH42" s="159"/>
      <c r="AI42" s="160"/>
      <c r="AJ42" s="161"/>
      <c r="AK42" s="162"/>
      <c r="AL42" s="161"/>
      <c r="AM42" s="163"/>
      <c r="AN42" s="164"/>
      <c r="AO42" s="159"/>
      <c r="AP42" s="159"/>
      <c r="AQ42" s="159"/>
      <c r="AR42" s="160"/>
      <c r="AS42" s="161"/>
      <c r="AT42" s="162"/>
      <c r="AU42" s="161"/>
      <c r="AV42" s="163"/>
      <c r="AW42" s="164"/>
      <c r="AX42" s="159"/>
      <c r="AY42" s="159"/>
      <c r="AZ42" s="159"/>
      <c r="BA42" s="160"/>
      <c r="BB42" s="161"/>
      <c r="BC42" s="162"/>
      <c r="BD42" s="161"/>
      <c r="BE42" s="163"/>
      <c r="BF42" s="164"/>
      <c r="BG42" s="159"/>
      <c r="BH42" s="159"/>
      <c r="BI42" s="159"/>
      <c r="BJ42" s="160"/>
      <c r="BK42" s="161"/>
      <c r="BL42" s="162"/>
      <c r="BM42" s="161"/>
      <c r="BN42" s="163"/>
      <c r="BO42" s="164"/>
      <c r="BP42" s="159"/>
      <c r="BQ42" s="159"/>
      <c r="BR42" s="159"/>
      <c r="BS42" s="160"/>
      <c r="BT42" s="161"/>
      <c r="BU42" s="162"/>
      <c r="BV42" s="161"/>
      <c r="BW42" s="163"/>
      <c r="BX42" s="164"/>
      <c r="BY42" s="159"/>
      <c r="BZ42" s="159"/>
      <c r="CA42" s="159"/>
      <c r="CB42" s="160"/>
      <c r="CC42" s="161"/>
      <c r="CD42" s="162"/>
      <c r="CE42" s="161"/>
      <c r="CF42" s="163"/>
      <c r="CG42" s="164"/>
      <c r="CH42" s="159"/>
      <c r="CI42" s="159"/>
      <c r="CJ42" s="159"/>
      <c r="CK42" s="160"/>
      <c r="CL42" s="161"/>
      <c r="CM42" s="162"/>
      <c r="CN42" s="161"/>
      <c r="CO42" s="163"/>
      <c r="CP42" s="164"/>
      <c r="CQ42" s="159"/>
      <c r="CR42" s="159"/>
      <c r="CS42" s="159"/>
      <c r="CT42" s="160"/>
      <c r="CU42" s="161"/>
      <c r="CV42" s="162"/>
      <c r="CW42" s="509"/>
      <c r="CX42" s="163"/>
      <c r="CY42" s="164"/>
      <c r="CZ42" s="159"/>
      <c r="DA42" s="159"/>
      <c r="DB42" s="159"/>
      <c r="DC42" s="160"/>
      <c r="DD42" s="161"/>
      <c r="DE42" s="162"/>
      <c r="DF42" s="161"/>
      <c r="DG42" s="163"/>
      <c r="DH42" s="164"/>
      <c r="DI42" s="159"/>
      <c r="DJ42" s="159"/>
      <c r="DK42" s="159"/>
      <c r="DL42" s="160"/>
      <c r="DM42" s="161"/>
      <c r="DN42" s="162"/>
      <c r="DO42" s="161"/>
      <c r="DP42" s="163"/>
      <c r="DQ42" s="164"/>
      <c r="DR42" s="159"/>
      <c r="DS42" s="159"/>
      <c r="DT42" s="159"/>
      <c r="DU42" s="160"/>
      <c r="DV42" s="161"/>
      <c r="DW42" s="162"/>
      <c r="DX42" s="161"/>
      <c r="DY42" s="163"/>
      <c r="DZ42" s="164"/>
      <c r="EA42" s="159"/>
      <c r="EB42" s="159"/>
      <c r="EC42" s="159"/>
      <c r="ED42" s="160"/>
      <c r="EE42" s="161"/>
      <c r="EF42" s="162"/>
      <c r="EG42" s="161"/>
      <c r="EH42" s="163"/>
      <c r="EI42" s="164"/>
      <c r="EJ42" s="159"/>
      <c r="EK42" s="159"/>
      <c r="EL42" s="159"/>
      <c r="EM42" s="160"/>
      <c r="EN42" s="161"/>
      <c r="EO42" s="162"/>
      <c r="EP42" s="161"/>
      <c r="EQ42" s="163"/>
      <c r="ER42" s="164"/>
      <c r="ES42" s="159"/>
      <c r="ET42" s="159"/>
      <c r="EU42" s="159"/>
      <c r="EV42" s="160"/>
      <c r="EW42" s="161"/>
      <c r="EX42" s="162"/>
      <c r="EY42" s="161"/>
      <c r="EZ42" s="163"/>
      <c r="FA42" s="164"/>
      <c r="FB42" s="159"/>
      <c r="FC42" s="159"/>
      <c r="FD42" s="159"/>
      <c r="FE42" s="160"/>
      <c r="FF42" s="161"/>
      <c r="FG42" s="162"/>
      <c r="FH42" s="161"/>
      <c r="FI42" s="163"/>
      <c r="FJ42" s="164"/>
      <c r="FK42" s="159"/>
      <c r="FL42" s="159"/>
      <c r="FM42" s="159"/>
      <c r="FN42" s="160"/>
      <c r="FO42" s="161"/>
      <c r="FP42" s="162"/>
      <c r="FQ42" s="161"/>
      <c r="FR42" s="163"/>
      <c r="FS42" s="164"/>
      <c r="FT42" s="159"/>
      <c r="FU42" s="159"/>
      <c r="FV42" s="159"/>
      <c r="FW42" s="160"/>
      <c r="FX42" s="161"/>
      <c r="FY42" s="162"/>
      <c r="FZ42" s="161"/>
      <c r="GA42" s="163"/>
      <c r="GB42" s="164"/>
      <c r="GC42" s="159"/>
      <c r="GD42" s="159"/>
      <c r="GE42" s="159"/>
      <c r="GF42" s="160"/>
      <c r="GG42" s="161"/>
      <c r="GH42" s="162"/>
      <c r="GI42" s="161"/>
      <c r="GJ42" s="163"/>
      <c r="GK42" s="164"/>
      <c r="GL42" s="159"/>
      <c r="GM42" s="159"/>
      <c r="GN42" s="159"/>
      <c r="GO42" s="160"/>
      <c r="GP42" s="161"/>
      <c r="GQ42" s="162"/>
      <c r="GR42" s="161"/>
      <c r="GS42" s="163"/>
      <c r="GT42" s="164"/>
      <c r="GU42" s="510"/>
      <c r="GV42" s="136"/>
      <c r="GW42" s="100"/>
      <c r="GX42" s="521"/>
      <c r="GY42" s="93"/>
      <c r="GZ42" s="116"/>
      <c r="HA42" s="116"/>
    </row>
    <row r="43" spans="1:209" x14ac:dyDescent="0.25">
      <c r="B43" s="116"/>
      <c r="C43" s="124"/>
      <c r="D43" s="41"/>
      <c r="E43" s="42"/>
      <c r="F43" s="43"/>
      <c r="G43" s="44"/>
      <c r="H43" s="45"/>
      <c r="I43" s="46"/>
      <c r="J43" s="155"/>
      <c r="K43" s="494"/>
      <c r="L43" s="713"/>
      <c r="M43" s="105"/>
      <c r="N43" s="87"/>
      <c r="O43" s="201"/>
      <c r="P43" s="106"/>
      <c r="Q43" s="150">
        <f t="shared" si="0"/>
        <v>0</v>
      </c>
      <c r="R43" s="99"/>
      <c r="S43" s="99"/>
      <c r="T43" s="99"/>
      <c r="U43" s="45">
        <f t="shared" si="2"/>
        <v>0</v>
      </c>
      <c r="V43" s="157"/>
      <c r="W43" s="158"/>
      <c r="X43" s="508"/>
      <c r="Y43" s="159"/>
      <c r="Z43" s="160"/>
      <c r="AA43" s="161"/>
      <c r="AB43" s="162"/>
      <c r="AC43" s="161"/>
      <c r="AD43" s="163"/>
      <c r="AE43" s="164"/>
      <c r="AF43" s="159"/>
      <c r="AG43" s="159"/>
      <c r="AH43" s="159"/>
      <c r="AI43" s="160"/>
      <c r="AJ43" s="161"/>
      <c r="AK43" s="162"/>
      <c r="AL43" s="161"/>
      <c r="AM43" s="163"/>
      <c r="AN43" s="164"/>
      <c r="AO43" s="159"/>
      <c r="AP43" s="159"/>
      <c r="AQ43" s="159"/>
      <c r="AR43" s="160"/>
      <c r="AS43" s="161"/>
      <c r="AT43" s="162"/>
      <c r="AU43" s="161"/>
      <c r="AV43" s="163"/>
      <c r="AW43" s="164"/>
      <c r="AX43" s="159"/>
      <c r="AY43" s="159"/>
      <c r="AZ43" s="159"/>
      <c r="BA43" s="160"/>
      <c r="BB43" s="161"/>
      <c r="BC43" s="162"/>
      <c r="BD43" s="161"/>
      <c r="BE43" s="163"/>
      <c r="BF43" s="164"/>
      <c r="BG43" s="159"/>
      <c r="BH43" s="159"/>
      <c r="BI43" s="159"/>
      <c r="BJ43" s="160"/>
      <c r="BK43" s="161"/>
      <c r="BL43" s="162"/>
      <c r="BM43" s="161"/>
      <c r="BN43" s="163"/>
      <c r="BO43" s="164"/>
      <c r="BP43" s="159"/>
      <c r="BQ43" s="159"/>
      <c r="BR43" s="159"/>
      <c r="BS43" s="160"/>
      <c r="BT43" s="161"/>
      <c r="BU43" s="162"/>
      <c r="BV43" s="161"/>
      <c r="BW43" s="163"/>
      <c r="BX43" s="164"/>
      <c r="BY43" s="159"/>
      <c r="BZ43" s="159"/>
      <c r="CA43" s="159"/>
      <c r="CB43" s="160"/>
      <c r="CC43" s="161"/>
      <c r="CD43" s="162"/>
      <c r="CE43" s="161"/>
      <c r="CF43" s="163"/>
      <c r="CG43" s="164"/>
      <c r="CH43" s="159"/>
      <c r="CI43" s="159"/>
      <c r="CJ43" s="159"/>
      <c r="CK43" s="160"/>
      <c r="CL43" s="161"/>
      <c r="CM43" s="162"/>
      <c r="CN43" s="161"/>
      <c r="CO43" s="163"/>
      <c r="CP43" s="164"/>
      <c r="CQ43" s="159"/>
      <c r="CR43" s="159"/>
      <c r="CS43" s="159"/>
      <c r="CT43" s="160"/>
      <c r="CU43" s="161"/>
      <c r="CV43" s="162"/>
      <c r="CW43" s="509"/>
      <c r="CX43" s="163"/>
      <c r="CY43" s="164"/>
      <c r="CZ43" s="159"/>
      <c r="DA43" s="159"/>
      <c r="DB43" s="159"/>
      <c r="DC43" s="160"/>
      <c r="DD43" s="161"/>
      <c r="DE43" s="162"/>
      <c r="DF43" s="161"/>
      <c r="DG43" s="163"/>
      <c r="DH43" s="164"/>
      <c r="DI43" s="159"/>
      <c r="DJ43" s="159"/>
      <c r="DK43" s="159"/>
      <c r="DL43" s="160"/>
      <c r="DM43" s="161"/>
      <c r="DN43" s="162"/>
      <c r="DO43" s="161"/>
      <c r="DP43" s="163"/>
      <c r="DQ43" s="164"/>
      <c r="DR43" s="159"/>
      <c r="DS43" s="159"/>
      <c r="DT43" s="159"/>
      <c r="DU43" s="160"/>
      <c r="DV43" s="161"/>
      <c r="DW43" s="162"/>
      <c r="DX43" s="161"/>
      <c r="DY43" s="163"/>
      <c r="DZ43" s="164"/>
      <c r="EA43" s="159"/>
      <c r="EB43" s="159"/>
      <c r="EC43" s="159"/>
      <c r="ED43" s="160"/>
      <c r="EE43" s="161"/>
      <c r="EF43" s="162"/>
      <c r="EG43" s="161"/>
      <c r="EH43" s="163"/>
      <c r="EI43" s="164"/>
      <c r="EJ43" s="159"/>
      <c r="EK43" s="159"/>
      <c r="EL43" s="159"/>
      <c r="EM43" s="160"/>
      <c r="EN43" s="161"/>
      <c r="EO43" s="162"/>
      <c r="EP43" s="161"/>
      <c r="EQ43" s="163"/>
      <c r="ER43" s="164"/>
      <c r="ES43" s="159"/>
      <c r="ET43" s="159"/>
      <c r="EU43" s="159"/>
      <c r="EV43" s="160"/>
      <c r="EW43" s="161"/>
      <c r="EX43" s="162"/>
      <c r="EY43" s="161"/>
      <c r="EZ43" s="163"/>
      <c r="FA43" s="164"/>
      <c r="FB43" s="159"/>
      <c r="FC43" s="159"/>
      <c r="FD43" s="159"/>
      <c r="FE43" s="160"/>
      <c r="FF43" s="161"/>
      <c r="FG43" s="162"/>
      <c r="FH43" s="161"/>
      <c r="FI43" s="163"/>
      <c r="FJ43" s="164"/>
      <c r="FK43" s="159"/>
      <c r="FL43" s="159"/>
      <c r="FM43" s="159"/>
      <c r="FN43" s="160"/>
      <c r="FO43" s="161"/>
      <c r="FP43" s="162"/>
      <c r="FQ43" s="161"/>
      <c r="FR43" s="163"/>
      <c r="FS43" s="164"/>
      <c r="FT43" s="159"/>
      <c r="FU43" s="159"/>
      <c r="FV43" s="159"/>
      <c r="FW43" s="160"/>
      <c r="FX43" s="161"/>
      <c r="FY43" s="162"/>
      <c r="FZ43" s="161"/>
      <c r="GA43" s="163"/>
      <c r="GB43" s="164"/>
      <c r="GC43" s="159"/>
      <c r="GD43" s="159"/>
      <c r="GE43" s="159"/>
      <c r="GF43" s="160"/>
      <c r="GG43" s="161"/>
      <c r="GH43" s="162"/>
      <c r="GI43" s="161"/>
      <c r="GJ43" s="163"/>
      <c r="GK43" s="164"/>
      <c r="GL43" s="159"/>
      <c r="GM43" s="159"/>
      <c r="GN43" s="159"/>
      <c r="GO43" s="160"/>
      <c r="GP43" s="161"/>
      <c r="GQ43" s="162"/>
      <c r="GR43" s="161"/>
      <c r="GS43" s="163"/>
      <c r="GT43" s="164"/>
      <c r="GU43" s="510"/>
      <c r="GV43" s="136"/>
      <c r="GW43" s="100"/>
      <c r="GX43" s="521"/>
      <c r="GY43" s="93"/>
      <c r="GZ43" s="116"/>
      <c r="HA43" s="116"/>
    </row>
    <row r="44" spans="1:209" x14ac:dyDescent="0.25">
      <c r="B44" s="116"/>
      <c r="C44" s="124"/>
      <c r="D44" s="41"/>
      <c r="E44" s="42"/>
      <c r="F44" s="43"/>
      <c r="G44" s="44"/>
      <c r="H44" s="45"/>
      <c r="I44" s="46"/>
      <c r="J44" s="155"/>
      <c r="K44" s="494"/>
      <c r="L44" s="713"/>
      <c r="M44" s="105"/>
      <c r="N44" s="87"/>
      <c r="O44" s="201"/>
      <c r="P44" s="106"/>
      <c r="Q44" s="150">
        <f t="shared" si="0"/>
        <v>0</v>
      </c>
      <c r="R44" s="99"/>
      <c r="S44" s="99"/>
      <c r="T44" s="99"/>
      <c r="U44" s="45">
        <f t="shared" si="2"/>
        <v>0</v>
      </c>
      <c r="V44" s="157"/>
      <c r="W44" s="158"/>
      <c r="X44" s="508"/>
      <c r="Y44" s="159"/>
      <c r="Z44" s="160"/>
      <c r="AA44" s="161"/>
      <c r="AB44" s="162"/>
      <c r="AC44" s="161"/>
      <c r="AD44" s="163"/>
      <c r="AE44" s="164"/>
      <c r="AF44" s="159"/>
      <c r="AG44" s="159"/>
      <c r="AH44" s="159"/>
      <c r="AI44" s="160"/>
      <c r="AJ44" s="161"/>
      <c r="AK44" s="162"/>
      <c r="AL44" s="161"/>
      <c r="AM44" s="163"/>
      <c r="AN44" s="164"/>
      <c r="AO44" s="159"/>
      <c r="AP44" s="159"/>
      <c r="AQ44" s="159"/>
      <c r="AR44" s="160"/>
      <c r="AS44" s="161"/>
      <c r="AT44" s="162"/>
      <c r="AU44" s="161"/>
      <c r="AV44" s="163"/>
      <c r="AW44" s="164"/>
      <c r="AX44" s="159"/>
      <c r="AY44" s="159"/>
      <c r="AZ44" s="159"/>
      <c r="BA44" s="160"/>
      <c r="BB44" s="161"/>
      <c r="BC44" s="162"/>
      <c r="BD44" s="161"/>
      <c r="BE44" s="163"/>
      <c r="BF44" s="164"/>
      <c r="BG44" s="159"/>
      <c r="BH44" s="159"/>
      <c r="BI44" s="159"/>
      <c r="BJ44" s="160"/>
      <c r="BK44" s="161"/>
      <c r="BL44" s="162"/>
      <c r="BM44" s="161"/>
      <c r="BN44" s="163"/>
      <c r="BO44" s="164"/>
      <c r="BP44" s="159"/>
      <c r="BQ44" s="159"/>
      <c r="BR44" s="159"/>
      <c r="BS44" s="160"/>
      <c r="BT44" s="161"/>
      <c r="BU44" s="162"/>
      <c r="BV44" s="161"/>
      <c r="BW44" s="163"/>
      <c r="BX44" s="164"/>
      <c r="BY44" s="159"/>
      <c r="BZ44" s="159"/>
      <c r="CA44" s="159"/>
      <c r="CB44" s="160"/>
      <c r="CC44" s="161"/>
      <c r="CD44" s="162"/>
      <c r="CE44" s="161"/>
      <c r="CF44" s="163"/>
      <c r="CG44" s="164"/>
      <c r="CH44" s="159"/>
      <c r="CI44" s="159"/>
      <c r="CJ44" s="159"/>
      <c r="CK44" s="160"/>
      <c r="CL44" s="161"/>
      <c r="CM44" s="162"/>
      <c r="CN44" s="161"/>
      <c r="CO44" s="163"/>
      <c r="CP44" s="164"/>
      <c r="CQ44" s="159"/>
      <c r="CR44" s="159"/>
      <c r="CS44" s="159"/>
      <c r="CT44" s="160"/>
      <c r="CU44" s="161"/>
      <c r="CV44" s="162"/>
      <c r="CW44" s="509"/>
      <c r="CX44" s="163"/>
      <c r="CY44" s="164"/>
      <c r="CZ44" s="159"/>
      <c r="DA44" s="159"/>
      <c r="DB44" s="159"/>
      <c r="DC44" s="160"/>
      <c r="DD44" s="161"/>
      <c r="DE44" s="162"/>
      <c r="DF44" s="161"/>
      <c r="DG44" s="163"/>
      <c r="DH44" s="164"/>
      <c r="DI44" s="159"/>
      <c r="DJ44" s="159"/>
      <c r="DK44" s="159"/>
      <c r="DL44" s="160"/>
      <c r="DM44" s="161"/>
      <c r="DN44" s="162"/>
      <c r="DO44" s="161"/>
      <c r="DP44" s="163"/>
      <c r="DQ44" s="164"/>
      <c r="DR44" s="159"/>
      <c r="DS44" s="159"/>
      <c r="DT44" s="159"/>
      <c r="DU44" s="160"/>
      <c r="DV44" s="161"/>
      <c r="DW44" s="162"/>
      <c r="DX44" s="161"/>
      <c r="DY44" s="163"/>
      <c r="DZ44" s="164"/>
      <c r="EA44" s="159"/>
      <c r="EB44" s="159"/>
      <c r="EC44" s="159"/>
      <c r="ED44" s="160"/>
      <c r="EE44" s="161"/>
      <c r="EF44" s="162"/>
      <c r="EG44" s="161"/>
      <c r="EH44" s="163"/>
      <c r="EI44" s="164"/>
      <c r="EJ44" s="159"/>
      <c r="EK44" s="159"/>
      <c r="EL44" s="159"/>
      <c r="EM44" s="160"/>
      <c r="EN44" s="161"/>
      <c r="EO44" s="162"/>
      <c r="EP44" s="161"/>
      <c r="EQ44" s="163"/>
      <c r="ER44" s="164"/>
      <c r="ES44" s="159"/>
      <c r="ET44" s="159"/>
      <c r="EU44" s="159"/>
      <c r="EV44" s="160"/>
      <c r="EW44" s="161"/>
      <c r="EX44" s="162"/>
      <c r="EY44" s="161"/>
      <c r="EZ44" s="163"/>
      <c r="FA44" s="164"/>
      <c r="FB44" s="159"/>
      <c r="FC44" s="159"/>
      <c r="FD44" s="159"/>
      <c r="FE44" s="160"/>
      <c r="FF44" s="161"/>
      <c r="FG44" s="162"/>
      <c r="FH44" s="161"/>
      <c r="FI44" s="163"/>
      <c r="FJ44" s="164"/>
      <c r="FK44" s="159"/>
      <c r="FL44" s="159"/>
      <c r="FM44" s="159"/>
      <c r="FN44" s="160"/>
      <c r="FO44" s="161"/>
      <c r="FP44" s="162"/>
      <c r="FQ44" s="161"/>
      <c r="FR44" s="163"/>
      <c r="FS44" s="164"/>
      <c r="FT44" s="159"/>
      <c r="FU44" s="159"/>
      <c r="FV44" s="159"/>
      <c r="FW44" s="160"/>
      <c r="FX44" s="161"/>
      <c r="FY44" s="162"/>
      <c r="FZ44" s="161"/>
      <c r="GA44" s="163"/>
      <c r="GB44" s="164"/>
      <c r="GC44" s="159"/>
      <c r="GD44" s="159"/>
      <c r="GE44" s="159"/>
      <c r="GF44" s="160"/>
      <c r="GG44" s="161"/>
      <c r="GH44" s="162"/>
      <c r="GI44" s="161"/>
      <c r="GJ44" s="163"/>
      <c r="GK44" s="164"/>
      <c r="GL44" s="159"/>
      <c r="GM44" s="159"/>
      <c r="GN44" s="159"/>
      <c r="GO44" s="160"/>
      <c r="GP44" s="161"/>
      <c r="GQ44" s="162"/>
      <c r="GR44" s="161"/>
      <c r="GS44" s="163"/>
      <c r="GT44" s="164"/>
      <c r="GU44" s="165"/>
      <c r="GV44" s="136"/>
      <c r="GW44" s="100"/>
      <c r="GX44" s="521"/>
      <c r="GY44" s="93"/>
      <c r="GZ44" s="116"/>
      <c r="HA44" s="116"/>
    </row>
    <row r="45" spans="1:209" ht="18.75" x14ac:dyDescent="0.3">
      <c r="B45" s="116"/>
      <c r="C45" s="124"/>
      <c r="D45" s="41"/>
      <c r="E45" s="42"/>
      <c r="F45" s="43"/>
      <c r="G45" s="44"/>
      <c r="H45" s="45"/>
      <c r="I45" s="46"/>
      <c r="J45" s="155"/>
      <c r="K45" s="494"/>
      <c r="L45" s="713"/>
      <c r="M45" s="105"/>
      <c r="N45" s="87"/>
      <c r="O45" s="576"/>
      <c r="P45" s="106"/>
      <c r="Q45" s="150">
        <f t="shared" si="0"/>
        <v>0</v>
      </c>
      <c r="R45" s="99"/>
      <c r="S45" s="684"/>
      <c r="T45" s="99"/>
      <c r="U45" s="45">
        <f t="shared" si="2"/>
        <v>0</v>
      </c>
      <c r="V45" s="157"/>
      <c r="W45" s="158"/>
      <c r="X45" s="508"/>
      <c r="Y45" s="159"/>
      <c r="Z45" s="160"/>
      <c r="AA45" s="161"/>
      <c r="AB45" s="162"/>
      <c r="AC45" s="161"/>
      <c r="AD45" s="163"/>
      <c r="AE45" s="164"/>
      <c r="AF45" s="159"/>
      <c r="AG45" s="159"/>
      <c r="AH45" s="159"/>
      <c r="AI45" s="160"/>
      <c r="AJ45" s="161"/>
      <c r="AK45" s="162"/>
      <c r="AL45" s="161"/>
      <c r="AM45" s="163"/>
      <c r="AN45" s="164"/>
      <c r="AO45" s="159"/>
      <c r="AP45" s="159"/>
      <c r="AQ45" s="159"/>
      <c r="AR45" s="160"/>
      <c r="AS45" s="161"/>
      <c r="AT45" s="162"/>
      <c r="AU45" s="161"/>
      <c r="AV45" s="163"/>
      <c r="AW45" s="164"/>
      <c r="AX45" s="159"/>
      <c r="AY45" s="159"/>
      <c r="AZ45" s="159"/>
      <c r="BA45" s="160"/>
      <c r="BB45" s="161"/>
      <c r="BC45" s="162"/>
      <c r="BD45" s="161"/>
      <c r="BE45" s="163"/>
      <c r="BF45" s="164"/>
      <c r="BG45" s="159"/>
      <c r="BH45" s="159"/>
      <c r="BI45" s="159"/>
      <c r="BJ45" s="160"/>
      <c r="BK45" s="161"/>
      <c r="BL45" s="162"/>
      <c r="BM45" s="161"/>
      <c r="BN45" s="163"/>
      <c r="BO45" s="164"/>
      <c r="BP45" s="159"/>
      <c r="BQ45" s="159"/>
      <c r="BR45" s="159"/>
      <c r="BS45" s="160"/>
      <c r="BT45" s="161"/>
      <c r="BU45" s="162"/>
      <c r="BV45" s="161"/>
      <c r="BW45" s="163"/>
      <c r="BX45" s="164"/>
      <c r="BY45" s="159"/>
      <c r="BZ45" s="159"/>
      <c r="CA45" s="159"/>
      <c r="CB45" s="160"/>
      <c r="CC45" s="161"/>
      <c r="CD45" s="162"/>
      <c r="CE45" s="161"/>
      <c r="CF45" s="163"/>
      <c r="CG45" s="164"/>
      <c r="CH45" s="159"/>
      <c r="CI45" s="159"/>
      <c r="CJ45" s="159"/>
      <c r="CK45" s="160"/>
      <c r="CL45" s="161"/>
      <c r="CM45" s="162"/>
      <c r="CN45" s="161"/>
      <c r="CO45" s="163"/>
      <c r="CP45" s="164"/>
      <c r="CQ45" s="159"/>
      <c r="CR45" s="159"/>
      <c r="CS45" s="159"/>
      <c r="CT45" s="160"/>
      <c r="CU45" s="161"/>
      <c r="CV45" s="162"/>
      <c r="CW45" s="509"/>
      <c r="CX45" s="163"/>
      <c r="CY45" s="164"/>
      <c r="CZ45" s="159"/>
      <c r="DA45" s="159"/>
      <c r="DB45" s="159"/>
      <c r="DC45" s="160"/>
      <c r="DD45" s="161"/>
      <c r="DE45" s="162"/>
      <c r="DF45" s="161"/>
      <c r="DG45" s="163"/>
      <c r="DH45" s="164"/>
      <c r="DI45" s="159"/>
      <c r="DJ45" s="159"/>
      <c r="DK45" s="159"/>
      <c r="DL45" s="160"/>
      <c r="DM45" s="161"/>
      <c r="DN45" s="162"/>
      <c r="DO45" s="161"/>
      <c r="DP45" s="163"/>
      <c r="DQ45" s="164"/>
      <c r="DR45" s="159"/>
      <c r="DS45" s="159"/>
      <c r="DT45" s="159"/>
      <c r="DU45" s="160"/>
      <c r="DV45" s="161"/>
      <c r="DW45" s="162"/>
      <c r="DX45" s="161"/>
      <c r="DY45" s="163"/>
      <c r="DZ45" s="164"/>
      <c r="EA45" s="159"/>
      <c r="EB45" s="159"/>
      <c r="EC45" s="159"/>
      <c r="ED45" s="160"/>
      <c r="EE45" s="161"/>
      <c r="EF45" s="162"/>
      <c r="EG45" s="161"/>
      <c r="EH45" s="163"/>
      <c r="EI45" s="164"/>
      <c r="EJ45" s="159"/>
      <c r="EK45" s="159"/>
      <c r="EL45" s="159"/>
      <c r="EM45" s="160"/>
      <c r="EN45" s="161"/>
      <c r="EO45" s="162"/>
      <c r="EP45" s="161"/>
      <c r="EQ45" s="163"/>
      <c r="ER45" s="164"/>
      <c r="ES45" s="159"/>
      <c r="ET45" s="159"/>
      <c r="EU45" s="159"/>
      <c r="EV45" s="160"/>
      <c r="EW45" s="161"/>
      <c r="EX45" s="162"/>
      <c r="EY45" s="161"/>
      <c r="EZ45" s="163"/>
      <c r="FA45" s="164"/>
      <c r="FB45" s="159"/>
      <c r="FC45" s="159"/>
      <c r="FD45" s="159"/>
      <c r="FE45" s="160"/>
      <c r="FF45" s="161"/>
      <c r="FG45" s="162"/>
      <c r="FH45" s="161"/>
      <c r="FI45" s="163"/>
      <c r="FJ45" s="164"/>
      <c r="FK45" s="159"/>
      <c r="FL45" s="159"/>
      <c r="FM45" s="159"/>
      <c r="FN45" s="160"/>
      <c r="FO45" s="161"/>
      <c r="FP45" s="162"/>
      <c r="FQ45" s="161"/>
      <c r="FR45" s="163"/>
      <c r="FS45" s="164"/>
      <c r="FT45" s="159"/>
      <c r="FU45" s="159"/>
      <c r="FV45" s="159"/>
      <c r="FW45" s="160"/>
      <c r="FX45" s="161"/>
      <c r="FY45" s="162"/>
      <c r="FZ45" s="161"/>
      <c r="GA45" s="163"/>
      <c r="GB45" s="164"/>
      <c r="GC45" s="159"/>
      <c r="GD45" s="159"/>
      <c r="GE45" s="159"/>
      <c r="GF45" s="160"/>
      <c r="GG45" s="161"/>
      <c r="GH45" s="162"/>
      <c r="GI45" s="161"/>
      <c r="GJ45" s="163"/>
      <c r="GK45" s="164"/>
      <c r="GL45" s="159"/>
      <c r="GM45" s="159"/>
      <c r="GN45" s="159"/>
      <c r="GO45" s="160"/>
      <c r="GP45" s="161"/>
      <c r="GQ45" s="162"/>
      <c r="GR45" s="161"/>
      <c r="GS45" s="163"/>
      <c r="GT45" s="164"/>
      <c r="GU45" s="165"/>
      <c r="GV45" s="136"/>
      <c r="GW45" s="100"/>
      <c r="GX45" s="521"/>
      <c r="GY45" s="93"/>
      <c r="GZ45" s="116"/>
      <c r="HA45" s="116"/>
    </row>
    <row r="46" spans="1:209" ht="18.75" x14ac:dyDescent="0.3">
      <c r="B46" s="116"/>
      <c r="C46" s="124"/>
      <c r="D46" s="41"/>
      <c r="E46" s="42"/>
      <c r="F46" s="43"/>
      <c r="G46" s="44"/>
      <c r="H46" s="45"/>
      <c r="I46" s="46"/>
      <c r="J46" s="155"/>
      <c r="K46" s="494"/>
      <c r="L46" s="713"/>
      <c r="M46" s="105"/>
      <c r="N46" s="87"/>
      <c r="O46" s="576"/>
      <c r="P46" s="106"/>
      <c r="Q46" s="150">
        <f t="shared" si="0"/>
        <v>0</v>
      </c>
      <c r="R46" s="99"/>
      <c r="S46" s="684"/>
      <c r="T46" s="99"/>
      <c r="U46" s="45">
        <f t="shared" si="2"/>
        <v>0</v>
      </c>
      <c r="V46" s="157"/>
      <c r="W46" s="158"/>
      <c r="X46" s="508"/>
      <c r="Y46" s="159"/>
      <c r="Z46" s="160"/>
      <c r="AA46" s="161"/>
      <c r="AB46" s="162"/>
      <c r="AC46" s="161"/>
      <c r="AD46" s="163"/>
      <c r="AE46" s="164"/>
      <c r="AF46" s="159"/>
      <c r="AG46" s="159"/>
      <c r="AH46" s="159"/>
      <c r="AI46" s="160"/>
      <c r="AJ46" s="161"/>
      <c r="AK46" s="162"/>
      <c r="AL46" s="161"/>
      <c r="AM46" s="163"/>
      <c r="AN46" s="164"/>
      <c r="AO46" s="159"/>
      <c r="AP46" s="159"/>
      <c r="AQ46" s="159"/>
      <c r="AR46" s="160"/>
      <c r="AS46" s="161"/>
      <c r="AT46" s="162"/>
      <c r="AU46" s="161"/>
      <c r="AV46" s="163"/>
      <c r="AW46" s="164"/>
      <c r="AX46" s="159"/>
      <c r="AY46" s="159"/>
      <c r="AZ46" s="159"/>
      <c r="BA46" s="160"/>
      <c r="BB46" s="161"/>
      <c r="BC46" s="162"/>
      <c r="BD46" s="161"/>
      <c r="BE46" s="163"/>
      <c r="BF46" s="164"/>
      <c r="BG46" s="159"/>
      <c r="BH46" s="159"/>
      <c r="BI46" s="159"/>
      <c r="BJ46" s="160"/>
      <c r="BK46" s="161"/>
      <c r="BL46" s="162"/>
      <c r="BM46" s="161"/>
      <c r="BN46" s="163"/>
      <c r="BO46" s="164"/>
      <c r="BP46" s="159"/>
      <c r="BQ46" s="159"/>
      <c r="BR46" s="159"/>
      <c r="BS46" s="160"/>
      <c r="BT46" s="161"/>
      <c r="BU46" s="162"/>
      <c r="BV46" s="161"/>
      <c r="BW46" s="163"/>
      <c r="BX46" s="164"/>
      <c r="BY46" s="159"/>
      <c r="BZ46" s="159"/>
      <c r="CA46" s="159"/>
      <c r="CB46" s="160"/>
      <c r="CC46" s="161"/>
      <c r="CD46" s="162"/>
      <c r="CE46" s="161"/>
      <c r="CF46" s="163"/>
      <c r="CG46" s="164"/>
      <c r="CH46" s="159"/>
      <c r="CI46" s="159"/>
      <c r="CJ46" s="159"/>
      <c r="CK46" s="160"/>
      <c r="CL46" s="161"/>
      <c r="CM46" s="162"/>
      <c r="CN46" s="161"/>
      <c r="CO46" s="163"/>
      <c r="CP46" s="164"/>
      <c r="CQ46" s="159"/>
      <c r="CR46" s="159"/>
      <c r="CS46" s="159"/>
      <c r="CT46" s="160"/>
      <c r="CU46" s="161"/>
      <c r="CV46" s="162"/>
      <c r="CW46" s="509"/>
      <c r="CX46" s="163"/>
      <c r="CY46" s="164"/>
      <c r="CZ46" s="159"/>
      <c r="DA46" s="159"/>
      <c r="DB46" s="159"/>
      <c r="DC46" s="160"/>
      <c r="DD46" s="161"/>
      <c r="DE46" s="162"/>
      <c r="DF46" s="161"/>
      <c r="DG46" s="163"/>
      <c r="DH46" s="164"/>
      <c r="DI46" s="159"/>
      <c r="DJ46" s="159"/>
      <c r="DK46" s="159"/>
      <c r="DL46" s="160"/>
      <c r="DM46" s="161"/>
      <c r="DN46" s="162"/>
      <c r="DO46" s="161"/>
      <c r="DP46" s="163"/>
      <c r="DQ46" s="164"/>
      <c r="DR46" s="159"/>
      <c r="DS46" s="159"/>
      <c r="DT46" s="159"/>
      <c r="DU46" s="160"/>
      <c r="DV46" s="161"/>
      <c r="DW46" s="162"/>
      <c r="DX46" s="161"/>
      <c r="DY46" s="163"/>
      <c r="DZ46" s="164"/>
      <c r="EA46" s="159"/>
      <c r="EB46" s="159"/>
      <c r="EC46" s="159"/>
      <c r="ED46" s="160"/>
      <c r="EE46" s="161"/>
      <c r="EF46" s="162"/>
      <c r="EG46" s="161"/>
      <c r="EH46" s="163"/>
      <c r="EI46" s="164"/>
      <c r="EJ46" s="159"/>
      <c r="EK46" s="159"/>
      <c r="EL46" s="159"/>
      <c r="EM46" s="160"/>
      <c r="EN46" s="161"/>
      <c r="EO46" s="162"/>
      <c r="EP46" s="161"/>
      <c r="EQ46" s="163"/>
      <c r="ER46" s="164"/>
      <c r="ES46" s="159"/>
      <c r="ET46" s="159"/>
      <c r="EU46" s="159"/>
      <c r="EV46" s="160"/>
      <c r="EW46" s="161"/>
      <c r="EX46" s="162"/>
      <c r="EY46" s="161"/>
      <c r="EZ46" s="163"/>
      <c r="FA46" s="164"/>
      <c r="FB46" s="159"/>
      <c r="FC46" s="159"/>
      <c r="FD46" s="159"/>
      <c r="FE46" s="160"/>
      <c r="FF46" s="161"/>
      <c r="FG46" s="162"/>
      <c r="FH46" s="161"/>
      <c r="FI46" s="163"/>
      <c r="FJ46" s="164"/>
      <c r="FK46" s="159"/>
      <c r="FL46" s="159"/>
      <c r="FM46" s="159"/>
      <c r="FN46" s="160"/>
      <c r="FO46" s="161"/>
      <c r="FP46" s="162"/>
      <c r="FQ46" s="161"/>
      <c r="FR46" s="163"/>
      <c r="FS46" s="164"/>
      <c r="FT46" s="159"/>
      <c r="FU46" s="159"/>
      <c r="FV46" s="159"/>
      <c r="FW46" s="160"/>
      <c r="FX46" s="161"/>
      <c r="FY46" s="162"/>
      <c r="FZ46" s="161"/>
      <c r="GA46" s="163"/>
      <c r="GB46" s="164"/>
      <c r="GC46" s="159"/>
      <c r="GD46" s="159"/>
      <c r="GE46" s="159"/>
      <c r="GF46" s="160"/>
      <c r="GG46" s="161"/>
      <c r="GH46" s="162"/>
      <c r="GI46" s="161"/>
      <c r="GJ46" s="163"/>
      <c r="GK46" s="164"/>
      <c r="GL46" s="159"/>
      <c r="GM46" s="159"/>
      <c r="GN46" s="159"/>
      <c r="GO46" s="160"/>
      <c r="GP46" s="161"/>
      <c r="GQ46" s="162"/>
      <c r="GR46" s="161"/>
      <c r="GS46" s="163"/>
      <c r="GT46" s="164"/>
      <c r="GU46" s="165"/>
      <c r="GV46" s="136"/>
      <c r="GW46" s="100"/>
      <c r="GX46" s="521"/>
      <c r="GY46" s="93"/>
      <c r="GZ46" s="116"/>
      <c r="HA46" s="116"/>
    </row>
    <row r="47" spans="1:209" x14ac:dyDescent="0.25">
      <c r="A47" s="1">
        <v>23</v>
      </c>
      <c r="B47" s="116" t="e">
        <f>#REF!</f>
        <v>#REF!</v>
      </c>
      <c r="C47" s="116" t="e">
        <f>#REF!</f>
        <v>#REF!</v>
      </c>
      <c r="D47" s="41" t="e">
        <f>#REF!</f>
        <v>#REF!</v>
      </c>
      <c r="E47" s="42" t="e">
        <f>#REF!</f>
        <v>#REF!</v>
      </c>
      <c r="F47" s="43" t="e">
        <f>#REF!</f>
        <v>#REF!</v>
      </c>
      <c r="G47" s="44" t="e">
        <f>#REF!</f>
        <v>#REF!</v>
      </c>
      <c r="H47" s="45" t="e">
        <f>#REF!</f>
        <v>#REF!</v>
      </c>
      <c r="I47" s="46" t="e">
        <f>#REF!</f>
        <v>#REF!</v>
      </c>
      <c r="J47" s="155"/>
      <c r="K47" s="494"/>
      <c r="L47" s="713"/>
      <c r="M47" s="105"/>
      <c r="N47" s="87"/>
      <c r="O47" s="201"/>
      <c r="P47" s="106"/>
      <c r="Q47" s="150">
        <f t="shared" si="0"/>
        <v>0</v>
      </c>
      <c r="R47" s="99"/>
      <c r="S47" s="99"/>
      <c r="T47" s="99"/>
      <c r="U47" s="45">
        <f t="shared" si="2"/>
        <v>0</v>
      </c>
      <c r="V47" s="157"/>
      <c r="W47" s="511"/>
      <c r="X47" s="512"/>
      <c r="Y47" s="159"/>
      <c r="Z47" s="160"/>
      <c r="AA47" s="161"/>
      <c r="AB47" s="162"/>
      <c r="AC47" s="161"/>
      <c r="AD47" s="163"/>
      <c r="AE47" s="164"/>
      <c r="AF47" s="159"/>
      <c r="AG47" s="159"/>
      <c r="AH47" s="159"/>
      <c r="AI47" s="160"/>
      <c r="AJ47" s="161"/>
      <c r="AK47" s="162"/>
      <c r="AL47" s="161"/>
      <c r="AM47" s="163"/>
      <c r="AN47" s="164"/>
      <c r="AO47" s="159"/>
      <c r="AP47" s="159"/>
      <c r="AQ47" s="159"/>
      <c r="AR47" s="160"/>
      <c r="AS47" s="161"/>
      <c r="AT47" s="162"/>
      <c r="AU47" s="161"/>
      <c r="AV47" s="163"/>
      <c r="AW47" s="164"/>
      <c r="AX47" s="159"/>
      <c r="AY47" s="159"/>
      <c r="AZ47" s="159"/>
      <c r="BA47" s="160"/>
      <c r="BB47" s="161"/>
      <c r="BC47" s="162"/>
      <c r="BD47" s="161"/>
      <c r="BE47" s="163"/>
      <c r="BF47" s="164"/>
      <c r="BG47" s="159"/>
      <c r="BH47" s="159"/>
      <c r="BI47" s="159"/>
      <c r="BJ47" s="160"/>
      <c r="BK47" s="161"/>
      <c r="BL47" s="162"/>
      <c r="BM47" s="161"/>
      <c r="BN47" s="163"/>
      <c r="BO47" s="164"/>
      <c r="BP47" s="159"/>
      <c r="BQ47" s="159"/>
      <c r="BR47" s="159"/>
      <c r="BS47" s="160"/>
      <c r="BT47" s="161"/>
      <c r="BU47" s="162"/>
      <c r="BV47" s="161"/>
      <c r="BW47" s="163"/>
      <c r="BX47" s="164"/>
      <c r="BY47" s="159"/>
      <c r="BZ47" s="159"/>
      <c r="CA47" s="159"/>
      <c r="CB47" s="160"/>
      <c r="CC47" s="161"/>
      <c r="CD47" s="162"/>
      <c r="CE47" s="161"/>
      <c r="CF47" s="163"/>
      <c r="CG47" s="164"/>
      <c r="CH47" s="159"/>
      <c r="CI47" s="159"/>
      <c r="CJ47" s="159"/>
      <c r="CK47" s="160"/>
      <c r="CL47" s="161"/>
      <c r="CM47" s="162"/>
      <c r="CN47" s="161"/>
      <c r="CO47" s="163"/>
      <c r="CP47" s="164"/>
      <c r="CQ47" s="159"/>
      <c r="CR47" s="159"/>
      <c r="CS47" s="159"/>
      <c r="CT47" s="160"/>
      <c r="CU47" s="161"/>
      <c r="CV47" s="162"/>
      <c r="CW47" s="161"/>
      <c r="CX47" s="163"/>
      <c r="CY47" s="164"/>
      <c r="CZ47" s="159"/>
      <c r="DA47" s="159"/>
      <c r="DB47" s="159"/>
      <c r="DC47" s="160"/>
      <c r="DD47" s="161"/>
      <c r="DE47" s="162"/>
      <c r="DF47" s="161"/>
      <c r="DG47" s="163"/>
      <c r="DH47" s="164"/>
      <c r="DI47" s="159"/>
      <c r="DJ47" s="159"/>
      <c r="DK47" s="159"/>
      <c r="DL47" s="160"/>
      <c r="DM47" s="161"/>
      <c r="DN47" s="162"/>
      <c r="DO47" s="161"/>
      <c r="DP47" s="163"/>
      <c r="DQ47" s="164"/>
      <c r="DR47" s="159"/>
      <c r="DS47" s="159"/>
      <c r="DT47" s="159"/>
      <c r="DU47" s="160"/>
      <c r="DV47" s="161"/>
      <c r="DW47" s="162"/>
      <c r="DX47" s="161"/>
      <c r="DY47" s="163"/>
      <c r="DZ47" s="164"/>
      <c r="EA47" s="159"/>
      <c r="EB47" s="159"/>
      <c r="EC47" s="159"/>
      <c r="ED47" s="160"/>
      <c r="EE47" s="161"/>
      <c r="EF47" s="162"/>
      <c r="EG47" s="161"/>
      <c r="EH47" s="163"/>
      <c r="EI47" s="164"/>
      <c r="EJ47" s="159"/>
      <c r="EK47" s="159"/>
      <c r="EL47" s="159"/>
      <c r="EM47" s="160"/>
      <c r="EN47" s="161"/>
      <c r="EO47" s="162"/>
      <c r="EP47" s="161"/>
      <c r="EQ47" s="163"/>
      <c r="ER47" s="164"/>
      <c r="ES47" s="159"/>
      <c r="ET47" s="159"/>
      <c r="EU47" s="159"/>
      <c r="EV47" s="160"/>
      <c r="EW47" s="161"/>
      <c r="EX47" s="162"/>
      <c r="EY47" s="161"/>
      <c r="EZ47" s="163"/>
      <c r="FA47" s="164"/>
      <c r="FB47" s="159"/>
      <c r="FC47" s="159"/>
      <c r="FD47" s="159"/>
      <c r="FE47" s="160"/>
      <c r="FF47" s="161"/>
      <c r="FG47" s="162"/>
      <c r="FH47" s="161"/>
      <c r="FI47" s="163"/>
      <c r="FJ47" s="164"/>
      <c r="FK47" s="159"/>
      <c r="FL47" s="159"/>
      <c r="FM47" s="159"/>
      <c r="FN47" s="160"/>
      <c r="FO47" s="161"/>
      <c r="FP47" s="162"/>
      <c r="FQ47" s="161"/>
      <c r="FR47" s="163"/>
      <c r="FS47" s="164"/>
      <c r="FT47" s="159"/>
      <c r="FU47" s="159"/>
      <c r="FV47" s="159"/>
      <c r="FW47" s="160"/>
      <c r="FX47" s="161"/>
      <c r="FY47" s="162"/>
      <c r="FZ47" s="161"/>
      <c r="GA47" s="163"/>
      <c r="GB47" s="164"/>
      <c r="GC47" s="159"/>
      <c r="GD47" s="159"/>
      <c r="GE47" s="159"/>
      <c r="GF47" s="160"/>
      <c r="GG47" s="161"/>
      <c r="GH47" s="162"/>
      <c r="GI47" s="161"/>
      <c r="GJ47" s="163"/>
      <c r="GK47" s="164"/>
      <c r="GL47" s="159"/>
      <c r="GM47" s="159"/>
      <c r="GN47" s="159"/>
      <c r="GO47" s="160"/>
      <c r="GP47" s="161"/>
      <c r="GQ47" s="162"/>
      <c r="GR47" s="161"/>
      <c r="GS47" s="163"/>
      <c r="GT47" s="164"/>
      <c r="GU47" s="165"/>
      <c r="GV47" s="136"/>
      <c r="GW47" s="122"/>
      <c r="GX47" s="217"/>
      <c r="GY47" s="93"/>
      <c r="GZ47" s="116"/>
      <c r="HA47" s="116"/>
    </row>
    <row r="48" spans="1:209" x14ac:dyDescent="0.25">
      <c r="B48" s="116"/>
      <c r="C48" s="116"/>
      <c r="D48" s="41"/>
      <c r="E48" s="42"/>
      <c r="F48" s="43"/>
      <c r="G48" s="44"/>
      <c r="H48" s="45"/>
      <c r="I48" s="46"/>
      <c r="J48" s="155"/>
      <c r="K48" s="494"/>
      <c r="L48" s="713"/>
      <c r="M48" s="105"/>
      <c r="N48" s="87"/>
      <c r="O48" s="201"/>
      <c r="P48" s="106"/>
      <c r="Q48" s="150">
        <f t="shared" si="0"/>
        <v>0</v>
      </c>
      <c r="R48" s="166"/>
      <c r="S48" s="166"/>
      <c r="T48" s="166"/>
      <c r="U48" s="45">
        <f t="shared" si="2"/>
        <v>0</v>
      </c>
      <c r="V48" s="157"/>
      <c r="W48" s="158"/>
      <c r="X48" s="167"/>
      <c r="Y48" s="159"/>
      <c r="Z48" s="160"/>
      <c r="AA48" s="161"/>
      <c r="AB48" s="162"/>
      <c r="AC48" s="161"/>
      <c r="AD48" s="163"/>
      <c r="AE48" s="164"/>
      <c r="AF48" s="159"/>
      <c r="AG48" s="159"/>
      <c r="AH48" s="159"/>
      <c r="AI48" s="160"/>
      <c r="AJ48" s="161"/>
      <c r="AK48" s="162"/>
      <c r="AL48" s="161"/>
      <c r="AM48" s="163"/>
      <c r="AN48" s="164"/>
      <c r="AO48" s="159"/>
      <c r="AP48" s="159"/>
      <c r="AQ48" s="159"/>
      <c r="AR48" s="160"/>
      <c r="AS48" s="161"/>
      <c r="AT48" s="162"/>
      <c r="AU48" s="161"/>
      <c r="AV48" s="163"/>
      <c r="AW48" s="164"/>
      <c r="AX48" s="159"/>
      <c r="AY48" s="159"/>
      <c r="AZ48" s="159"/>
      <c r="BA48" s="160"/>
      <c r="BB48" s="161"/>
      <c r="BC48" s="162"/>
      <c r="BD48" s="161"/>
      <c r="BE48" s="163"/>
      <c r="BF48" s="164"/>
      <c r="BG48" s="159"/>
      <c r="BH48" s="159"/>
      <c r="BI48" s="159"/>
      <c r="BJ48" s="160"/>
      <c r="BK48" s="161"/>
      <c r="BL48" s="162"/>
      <c r="BM48" s="161"/>
      <c r="BN48" s="163"/>
      <c r="BO48" s="164"/>
      <c r="BP48" s="159"/>
      <c r="BQ48" s="159"/>
      <c r="BR48" s="159"/>
      <c r="BS48" s="160"/>
      <c r="BT48" s="161"/>
      <c r="BU48" s="162"/>
      <c r="BV48" s="161"/>
      <c r="BW48" s="163"/>
      <c r="BX48" s="164"/>
      <c r="BY48" s="159"/>
      <c r="BZ48" s="159"/>
      <c r="CA48" s="159"/>
      <c r="CB48" s="160"/>
      <c r="CC48" s="161"/>
      <c r="CD48" s="162"/>
      <c r="CE48" s="161"/>
      <c r="CF48" s="163"/>
      <c r="CG48" s="164"/>
      <c r="CH48" s="159"/>
      <c r="CI48" s="159"/>
      <c r="CJ48" s="159"/>
      <c r="CK48" s="160"/>
      <c r="CL48" s="161"/>
      <c r="CM48" s="162"/>
      <c r="CN48" s="161"/>
      <c r="CO48" s="163"/>
      <c r="CP48" s="164"/>
      <c r="CQ48" s="159"/>
      <c r="CR48" s="159"/>
      <c r="CS48" s="159"/>
      <c r="CT48" s="160"/>
      <c r="CU48" s="161"/>
      <c r="CV48" s="162"/>
      <c r="CW48" s="161"/>
      <c r="CX48" s="163"/>
      <c r="CY48" s="164"/>
      <c r="CZ48" s="159"/>
      <c r="DA48" s="159"/>
      <c r="DB48" s="159"/>
      <c r="DC48" s="160"/>
      <c r="DD48" s="161"/>
      <c r="DE48" s="162"/>
      <c r="DF48" s="161"/>
      <c r="DG48" s="163"/>
      <c r="DH48" s="164"/>
      <c r="DI48" s="159"/>
      <c r="DJ48" s="159"/>
      <c r="DK48" s="159"/>
      <c r="DL48" s="160"/>
      <c r="DM48" s="161"/>
      <c r="DN48" s="162"/>
      <c r="DO48" s="161"/>
      <c r="DP48" s="163"/>
      <c r="DQ48" s="164"/>
      <c r="DR48" s="159"/>
      <c r="DS48" s="159"/>
      <c r="DT48" s="159"/>
      <c r="DU48" s="160"/>
      <c r="DV48" s="161"/>
      <c r="DW48" s="162"/>
      <c r="DX48" s="161"/>
      <c r="DY48" s="163"/>
      <c r="DZ48" s="164"/>
      <c r="EA48" s="159"/>
      <c r="EB48" s="159"/>
      <c r="EC48" s="159"/>
      <c r="ED48" s="160"/>
      <c r="EE48" s="161"/>
      <c r="EF48" s="162"/>
      <c r="EG48" s="161"/>
      <c r="EH48" s="163"/>
      <c r="EI48" s="164"/>
      <c r="EJ48" s="159"/>
      <c r="EK48" s="159"/>
      <c r="EL48" s="159"/>
      <c r="EM48" s="160"/>
      <c r="EN48" s="161"/>
      <c r="EO48" s="162"/>
      <c r="EP48" s="161"/>
      <c r="EQ48" s="163"/>
      <c r="ER48" s="164"/>
      <c r="ES48" s="159"/>
      <c r="ET48" s="159"/>
      <c r="EU48" s="159"/>
      <c r="EV48" s="160"/>
      <c r="EW48" s="161"/>
      <c r="EX48" s="162"/>
      <c r="EY48" s="161"/>
      <c r="EZ48" s="163"/>
      <c r="FA48" s="164"/>
      <c r="FB48" s="159"/>
      <c r="FC48" s="159"/>
      <c r="FD48" s="159"/>
      <c r="FE48" s="160"/>
      <c r="FF48" s="161"/>
      <c r="FG48" s="162"/>
      <c r="FH48" s="161"/>
      <c r="FI48" s="163"/>
      <c r="FJ48" s="164"/>
      <c r="FK48" s="159"/>
      <c r="FL48" s="159"/>
      <c r="FM48" s="159"/>
      <c r="FN48" s="160"/>
      <c r="FO48" s="161"/>
      <c r="FP48" s="162"/>
      <c r="FQ48" s="161"/>
      <c r="FR48" s="163"/>
      <c r="FS48" s="164"/>
      <c r="FT48" s="159"/>
      <c r="FU48" s="159"/>
      <c r="FV48" s="159"/>
      <c r="FW48" s="160"/>
      <c r="FX48" s="161"/>
      <c r="FY48" s="162"/>
      <c r="FZ48" s="161"/>
      <c r="GA48" s="163"/>
      <c r="GB48" s="164"/>
      <c r="GC48" s="159"/>
      <c r="GD48" s="159"/>
      <c r="GE48" s="159"/>
      <c r="GF48" s="160"/>
      <c r="GG48" s="161"/>
      <c r="GH48" s="162"/>
      <c r="GI48" s="161"/>
      <c r="GJ48" s="163"/>
      <c r="GK48" s="164"/>
      <c r="GL48" s="159"/>
      <c r="GM48" s="159"/>
      <c r="GN48" s="159"/>
      <c r="GO48" s="160"/>
      <c r="GP48" s="161"/>
      <c r="GQ48" s="162"/>
      <c r="GR48" s="161"/>
      <c r="GS48" s="163"/>
      <c r="GT48" s="164"/>
      <c r="GU48" s="165"/>
      <c r="GV48" s="136"/>
      <c r="GW48" s="100"/>
      <c r="GX48" s="521"/>
      <c r="GY48" s="93"/>
      <c r="GZ48" s="116"/>
      <c r="HA48" s="116"/>
    </row>
    <row r="49" spans="1:209" x14ac:dyDescent="0.25">
      <c r="B49" s="116"/>
      <c r="C49" s="116"/>
      <c r="D49" s="41"/>
      <c r="E49" s="42"/>
      <c r="F49" s="43"/>
      <c r="G49" s="44"/>
      <c r="H49" s="45"/>
      <c r="I49" s="46"/>
      <c r="J49" s="155"/>
      <c r="K49" s="494"/>
      <c r="L49" s="713"/>
      <c r="M49" s="105"/>
      <c r="N49" s="87"/>
      <c r="O49" s="201"/>
      <c r="P49" s="106"/>
      <c r="Q49" s="150">
        <f t="shared" si="0"/>
        <v>0</v>
      </c>
      <c r="R49" s="166"/>
      <c r="S49" s="830"/>
      <c r="T49" s="831"/>
      <c r="U49" s="45">
        <f t="shared" si="2"/>
        <v>0</v>
      </c>
      <c r="V49" s="157"/>
      <c r="W49" s="158"/>
      <c r="X49" s="167"/>
      <c r="Y49" s="159"/>
      <c r="Z49" s="160"/>
      <c r="AA49" s="161"/>
      <c r="AB49" s="162"/>
      <c r="AC49" s="161"/>
      <c r="AD49" s="163"/>
      <c r="AE49" s="164"/>
      <c r="AF49" s="159"/>
      <c r="AG49" s="159"/>
      <c r="AH49" s="159"/>
      <c r="AI49" s="160"/>
      <c r="AJ49" s="161"/>
      <c r="AK49" s="162"/>
      <c r="AL49" s="161"/>
      <c r="AM49" s="163"/>
      <c r="AN49" s="164"/>
      <c r="AO49" s="159"/>
      <c r="AP49" s="159"/>
      <c r="AQ49" s="159"/>
      <c r="AR49" s="160"/>
      <c r="AS49" s="161"/>
      <c r="AT49" s="162"/>
      <c r="AU49" s="161"/>
      <c r="AV49" s="163"/>
      <c r="AW49" s="164"/>
      <c r="AX49" s="159"/>
      <c r="AY49" s="159"/>
      <c r="AZ49" s="159"/>
      <c r="BA49" s="160"/>
      <c r="BB49" s="161"/>
      <c r="BC49" s="162"/>
      <c r="BD49" s="161"/>
      <c r="BE49" s="163"/>
      <c r="BF49" s="164"/>
      <c r="BG49" s="159"/>
      <c r="BH49" s="159"/>
      <c r="BI49" s="159"/>
      <c r="BJ49" s="160"/>
      <c r="BK49" s="161"/>
      <c r="BL49" s="162"/>
      <c r="BM49" s="161"/>
      <c r="BN49" s="163"/>
      <c r="BO49" s="164"/>
      <c r="BP49" s="159"/>
      <c r="BQ49" s="159"/>
      <c r="BR49" s="159"/>
      <c r="BS49" s="160"/>
      <c r="BT49" s="161"/>
      <c r="BU49" s="162"/>
      <c r="BV49" s="161"/>
      <c r="BW49" s="163"/>
      <c r="BX49" s="164"/>
      <c r="BY49" s="159"/>
      <c r="BZ49" s="159"/>
      <c r="CA49" s="159"/>
      <c r="CB49" s="160"/>
      <c r="CC49" s="161"/>
      <c r="CD49" s="162"/>
      <c r="CE49" s="161"/>
      <c r="CF49" s="163"/>
      <c r="CG49" s="164"/>
      <c r="CH49" s="159"/>
      <c r="CI49" s="159"/>
      <c r="CJ49" s="159"/>
      <c r="CK49" s="160"/>
      <c r="CL49" s="161"/>
      <c r="CM49" s="162"/>
      <c r="CN49" s="161"/>
      <c r="CO49" s="163"/>
      <c r="CP49" s="164"/>
      <c r="CQ49" s="159"/>
      <c r="CR49" s="159"/>
      <c r="CS49" s="159"/>
      <c r="CT49" s="160"/>
      <c r="CU49" s="161"/>
      <c r="CV49" s="162"/>
      <c r="CW49" s="161"/>
      <c r="CX49" s="163"/>
      <c r="CY49" s="164"/>
      <c r="CZ49" s="159"/>
      <c r="DA49" s="159"/>
      <c r="DB49" s="159"/>
      <c r="DC49" s="160"/>
      <c r="DD49" s="161"/>
      <c r="DE49" s="162"/>
      <c r="DF49" s="161"/>
      <c r="DG49" s="163"/>
      <c r="DH49" s="164"/>
      <c r="DI49" s="159"/>
      <c r="DJ49" s="159"/>
      <c r="DK49" s="159"/>
      <c r="DL49" s="160"/>
      <c r="DM49" s="161"/>
      <c r="DN49" s="162"/>
      <c r="DO49" s="161"/>
      <c r="DP49" s="163"/>
      <c r="DQ49" s="164"/>
      <c r="DR49" s="159"/>
      <c r="DS49" s="159"/>
      <c r="DT49" s="159"/>
      <c r="DU49" s="160"/>
      <c r="DV49" s="161"/>
      <c r="DW49" s="162"/>
      <c r="DX49" s="161"/>
      <c r="DY49" s="163"/>
      <c r="DZ49" s="164"/>
      <c r="EA49" s="159"/>
      <c r="EB49" s="159"/>
      <c r="EC49" s="159"/>
      <c r="ED49" s="160"/>
      <c r="EE49" s="161"/>
      <c r="EF49" s="162"/>
      <c r="EG49" s="161"/>
      <c r="EH49" s="163"/>
      <c r="EI49" s="164"/>
      <c r="EJ49" s="159"/>
      <c r="EK49" s="159"/>
      <c r="EL49" s="159"/>
      <c r="EM49" s="160"/>
      <c r="EN49" s="161"/>
      <c r="EO49" s="162"/>
      <c r="EP49" s="161"/>
      <c r="EQ49" s="163"/>
      <c r="ER49" s="164"/>
      <c r="ES49" s="159"/>
      <c r="ET49" s="159"/>
      <c r="EU49" s="159"/>
      <c r="EV49" s="160"/>
      <c r="EW49" s="161"/>
      <c r="EX49" s="162"/>
      <c r="EY49" s="161"/>
      <c r="EZ49" s="163"/>
      <c r="FA49" s="164"/>
      <c r="FB49" s="159"/>
      <c r="FC49" s="159"/>
      <c r="FD49" s="159"/>
      <c r="FE49" s="160"/>
      <c r="FF49" s="161"/>
      <c r="FG49" s="162"/>
      <c r="FH49" s="161"/>
      <c r="FI49" s="163"/>
      <c r="FJ49" s="164"/>
      <c r="FK49" s="159"/>
      <c r="FL49" s="159"/>
      <c r="FM49" s="159"/>
      <c r="FN49" s="160"/>
      <c r="FO49" s="161"/>
      <c r="FP49" s="162"/>
      <c r="FQ49" s="161"/>
      <c r="FR49" s="163"/>
      <c r="FS49" s="164"/>
      <c r="FT49" s="159"/>
      <c r="FU49" s="159"/>
      <c r="FV49" s="159"/>
      <c r="FW49" s="160"/>
      <c r="FX49" s="161"/>
      <c r="FY49" s="162"/>
      <c r="FZ49" s="161"/>
      <c r="GA49" s="163"/>
      <c r="GB49" s="164"/>
      <c r="GC49" s="159"/>
      <c r="GD49" s="159"/>
      <c r="GE49" s="159"/>
      <c r="GF49" s="160"/>
      <c r="GG49" s="161"/>
      <c r="GH49" s="162"/>
      <c r="GI49" s="161"/>
      <c r="GJ49" s="163"/>
      <c r="GK49" s="164"/>
      <c r="GL49" s="159"/>
      <c r="GM49" s="159"/>
      <c r="GN49" s="159"/>
      <c r="GO49" s="160"/>
      <c r="GP49" s="161"/>
      <c r="GQ49" s="162"/>
      <c r="GR49" s="161"/>
      <c r="GS49" s="163"/>
      <c r="GT49" s="164"/>
      <c r="GU49" s="165"/>
      <c r="GV49" s="136"/>
      <c r="GW49" s="100"/>
      <c r="GX49" s="521"/>
      <c r="GY49" s="93"/>
      <c r="GZ49" s="116"/>
      <c r="HA49" s="116"/>
    </row>
    <row r="50" spans="1:209" x14ac:dyDescent="0.25">
      <c r="B50" s="116"/>
      <c r="C50" s="116"/>
      <c r="D50" s="41"/>
      <c r="E50" s="42"/>
      <c r="F50" s="43"/>
      <c r="G50" s="44"/>
      <c r="H50" s="45"/>
      <c r="I50" s="46"/>
      <c r="J50" s="155"/>
      <c r="K50" s="500"/>
      <c r="L50" s="715"/>
      <c r="M50" s="105"/>
      <c r="N50" s="87"/>
      <c r="O50" s="201"/>
      <c r="P50" s="106"/>
      <c r="Q50" s="150">
        <f t="shared" si="0"/>
        <v>0</v>
      </c>
      <c r="R50" s="166"/>
      <c r="S50" s="674"/>
      <c r="T50" s="675"/>
      <c r="U50" s="45">
        <f t="shared" si="2"/>
        <v>0</v>
      </c>
      <c r="V50" s="157"/>
      <c r="W50" s="158"/>
      <c r="X50" s="167"/>
      <c r="Y50" s="159"/>
      <c r="Z50" s="160"/>
      <c r="AA50" s="161"/>
      <c r="AB50" s="162"/>
      <c r="AC50" s="161"/>
      <c r="AD50" s="163"/>
      <c r="AE50" s="164"/>
      <c r="AF50" s="159"/>
      <c r="AG50" s="159"/>
      <c r="AH50" s="159"/>
      <c r="AI50" s="160"/>
      <c r="AJ50" s="161"/>
      <c r="AK50" s="162"/>
      <c r="AL50" s="161"/>
      <c r="AM50" s="163"/>
      <c r="AN50" s="164"/>
      <c r="AO50" s="159"/>
      <c r="AP50" s="159"/>
      <c r="AQ50" s="159"/>
      <c r="AR50" s="160"/>
      <c r="AS50" s="161"/>
      <c r="AT50" s="162"/>
      <c r="AU50" s="161"/>
      <c r="AV50" s="163"/>
      <c r="AW50" s="164"/>
      <c r="AX50" s="159"/>
      <c r="AY50" s="159"/>
      <c r="AZ50" s="159"/>
      <c r="BA50" s="160"/>
      <c r="BB50" s="161"/>
      <c r="BC50" s="162"/>
      <c r="BD50" s="161"/>
      <c r="BE50" s="163"/>
      <c r="BF50" s="164"/>
      <c r="BG50" s="159"/>
      <c r="BH50" s="159"/>
      <c r="BI50" s="159"/>
      <c r="BJ50" s="160"/>
      <c r="BK50" s="161"/>
      <c r="BL50" s="162"/>
      <c r="BM50" s="161"/>
      <c r="BN50" s="163"/>
      <c r="BO50" s="164"/>
      <c r="BP50" s="159"/>
      <c r="BQ50" s="159"/>
      <c r="BR50" s="159"/>
      <c r="BS50" s="160"/>
      <c r="BT50" s="161"/>
      <c r="BU50" s="162"/>
      <c r="BV50" s="161"/>
      <c r="BW50" s="163"/>
      <c r="BX50" s="164"/>
      <c r="BY50" s="159"/>
      <c r="BZ50" s="159"/>
      <c r="CA50" s="159"/>
      <c r="CB50" s="160"/>
      <c r="CC50" s="161"/>
      <c r="CD50" s="162"/>
      <c r="CE50" s="161"/>
      <c r="CF50" s="163"/>
      <c r="CG50" s="164"/>
      <c r="CH50" s="159"/>
      <c r="CI50" s="159"/>
      <c r="CJ50" s="159"/>
      <c r="CK50" s="160"/>
      <c r="CL50" s="161"/>
      <c r="CM50" s="162"/>
      <c r="CN50" s="161"/>
      <c r="CO50" s="163"/>
      <c r="CP50" s="164"/>
      <c r="CQ50" s="159"/>
      <c r="CR50" s="159"/>
      <c r="CS50" s="159"/>
      <c r="CT50" s="160"/>
      <c r="CU50" s="161"/>
      <c r="CV50" s="162"/>
      <c r="CW50" s="161"/>
      <c r="CX50" s="163"/>
      <c r="CY50" s="164"/>
      <c r="CZ50" s="159"/>
      <c r="DA50" s="159"/>
      <c r="DB50" s="159"/>
      <c r="DC50" s="160"/>
      <c r="DD50" s="161"/>
      <c r="DE50" s="162"/>
      <c r="DF50" s="161"/>
      <c r="DG50" s="163"/>
      <c r="DH50" s="164"/>
      <c r="DI50" s="159"/>
      <c r="DJ50" s="159"/>
      <c r="DK50" s="159"/>
      <c r="DL50" s="160"/>
      <c r="DM50" s="161"/>
      <c r="DN50" s="162"/>
      <c r="DO50" s="161"/>
      <c r="DP50" s="163"/>
      <c r="DQ50" s="164"/>
      <c r="DR50" s="159"/>
      <c r="DS50" s="159"/>
      <c r="DT50" s="159"/>
      <c r="DU50" s="160"/>
      <c r="DV50" s="161"/>
      <c r="DW50" s="162"/>
      <c r="DX50" s="161"/>
      <c r="DY50" s="163"/>
      <c r="DZ50" s="164"/>
      <c r="EA50" s="159"/>
      <c r="EB50" s="159"/>
      <c r="EC50" s="159"/>
      <c r="ED50" s="160"/>
      <c r="EE50" s="161"/>
      <c r="EF50" s="162"/>
      <c r="EG50" s="161"/>
      <c r="EH50" s="163"/>
      <c r="EI50" s="164"/>
      <c r="EJ50" s="159"/>
      <c r="EK50" s="159"/>
      <c r="EL50" s="159"/>
      <c r="EM50" s="160"/>
      <c r="EN50" s="161"/>
      <c r="EO50" s="162"/>
      <c r="EP50" s="161"/>
      <c r="EQ50" s="163"/>
      <c r="ER50" s="164"/>
      <c r="ES50" s="159"/>
      <c r="ET50" s="159"/>
      <c r="EU50" s="159"/>
      <c r="EV50" s="160"/>
      <c r="EW50" s="161"/>
      <c r="EX50" s="162"/>
      <c r="EY50" s="161"/>
      <c r="EZ50" s="163"/>
      <c r="FA50" s="164"/>
      <c r="FB50" s="159"/>
      <c r="FC50" s="159"/>
      <c r="FD50" s="159"/>
      <c r="FE50" s="160"/>
      <c r="FF50" s="161"/>
      <c r="FG50" s="162"/>
      <c r="FH50" s="161"/>
      <c r="FI50" s="163"/>
      <c r="FJ50" s="164"/>
      <c r="FK50" s="159"/>
      <c r="FL50" s="159"/>
      <c r="FM50" s="159"/>
      <c r="FN50" s="160"/>
      <c r="FO50" s="161"/>
      <c r="FP50" s="162"/>
      <c r="FQ50" s="161"/>
      <c r="FR50" s="163"/>
      <c r="FS50" s="164"/>
      <c r="FT50" s="159"/>
      <c r="FU50" s="159"/>
      <c r="FV50" s="159"/>
      <c r="FW50" s="160"/>
      <c r="FX50" s="161"/>
      <c r="FY50" s="162"/>
      <c r="FZ50" s="161"/>
      <c r="GA50" s="163"/>
      <c r="GB50" s="164"/>
      <c r="GC50" s="159"/>
      <c r="GD50" s="159"/>
      <c r="GE50" s="159"/>
      <c r="GF50" s="160"/>
      <c r="GG50" s="161"/>
      <c r="GH50" s="162"/>
      <c r="GI50" s="161"/>
      <c r="GJ50" s="163"/>
      <c r="GK50" s="164"/>
      <c r="GL50" s="159"/>
      <c r="GM50" s="159"/>
      <c r="GN50" s="159"/>
      <c r="GO50" s="160"/>
      <c r="GP50" s="161"/>
      <c r="GQ50" s="162"/>
      <c r="GR50" s="161"/>
      <c r="GS50" s="163"/>
      <c r="GT50" s="164"/>
      <c r="GU50" s="165"/>
      <c r="GV50" s="136"/>
      <c r="GW50" s="100"/>
      <c r="GX50" s="521"/>
      <c r="GY50" s="93"/>
      <c r="GZ50" s="116"/>
      <c r="HA50" s="116"/>
    </row>
    <row r="51" spans="1:209" x14ac:dyDescent="0.25">
      <c r="B51" s="116"/>
      <c r="C51" s="116"/>
      <c r="D51" s="41"/>
      <c r="E51" s="42"/>
      <c r="F51" s="43"/>
      <c r="G51" s="44"/>
      <c r="H51" s="45"/>
      <c r="I51" s="46"/>
      <c r="J51" s="155"/>
      <c r="K51" s="500"/>
      <c r="L51" s="715"/>
      <c r="M51" s="105"/>
      <c r="N51" s="87"/>
      <c r="O51" s="201"/>
      <c r="P51" s="106"/>
      <c r="Q51" s="150">
        <f t="shared" si="0"/>
        <v>0</v>
      </c>
      <c r="R51" s="166"/>
      <c r="S51" s="674"/>
      <c r="T51" s="675"/>
      <c r="U51" s="45">
        <f t="shared" si="2"/>
        <v>0</v>
      </c>
      <c r="V51" s="157"/>
      <c r="W51" s="158"/>
      <c r="X51" s="167"/>
      <c r="Y51" s="159"/>
      <c r="Z51" s="160"/>
      <c r="AA51" s="161"/>
      <c r="AB51" s="162"/>
      <c r="AC51" s="161"/>
      <c r="AD51" s="163"/>
      <c r="AE51" s="164"/>
      <c r="AF51" s="159"/>
      <c r="AG51" s="159"/>
      <c r="AH51" s="159"/>
      <c r="AI51" s="160"/>
      <c r="AJ51" s="161"/>
      <c r="AK51" s="162"/>
      <c r="AL51" s="161"/>
      <c r="AM51" s="163"/>
      <c r="AN51" s="164"/>
      <c r="AO51" s="159"/>
      <c r="AP51" s="159"/>
      <c r="AQ51" s="159"/>
      <c r="AR51" s="160"/>
      <c r="AS51" s="161"/>
      <c r="AT51" s="162"/>
      <c r="AU51" s="161"/>
      <c r="AV51" s="163"/>
      <c r="AW51" s="164"/>
      <c r="AX51" s="159"/>
      <c r="AY51" s="159"/>
      <c r="AZ51" s="159"/>
      <c r="BA51" s="160"/>
      <c r="BB51" s="161"/>
      <c r="BC51" s="162"/>
      <c r="BD51" s="161"/>
      <c r="BE51" s="163"/>
      <c r="BF51" s="164"/>
      <c r="BG51" s="159"/>
      <c r="BH51" s="159"/>
      <c r="BI51" s="159"/>
      <c r="BJ51" s="160"/>
      <c r="BK51" s="161"/>
      <c r="BL51" s="162"/>
      <c r="BM51" s="161"/>
      <c r="BN51" s="163"/>
      <c r="BO51" s="164"/>
      <c r="BP51" s="159"/>
      <c r="BQ51" s="159"/>
      <c r="BR51" s="159"/>
      <c r="BS51" s="160"/>
      <c r="BT51" s="161"/>
      <c r="BU51" s="162"/>
      <c r="BV51" s="161"/>
      <c r="BW51" s="163"/>
      <c r="BX51" s="164"/>
      <c r="BY51" s="159"/>
      <c r="BZ51" s="159"/>
      <c r="CA51" s="159"/>
      <c r="CB51" s="160"/>
      <c r="CC51" s="161"/>
      <c r="CD51" s="162"/>
      <c r="CE51" s="161"/>
      <c r="CF51" s="163"/>
      <c r="CG51" s="164"/>
      <c r="CH51" s="159"/>
      <c r="CI51" s="159"/>
      <c r="CJ51" s="159"/>
      <c r="CK51" s="160"/>
      <c r="CL51" s="161"/>
      <c r="CM51" s="162"/>
      <c r="CN51" s="161"/>
      <c r="CO51" s="163"/>
      <c r="CP51" s="164"/>
      <c r="CQ51" s="159"/>
      <c r="CR51" s="159"/>
      <c r="CS51" s="159"/>
      <c r="CT51" s="160"/>
      <c r="CU51" s="161"/>
      <c r="CV51" s="162"/>
      <c r="CW51" s="161"/>
      <c r="CX51" s="163"/>
      <c r="CY51" s="164"/>
      <c r="CZ51" s="159"/>
      <c r="DA51" s="159"/>
      <c r="DB51" s="159"/>
      <c r="DC51" s="160"/>
      <c r="DD51" s="161"/>
      <c r="DE51" s="162"/>
      <c r="DF51" s="161"/>
      <c r="DG51" s="163"/>
      <c r="DH51" s="164"/>
      <c r="DI51" s="159"/>
      <c r="DJ51" s="159"/>
      <c r="DK51" s="159"/>
      <c r="DL51" s="160"/>
      <c r="DM51" s="161"/>
      <c r="DN51" s="162"/>
      <c r="DO51" s="161"/>
      <c r="DP51" s="163"/>
      <c r="DQ51" s="164"/>
      <c r="DR51" s="159"/>
      <c r="DS51" s="159"/>
      <c r="DT51" s="159"/>
      <c r="DU51" s="160"/>
      <c r="DV51" s="161"/>
      <c r="DW51" s="162"/>
      <c r="DX51" s="161"/>
      <c r="DY51" s="163"/>
      <c r="DZ51" s="164"/>
      <c r="EA51" s="159"/>
      <c r="EB51" s="159"/>
      <c r="EC51" s="159"/>
      <c r="ED51" s="160"/>
      <c r="EE51" s="161"/>
      <c r="EF51" s="162"/>
      <c r="EG51" s="161"/>
      <c r="EH51" s="163"/>
      <c r="EI51" s="164"/>
      <c r="EJ51" s="159"/>
      <c r="EK51" s="159"/>
      <c r="EL51" s="159"/>
      <c r="EM51" s="160"/>
      <c r="EN51" s="161"/>
      <c r="EO51" s="162"/>
      <c r="EP51" s="161"/>
      <c r="EQ51" s="163"/>
      <c r="ER51" s="164"/>
      <c r="ES51" s="159"/>
      <c r="ET51" s="159"/>
      <c r="EU51" s="159"/>
      <c r="EV51" s="160"/>
      <c r="EW51" s="161"/>
      <c r="EX51" s="162"/>
      <c r="EY51" s="161"/>
      <c r="EZ51" s="163"/>
      <c r="FA51" s="164"/>
      <c r="FB51" s="159"/>
      <c r="FC51" s="159"/>
      <c r="FD51" s="159"/>
      <c r="FE51" s="160"/>
      <c r="FF51" s="161"/>
      <c r="FG51" s="162"/>
      <c r="FH51" s="161"/>
      <c r="FI51" s="163"/>
      <c r="FJ51" s="164"/>
      <c r="FK51" s="159"/>
      <c r="FL51" s="159"/>
      <c r="FM51" s="159"/>
      <c r="FN51" s="160"/>
      <c r="FO51" s="161"/>
      <c r="FP51" s="162"/>
      <c r="FQ51" s="161"/>
      <c r="FR51" s="163"/>
      <c r="FS51" s="164"/>
      <c r="FT51" s="159"/>
      <c r="FU51" s="159"/>
      <c r="FV51" s="159"/>
      <c r="FW51" s="160"/>
      <c r="FX51" s="161"/>
      <c r="FY51" s="162"/>
      <c r="FZ51" s="161"/>
      <c r="GA51" s="163"/>
      <c r="GB51" s="164"/>
      <c r="GC51" s="159"/>
      <c r="GD51" s="159"/>
      <c r="GE51" s="159"/>
      <c r="GF51" s="160"/>
      <c r="GG51" s="161"/>
      <c r="GH51" s="162"/>
      <c r="GI51" s="161"/>
      <c r="GJ51" s="163"/>
      <c r="GK51" s="164"/>
      <c r="GL51" s="159"/>
      <c r="GM51" s="159"/>
      <c r="GN51" s="159"/>
      <c r="GO51" s="160"/>
      <c r="GP51" s="161"/>
      <c r="GQ51" s="162"/>
      <c r="GR51" s="161"/>
      <c r="GS51" s="163"/>
      <c r="GT51" s="164"/>
      <c r="GU51" s="165"/>
      <c r="GV51" s="136"/>
      <c r="GW51" s="100"/>
      <c r="GX51" s="521"/>
      <c r="GY51" s="93"/>
      <c r="GZ51" s="116"/>
      <c r="HA51" s="116"/>
    </row>
    <row r="52" spans="1:209" ht="18.75" x14ac:dyDescent="0.3">
      <c r="B52" s="116"/>
      <c r="C52" s="116"/>
      <c r="D52" s="41"/>
      <c r="E52" s="42"/>
      <c r="F52" s="43"/>
      <c r="G52" s="44"/>
      <c r="H52" s="45"/>
      <c r="I52" s="46"/>
      <c r="J52" s="155"/>
      <c r="K52" s="500"/>
      <c r="L52" s="715"/>
      <c r="M52" s="105"/>
      <c r="N52" s="87"/>
      <c r="O52" s="576"/>
      <c r="P52" s="106"/>
      <c r="Q52" s="150">
        <f t="shared" si="0"/>
        <v>0</v>
      </c>
      <c r="R52" s="166"/>
      <c r="S52" s="680"/>
      <c r="T52" s="675"/>
      <c r="U52" s="45">
        <f t="shared" si="2"/>
        <v>0</v>
      </c>
      <c r="V52" s="157"/>
      <c r="W52" s="158"/>
      <c r="X52" s="167"/>
      <c r="Y52" s="159"/>
      <c r="Z52" s="160"/>
      <c r="AA52" s="161"/>
      <c r="AB52" s="162"/>
      <c r="AC52" s="161"/>
      <c r="AD52" s="163"/>
      <c r="AE52" s="164"/>
      <c r="AF52" s="159"/>
      <c r="AG52" s="159"/>
      <c r="AH52" s="159"/>
      <c r="AI52" s="160"/>
      <c r="AJ52" s="161"/>
      <c r="AK52" s="162"/>
      <c r="AL52" s="161"/>
      <c r="AM52" s="163"/>
      <c r="AN52" s="164"/>
      <c r="AO52" s="159"/>
      <c r="AP52" s="159"/>
      <c r="AQ52" s="159"/>
      <c r="AR52" s="160"/>
      <c r="AS52" s="161"/>
      <c r="AT52" s="162"/>
      <c r="AU52" s="161"/>
      <c r="AV52" s="163"/>
      <c r="AW52" s="164"/>
      <c r="AX52" s="159"/>
      <c r="AY52" s="159"/>
      <c r="AZ52" s="159"/>
      <c r="BA52" s="160"/>
      <c r="BB52" s="161"/>
      <c r="BC52" s="162"/>
      <c r="BD52" s="161"/>
      <c r="BE52" s="163"/>
      <c r="BF52" s="164"/>
      <c r="BG52" s="159"/>
      <c r="BH52" s="159"/>
      <c r="BI52" s="159"/>
      <c r="BJ52" s="160"/>
      <c r="BK52" s="161"/>
      <c r="BL52" s="162"/>
      <c r="BM52" s="161"/>
      <c r="BN52" s="163"/>
      <c r="BO52" s="164"/>
      <c r="BP52" s="159"/>
      <c r="BQ52" s="159"/>
      <c r="BR52" s="159"/>
      <c r="BS52" s="160"/>
      <c r="BT52" s="161"/>
      <c r="BU52" s="162"/>
      <c r="BV52" s="161"/>
      <c r="BW52" s="163"/>
      <c r="BX52" s="164"/>
      <c r="BY52" s="159"/>
      <c r="BZ52" s="159"/>
      <c r="CA52" s="159"/>
      <c r="CB52" s="160"/>
      <c r="CC52" s="161"/>
      <c r="CD52" s="162"/>
      <c r="CE52" s="161"/>
      <c r="CF52" s="163"/>
      <c r="CG52" s="164"/>
      <c r="CH52" s="159"/>
      <c r="CI52" s="159"/>
      <c r="CJ52" s="159"/>
      <c r="CK52" s="160"/>
      <c r="CL52" s="161"/>
      <c r="CM52" s="162"/>
      <c r="CN52" s="161"/>
      <c r="CO52" s="163"/>
      <c r="CP52" s="164"/>
      <c r="CQ52" s="159"/>
      <c r="CR52" s="159"/>
      <c r="CS52" s="159"/>
      <c r="CT52" s="160"/>
      <c r="CU52" s="161"/>
      <c r="CV52" s="162"/>
      <c r="CW52" s="161"/>
      <c r="CX52" s="163"/>
      <c r="CY52" s="164"/>
      <c r="CZ52" s="159"/>
      <c r="DA52" s="159"/>
      <c r="DB52" s="159"/>
      <c r="DC52" s="160"/>
      <c r="DD52" s="161"/>
      <c r="DE52" s="162"/>
      <c r="DF52" s="161"/>
      <c r="DG52" s="163"/>
      <c r="DH52" s="164"/>
      <c r="DI52" s="159"/>
      <c r="DJ52" s="159"/>
      <c r="DK52" s="159"/>
      <c r="DL52" s="160"/>
      <c r="DM52" s="161"/>
      <c r="DN52" s="162"/>
      <c r="DO52" s="161"/>
      <c r="DP52" s="163"/>
      <c r="DQ52" s="164"/>
      <c r="DR52" s="159"/>
      <c r="DS52" s="159"/>
      <c r="DT52" s="159"/>
      <c r="DU52" s="160"/>
      <c r="DV52" s="161"/>
      <c r="DW52" s="162"/>
      <c r="DX52" s="161"/>
      <c r="DY52" s="163"/>
      <c r="DZ52" s="164"/>
      <c r="EA52" s="159"/>
      <c r="EB52" s="159"/>
      <c r="EC52" s="159"/>
      <c r="ED52" s="160"/>
      <c r="EE52" s="161"/>
      <c r="EF52" s="162"/>
      <c r="EG52" s="161"/>
      <c r="EH52" s="163"/>
      <c r="EI52" s="164"/>
      <c r="EJ52" s="159"/>
      <c r="EK52" s="159"/>
      <c r="EL52" s="159"/>
      <c r="EM52" s="160"/>
      <c r="EN52" s="161"/>
      <c r="EO52" s="162"/>
      <c r="EP52" s="161"/>
      <c r="EQ52" s="163"/>
      <c r="ER52" s="164"/>
      <c r="ES52" s="159"/>
      <c r="ET52" s="159"/>
      <c r="EU52" s="159"/>
      <c r="EV52" s="160"/>
      <c r="EW52" s="161"/>
      <c r="EX52" s="162"/>
      <c r="EY52" s="161"/>
      <c r="EZ52" s="163"/>
      <c r="FA52" s="164"/>
      <c r="FB52" s="159"/>
      <c r="FC52" s="159"/>
      <c r="FD52" s="159"/>
      <c r="FE52" s="160"/>
      <c r="FF52" s="161"/>
      <c r="FG52" s="162"/>
      <c r="FH52" s="161"/>
      <c r="FI52" s="163"/>
      <c r="FJ52" s="164"/>
      <c r="FK52" s="159"/>
      <c r="FL52" s="159"/>
      <c r="FM52" s="159"/>
      <c r="FN52" s="160"/>
      <c r="FO52" s="161"/>
      <c r="FP52" s="162"/>
      <c r="FQ52" s="161"/>
      <c r="FR52" s="163"/>
      <c r="FS52" s="164"/>
      <c r="FT52" s="159"/>
      <c r="FU52" s="159"/>
      <c r="FV52" s="159"/>
      <c r="FW52" s="160"/>
      <c r="FX52" s="161"/>
      <c r="FY52" s="162"/>
      <c r="FZ52" s="161"/>
      <c r="GA52" s="163"/>
      <c r="GB52" s="164"/>
      <c r="GC52" s="159"/>
      <c r="GD52" s="159"/>
      <c r="GE52" s="159"/>
      <c r="GF52" s="160"/>
      <c r="GG52" s="161"/>
      <c r="GH52" s="162"/>
      <c r="GI52" s="161"/>
      <c r="GJ52" s="163"/>
      <c r="GK52" s="164"/>
      <c r="GL52" s="159"/>
      <c r="GM52" s="159"/>
      <c r="GN52" s="159"/>
      <c r="GO52" s="160"/>
      <c r="GP52" s="161"/>
      <c r="GQ52" s="162"/>
      <c r="GR52" s="161"/>
      <c r="GS52" s="163"/>
      <c r="GT52" s="164"/>
      <c r="GU52" s="165"/>
      <c r="GV52" s="136"/>
      <c r="GW52" s="100"/>
      <c r="GX52" s="521"/>
      <c r="GY52" s="93"/>
      <c r="GZ52" s="116"/>
      <c r="HA52" s="116"/>
    </row>
    <row r="53" spans="1:209" x14ac:dyDescent="0.25">
      <c r="B53" s="116"/>
      <c r="C53" s="116"/>
      <c r="D53" s="41"/>
      <c r="E53" s="42"/>
      <c r="F53" s="43"/>
      <c r="G53" s="44"/>
      <c r="H53" s="45"/>
      <c r="I53" s="46"/>
      <c r="J53" s="155"/>
      <c r="K53" s="494"/>
      <c r="L53" s="713"/>
      <c r="M53" s="105"/>
      <c r="N53" s="87"/>
      <c r="O53" s="88"/>
      <c r="P53" s="106"/>
      <c r="Q53" s="150">
        <f t="shared" si="0"/>
        <v>0</v>
      </c>
      <c r="R53" s="172"/>
      <c r="S53" s="99"/>
      <c r="T53" s="99"/>
      <c r="U53" s="45">
        <f t="shared" si="2"/>
        <v>0</v>
      </c>
      <c r="V53" s="157"/>
      <c r="W53" s="158"/>
      <c r="X53" s="167"/>
      <c r="Y53" s="159"/>
      <c r="Z53" s="160"/>
      <c r="AA53" s="161"/>
      <c r="AB53" s="162"/>
      <c r="AC53" s="161"/>
      <c r="AD53" s="163"/>
      <c r="AE53" s="164"/>
      <c r="AF53" s="159"/>
      <c r="AG53" s="159"/>
      <c r="AH53" s="159"/>
      <c r="AI53" s="160"/>
      <c r="AJ53" s="161"/>
      <c r="AK53" s="162"/>
      <c r="AL53" s="161"/>
      <c r="AM53" s="163"/>
      <c r="AN53" s="164"/>
      <c r="AO53" s="159"/>
      <c r="AP53" s="159"/>
      <c r="AQ53" s="159"/>
      <c r="AR53" s="160"/>
      <c r="AS53" s="161"/>
      <c r="AT53" s="162"/>
      <c r="AU53" s="161"/>
      <c r="AV53" s="163"/>
      <c r="AW53" s="164"/>
      <c r="AX53" s="159"/>
      <c r="AY53" s="159"/>
      <c r="AZ53" s="159"/>
      <c r="BA53" s="160"/>
      <c r="BB53" s="161"/>
      <c r="BC53" s="162"/>
      <c r="BD53" s="161"/>
      <c r="BE53" s="163"/>
      <c r="BF53" s="164"/>
      <c r="BG53" s="159"/>
      <c r="BH53" s="159"/>
      <c r="BI53" s="159"/>
      <c r="BJ53" s="160"/>
      <c r="BK53" s="161"/>
      <c r="BL53" s="162"/>
      <c r="BM53" s="161"/>
      <c r="BN53" s="163"/>
      <c r="BO53" s="164"/>
      <c r="BP53" s="159"/>
      <c r="BQ53" s="159"/>
      <c r="BR53" s="159"/>
      <c r="BS53" s="160"/>
      <c r="BT53" s="161"/>
      <c r="BU53" s="162"/>
      <c r="BV53" s="161"/>
      <c r="BW53" s="163"/>
      <c r="BX53" s="164"/>
      <c r="BY53" s="159"/>
      <c r="BZ53" s="159"/>
      <c r="CA53" s="159"/>
      <c r="CB53" s="160"/>
      <c r="CC53" s="161"/>
      <c r="CD53" s="162"/>
      <c r="CE53" s="161"/>
      <c r="CF53" s="163"/>
      <c r="CG53" s="164"/>
      <c r="CH53" s="159"/>
      <c r="CI53" s="159"/>
      <c r="CJ53" s="159"/>
      <c r="CK53" s="160"/>
      <c r="CL53" s="161"/>
      <c r="CM53" s="162"/>
      <c r="CN53" s="161"/>
      <c r="CO53" s="163"/>
      <c r="CP53" s="164"/>
      <c r="CQ53" s="159"/>
      <c r="CR53" s="159"/>
      <c r="CS53" s="159"/>
      <c r="CT53" s="160"/>
      <c r="CU53" s="161"/>
      <c r="CV53" s="162"/>
      <c r="CW53" s="161"/>
      <c r="CX53" s="163"/>
      <c r="CY53" s="164"/>
      <c r="CZ53" s="159"/>
      <c r="DA53" s="159"/>
      <c r="DB53" s="159"/>
      <c r="DC53" s="160"/>
      <c r="DD53" s="161"/>
      <c r="DE53" s="162"/>
      <c r="DF53" s="161"/>
      <c r="DG53" s="163"/>
      <c r="DH53" s="164"/>
      <c r="DI53" s="159"/>
      <c r="DJ53" s="159"/>
      <c r="DK53" s="159"/>
      <c r="DL53" s="160"/>
      <c r="DM53" s="161"/>
      <c r="DN53" s="162"/>
      <c r="DO53" s="161"/>
      <c r="DP53" s="163"/>
      <c r="DQ53" s="164"/>
      <c r="DR53" s="159"/>
      <c r="DS53" s="159"/>
      <c r="DT53" s="159"/>
      <c r="DU53" s="160"/>
      <c r="DV53" s="161"/>
      <c r="DW53" s="162"/>
      <c r="DX53" s="161"/>
      <c r="DY53" s="163"/>
      <c r="DZ53" s="164"/>
      <c r="EA53" s="159"/>
      <c r="EB53" s="159"/>
      <c r="EC53" s="159"/>
      <c r="ED53" s="160"/>
      <c r="EE53" s="161"/>
      <c r="EF53" s="162"/>
      <c r="EG53" s="161"/>
      <c r="EH53" s="163"/>
      <c r="EI53" s="164"/>
      <c r="EJ53" s="159"/>
      <c r="EK53" s="159"/>
      <c r="EL53" s="159"/>
      <c r="EM53" s="160"/>
      <c r="EN53" s="161"/>
      <c r="EO53" s="162"/>
      <c r="EP53" s="161"/>
      <c r="EQ53" s="163"/>
      <c r="ER53" s="164"/>
      <c r="ES53" s="159"/>
      <c r="ET53" s="159"/>
      <c r="EU53" s="159"/>
      <c r="EV53" s="160"/>
      <c r="EW53" s="161"/>
      <c r="EX53" s="162"/>
      <c r="EY53" s="161"/>
      <c r="EZ53" s="163"/>
      <c r="FA53" s="164"/>
      <c r="FB53" s="159"/>
      <c r="FC53" s="159"/>
      <c r="FD53" s="159"/>
      <c r="FE53" s="160"/>
      <c r="FF53" s="161"/>
      <c r="FG53" s="162"/>
      <c r="FH53" s="161"/>
      <c r="FI53" s="163"/>
      <c r="FJ53" s="164"/>
      <c r="FK53" s="159"/>
      <c r="FL53" s="159"/>
      <c r="FM53" s="159"/>
      <c r="FN53" s="160"/>
      <c r="FO53" s="161"/>
      <c r="FP53" s="162"/>
      <c r="FQ53" s="161"/>
      <c r="FR53" s="163"/>
      <c r="FS53" s="164"/>
      <c r="FT53" s="159"/>
      <c r="FU53" s="159"/>
      <c r="FV53" s="159"/>
      <c r="FW53" s="160"/>
      <c r="FX53" s="161"/>
      <c r="FY53" s="162"/>
      <c r="FZ53" s="161"/>
      <c r="GA53" s="163"/>
      <c r="GB53" s="164"/>
      <c r="GC53" s="159"/>
      <c r="GD53" s="159"/>
      <c r="GE53" s="159"/>
      <c r="GF53" s="160"/>
      <c r="GG53" s="161"/>
      <c r="GH53" s="162"/>
      <c r="GI53" s="161"/>
      <c r="GJ53" s="163"/>
      <c r="GK53" s="164"/>
      <c r="GL53" s="159"/>
      <c r="GM53" s="159"/>
      <c r="GN53" s="159"/>
      <c r="GO53" s="160"/>
      <c r="GP53" s="161"/>
      <c r="GQ53" s="162"/>
      <c r="GR53" s="161"/>
      <c r="GS53" s="163"/>
      <c r="GT53" s="164"/>
      <c r="GU53" s="165"/>
      <c r="GV53" s="136"/>
      <c r="GW53" s="100"/>
      <c r="GX53" s="217"/>
      <c r="GY53" s="93"/>
      <c r="GZ53" s="116"/>
      <c r="HA53" s="116"/>
    </row>
    <row r="54" spans="1:209" ht="18.75" x14ac:dyDescent="0.3">
      <c r="B54" s="116"/>
      <c r="C54" s="116"/>
      <c r="D54" s="41"/>
      <c r="E54" s="42"/>
      <c r="F54" s="43"/>
      <c r="G54" s="44"/>
      <c r="H54" s="45"/>
      <c r="I54" s="46"/>
      <c r="J54" s="104"/>
      <c r="K54" s="498"/>
      <c r="L54" s="713"/>
      <c r="M54" s="499"/>
      <c r="N54" s="87"/>
      <c r="O54" s="173"/>
      <c r="P54" s="106"/>
      <c r="Q54" s="150">
        <f t="shared" si="0"/>
        <v>0</v>
      </c>
      <c r="R54" s="485"/>
      <c r="S54" s="486"/>
      <c r="T54" s="174"/>
      <c r="U54" s="458">
        <f>R54*P54+7.35</f>
        <v>7.35</v>
      </c>
      <c r="V54" s="685"/>
      <c r="W54" s="686"/>
      <c r="X54" s="175"/>
      <c r="Y54" s="159"/>
      <c r="Z54" s="160"/>
      <c r="AA54" s="161"/>
      <c r="AB54" s="162"/>
      <c r="AC54" s="161"/>
      <c r="AD54" s="163"/>
      <c r="AE54" s="164"/>
      <c r="AF54" s="159"/>
      <c r="AG54" s="159"/>
      <c r="AH54" s="159"/>
      <c r="AI54" s="160"/>
      <c r="AJ54" s="161"/>
      <c r="AK54" s="162"/>
      <c r="AL54" s="161"/>
      <c r="AM54" s="163"/>
      <c r="AN54" s="164"/>
      <c r="AO54" s="159"/>
      <c r="AP54" s="159"/>
      <c r="AQ54" s="159"/>
      <c r="AR54" s="160"/>
      <c r="AS54" s="161"/>
      <c r="AT54" s="162"/>
      <c r="AU54" s="161"/>
      <c r="AV54" s="163"/>
      <c r="AW54" s="164"/>
      <c r="AX54" s="159"/>
      <c r="AY54" s="159"/>
      <c r="AZ54" s="159"/>
      <c r="BA54" s="160"/>
      <c r="BB54" s="161"/>
      <c r="BC54" s="162"/>
      <c r="BD54" s="161"/>
      <c r="BE54" s="163"/>
      <c r="BF54" s="164"/>
      <c r="BG54" s="159"/>
      <c r="BH54" s="159"/>
      <c r="BI54" s="159"/>
      <c r="BJ54" s="160"/>
      <c r="BK54" s="161"/>
      <c r="BL54" s="162"/>
      <c r="BM54" s="161"/>
      <c r="BN54" s="163"/>
      <c r="BO54" s="164"/>
      <c r="BP54" s="159"/>
      <c r="BQ54" s="159"/>
      <c r="BR54" s="159"/>
      <c r="BS54" s="160"/>
      <c r="BT54" s="161"/>
      <c r="BU54" s="162"/>
      <c r="BV54" s="161"/>
      <c r="BW54" s="163"/>
      <c r="BX54" s="164"/>
      <c r="BY54" s="159"/>
      <c r="BZ54" s="159"/>
      <c r="CA54" s="159"/>
      <c r="CB54" s="160"/>
      <c r="CC54" s="161"/>
      <c r="CD54" s="162"/>
      <c r="CE54" s="161"/>
      <c r="CF54" s="163"/>
      <c r="CG54" s="164"/>
      <c r="CH54" s="159"/>
      <c r="CI54" s="159"/>
      <c r="CJ54" s="159"/>
      <c r="CK54" s="160"/>
      <c r="CL54" s="161"/>
      <c r="CM54" s="162"/>
      <c r="CN54" s="161"/>
      <c r="CO54" s="163"/>
      <c r="CP54" s="164"/>
      <c r="CQ54" s="159"/>
      <c r="CR54" s="159"/>
      <c r="CS54" s="159"/>
      <c r="CT54" s="160"/>
      <c r="CU54" s="161"/>
      <c r="CV54" s="162"/>
      <c r="CW54" s="161"/>
      <c r="CX54" s="163"/>
      <c r="CY54" s="164"/>
      <c r="CZ54" s="159"/>
      <c r="DA54" s="159"/>
      <c r="DB54" s="159"/>
      <c r="DC54" s="160"/>
      <c r="DD54" s="161"/>
      <c r="DE54" s="162"/>
      <c r="DF54" s="161"/>
      <c r="DG54" s="163"/>
      <c r="DH54" s="164"/>
      <c r="DI54" s="159"/>
      <c r="DJ54" s="159"/>
      <c r="DK54" s="159"/>
      <c r="DL54" s="160"/>
      <c r="DM54" s="161"/>
      <c r="DN54" s="162"/>
      <c r="DO54" s="161"/>
      <c r="DP54" s="163"/>
      <c r="DQ54" s="164"/>
      <c r="DR54" s="159"/>
      <c r="DS54" s="159"/>
      <c r="DT54" s="159"/>
      <c r="DU54" s="160"/>
      <c r="DV54" s="161"/>
      <c r="DW54" s="162"/>
      <c r="DX54" s="161"/>
      <c r="DY54" s="163"/>
      <c r="DZ54" s="164"/>
      <c r="EA54" s="159"/>
      <c r="EB54" s="159"/>
      <c r="EC54" s="159"/>
      <c r="ED54" s="160"/>
      <c r="EE54" s="161"/>
      <c r="EF54" s="162"/>
      <c r="EG54" s="161"/>
      <c r="EH54" s="163"/>
      <c r="EI54" s="164"/>
      <c r="EJ54" s="159"/>
      <c r="EK54" s="159"/>
      <c r="EL54" s="159"/>
      <c r="EM54" s="160"/>
      <c r="EN54" s="161"/>
      <c r="EO54" s="162"/>
      <c r="EP54" s="161"/>
      <c r="EQ54" s="163"/>
      <c r="ER54" s="164"/>
      <c r="ES54" s="159"/>
      <c r="ET54" s="159"/>
      <c r="EU54" s="159"/>
      <c r="EV54" s="160"/>
      <c r="EW54" s="161"/>
      <c r="EX54" s="162"/>
      <c r="EY54" s="161"/>
      <c r="EZ54" s="163"/>
      <c r="FA54" s="164"/>
      <c r="FB54" s="159"/>
      <c r="FC54" s="159"/>
      <c r="FD54" s="159"/>
      <c r="FE54" s="160"/>
      <c r="FF54" s="161"/>
      <c r="FG54" s="162"/>
      <c r="FH54" s="161"/>
      <c r="FI54" s="163"/>
      <c r="FJ54" s="164"/>
      <c r="FK54" s="159"/>
      <c r="FL54" s="159"/>
      <c r="FM54" s="159"/>
      <c r="FN54" s="160"/>
      <c r="FO54" s="161"/>
      <c r="FP54" s="162"/>
      <c r="FQ54" s="161"/>
      <c r="FR54" s="163"/>
      <c r="FS54" s="164"/>
      <c r="FT54" s="159"/>
      <c r="FU54" s="159"/>
      <c r="FV54" s="159"/>
      <c r="FW54" s="160"/>
      <c r="FX54" s="161"/>
      <c r="FY54" s="162"/>
      <c r="FZ54" s="161"/>
      <c r="GA54" s="163"/>
      <c r="GB54" s="164"/>
      <c r="GC54" s="159"/>
      <c r="GD54" s="159"/>
      <c r="GE54" s="159"/>
      <c r="GF54" s="160"/>
      <c r="GG54" s="161"/>
      <c r="GH54" s="162"/>
      <c r="GI54" s="161"/>
      <c r="GJ54" s="163"/>
      <c r="GK54" s="164"/>
      <c r="GL54" s="159"/>
      <c r="GM54" s="159"/>
      <c r="GN54" s="159"/>
      <c r="GO54" s="160"/>
      <c r="GP54" s="161"/>
      <c r="GQ54" s="162"/>
      <c r="GR54" s="161"/>
      <c r="GS54" s="163"/>
      <c r="GT54" s="164"/>
      <c r="GU54" s="176"/>
      <c r="GV54" s="136"/>
      <c r="GW54" s="122"/>
      <c r="GX54" s="217"/>
      <c r="GY54" s="93"/>
      <c r="GZ54" s="116"/>
      <c r="HA54" s="116"/>
    </row>
    <row r="55" spans="1:209" x14ac:dyDescent="0.25">
      <c r="B55" s="116"/>
      <c r="C55" s="116"/>
      <c r="D55" s="41"/>
      <c r="E55" s="42"/>
      <c r="F55" s="43"/>
      <c r="G55" s="44"/>
      <c r="H55" s="45"/>
      <c r="I55" s="46"/>
      <c r="J55" s="104"/>
      <c r="K55" s="494"/>
      <c r="L55" s="716"/>
      <c r="M55" s="105"/>
      <c r="N55" s="87"/>
      <c r="O55" s="88"/>
      <c r="P55" s="106"/>
      <c r="Q55" s="150">
        <f t="shared" si="0"/>
        <v>0</v>
      </c>
      <c r="R55" s="166"/>
      <c r="S55" s="166"/>
      <c r="T55" s="126"/>
      <c r="U55" s="45">
        <f t="shared" si="2"/>
        <v>0</v>
      </c>
      <c r="V55" s="153"/>
      <c r="W55" s="148"/>
      <c r="X55" s="178"/>
      <c r="Y55" s="111"/>
      <c r="Z55" s="110"/>
      <c r="AA55" s="130"/>
      <c r="AB55" s="131"/>
      <c r="AC55" s="130"/>
      <c r="AD55" s="132"/>
      <c r="AE55" s="133"/>
      <c r="AF55" s="111"/>
      <c r="AG55" s="111"/>
      <c r="AH55" s="111"/>
      <c r="AI55" s="110"/>
      <c r="AJ55" s="130"/>
      <c r="AK55" s="131"/>
      <c r="AL55" s="130"/>
      <c r="AM55" s="132"/>
      <c r="AN55" s="133"/>
      <c r="AO55" s="111"/>
      <c r="AP55" s="111"/>
      <c r="AQ55" s="111"/>
      <c r="AR55" s="110"/>
      <c r="AS55" s="130"/>
      <c r="AT55" s="131"/>
      <c r="AU55" s="130"/>
      <c r="AV55" s="132"/>
      <c r="AW55" s="133"/>
      <c r="AX55" s="111"/>
      <c r="AY55" s="111"/>
      <c r="AZ55" s="111"/>
      <c r="BA55" s="110"/>
      <c r="BB55" s="130"/>
      <c r="BC55" s="131"/>
      <c r="BD55" s="130"/>
      <c r="BE55" s="132"/>
      <c r="BF55" s="133"/>
      <c r="BG55" s="111"/>
      <c r="BH55" s="111"/>
      <c r="BI55" s="111"/>
      <c r="BJ55" s="110"/>
      <c r="BK55" s="130"/>
      <c r="BL55" s="131"/>
      <c r="BM55" s="130"/>
      <c r="BN55" s="132"/>
      <c r="BO55" s="133"/>
      <c r="BP55" s="111"/>
      <c r="BQ55" s="111"/>
      <c r="BR55" s="111"/>
      <c r="BS55" s="110"/>
      <c r="BT55" s="130"/>
      <c r="BU55" s="131"/>
      <c r="BV55" s="130"/>
      <c r="BW55" s="132"/>
      <c r="BX55" s="133"/>
      <c r="BY55" s="111"/>
      <c r="BZ55" s="111"/>
      <c r="CA55" s="111"/>
      <c r="CB55" s="110"/>
      <c r="CC55" s="130"/>
      <c r="CD55" s="131"/>
      <c r="CE55" s="130"/>
      <c r="CF55" s="132"/>
      <c r="CG55" s="133"/>
      <c r="CH55" s="111"/>
      <c r="CI55" s="111"/>
      <c r="CJ55" s="111"/>
      <c r="CK55" s="110"/>
      <c r="CL55" s="130"/>
      <c r="CM55" s="131"/>
      <c r="CN55" s="130"/>
      <c r="CO55" s="132"/>
      <c r="CP55" s="133"/>
      <c r="CQ55" s="111"/>
      <c r="CR55" s="111"/>
      <c r="CS55" s="111"/>
      <c r="CT55" s="110"/>
      <c r="CU55" s="130"/>
      <c r="CV55" s="131"/>
      <c r="CW55" s="130"/>
      <c r="CX55" s="132"/>
      <c r="CY55" s="133"/>
      <c r="CZ55" s="111"/>
      <c r="DA55" s="111"/>
      <c r="DB55" s="111"/>
      <c r="DC55" s="110"/>
      <c r="DD55" s="130"/>
      <c r="DE55" s="131"/>
      <c r="DF55" s="130"/>
      <c r="DG55" s="132"/>
      <c r="DH55" s="133"/>
      <c r="DI55" s="111"/>
      <c r="DJ55" s="111"/>
      <c r="DK55" s="111"/>
      <c r="DL55" s="110"/>
      <c r="DM55" s="130"/>
      <c r="DN55" s="131"/>
      <c r="DO55" s="130"/>
      <c r="DP55" s="132"/>
      <c r="DQ55" s="133"/>
      <c r="DR55" s="111"/>
      <c r="DS55" s="111"/>
      <c r="DT55" s="111"/>
      <c r="DU55" s="110"/>
      <c r="DV55" s="130"/>
      <c r="DW55" s="131"/>
      <c r="DX55" s="130"/>
      <c r="DY55" s="132"/>
      <c r="DZ55" s="133"/>
      <c r="EA55" s="111"/>
      <c r="EB55" s="111"/>
      <c r="EC55" s="111"/>
      <c r="ED55" s="110"/>
      <c r="EE55" s="130"/>
      <c r="EF55" s="131"/>
      <c r="EG55" s="130"/>
      <c r="EH55" s="132"/>
      <c r="EI55" s="133"/>
      <c r="EJ55" s="111"/>
      <c r="EK55" s="111"/>
      <c r="EL55" s="111"/>
      <c r="EM55" s="110"/>
      <c r="EN55" s="130"/>
      <c r="EO55" s="131"/>
      <c r="EP55" s="130"/>
      <c r="EQ55" s="132"/>
      <c r="ER55" s="133"/>
      <c r="ES55" s="111"/>
      <c r="ET55" s="111"/>
      <c r="EU55" s="111"/>
      <c r="EV55" s="110"/>
      <c r="EW55" s="130"/>
      <c r="EX55" s="131"/>
      <c r="EY55" s="130"/>
      <c r="EZ55" s="132"/>
      <c r="FA55" s="133"/>
      <c r="FB55" s="111"/>
      <c r="FC55" s="111"/>
      <c r="FD55" s="111"/>
      <c r="FE55" s="110"/>
      <c r="FF55" s="130"/>
      <c r="FG55" s="131"/>
      <c r="FH55" s="130"/>
      <c r="FI55" s="132"/>
      <c r="FJ55" s="133"/>
      <c r="FK55" s="111"/>
      <c r="FL55" s="111"/>
      <c r="FM55" s="111"/>
      <c r="FN55" s="110"/>
      <c r="FO55" s="130"/>
      <c r="FP55" s="131"/>
      <c r="FQ55" s="130"/>
      <c r="FR55" s="132"/>
      <c r="FS55" s="133"/>
      <c r="FT55" s="111"/>
      <c r="FU55" s="111"/>
      <c r="FV55" s="111"/>
      <c r="FW55" s="110"/>
      <c r="FX55" s="130"/>
      <c r="FY55" s="131"/>
      <c r="FZ55" s="130"/>
      <c r="GA55" s="132"/>
      <c r="GB55" s="133"/>
      <c r="GC55" s="111"/>
      <c r="GD55" s="111"/>
      <c r="GE55" s="111"/>
      <c r="GF55" s="110"/>
      <c r="GG55" s="130"/>
      <c r="GH55" s="131"/>
      <c r="GI55" s="130"/>
      <c r="GJ55" s="132"/>
      <c r="GK55" s="133"/>
      <c r="GL55" s="111"/>
      <c r="GM55" s="111"/>
      <c r="GN55" s="111"/>
      <c r="GO55" s="110"/>
      <c r="GP55" s="130"/>
      <c r="GQ55" s="131"/>
      <c r="GR55" s="130"/>
      <c r="GS55" s="132"/>
      <c r="GT55" s="133"/>
      <c r="GU55" s="135"/>
      <c r="GV55" s="136"/>
      <c r="GW55" s="100"/>
      <c r="GX55" s="217"/>
      <c r="GY55" s="93"/>
      <c r="GZ55" s="116"/>
      <c r="HA55" s="116"/>
    </row>
    <row r="56" spans="1:209" x14ac:dyDescent="0.25">
      <c r="B56" s="116"/>
      <c r="C56" s="116"/>
      <c r="D56" s="41"/>
      <c r="E56" s="42"/>
      <c r="F56" s="43"/>
      <c r="G56" s="44"/>
      <c r="H56" s="45"/>
      <c r="I56" s="46"/>
      <c r="J56" s="104"/>
      <c r="K56" s="494"/>
      <c r="L56" s="716"/>
      <c r="M56" s="105"/>
      <c r="N56" s="87"/>
      <c r="O56" s="88"/>
      <c r="P56" s="106"/>
      <c r="Q56" s="150">
        <f t="shared" si="0"/>
        <v>0</v>
      </c>
      <c r="R56" s="99"/>
      <c r="S56" s="179"/>
      <c r="T56" s="166"/>
      <c r="U56" s="45">
        <f t="shared" si="2"/>
        <v>0</v>
      </c>
      <c r="V56" s="157"/>
      <c r="W56" s="158"/>
      <c r="X56" s="180"/>
      <c r="Y56" s="159"/>
      <c r="Z56" s="160"/>
      <c r="AA56" s="161"/>
      <c r="AB56" s="162"/>
      <c r="AC56" s="161"/>
      <c r="AD56" s="163"/>
      <c r="AE56" s="164"/>
      <c r="AF56" s="159"/>
      <c r="AG56" s="159"/>
      <c r="AH56" s="159"/>
      <c r="AI56" s="160"/>
      <c r="AJ56" s="161"/>
      <c r="AK56" s="162"/>
      <c r="AL56" s="161"/>
      <c r="AM56" s="163"/>
      <c r="AN56" s="164"/>
      <c r="AO56" s="159"/>
      <c r="AP56" s="159"/>
      <c r="AQ56" s="159"/>
      <c r="AR56" s="160"/>
      <c r="AS56" s="161"/>
      <c r="AT56" s="162"/>
      <c r="AU56" s="161"/>
      <c r="AV56" s="163"/>
      <c r="AW56" s="164"/>
      <c r="AX56" s="159"/>
      <c r="AY56" s="159"/>
      <c r="AZ56" s="159"/>
      <c r="BA56" s="160"/>
      <c r="BB56" s="161"/>
      <c r="BC56" s="162"/>
      <c r="BD56" s="161"/>
      <c r="BE56" s="163"/>
      <c r="BF56" s="164"/>
      <c r="BG56" s="159"/>
      <c r="BH56" s="159"/>
      <c r="BI56" s="159"/>
      <c r="BJ56" s="160"/>
      <c r="BK56" s="161"/>
      <c r="BL56" s="162"/>
      <c r="BM56" s="161"/>
      <c r="BN56" s="163"/>
      <c r="BO56" s="164"/>
      <c r="BP56" s="159"/>
      <c r="BQ56" s="159"/>
      <c r="BR56" s="159"/>
      <c r="BS56" s="160"/>
      <c r="BT56" s="161"/>
      <c r="BU56" s="162"/>
      <c r="BV56" s="161"/>
      <c r="BW56" s="163"/>
      <c r="BX56" s="164"/>
      <c r="BY56" s="159"/>
      <c r="BZ56" s="159"/>
      <c r="CA56" s="159"/>
      <c r="CB56" s="160"/>
      <c r="CC56" s="161"/>
      <c r="CD56" s="162"/>
      <c r="CE56" s="161"/>
      <c r="CF56" s="163"/>
      <c r="CG56" s="164"/>
      <c r="CH56" s="159"/>
      <c r="CI56" s="159"/>
      <c r="CJ56" s="159"/>
      <c r="CK56" s="160"/>
      <c r="CL56" s="161"/>
      <c r="CM56" s="162"/>
      <c r="CN56" s="161"/>
      <c r="CO56" s="163"/>
      <c r="CP56" s="164"/>
      <c r="CQ56" s="159"/>
      <c r="CR56" s="159"/>
      <c r="CS56" s="159"/>
      <c r="CT56" s="160"/>
      <c r="CU56" s="161"/>
      <c r="CV56" s="162"/>
      <c r="CW56" s="161"/>
      <c r="CX56" s="163"/>
      <c r="CY56" s="164"/>
      <c r="CZ56" s="159"/>
      <c r="DA56" s="159"/>
      <c r="DB56" s="159"/>
      <c r="DC56" s="160"/>
      <c r="DD56" s="161"/>
      <c r="DE56" s="162"/>
      <c r="DF56" s="161"/>
      <c r="DG56" s="163"/>
      <c r="DH56" s="164"/>
      <c r="DI56" s="159"/>
      <c r="DJ56" s="159"/>
      <c r="DK56" s="159"/>
      <c r="DL56" s="160"/>
      <c r="DM56" s="161"/>
      <c r="DN56" s="162"/>
      <c r="DO56" s="161"/>
      <c r="DP56" s="163"/>
      <c r="DQ56" s="164"/>
      <c r="DR56" s="159"/>
      <c r="DS56" s="159"/>
      <c r="DT56" s="159"/>
      <c r="DU56" s="160"/>
      <c r="DV56" s="161"/>
      <c r="DW56" s="162"/>
      <c r="DX56" s="161"/>
      <c r="DY56" s="163"/>
      <c r="DZ56" s="164"/>
      <c r="EA56" s="159"/>
      <c r="EB56" s="159"/>
      <c r="EC56" s="159"/>
      <c r="ED56" s="160"/>
      <c r="EE56" s="161"/>
      <c r="EF56" s="162"/>
      <c r="EG56" s="161"/>
      <c r="EH56" s="163"/>
      <c r="EI56" s="164"/>
      <c r="EJ56" s="159"/>
      <c r="EK56" s="159"/>
      <c r="EL56" s="159"/>
      <c r="EM56" s="160"/>
      <c r="EN56" s="161"/>
      <c r="EO56" s="162"/>
      <c r="EP56" s="161"/>
      <c r="EQ56" s="163"/>
      <c r="ER56" s="164"/>
      <c r="ES56" s="159"/>
      <c r="ET56" s="159"/>
      <c r="EU56" s="159"/>
      <c r="EV56" s="160"/>
      <c r="EW56" s="161"/>
      <c r="EX56" s="162"/>
      <c r="EY56" s="161"/>
      <c r="EZ56" s="163"/>
      <c r="FA56" s="164"/>
      <c r="FB56" s="159"/>
      <c r="FC56" s="159"/>
      <c r="FD56" s="159"/>
      <c r="FE56" s="160"/>
      <c r="FF56" s="161"/>
      <c r="FG56" s="162"/>
      <c r="FH56" s="161"/>
      <c r="FI56" s="163"/>
      <c r="FJ56" s="164"/>
      <c r="FK56" s="159"/>
      <c r="FL56" s="159"/>
      <c r="FM56" s="159"/>
      <c r="FN56" s="160"/>
      <c r="FO56" s="161"/>
      <c r="FP56" s="162"/>
      <c r="FQ56" s="161"/>
      <c r="FR56" s="163"/>
      <c r="FS56" s="164"/>
      <c r="FT56" s="159"/>
      <c r="FU56" s="159"/>
      <c r="FV56" s="159"/>
      <c r="FW56" s="160"/>
      <c r="FX56" s="161"/>
      <c r="FY56" s="162"/>
      <c r="FZ56" s="161"/>
      <c r="GA56" s="163"/>
      <c r="GB56" s="164"/>
      <c r="GC56" s="159"/>
      <c r="GD56" s="159"/>
      <c r="GE56" s="159"/>
      <c r="GF56" s="160"/>
      <c r="GG56" s="161"/>
      <c r="GH56" s="162"/>
      <c r="GI56" s="161"/>
      <c r="GJ56" s="163"/>
      <c r="GK56" s="164"/>
      <c r="GL56" s="159"/>
      <c r="GM56" s="159"/>
      <c r="GN56" s="159"/>
      <c r="GO56" s="160"/>
      <c r="GP56" s="161"/>
      <c r="GQ56" s="162"/>
      <c r="GR56" s="161"/>
      <c r="GS56" s="163"/>
      <c r="GT56" s="164"/>
      <c r="GU56" s="176"/>
      <c r="GV56" s="136"/>
      <c r="GW56" s="100"/>
      <c r="GX56" s="217"/>
      <c r="GY56" s="93"/>
      <c r="GZ56" s="116"/>
      <c r="HA56" s="116"/>
    </row>
    <row r="57" spans="1:209" x14ac:dyDescent="0.25">
      <c r="B57" s="116"/>
      <c r="C57" s="116"/>
      <c r="D57" s="41"/>
      <c r="E57" s="42"/>
      <c r="F57" s="43"/>
      <c r="G57" s="44"/>
      <c r="H57" s="45"/>
      <c r="I57" s="46"/>
      <c r="J57" s="104"/>
      <c r="K57" s="494"/>
      <c r="L57" s="716"/>
      <c r="M57" s="105"/>
      <c r="N57" s="87"/>
      <c r="O57" s="88"/>
      <c r="P57" s="106"/>
      <c r="Q57" s="150">
        <f t="shared" si="0"/>
        <v>0</v>
      </c>
      <c r="R57" s="99"/>
      <c r="S57" s="179"/>
      <c r="T57" s="181"/>
      <c r="U57" s="45">
        <f t="shared" si="2"/>
        <v>0</v>
      </c>
      <c r="V57" s="157"/>
      <c r="W57" s="158"/>
      <c r="X57" s="180"/>
      <c r="Y57" s="159"/>
      <c r="Z57" s="160"/>
      <c r="AA57" s="161"/>
      <c r="AB57" s="162"/>
      <c r="AC57" s="161"/>
      <c r="AD57" s="163"/>
      <c r="AE57" s="164"/>
      <c r="AF57" s="159"/>
      <c r="AG57" s="159"/>
      <c r="AH57" s="159"/>
      <c r="AI57" s="160"/>
      <c r="AJ57" s="161"/>
      <c r="AK57" s="162"/>
      <c r="AL57" s="161"/>
      <c r="AM57" s="163"/>
      <c r="AN57" s="164"/>
      <c r="AO57" s="159"/>
      <c r="AP57" s="159"/>
      <c r="AQ57" s="159"/>
      <c r="AR57" s="160"/>
      <c r="AS57" s="161"/>
      <c r="AT57" s="162"/>
      <c r="AU57" s="161"/>
      <c r="AV57" s="163"/>
      <c r="AW57" s="164"/>
      <c r="AX57" s="159"/>
      <c r="AY57" s="159"/>
      <c r="AZ57" s="159"/>
      <c r="BA57" s="160"/>
      <c r="BB57" s="161"/>
      <c r="BC57" s="162"/>
      <c r="BD57" s="161"/>
      <c r="BE57" s="163"/>
      <c r="BF57" s="164"/>
      <c r="BG57" s="159"/>
      <c r="BH57" s="159"/>
      <c r="BI57" s="159"/>
      <c r="BJ57" s="160"/>
      <c r="BK57" s="161"/>
      <c r="BL57" s="162"/>
      <c r="BM57" s="161"/>
      <c r="BN57" s="163"/>
      <c r="BO57" s="164"/>
      <c r="BP57" s="159"/>
      <c r="BQ57" s="159"/>
      <c r="BR57" s="159"/>
      <c r="BS57" s="160"/>
      <c r="BT57" s="161"/>
      <c r="BU57" s="162"/>
      <c r="BV57" s="161"/>
      <c r="BW57" s="163"/>
      <c r="BX57" s="164"/>
      <c r="BY57" s="159"/>
      <c r="BZ57" s="159"/>
      <c r="CA57" s="159"/>
      <c r="CB57" s="160"/>
      <c r="CC57" s="161"/>
      <c r="CD57" s="162"/>
      <c r="CE57" s="161"/>
      <c r="CF57" s="163"/>
      <c r="CG57" s="164"/>
      <c r="CH57" s="159"/>
      <c r="CI57" s="159"/>
      <c r="CJ57" s="159"/>
      <c r="CK57" s="160"/>
      <c r="CL57" s="161"/>
      <c r="CM57" s="162"/>
      <c r="CN57" s="161"/>
      <c r="CO57" s="163"/>
      <c r="CP57" s="164"/>
      <c r="CQ57" s="159"/>
      <c r="CR57" s="159"/>
      <c r="CS57" s="159"/>
      <c r="CT57" s="160"/>
      <c r="CU57" s="161"/>
      <c r="CV57" s="162"/>
      <c r="CW57" s="161"/>
      <c r="CX57" s="163"/>
      <c r="CY57" s="164"/>
      <c r="CZ57" s="159"/>
      <c r="DA57" s="159"/>
      <c r="DB57" s="159"/>
      <c r="DC57" s="160"/>
      <c r="DD57" s="161"/>
      <c r="DE57" s="162"/>
      <c r="DF57" s="161"/>
      <c r="DG57" s="163"/>
      <c r="DH57" s="164"/>
      <c r="DI57" s="159"/>
      <c r="DJ57" s="159"/>
      <c r="DK57" s="159"/>
      <c r="DL57" s="160"/>
      <c r="DM57" s="161"/>
      <c r="DN57" s="162"/>
      <c r="DO57" s="161"/>
      <c r="DP57" s="163"/>
      <c r="DQ57" s="164"/>
      <c r="DR57" s="159"/>
      <c r="DS57" s="159"/>
      <c r="DT57" s="159"/>
      <c r="DU57" s="160"/>
      <c r="DV57" s="161"/>
      <c r="DW57" s="162"/>
      <c r="DX57" s="161"/>
      <c r="DY57" s="163"/>
      <c r="DZ57" s="164"/>
      <c r="EA57" s="159"/>
      <c r="EB57" s="159"/>
      <c r="EC57" s="159"/>
      <c r="ED57" s="160"/>
      <c r="EE57" s="161"/>
      <c r="EF57" s="162"/>
      <c r="EG57" s="161"/>
      <c r="EH57" s="163"/>
      <c r="EI57" s="164"/>
      <c r="EJ57" s="159"/>
      <c r="EK57" s="159"/>
      <c r="EL57" s="159"/>
      <c r="EM57" s="160"/>
      <c r="EN57" s="161"/>
      <c r="EO57" s="162"/>
      <c r="EP57" s="161"/>
      <c r="EQ57" s="163"/>
      <c r="ER57" s="164"/>
      <c r="ES57" s="159"/>
      <c r="ET57" s="159"/>
      <c r="EU57" s="159"/>
      <c r="EV57" s="160"/>
      <c r="EW57" s="161"/>
      <c r="EX57" s="162"/>
      <c r="EY57" s="161"/>
      <c r="EZ57" s="163"/>
      <c r="FA57" s="164"/>
      <c r="FB57" s="159"/>
      <c r="FC57" s="159"/>
      <c r="FD57" s="159"/>
      <c r="FE57" s="160"/>
      <c r="FF57" s="161"/>
      <c r="FG57" s="162"/>
      <c r="FH57" s="161"/>
      <c r="FI57" s="163"/>
      <c r="FJ57" s="164"/>
      <c r="FK57" s="159"/>
      <c r="FL57" s="159"/>
      <c r="FM57" s="159"/>
      <c r="FN57" s="160"/>
      <c r="FO57" s="161"/>
      <c r="FP57" s="162"/>
      <c r="FQ57" s="161"/>
      <c r="FR57" s="163"/>
      <c r="FS57" s="164"/>
      <c r="FT57" s="159"/>
      <c r="FU57" s="159"/>
      <c r="FV57" s="159"/>
      <c r="FW57" s="160"/>
      <c r="FX57" s="161"/>
      <c r="FY57" s="162"/>
      <c r="FZ57" s="161"/>
      <c r="GA57" s="163"/>
      <c r="GB57" s="164"/>
      <c r="GC57" s="159"/>
      <c r="GD57" s="159"/>
      <c r="GE57" s="159"/>
      <c r="GF57" s="160"/>
      <c r="GG57" s="161"/>
      <c r="GH57" s="162"/>
      <c r="GI57" s="161"/>
      <c r="GJ57" s="163"/>
      <c r="GK57" s="164"/>
      <c r="GL57" s="159"/>
      <c r="GM57" s="159"/>
      <c r="GN57" s="159"/>
      <c r="GO57" s="160"/>
      <c r="GP57" s="161"/>
      <c r="GQ57" s="162"/>
      <c r="GR57" s="161"/>
      <c r="GS57" s="163"/>
      <c r="GT57" s="164"/>
      <c r="GU57" s="176"/>
      <c r="GV57" s="136"/>
      <c r="GW57" s="100"/>
      <c r="GX57" s="217"/>
      <c r="GY57" s="93"/>
      <c r="GZ57" s="116"/>
      <c r="HA57" s="116"/>
    </row>
    <row r="58" spans="1:209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4"/>
      <c r="L58" s="716"/>
      <c r="M58" s="105"/>
      <c r="N58" s="87"/>
      <c r="O58" s="88"/>
      <c r="P58" s="106"/>
      <c r="Q58" s="150">
        <f t="shared" si="0"/>
        <v>0</v>
      </c>
      <c r="R58" s="182"/>
      <c r="S58" s="183"/>
      <c r="T58" s="183"/>
      <c r="U58" s="45">
        <f t="shared" si="2"/>
        <v>0</v>
      </c>
      <c r="V58" s="157"/>
      <c r="W58" s="158"/>
      <c r="X58" s="167"/>
      <c r="Y58" s="159"/>
      <c r="Z58" s="160"/>
      <c r="AA58" s="161"/>
      <c r="AB58" s="162"/>
      <c r="AC58" s="161"/>
      <c r="AD58" s="163"/>
      <c r="AE58" s="164"/>
      <c r="AF58" s="159"/>
      <c r="AG58" s="159"/>
      <c r="AH58" s="159"/>
      <c r="AI58" s="160"/>
      <c r="AJ58" s="161"/>
      <c r="AK58" s="162"/>
      <c r="AL58" s="161"/>
      <c r="AM58" s="163"/>
      <c r="AN58" s="164"/>
      <c r="AO58" s="159"/>
      <c r="AP58" s="159"/>
      <c r="AQ58" s="159"/>
      <c r="AR58" s="160"/>
      <c r="AS58" s="161"/>
      <c r="AT58" s="162"/>
      <c r="AU58" s="161"/>
      <c r="AV58" s="163"/>
      <c r="AW58" s="164"/>
      <c r="AX58" s="159"/>
      <c r="AY58" s="159"/>
      <c r="AZ58" s="159"/>
      <c r="BA58" s="160"/>
      <c r="BB58" s="161"/>
      <c r="BC58" s="162"/>
      <c r="BD58" s="161"/>
      <c r="BE58" s="163"/>
      <c r="BF58" s="164"/>
      <c r="BG58" s="159"/>
      <c r="BH58" s="159"/>
      <c r="BI58" s="159"/>
      <c r="BJ58" s="160"/>
      <c r="BK58" s="161"/>
      <c r="BL58" s="162"/>
      <c r="BM58" s="161"/>
      <c r="BN58" s="163"/>
      <c r="BO58" s="164"/>
      <c r="BP58" s="159"/>
      <c r="BQ58" s="159"/>
      <c r="BR58" s="159"/>
      <c r="BS58" s="160"/>
      <c r="BT58" s="161"/>
      <c r="BU58" s="162"/>
      <c r="BV58" s="161"/>
      <c r="BW58" s="163"/>
      <c r="BX58" s="164"/>
      <c r="BY58" s="159"/>
      <c r="BZ58" s="159"/>
      <c r="CA58" s="159"/>
      <c r="CB58" s="160"/>
      <c r="CC58" s="161"/>
      <c r="CD58" s="162"/>
      <c r="CE58" s="161"/>
      <c r="CF58" s="163"/>
      <c r="CG58" s="164"/>
      <c r="CH58" s="159"/>
      <c r="CI58" s="159"/>
      <c r="CJ58" s="159"/>
      <c r="CK58" s="160"/>
      <c r="CL58" s="161"/>
      <c r="CM58" s="162"/>
      <c r="CN58" s="161"/>
      <c r="CO58" s="163"/>
      <c r="CP58" s="164"/>
      <c r="CQ58" s="159"/>
      <c r="CR58" s="159"/>
      <c r="CS58" s="159"/>
      <c r="CT58" s="160"/>
      <c r="CU58" s="161"/>
      <c r="CV58" s="162"/>
      <c r="CW58" s="161"/>
      <c r="CX58" s="163"/>
      <c r="CY58" s="164"/>
      <c r="CZ58" s="159"/>
      <c r="DA58" s="159"/>
      <c r="DB58" s="159"/>
      <c r="DC58" s="160"/>
      <c r="DD58" s="161"/>
      <c r="DE58" s="162"/>
      <c r="DF58" s="161"/>
      <c r="DG58" s="163"/>
      <c r="DH58" s="164"/>
      <c r="DI58" s="159"/>
      <c r="DJ58" s="159"/>
      <c r="DK58" s="159"/>
      <c r="DL58" s="160"/>
      <c r="DM58" s="161"/>
      <c r="DN58" s="162"/>
      <c r="DO58" s="161"/>
      <c r="DP58" s="163"/>
      <c r="DQ58" s="164"/>
      <c r="DR58" s="159"/>
      <c r="DS58" s="159"/>
      <c r="DT58" s="159"/>
      <c r="DU58" s="160"/>
      <c r="DV58" s="161"/>
      <c r="DW58" s="162"/>
      <c r="DX58" s="161"/>
      <c r="DY58" s="163"/>
      <c r="DZ58" s="164"/>
      <c r="EA58" s="159"/>
      <c r="EB58" s="159"/>
      <c r="EC58" s="159"/>
      <c r="ED58" s="160"/>
      <c r="EE58" s="161"/>
      <c r="EF58" s="162"/>
      <c r="EG58" s="161"/>
      <c r="EH58" s="163"/>
      <c r="EI58" s="164"/>
      <c r="EJ58" s="159"/>
      <c r="EK58" s="159"/>
      <c r="EL58" s="159"/>
      <c r="EM58" s="160"/>
      <c r="EN58" s="161"/>
      <c r="EO58" s="162"/>
      <c r="EP58" s="161"/>
      <c r="EQ58" s="163"/>
      <c r="ER58" s="164"/>
      <c r="ES58" s="159"/>
      <c r="ET58" s="159"/>
      <c r="EU58" s="159"/>
      <c r="EV58" s="160"/>
      <c r="EW58" s="161"/>
      <c r="EX58" s="162"/>
      <c r="EY58" s="161"/>
      <c r="EZ58" s="163"/>
      <c r="FA58" s="164"/>
      <c r="FB58" s="159"/>
      <c r="FC58" s="159"/>
      <c r="FD58" s="159"/>
      <c r="FE58" s="160"/>
      <c r="FF58" s="161"/>
      <c r="FG58" s="162"/>
      <c r="FH58" s="161"/>
      <c r="FI58" s="163"/>
      <c r="FJ58" s="164"/>
      <c r="FK58" s="159"/>
      <c r="FL58" s="159"/>
      <c r="FM58" s="159"/>
      <c r="FN58" s="160"/>
      <c r="FO58" s="161"/>
      <c r="FP58" s="162"/>
      <c r="FQ58" s="161"/>
      <c r="FR58" s="163"/>
      <c r="FS58" s="164"/>
      <c r="FT58" s="159"/>
      <c r="FU58" s="159"/>
      <c r="FV58" s="159"/>
      <c r="FW58" s="160"/>
      <c r="FX58" s="161"/>
      <c r="FY58" s="162"/>
      <c r="FZ58" s="161"/>
      <c r="GA58" s="163"/>
      <c r="GB58" s="164"/>
      <c r="GC58" s="159"/>
      <c r="GD58" s="159"/>
      <c r="GE58" s="159"/>
      <c r="GF58" s="160"/>
      <c r="GG58" s="161"/>
      <c r="GH58" s="162"/>
      <c r="GI58" s="161"/>
      <c r="GJ58" s="163"/>
      <c r="GK58" s="164"/>
      <c r="GL58" s="159"/>
      <c r="GM58" s="159"/>
      <c r="GN58" s="159"/>
      <c r="GO58" s="160"/>
      <c r="GP58" s="161"/>
      <c r="GQ58" s="162"/>
      <c r="GR58" s="161"/>
      <c r="GS58" s="163"/>
      <c r="GT58" s="164"/>
      <c r="GU58" s="184"/>
      <c r="GV58" s="136"/>
      <c r="GW58" s="100"/>
      <c r="GX58" s="217"/>
      <c r="GY58" s="93"/>
      <c r="GZ58" s="116"/>
      <c r="HA58" s="116"/>
    </row>
    <row r="59" spans="1:209" x14ac:dyDescent="0.25">
      <c r="A59"/>
      <c r="B59" s="116"/>
      <c r="C59" s="116"/>
      <c r="D59" s="41"/>
      <c r="E59" s="42"/>
      <c r="F59" s="43"/>
      <c r="G59" s="44"/>
      <c r="H59" s="45"/>
      <c r="I59" s="46"/>
      <c r="J59" s="155"/>
      <c r="K59" s="494"/>
      <c r="L59" s="716"/>
      <c r="M59" s="105"/>
      <c r="N59" s="87"/>
      <c r="O59" s="88"/>
      <c r="P59" s="106"/>
      <c r="Q59" s="150">
        <f t="shared" si="0"/>
        <v>0</v>
      </c>
      <c r="R59" s="166"/>
      <c r="S59" s="183"/>
      <c r="T59" s="183"/>
      <c r="U59" s="45">
        <f t="shared" si="2"/>
        <v>0</v>
      </c>
      <c r="V59" s="157"/>
      <c r="W59" s="158"/>
      <c r="X59" s="167"/>
      <c r="Y59" s="159"/>
      <c r="Z59" s="160"/>
      <c r="AA59" s="161"/>
      <c r="AB59" s="162"/>
      <c r="AC59" s="161"/>
      <c r="AD59" s="163"/>
      <c r="AE59" s="164"/>
      <c r="AF59" s="159"/>
      <c r="AG59" s="159"/>
      <c r="AH59" s="159"/>
      <c r="AI59" s="160"/>
      <c r="AJ59" s="161"/>
      <c r="AK59" s="162"/>
      <c r="AL59" s="161"/>
      <c r="AM59" s="163"/>
      <c r="AN59" s="164"/>
      <c r="AO59" s="159"/>
      <c r="AP59" s="159"/>
      <c r="AQ59" s="159"/>
      <c r="AR59" s="160"/>
      <c r="AS59" s="161"/>
      <c r="AT59" s="162"/>
      <c r="AU59" s="161"/>
      <c r="AV59" s="163"/>
      <c r="AW59" s="164"/>
      <c r="AX59" s="159"/>
      <c r="AY59" s="159"/>
      <c r="AZ59" s="159"/>
      <c r="BA59" s="160"/>
      <c r="BB59" s="161"/>
      <c r="BC59" s="162"/>
      <c r="BD59" s="161"/>
      <c r="BE59" s="163"/>
      <c r="BF59" s="164"/>
      <c r="BG59" s="159"/>
      <c r="BH59" s="159"/>
      <c r="BI59" s="159"/>
      <c r="BJ59" s="160"/>
      <c r="BK59" s="161"/>
      <c r="BL59" s="162"/>
      <c r="BM59" s="161"/>
      <c r="BN59" s="163"/>
      <c r="BO59" s="164"/>
      <c r="BP59" s="159"/>
      <c r="BQ59" s="159"/>
      <c r="BR59" s="159"/>
      <c r="BS59" s="160"/>
      <c r="BT59" s="161"/>
      <c r="BU59" s="162"/>
      <c r="BV59" s="161"/>
      <c r="BW59" s="163"/>
      <c r="BX59" s="164"/>
      <c r="BY59" s="159"/>
      <c r="BZ59" s="159"/>
      <c r="CA59" s="159"/>
      <c r="CB59" s="160"/>
      <c r="CC59" s="161"/>
      <c r="CD59" s="162"/>
      <c r="CE59" s="161"/>
      <c r="CF59" s="163"/>
      <c r="CG59" s="164"/>
      <c r="CH59" s="159"/>
      <c r="CI59" s="159"/>
      <c r="CJ59" s="159"/>
      <c r="CK59" s="160"/>
      <c r="CL59" s="161"/>
      <c r="CM59" s="162"/>
      <c r="CN59" s="161"/>
      <c r="CO59" s="163"/>
      <c r="CP59" s="164"/>
      <c r="CQ59" s="159"/>
      <c r="CR59" s="159"/>
      <c r="CS59" s="159"/>
      <c r="CT59" s="160"/>
      <c r="CU59" s="161"/>
      <c r="CV59" s="162"/>
      <c r="CW59" s="161"/>
      <c r="CX59" s="163"/>
      <c r="CY59" s="164"/>
      <c r="CZ59" s="159"/>
      <c r="DA59" s="159"/>
      <c r="DB59" s="159"/>
      <c r="DC59" s="160"/>
      <c r="DD59" s="161"/>
      <c r="DE59" s="162"/>
      <c r="DF59" s="161"/>
      <c r="DG59" s="163"/>
      <c r="DH59" s="164"/>
      <c r="DI59" s="159"/>
      <c r="DJ59" s="159"/>
      <c r="DK59" s="159"/>
      <c r="DL59" s="160"/>
      <c r="DM59" s="161"/>
      <c r="DN59" s="162"/>
      <c r="DO59" s="161"/>
      <c r="DP59" s="163"/>
      <c r="DQ59" s="164"/>
      <c r="DR59" s="159"/>
      <c r="DS59" s="159"/>
      <c r="DT59" s="159"/>
      <c r="DU59" s="160"/>
      <c r="DV59" s="161"/>
      <c r="DW59" s="162"/>
      <c r="DX59" s="161"/>
      <c r="DY59" s="163"/>
      <c r="DZ59" s="164"/>
      <c r="EA59" s="159"/>
      <c r="EB59" s="159"/>
      <c r="EC59" s="159"/>
      <c r="ED59" s="160"/>
      <c r="EE59" s="161"/>
      <c r="EF59" s="162"/>
      <c r="EG59" s="161"/>
      <c r="EH59" s="163"/>
      <c r="EI59" s="164"/>
      <c r="EJ59" s="159"/>
      <c r="EK59" s="159"/>
      <c r="EL59" s="159"/>
      <c r="EM59" s="160"/>
      <c r="EN59" s="161"/>
      <c r="EO59" s="162"/>
      <c r="EP59" s="161"/>
      <c r="EQ59" s="163"/>
      <c r="ER59" s="164"/>
      <c r="ES59" s="159"/>
      <c r="ET59" s="159"/>
      <c r="EU59" s="159"/>
      <c r="EV59" s="160"/>
      <c r="EW59" s="161"/>
      <c r="EX59" s="162"/>
      <c r="EY59" s="161"/>
      <c r="EZ59" s="163"/>
      <c r="FA59" s="164"/>
      <c r="FB59" s="159"/>
      <c r="FC59" s="159"/>
      <c r="FD59" s="159"/>
      <c r="FE59" s="160"/>
      <c r="FF59" s="161"/>
      <c r="FG59" s="162"/>
      <c r="FH59" s="161"/>
      <c r="FI59" s="163"/>
      <c r="FJ59" s="164"/>
      <c r="FK59" s="159"/>
      <c r="FL59" s="159"/>
      <c r="FM59" s="159"/>
      <c r="FN59" s="160"/>
      <c r="FO59" s="161"/>
      <c r="FP59" s="162"/>
      <c r="FQ59" s="161"/>
      <c r="FR59" s="163"/>
      <c r="FS59" s="164"/>
      <c r="FT59" s="159"/>
      <c r="FU59" s="159"/>
      <c r="FV59" s="159"/>
      <c r="FW59" s="160"/>
      <c r="FX59" s="161"/>
      <c r="FY59" s="162"/>
      <c r="FZ59" s="161"/>
      <c r="GA59" s="163"/>
      <c r="GB59" s="164"/>
      <c r="GC59" s="159"/>
      <c r="GD59" s="159"/>
      <c r="GE59" s="159"/>
      <c r="GF59" s="160"/>
      <c r="GG59" s="161"/>
      <c r="GH59" s="162"/>
      <c r="GI59" s="161"/>
      <c r="GJ59" s="163"/>
      <c r="GK59" s="164"/>
      <c r="GL59" s="159"/>
      <c r="GM59" s="159"/>
      <c r="GN59" s="159"/>
      <c r="GO59" s="160"/>
      <c r="GP59" s="161"/>
      <c r="GQ59" s="162"/>
      <c r="GR59" s="161"/>
      <c r="GS59" s="163"/>
      <c r="GT59" s="164"/>
      <c r="GU59" s="165"/>
      <c r="GV59" s="136"/>
      <c r="GW59" s="100"/>
      <c r="GX59" s="217"/>
      <c r="GY59" s="93"/>
      <c r="GZ59" s="116"/>
      <c r="HA59" s="116"/>
    </row>
    <row r="60" spans="1:209" x14ac:dyDescent="0.25">
      <c r="A60"/>
      <c r="B60" s="116"/>
      <c r="C60" s="116"/>
      <c r="D60" s="41"/>
      <c r="E60" s="42"/>
      <c r="F60" s="43"/>
      <c r="G60" s="44"/>
      <c r="H60" s="45"/>
      <c r="I60" s="46"/>
      <c r="J60" s="155"/>
      <c r="K60" s="494"/>
      <c r="L60" s="716"/>
      <c r="M60" s="105"/>
      <c r="N60" s="87"/>
      <c r="O60" s="88"/>
      <c r="P60" s="106"/>
      <c r="Q60" s="150">
        <f t="shared" si="0"/>
        <v>0</v>
      </c>
      <c r="R60" s="166"/>
      <c r="S60" s="166"/>
      <c r="T60" s="166"/>
      <c r="U60" s="45">
        <f>R60*P60</f>
        <v>0</v>
      </c>
      <c r="V60" s="157"/>
      <c r="W60" s="158"/>
      <c r="X60" s="167"/>
      <c r="Y60" s="159"/>
      <c r="Z60" s="160"/>
      <c r="AA60" s="161"/>
      <c r="AB60" s="162"/>
      <c r="AC60" s="161"/>
      <c r="AD60" s="163"/>
      <c r="AE60" s="164"/>
      <c r="AF60" s="159"/>
      <c r="AG60" s="159"/>
      <c r="AH60" s="159"/>
      <c r="AI60" s="160"/>
      <c r="AJ60" s="161"/>
      <c r="AK60" s="162"/>
      <c r="AL60" s="161"/>
      <c r="AM60" s="163"/>
      <c r="AN60" s="164"/>
      <c r="AO60" s="159"/>
      <c r="AP60" s="159"/>
      <c r="AQ60" s="159"/>
      <c r="AR60" s="160"/>
      <c r="AS60" s="161"/>
      <c r="AT60" s="162"/>
      <c r="AU60" s="161"/>
      <c r="AV60" s="163"/>
      <c r="AW60" s="164"/>
      <c r="AX60" s="159"/>
      <c r="AY60" s="159"/>
      <c r="AZ60" s="159"/>
      <c r="BA60" s="160"/>
      <c r="BB60" s="161"/>
      <c r="BC60" s="162"/>
      <c r="BD60" s="161"/>
      <c r="BE60" s="163"/>
      <c r="BF60" s="164"/>
      <c r="BG60" s="159"/>
      <c r="BH60" s="159"/>
      <c r="BI60" s="159"/>
      <c r="BJ60" s="160"/>
      <c r="BK60" s="161"/>
      <c r="BL60" s="162"/>
      <c r="BM60" s="161"/>
      <c r="BN60" s="163"/>
      <c r="BO60" s="164"/>
      <c r="BP60" s="159"/>
      <c r="BQ60" s="159"/>
      <c r="BR60" s="159"/>
      <c r="BS60" s="160"/>
      <c r="BT60" s="161"/>
      <c r="BU60" s="162"/>
      <c r="BV60" s="161"/>
      <c r="BW60" s="163"/>
      <c r="BX60" s="164"/>
      <c r="BY60" s="159"/>
      <c r="BZ60" s="159"/>
      <c r="CA60" s="159"/>
      <c r="CB60" s="160"/>
      <c r="CC60" s="161"/>
      <c r="CD60" s="162"/>
      <c r="CE60" s="161"/>
      <c r="CF60" s="163"/>
      <c r="CG60" s="164"/>
      <c r="CH60" s="159"/>
      <c r="CI60" s="159"/>
      <c r="CJ60" s="159"/>
      <c r="CK60" s="160"/>
      <c r="CL60" s="161"/>
      <c r="CM60" s="162"/>
      <c r="CN60" s="161"/>
      <c r="CO60" s="163"/>
      <c r="CP60" s="164"/>
      <c r="CQ60" s="159"/>
      <c r="CR60" s="159"/>
      <c r="CS60" s="159"/>
      <c r="CT60" s="160"/>
      <c r="CU60" s="161"/>
      <c r="CV60" s="162"/>
      <c r="CW60" s="161"/>
      <c r="CX60" s="163"/>
      <c r="CY60" s="164"/>
      <c r="CZ60" s="159"/>
      <c r="DA60" s="159"/>
      <c r="DB60" s="159"/>
      <c r="DC60" s="160"/>
      <c r="DD60" s="161"/>
      <c r="DE60" s="162"/>
      <c r="DF60" s="161"/>
      <c r="DG60" s="163"/>
      <c r="DH60" s="164"/>
      <c r="DI60" s="159"/>
      <c r="DJ60" s="159"/>
      <c r="DK60" s="159"/>
      <c r="DL60" s="160"/>
      <c r="DM60" s="161"/>
      <c r="DN60" s="162"/>
      <c r="DO60" s="161"/>
      <c r="DP60" s="163"/>
      <c r="DQ60" s="164"/>
      <c r="DR60" s="159"/>
      <c r="DS60" s="159"/>
      <c r="DT60" s="159"/>
      <c r="DU60" s="160"/>
      <c r="DV60" s="161"/>
      <c r="DW60" s="162"/>
      <c r="DX60" s="161"/>
      <c r="DY60" s="163"/>
      <c r="DZ60" s="164"/>
      <c r="EA60" s="159"/>
      <c r="EB60" s="159"/>
      <c r="EC60" s="159"/>
      <c r="ED60" s="160"/>
      <c r="EE60" s="161"/>
      <c r="EF60" s="162"/>
      <c r="EG60" s="161"/>
      <c r="EH60" s="163"/>
      <c r="EI60" s="164"/>
      <c r="EJ60" s="159"/>
      <c r="EK60" s="159"/>
      <c r="EL60" s="159"/>
      <c r="EM60" s="160"/>
      <c r="EN60" s="161"/>
      <c r="EO60" s="162"/>
      <c r="EP60" s="161"/>
      <c r="EQ60" s="163"/>
      <c r="ER60" s="164"/>
      <c r="ES60" s="159"/>
      <c r="ET60" s="159"/>
      <c r="EU60" s="159"/>
      <c r="EV60" s="160"/>
      <c r="EW60" s="161"/>
      <c r="EX60" s="162"/>
      <c r="EY60" s="161"/>
      <c r="EZ60" s="163"/>
      <c r="FA60" s="164"/>
      <c r="FB60" s="159"/>
      <c r="FC60" s="159"/>
      <c r="FD60" s="159"/>
      <c r="FE60" s="160"/>
      <c r="FF60" s="161"/>
      <c r="FG60" s="162"/>
      <c r="FH60" s="161"/>
      <c r="FI60" s="163"/>
      <c r="FJ60" s="164"/>
      <c r="FK60" s="159"/>
      <c r="FL60" s="159"/>
      <c r="FM60" s="159"/>
      <c r="FN60" s="160"/>
      <c r="FO60" s="161"/>
      <c r="FP60" s="162"/>
      <c r="FQ60" s="161"/>
      <c r="FR60" s="163"/>
      <c r="FS60" s="164"/>
      <c r="FT60" s="159"/>
      <c r="FU60" s="159"/>
      <c r="FV60" s="159"/>
      <c r="FW60" s="160"/>
      <c r="FX60" s="161"/>
      <c r="FY60" s="162"/>
      <c r="FZ60" s="161"/>
      <c r="GA60" s="163"/>
      <c r="GB60" s="164"/>
      <c r="GC60" s="159"/>
      <c r="GD60" s="159"/>
      <c r="GE60" s="159"/>
      <c r="GF60" s="160"/>
      <c r="GG60" s="161"/>
      <c r="GH60" s="162"/>
      <c r="GI60" s="161"/>
      <c r="GJ60" s="163"/>
      <c r="GK60" s="164"/>
      <c r="GL60" s="159"/>
      <c r="GM60" s="159"/>
      <c r="GN60" s="159"/>
      <c r="GO60" s="160"/>
      <c r="GP60" s="161"/>
      <c r="GQ60" s="162"/>
      <c r="GR60" s="161"/>
      <c r="GS60" s="163"/>
      <c r="GT60" s="164"/>
      <c r="GU60" s="185"/>
      <c r="GV60" s="136"/>
      <c r="GW60" s="100"/>
      <c r="GX60" s="217"/>
      <c r="GY60" s="93"/>
      <c r="GZ60" s="116"/>
      <c r="HA60" s="116"/>
    </row>
    <row r="61" spans="1:209" x14ac:dyDescent="0.25">
      <c r="A61"/>
      <c r="B61" s="116"/>
      <c r="C61" s="116"/>
      <c r="D61" s="41"/>
      <c r="E61" s="42"/>
      <c r="F61" s="43"/>
      <c r="G61" s="44"/>
      <c r="H61" s="45"/>
      <c r="I61" s="46"/>
      <c r="J61" s="155"/>
      <c r="K61" s="494"/>
      <c r="L61" s="716"/>
      <c r="M61" s="105"/>
      <c r="N61" s="87"/>
      <c r="O61" s="88"/>
      <c r="P61" s="106"/>
      <c r="Q61" s="150">
        <f t="shared" si="0"/>
        <v>0</v>
      </c>
      <c r="R61" s="166"/>
      <c r="S61" s="166"/>
      <c r="T61" s="166"/>
      <c r="U61" s="45">
        <f>R61*P61</f>
        <v>0</v>
      </c>
      <c r="V61" s="157"/>
      <c r="W61" s="158"/>
      <c r="X61" s="167"/>
      <c r="Y61" s="159"/>
      <c r="Z61" s="160"/>
      <c r="AA61" s="161"/>
      <c r="AB61" s="162"/>
      <c r="AC61" s="161"/>
      <c r="AD61" s="163"/>
      <c r="AE61" s="164"/>
      <c r="AF61" s="159"/>
      <c r="AG61" s="159"/>
      <c r="AH61" s="159"/>
      <c r="AI61" s="160"/>
      <c r="AJ61" s="161"/>
      <c r="AK61" s="162"/>
      <c r="AL61" s="161"/>
      <c r="AM61" s="163"/>
      <c r="AN61" s="164"/>
      <c r="AO61" s="159"/>
      <c r="AP61" s="159"/>
      <c r="AQ61" s="159"/>
      <c r="AR61" s="160"/>
      <c r="AS61" s="161"/>
      <c r="AT61" s="162"/>
      <c r="AU61" s="161"/>
      <c r="AV61" s="163"/>
      <c r="AW61" s="164"/>
      <c r="AX61" s="159"/>
      <c r="AY61" s="159"/>
      <c r="AZ61" s="159"/>
      <c r="BA61" s="160"/>
      <c r="BB61" s="161"/>
      <c r="BC61" s="162"/>
      <c r="BD61" s="161"/>
      <c r="BE61" s="163"/>
      <c r="BF61" s="164"/>
      <c r="BG61" s="159"/>
      <c r="BH61" s="159"/>
      <c r="BI61" s="159"/>
      <c r="BJ61" s="160"/>
      <c r="BK61" s="161"/>
      <c r="BL61" s="162"/>
      <c r="BM61" s="161"/>
      <c r="BN61" s="163"/>
      <c r="BO61" s="164"/>
      <c r="BP61" s="159"/>
      <c r="BQ61" s="159"/>
      <c r="BR61" s="159"/>
      <c r="BS61" s="160"/>
      <c r="BT61" s="161"/>
      <c r="BU61" s="162"/>
      <c r="BV61" s="161"/>
      <c r="BW61" s="163"/>
      <c r="BX61" s="164"/>
      <c r="BY61" s="159"/>
      <c r="BZ61" s="159"/>
      <c r="CA61" s="159"/>
      <c r="CB61" s="160"/>
      <c r="CC61" s="161"/>
      <c r="CD61" s="162"/>
      <c r="CE61" s="161"/>
      <c r="CF61" s="163"/>
      <c r="CG61" s="164"/>
      <c r="CH61" s="159"/>
      <c r="CI61" s="159"/>
      <c r="CJ61" s="159"/>
      <c r="CK61" s="160"/>
      <c r="CL61" s="161"/>
      <c r="CM61" s="162"/>
      <c r="CN61" s="161"/>
      <c r="CO61" s="163"/>
      <c r="CP61" s="164"/>
      <c r="CQ61" s="159"/>
      <c r="CR61" s="159"/>
      <c r="CS61" s="159"/>
      <c r="CT61" s="160"/>
      <c r="CU61" s="161"/>
      <c r="CV61" s="162"/>
      <c r="CW61" s="161"/>
      <c r="CX61" s="163"/>
      <c r="CY61" s="164"/>
      <c r="CZ61" s="159"/>
      <c r="DA61" s="159"/>
      <c r="DB61" s="159"/>
      <c r="DC61" s="160"/>
      <c r="DD61" s="161"/>
      <c r="DE61" s="162"/>
      <c r="DF61" s="161"/>
      <c r="DG61" s="163"/>
      <c r="DH61" s="164"/>
      <c r="DI61" s="159"/>
      <c r="DJ61" s="159"/>
      <c r="DK61" s="159"/>
      <c r="DL61" s="160"/>
      <c r="DM61" s="161"/>
      <c r="DN61" s="162"/>
      <c r="DO61" s="161"/>
      <c r="DP61" s="163"/>
      <c r="DQ61" s="164"/>
      <c r="DR61" s="159"/>
      <c r="DS61" s="159"/>
      <c r="DT61" s="159"/>
      <c r="DU61" s="160"/>
      <c r="DV61" s="161"/>
      <c r="DW61" s="162"/>
      <c r="DX61" s="161"/>
      <c r="DY61" s="163"/>
      <c r="DZ61" s="164"/>
      <c r="EA61" s="159"/>
      <c r="EB61" s="159"/>
      <c r="EC61" s="159"/>
      <c r="ED61" s="160"/>
      <c r="EE61" s="161"/>
      <c r="EF61" s="162"/>
      <c r="EG61" s="161"/>
      <c r="EH61" s="163"/>
      <c r="EI61" s="164"/>
      <c r="EJ61" s="159"/>
      <c r="EK61" s="159"/>
      <c r="EL61" s="159"/>
      <c r="EM61" s="160"/>
      <c r="EN61" s="161"/>
      <c r="EO61" s="162"/>
      <c r="EP61" s="161"/>
      <c r="EQ61" s="163"/>
      <c r="ER61" s="164"/>
      <c r="ES61" s="159"/>
      <c r="ET61" s="159"/>
      <c r="EU61" s="159"/>
      <c r="EV61" s="160"/>
      <c r="EW61" s="161"/>
      <c r="EX61" s="162"/>
      <c r="EY61" s="161"/>
      <c r="EZ61" s="163"/>
      <c r="FA61" s="164"/>
      <c r="FB61" s="159"/>
      <c r="FC61" s="159"/>
      <c r="FD61" s="159"/>
      <c r="FE61" s="160"/>
      <c r="FF61" s="161"/>
      <c r="FG61" s="162"/>
      <c r="FH61" s="161"/>
      <c r="FI61" s="163"/>
      <c r="FJ61" s="164"/>
      <c r="FK61" s="159"/>
      <c r="FL61" s="159"/>
      <c r="FM61" s="159"/>
      <c r="FN61" s="160"/>
      <c r="FO61" s="161"/>
      <c r="FP61" s="162"/>
      <c r="FQ61" s="161"/>
      <c r="FR61" s="163"/>
      <c r="FS61" s="164"/>
      <c r="FT61" s="159"/>
      <c r="FU61" s="159"/>
      <c r="FV61" s="159"/>
      <c r="FW61" s="160"/>
      <c r="FX61" s="161"/>
      <c r="FY61" s="162"/>
      <c r="FZ61" s="161"/>
      <c r="GA61" s="163"/>
      <c r="GB61" s="164"/>
      <c r="GC61" s="159"/>
      <c r="GD61" s="159"/>
      <c r="GE61" s="159"/>
      <c r="GF61" s="160"/>
      <c r="GG61" s="161"/>
      <c r="GH61" s="162"/>
      <c r="GI61" s="161"/>
      <c r="GJ61" s="163"/>
      <c r="GK61" s="164"/>
      <c r="GL61" s="159"/>
      <c r="GM61" s="159"/>
      <c r="GN61" s="159"/>
      <c r="GO61" s="160"/>
      <c r="GP61" s="161"/>
      <c r="GQ61" s="162"/>
      <c r="GR61" s="161"/>
      <c r="GS61" s="163"/>
      <c r="GT61" s="164"/>
      <c r="GU61" s="165"/>
      <c r="GV61" s="136"/>
      <c r="GW61" s="100"/>
      <c r="GX61" s="217"/>
      <c r="GY61" s="93"/>
      <c r="GZ61" s="116"/>
      <c r="HA61" s="116"/>
    </row>
    <row r="62" spans="1:209" ht="18.75" x14ac:dyDescent="0.3">
      <c r="A62"/>
      <c r="B62" s="116"/>
      <c r="C62" s="116"/>
      <c r="D62" s="41"/>
      <c r="E62" s="42"/>
      <c r="F62" s="43"/>
      <c r="G62" s="44"/>
      <c r="H62" s="45"/>
      <c r="I62" s="46"/>
      <c r="J62" s="497"/>
      <c r="K62" s="494"/>
      <c r="L62" s="716"/>
      <c r="M62" s="105"/>
      <c r="N62" s="87"/>
      <c r="O62" s="88"/>
      <c r="P62" s="106"/>
      <c r="Q62" s="150">
        <f t="shared" si="0"/>
        <v>0</v>
      </c>
      <c r="R62" s="99"/>
      <c r="S62" s="166"/>
      <c r="T62" s="166"/>
      <c r="U62" s="45">
        <f>R62*P62</f>
        <v>0</v>
      </c>
      <c r="V62" s="153"/>
      <c r="W62" s="148"/>
      <c r="X62" s="178"/>
      <c r="Y62" s="111"/>
      <c r="Z62" s="110"/>
      <c r="AA62" s="130"/>
      <c r="AB62" s="131"/>
      <c r="AC62" s="130"/>
      <c r="AD62" s="132"/>
      <c r="AE62" s="133"/>
      <c r="AF62" s="111"/>
      <c r="AG62" s="111"/>
      <c r="AH62" s="111"/>
      <c r="AI62" s="110"/>
      <c r="AJ62" s="130"/>
      <c r="AK62" s="131"/>
      <c r="AL62" s="130"/>
      <c r="AM62" s="132"/>
      <c r="AN62" s="133"/>
      <c r="AO62" s="111"/>
      <c r="AP62" s="111"/>
      <c r="AQ62" s="111"/>
      <c r="AR62" s="110"/>
      <c r="AS62" s="130"/>
      <c r="AT62" s="131"/>
      <c r="AU62" s="130"/>
      <c r="AV62" s="132"/>
      <c r="AW62" s="133"/>
      <c r="AX62" s="111"/>
      <c r="AY62" s="111"/>
      <c r="AZ62" s="111"/>
      <c r="BA62" s="110"/>
      <c r="BB62" s="130"/>
      <c r="BC62" s="131"/>
      <c r="BD62" s="130"/>
      <c r="BE62" s="132"/>
      <c r="BF62" s="133"/>
      <c r="BG62" s="111"/>
      <c r="BH62" s="111"/>
      <c r="BI62" s="111"/>
      <c r="BJ62" s="110"/>
      <c r="BK62" s="130"/>
      <c r="BL62" s="131"/>
      <c r="BM62" s="130"/>
      <c r="BN62" s="132"/>
      <c r="BO62" s="133"/>
      <c r="BP62" s="111"/>
      <c r="BQ62" s="111"/>
      <c r="BR62" s="111"/>
      <c r="BS62" s="110"/>
      <c r="BT62" s="130"/>
      <c r="BU62" s="131"/>
      <c r="BV62" s="130"/>
      <c r="BW62" s="132"/>
      <c r="BX62" s="133"/>
      <c r="BY62" s="111"/>
      <c r="BZ62" s="111"/>
      <c r="CA62" s="111"/>
      <c r="CB62" s="110"/>
      <c r="CC62" s="130"/>
      <c r="CD62" s="131"/>
      <c r="CE62" s="130"/>
      <c r="CF62" s="132"/>
      <c r="CG62" s="133"/>
      <c r="CH62" s="111"/>
      <c r="CI62" s="111"/>
      <c r="CJ62" s="111"/>
      <c r="CK62" s="110"/>
      <c r="CL62" s="130"/>
      <c r="CM62" s="131"/>
      <c r="CN62" s="130"/>
      <c r="CO62" s="132"/>
      <c r="CP62" s="133"/>
      <c r="CQ62" s="111"/>
      <c r="CR62" s="111"/>
      <c r="CS62" s="111"/>
      <c r="CT62" s="110"/>
      <c r="CU62" s="130"/>
      <c r="CV62" s="131"/>
      <c r="CW62" s="130"/>
      <c r="CX62" s="132"/>
      <c r="CY62" s="133"/>
      <c r="CZ62" s="111"/>
      <c r="DA62" s="111"/>
      <c r="DB62" s="111"/>
      <c r="DC62" s="110"/>
      <c r="DD62" s="130"/>
      <c r="DE62" s="131"/>
      <c r="DF62" s="130"/>
      <c r="DG62" s="132"/>
      <c r="DH62" s="133"/>
      <c r="DI62" s="111"/>
      <c r="DJ62" s="111"/>
      <c r="DK62" s="111"/>
      <c r="DL62" s="110"/>
      <c r="DM62" s="130"/>
      <c r="DN62" s="131"/>
      <c r="DO62" s="130"/>
      <c r="DP62" s="132"/>
      <c r="DQ62" s="133"/>
      <c r="DR62" s="111"/>
      <c r="DS62" s="111"/>
      <c r="DT62" s="111"/>
      <c r="DU62" s="110"/>
      <c r="DV62" s="130"/>
      <c r="DW62" s="131"/>
      <c r="DX62" s="130"/>
      <c r="DY62" s="132"/>
      <c r="DZ62" s="133"/>
      <c r="EA62" s="111"/>
      <c r="EB62" s="111"/>
      <c r="EC62" s="111"/>
      <c r="ED62" s="110"/>
      <c r="EE62" s="130"/>
      <c r="EF62" s="131"/>
      <c r="EG62" s="130"/>
      <c r="EH62" s="132"/>
      <c r="EI62" s="133"/>
      <c r="EJ62" s="111"/>
      <c r="EK62" s="111"/>
      <c r="EL62" s="111"/>
      <c r="EM62" s="110"/>
      <c r="EN62" s="130"/>
      <c r="EO62" s="131"/>
      <c r="EP62" s="130"/>
      <c r="EQ62" s="132"/>
      <c r="ER62" s="133"/>
      <c r="ES62" s="111"/>
      <c r="ET62" s="111"/>
      <c r="EU62" s="111"/>
      <c r="EV62" s="110"/>
      <c r="EW62" s="130"/>
      <c r="EX62" s="131"/>
      <c r="EY62" s="130"/>
      <c r="EZ62" s="132"/>
      <c r="FA62" s="133"/>
      <c r="FB62" s="111"/>
      <c r="FC62" s="111"/>
      <c r="FD62" s="111"/>
      <c r="FE62" s="110"/>
      <c r="FF62" s="130"/>
      <c r="FG62" s="131"/>
      <c r="FH62" s="130"/>
      <c r="FI62" s="132"/>
      <c r="FJ62" s="133"/>
      <c r="FK62" s="111"/>
      <c r="FL62" s="111"/>
      <c r="FM62" s="111"/>
      <c r="FN62" s="110"/>
      <c r="FO62" s="130"/>
      <c r="FP62" s="131"/>
      <c r="FQ62" s="130"/>
      <c r="FR62" s="132"/>
      <c r="FS62" s="133"/>
      <c r="FT62" s="111"/>
      <c r="FU62" s="111"/>
      <c r="FV62" s="111"/>
      <c r="FW62" s="110"/>
      <c r="FX62" s="130"/>
      <c r="FY62" s="131"/>
      <c r="FZ62" s="130"/>
      <c r="GA62" s="132"/>
      <c r="GB62" s="133"/>
      <c r="GC62" s="111"/>
      <c r="GD62" s="111"/>
      <c r="GE62" s="111"/>
      <c r="GF62" s="110"/>
      <c r="GG62" s="130"/>
      <c r="GH62" s="131"/>
      <c r="GI62" s="130"/>
      <c r="GJ62" s="132"/>
      <c r="GK62" s="133"/>
      <c r="GL62" s="111"/>
      <c r="GM62" s="111"/>
      <c r="GN62" s="111"/>
      <c r="GO62" s="110"/>
      <c r="GP62" s="130"/>
      <c r="GQ62" s="131"/>
      <c r="GR62" s="130"/>
      <c r="GS62" s="132"/>
      <c r="GT62" s="133"/>
      <c r="GU62" s="186"/>
      <c r="GV62" s="136"/>
      <c r="GW62" s="122"/>
      <c r="GX62" s="217"/>
      <c r="GY62" s="93"/>
      <c r="GZ62" s="116"/>
      <c r="HA62" s="116"/>
    </row>
    <row r="63" spans="1:209" x14ac:dyDescent="0.25">
      <c r="A63"/>
      <c r="B63" s="116"/>
      <c r="C63" s="116"/>
      <c r="D63" s="41"/>
      <c r="E63" s="42"/>
      <c r="F63" s="43"/>
      <c r="G63" s="44"/>
      <c r="H63" s="45"/>
      <c r="I63" s="46"/>
      <c r="J63" s="104"/>
      <c r="K63" s="494"/>
      <c r="L63" s="716"/>
      <c r="M63" s="105"/>
      <c r="N63" s="87"/>
      <c r="O63" s="173"/>
      <c r="P63" s="106"/>
      <c r="Q63" s="150">
        <f>P63-M63</f>
        <v>0</v>
      </c>
      <c r="R63" s="166"/>
      <c r="S63" s="166"/>
      <c r="T63" s="147"/>
      <c r="U63" s="45">
        <f>R63*P63+T63+0</f>
        <v>0</v>
      </c>
      <c r="V63" s="157"/>
      <c r="W63" s="158"/>
      <c r="X63" s="167"/>
      <c r="Y63" s="159"/>
      <c r="Z63" s="160"/>
      <c r="AA63" s="161"/>
      <c r="AB63" s="162"/>
      <c r="AC63" s="161"/>
      <c r="AD63" s="163"/>
      <c r="AE63" s="164"/>
      <c r="AF63" s="159"/>
      <c r="AG63" s="159"/>
      <c r="AH63" s="159"/>
      <c r="AI63" s="160"/>
      <c r="AJ63" s="161"/>
      <c r="AK63" s="162"/>
      <c r="AL63" s="161"/>
      <c r="AM63" s="163"/>
      <c r="AN63" s="164"/>
      <c r="AO63" s="159"/>
      <c r="AP63" s="159"/>
      <c r="AQ63" s="159"/>
      <c r="AR63" s="160"/>
      <c r="AS63" s="161"/>
      <c r="AT63" s="162"/>
      <c r="AU63" s="161"/>
      <c r="AV63" s="163"/>
      <c r="AW63" s="164"/>
      <c r="AX63" s="159"/>
      <c r="AY63" s="159"/>
      <c r="AZ63" s="159"/>
      <c r="BA63" s="160"/>
      <c r="BB63" s="161"/>
      <c r="BC63" s="162"/>
      <c r="BD63" s="161"/>
      <c r="BE63" s="163"/>
      <c r="BF63" s="164"/>
      <c r="BG63" s="159"/>
      <c r="BH63" s="159"/>
      <c r="BI63" s="159"/>
      <c r="BJ63" s="160"/>
      <c r="BK63" s="161"/>
      <c r="BL63" s="162"/>
      <c r="BM63" s="161"/>
      <c r="BN63" s="163"/>
      <c r="BO63" s="164"/>
      <c r="BP63" s="159"/>
      <c r="BQ63" s="159"/>
      <c r="BR63" s="159"/>
      <c r="BS63" s="160"/>
      <c r="BT63" s="161"/>
      <c r="BU63" s="162"/>
      <c r="BV63" s="161"/>
      <c r="BW63" s="163"/>
      <c r="BX63" s="164"/>
      <c r="BY63" s="159"/>
      <c r="BZ63" s="159"/>
      <c r="CA63" s="159"/>
      <c r="CB63" s="160"/>
      <c r="CC63" s="161"/>
      <c r="CD63" s="162"/>
      <c r="CE63" s="161"/>
      <c r="CF63" s="163"/>
      <c r="CG63" s="164"/>
      <c r="CH63" s="159"/>
      <c r="CI63" s="159"/>
      <c r="CJ63" s="159"/>
      <c r="CK63" s="160"/>
      <c r="CL63" s="161"/>
      <c r="CM63" s="162"/>
      <c r="CN63" s="161"/>
      <c r="CO63" s="163"/>
      <c r="CP63" s="164"/>
      <c r="CQ63" s="159"/>
      <c r="CR63" s="159"/>
      <c r="CS63" s="159"/>
      <c r="CT63" s="160"/>
      <c r="CU63" s="161"/>
      <c r="CV63" s="162"/>
      <c r="CW63" s="161"/>
      <c r="CX63" s="163"/>
      <c r="CY63" s="164"/>
      <c r="CZ63" s="159"/>
      <c r="DA63" s="159"/>
      <c r="DB63" s="159"/>
      <c r="DC63" s="160"/>
      <c r="DD63" s="161"/>
      <c r="DE63" s="162"/>
      <c r="DF63" s="161"/>
      <c r="DG63" s="163"/>
      <c r="DH63" s="164"/>
      <c r="DI63" s="159"/>
      <c r="DJ63" s="159"/>
      <c r="DK63" s="159"/>
      <c r="DL63" s="160"/>
      <c r="DM63" s="161"/>
      <c r="DN63" s="162"/>
      <c r="DO63" s="161"/>
      <c r="DP63" s="163"/>
      <c r="DQ63" s="164"/>
      <c r="DR63" s="159"/>
      <c r="DS63" s="159"/>
      <c r="DT63" s="159"/>
      <c r="DU63" s="160"/>
      <c r="DV63" s="161"/>
      <c r="DW63" s="162"/>
      <c r="DX63" s="161"/>
      <c r="DY63" s="163"/>
      <c r="DZ63" s="164"/>
      <c r="EA63" s="159"/>
      <c r="EB63" s="159"/>
      <c r="EC63" s="159"/>
      <c r="ED63" s="160"/>
      <c r="EE63" s="161"/>
      <c r="EF63" s="162"/>
      <c r="EG63" s="161"/>
      <c r="EH63" s="163"/>
      <c r="EI63" s="164"/>
      <c r="EJ63" s="159"/>
      <c r="EK63" s="159"/>
      <c r="EL63" s="159"/>
      <c r="EM63" s="160"/>
      <c r="EN63" s="161"/>
      <c r="EO63" s="162"/>
      <c r="EP63" s="161"/>
      <c r="EQ63" s="163"/>
      <c r="ER63" s="164"/>
      <c r="ES63" s="159"/>
      <c r="ET63" s="159"/>
      <c r="EU63" s="159"/>
      <c r="EV63" s="160"/>
      <c r="EW63" s="161"/>
      <c r="EX63" s="162"/>
      <c r="EY63" s="161"/>
      <c r="EZ63" s="163"/>
      <c r="FA63" s="164"/>
      <c r="FB63" s="159"/>
      <c r="FC63" s="159"/>
      <c r="FD63" s="159"/>
      <c r="FE63" s="160"/>
      <c r="FF63" s="161"/>
      <c r="FG63" s="162"/>
      <c r="FH63" s="161"/>
      <c r="FI63" s="163"/>
      <c r="FJ63" s="164"/>
      <c r="FK63" s="159"/>
      <c r="FL63" s="159"/>
      <c r="FM63" s="159"/>
      <c r="FN63" s="160"/>
      <c r="FO63" s="161"/>
      <c r="FP63" s="162"/>
      <c r="FQ63" s="161"/>
      <c r="FR63" s="163"/>
      <c r="FS63" s="164"/>
      <c r="FT63" s="159"/>
      <c r="FU63" s="159"/>
      <c r="FV63" s="159"/>
      <c r="FW63" s="160"/>
      <c r="FX63" s="161"/>
      <c r="FY63" s="162"/>
      <c r="FZ63" s="161"/>
      <c r="GA63" s="163"/>
      <c r="GB63" s="164"/>
      <c r="GC63" s="159"/>
      <c r="GD63" s="159"/>
      <c r="GE63" s="159"/>
      <c r="GF63" s="160"/>
      <c r="GG63" s="161"/>
      <c r="GH63" s="162"/>
      <c r="GI63" s="161"/>
      <c r="GJ63" s="163"/>
      <c r="GK63" s="164"/>
      <c r="GL63" s="159"/>
      <c r="GM63" s="159"/>
      <c r="GN63" s="159"/>
      <c r="GO63" s="160"/>
      <c r="GP63" s="161"/>
      <c r="GQ63" s="162"/>
      <c r="GR63" s="161"/>
      <c r="GS63" s="163"/>
      <c r="GT63" s="164"/>
      <c r="GU63" s="165"/>
      <c r="GV63" s="136"/>
      <c r="GW63" s="100"/>
      <c r="GX63" s="217"/>
      <c r="GY63" s="93"/>
      <c r="GZ63" s="116"/>
      <c r="HA63" s="116"/>
    </row>
    <row r="64" spans="1:209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494"/>
      <c r="L64" s="716"/>
      <c r="M64" s="105"/>
      <c r="N64" s="87"/>
      <c r="O64" s="173"/>
      <c r="P64" s="106"/>
      <c r="Q64" s="150">
        <f t="shared" ref="Q64:Q75" si="3">P64-M64</f>
        <v>0</v>
      </c>
      <c r="R64" s="166"/>
      <c r="S64" s="166"/>
      <c r="T64" s="147"/>
      <c r="U64" s="45">
        <f>R64*P64+T64+0</f>
        <v>0</v>
      </c>
      <c r="V64" s="157"/>
      <c r="W64" s="158"/>
      <c r="X64" s="167"/>
      <c r="Y64" s="159"/>
      <c r="Z64" s="160"/>
      <c r="AA64" s="161"/>
      <c r="AB64" s="162"/>
      <c r="AC64" s="161"/>
      <c r="AD64" s="163"/>
      <c r="AE64" s="164"/>
      <c r="AF64" s="159"/>
      <c r="AG64" s="159"/>
      <c r="AH64" s="159"/>
      <c r="AI64" s="160"/>
      <c r="AJ64" s="161"/>
      <c r="AK64" s="162"/>
      <c r="AL64" s="161"/>
      <c r="AM64" s="163"/>
      <c r="AN64" s="164"/>
      <c r="AO64" s="159"/>
      <c r="AP64" s="159"/>
      <c r="AQ64" s="159"/>
      <c r="AR64" s="160"/>
      <c r="AS64" s="161"/>
      <c r="AT64" s="162"/>
      <c r="AU64" s="161"/>
      <c r="AV64" s="163"/>
      <c r="AW64" s="164"/>
      <c r="AX64" s="159"/>
      <c r="AY64" s="159"/>
      <c r="AZ64" s="159"/>
      <c r="BA64" s="160"/>
      <c r="BB64" s="161"/>
      <c r="BC64" s="162"/>
      <c r="BD64" s="161"/>
      <c r="BE64" s="163"/>
      <c r="BF64" s="164"/>
      <c r="BG64" s="159"/>
      <c r="BH64" s="159"/>
      <c r="BI64" s="159"/>
      <c r="BJ64" s="160"/>
      <c r="BK64" s="161"/>
      <c r="BL64" s="162"/>
      <c r="BM64" s="161"/>
      <c r="BN64" s="163"/>
      <c r="BO64" s="164"/>
      <c r="BP64" s="159"/>
      <c r="BQ64" s="159"/>
      <c r="BR64" s="159"/>
      <c r="BS64" s="160"/>
      <c r="BT64" s="161"/>
      <c r="BU64" s="162"/>
      <c r="BV64" s="161"/>
      <c r="BW64" s="163"/>
      <c r="BX64" s="164"/>
      <c r="BY64" s="159"/>
      <c r="BZ64" s="159"/>
      <c r="CA64" s="159"/>
      <c r="CB64" s="160"/>
      <c r="CC64" s="161"/>
      <c r="CD64" s="162"/>
      <c r="CE64" s="161"/>
      <c r="CF64" s="163"/>
      <c r="CG64" s="164"/>
      <c r="CH64" s="159"/>
      <c r="CI64" s="159"/>
      <c r="CJ64" s="159"/>
      <c r="CK64" s="160"/>
      <c r="CL64" s="161"/>
      <c r="CM64" s="162"/>
      <c r="CN64" s="161"/>
      <c r="CO64" s="163"/>
      <c r="CP64" s="164"/>
      <c r="CQ64" s="159"/>
      <c r="CR64" s="159"/>
      <c r="CS64" s="159"/>
      <c r="CT64" s="160"/>
      <c r="CU64" s="161"/>
      <c r="CV64" s="162"/>
      <c r="CW64" s="161"/>
      <c r="CX64" s="163"/>
      <c r="CY64" s="164"/>
      <c r="CZ64" s="159"/>
      <c r="DA64" s="159"/>
      <c r="DB64" s="159"/>
      <c r="DC64" s="160"/>
      <c r="DD64" s="161"/>
      <c r="DE64" s="162"/>
      <c r="DF64" s="161"/>
      <c r="DG64" s="163"/>
      <c r="DH64" s="164"/>
      <c r="DI64" s="159"/>
      <c r="DJ64" s="159"/>
      <c r="DK64" s="159"/>
      <c r="DL64" s="160"/>
      <c r="DM64" s="161"/>
      <c r="DN64" s="162"/>
      <c r="DO64" s="161"/>
      <c r="DP64" s="163"/>
      <c r="DQ64" s="164"/>
      <c r="DR64" s="159"/>
      <c r="DS64" s="159"/>
      <c r="DT64" s="159"/>
      <c r="DU64" s="160"/>
      <c r="DV64" s="161"/>
      <c r="DW64" s="162"/>
      <c r="DX64" s="161"/>
      <c r="DY64" s="163"/>
      <c r="DZ64" s="164"/>
      <c r="EA64" s="159"/>
      <c r="EB64" s="159"/>
      <c r="EC64" s="159"/>
      <c r="ED64" s="160"/>
      <c r="EE64" s="161"/>
      <c r="EF64" s="162"/>
      <c r="EG64" s="161"/>
      <c r="EH64" s="163"/>
      <c r="EI64" s="164"/>
      <c r="EJ64" s="159"/>
      <c r="EK64" s="159"/>
      <c r="EL64" s="159"/>
      <c r="EM64" s="160"/>
      <c r="EN64" s="161"/>
      <c r="EO64" s="162"/>
      <c r="EP64" s="161"/>
      <c r="EQ64" s="163"/>
      <c r="ER64" s="164"/>
      <c r="ES64" s="159"/>
      <c r="ET64" s="159"/>
      <c r="EU64" s="159"/>
      <c r="EV64" s="160"/>
      <c r="EW64" s="161"/>
      <c r="EX64" s="162"/>
      <c r="EY64" s="161"/>
      <c r="EZ64" s="163"/>
      <c r="FA64" s="164"/>
      <c r="FB64" s="159"/>
      <c r="FC64" s="159"/>
      <c r="FD64" s="159"/>
      <c r="FE64" s="160"/>
      <c r="FF64" s="161"/>
      <c r="FG64" s="162"/>
      <c r="FH64" s="161"/>
      <c r="FI64" s="163"/>
      <c r="FJ64" s="164"/>
      <c r="FK64" s="159"/>
      <c r="FL64" s="159"/>
      <c r="FM64" s="159"/>
      <c r="FN64" s="160"/>
      <c r="FO64" s="161"/>
      <c r="FP64" s="162"/>
      <c r="FQ64" s="161"/>
      <c r="FR64" s="163"/>
      <c r="FS64" s="164"/>
      <c r="FT64" s="159"/>
      <c r="FU64" s="159"/>
      <c r="FV64" s="159"/>
      <c r="FW64" s="160"/>
      <c r="FX64" s="161"/>
      <c r="FY64" s="162"/>
      <c r="FZ64" s="161"/>
      <c r="GA64" s="163"/>
      <c r="GB64" s="164"/>
      <c r="GC64" s="159"/>
      <c r="GD64" s="159"/>
      <c r="GE64" s="159"/>
      <c r="GF64" s="160"/>
      <c r="GG64" s="161"/>
      <c r="GH64" s="162"/>
      <c r="GI64" s="161"/>
      <c r="GJ64" s="163"/>
      <c r="GK64" s="164"/>
      <c r="GL64" s="159"/>
      <c r="GM64" s="159"/>
      <c r="GN64" s="159"/>
      <c r="GO64" s="160"/>
      <c r="GP64" s="161"/>
      <c r="GQ64" s="162"/>
      <c r="GR64" s="161"/>
      <c r="GS64" s="163"/>
      <c r="GT64" s="164"/>
      <c r="GU64" s="165"/>
      <c r="GV64" s="187"/>
      <c r="GW64" s="100"/>
      <c r="GX64" s="217"/>
      <c r="GY64" s="93"/>
      <c r="GZ64" s="116"/>
      <c r="HA64" s="116"/>
    </row>
    <row r="65" spans="1:209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4"/>
      <c r="L65" s="716"/>
      <c r="M65" s="105"/>
      <c r="N65" s="87"/>
      <c r="O65" s="173"/>
      <c r="P65" s="106"/>
      <c r="Q65" s="150">
        <f t="shared" si="3"/>
        <v>0</v>
      </c>
      <c r="R65" s="166"/>
      <c r="S65" s="833"/>
      <c r="T65" s="834"/>
      <c r="U65" s="45">
        <f>R65*P65</f>
        <v>0</v>
      </c>
      <c r="V65" s="157"/>
      <c r="W65" s="158"/>
      <c r="X65" s="167"/>
      <c r="Y65" s="159"/>
      <c r="Z65" s="160"/>
      <c r="AA65" s="161"/>
      <c r="AB65" s="162"/>
      <c r="AC65" s="161"/>
      <c r="AD65" s="163"/>
      <c r="AE65" s="164"/>
      <c r="AF65" s="159"/>
      <c r="AG65" s="159"/>
      <c r="AH65" s="159"/>
      <c r="AI65" s="160"/>
      <c r="AJ65" s="161"/>
      <c r="AK65" s="162"/>
      <c r="AL65" s="161"/>
      <c r="AM65" s="163"/>
      <c r="AN65" s="164"/>
      <c r="AO65" s="159"/>
      <c r="AP65" s="159"/>
      <c r="AQ65" s="159"/>
      <c r="AR65" s="160"/>
      <c r="AS65" s="161"/>
      <c r="AT65" s="162"/>
      <c r="AU65" s="161"/>
      <c r="AV65" s="163"/>
      <c r="AW65" s="164"/>
      <c r="AX65" s="159"/>
      <c r="AY65" s="159"/>
      <c r="AZ65" s="159"/>
      <c r="BA65" s="160"/>
      <c r="BB65" s="161"/>
      <c r="BC65" s="162"/>
      <c r="BD65" s="161"/>
      <c r="BE65" s="163"/>
      <c r="BF65" s="164"/>
      <c r="BG65" s="159"/>
      <c r="BH65" s="159"/>
      <c r="BI65" s="159"/>
      <c r="BJ65" s="160"/>
      <c r="BK65" s="161"/>
      <c r="BL65" s="162"/>
      <c r="BM65" s="161"/>
      <c r="BN65" s="163"/>
      <c r="BO65" s="164"/>
      <c r="BP65" s="159"/>
      <c r="BQ65" s="159"/>
      <c r="BR65" s="159"/>
      <c r="BS65" s="160"/>
      <c r="BT65" s="161"/>
      <c r="BU65" s="162"/>
      <c r="BV65" s="161"/>
      <c r="BW65" s="163"/>
      <c r="BX65" s="164"/>
      <c r="BY65" s="159"/>
      <c r="BZ65" s="159"/>
      <c r="CA65" s="159"/>
      <c r="CB65" s="160"/>
      <c r="CC65" s="161"/>
      <c r="CD65" s="162"/>
      <c r="CE65" s="161"/>
      <c r="CF65" s="163"/>
      <c r="CG65" s="164"/>
      <c r="CH65" s="159"/>
      <c r="CI65" s="159"/>
      <c r="CJ65" s="159"/>
      <c r="CK65" s="160"/>
      <c r="CL65" s="161"/>
      <c r="CM65" s="162"/>
      <c r="CN65" s="161"/>
      <c r="CO65" s="163"/>
      <c r="CP65" s="164"/>
      <c r="CQ65" s="159"/>
      <c r="CR65" s="159"/>
      <c r="CS65" s="159"/>
      <c r="CT65" s="160"/>
      <c r="CU65" s="161"/>
      <c r="CV65" s="162"/>
      <c r="CW65" s="161"/>
      <c r="CX65" s="163"/>
      <c r="CY65" s="164"/>
      <c r="CZ65" s="159"/>
      <c r="DA65" s="159"/>
      <c r="DB65" s="159"/>
      <c r="DC65" s="160"/>
      <c r="DD65" s="161"/>
      <c r="DE65" s="162"/>
      <c r="DF65" s="161"/>
      <c r="DG65" s="163"/>
      <c r="DH65" s="164"/>
      <c r="DI65" s="159"/>
      <c r="DJ65" s="159"/>
      <c r="DK65" s="159"/>
      <c r="DL65" s="160"/>
      <c r="DM65" s="161"/>
      <c r="DN65" s="162"/>
      <c r="DO65" s="161"/>
      <c r="DP65" s="163"/>
      <c r="DQ65" s="164"/>
      <c r="DR65" s="159"/>
      <c r="DS65" s="159"/>
      <c r="DT65" s="159"/>
      <c r="DU65" s="160"/>
      <c r="DV65" s="161"/>
      <c r="DW65" s="162"/>
      <c r="DX65" s="161"/>
      <c r="DY65" s="163"/>
      <c r="DZ65" s="164"/>
      <c r="EA65" s="159"/>
      <c r="EB65" s="159"/>
      <c r="EC65" s="159"/>
      <c r="ED65" s="160"/>
      <c r="EE65" s="161"/>
      <c r="EF65" s="162"/>
      <c r="EG65" s="161"/>
      <c r="EH65" s="163"/>
      <c r="EI65" s="164"/>
      <c r="EJ65" s="159"/>
      <c r="EK65" s="159"/>
      <c r="EL65" s="159"/>
      <c r="EM65" s="160"/>
      <c r="EN65" s="161"/>
      <c r="EO65" s="162"/>
      <c r="EP65" s="161"/>
      <c r="EQ65" s="163"/>
      <c r="ER65" s="164"/>
      <c r="ES65" s="159"/>
      <c r="ET65" s="159"/>
      <c r="EU65" s="159"/>
      <c r="EV65" s="160"/>
      <c r="EW65" s="161"/>
      <c r="EX65" s="162"/>
      <c r="EY65" s="161"/>
      <c r="EZ65" s="163"/>
      <c r="FA65" s="164"/>
      <c r="FB65" s="159"/>
      <c r="FC65" s="159"/>
      <c r="FD65" s="159"/>
      <c r="FE65" s="160"/>
      <c r="FF65" s="161"/>
      <c r="FG65" s="162"/>
      <c r="FH65" s="161"/>
      <c r="FI65" s="163"/>
      <c r="FJ65" s="164"/>
      <c r="FK65" s="159"/>
      <c r="FL65" s="159"/>
      <c r="FM65" s="159"/>
      <c r="FN65" s="160"/>
      <c r="FO65" s="161"/>
      <c r="FP65" s="162"/>
      <c r="FQ65" s="161"/>
      <c r="FR65" s="163"/>
      <c r="FS65" s="164"/>
      <c r="FT65" s="159"/>
      <c r="FU65" s="159"/>
      <c r="FV65" s="159"/>
      <c r="FW65" s="160"/>
      <c r="FX65" s="161"/>
      <c r="FY65" s="162"/>
      <c r="FZ65" s="161"/>
      <c r="GA65" s="163"/>
      <c r="GB65" s="164"/>
      <c r="GC65" s="159"/>
      <c r="GD65" s="159"/>
      <c r="GE65" s="159"/>
      <c r="GF65" s="160"/>
      <c r="GG65" s="161"/>
      <c r="GH65" s="162"/>
      <c r="GI65" s="161"/>
      <c r="GJ65" s="163"/>
      <c r="GK65" s="164"/>
      <c r="GL65" s="159"/>
      <c r="GM65" s="159"/>
      <c r="GN65" s="159"/>
      <c r="GO65" s="160"/>
      <c r="GP65" s="161"/>
      <c r="GQ65" s="162"/>
      <c r="GR65" s="161"/>
      <c r="GS65" s="163"/>
      <c r="GT65" s="164"/>
      <c r="GU65" s="165"/>
      <c r="GV65" s="187"/>
      <c r="GW65" s="100"/>
      <c r="GX65" s="217"/>
      <c r="GY65" s="93"/>
      <c r="GZ65" s="116"/>
      <c r="HA65" s="116"/>
    </row>
    <row r="66" spans="1:209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4"/>
      <c r="L66" s="716"/>
      <c r="M66" s="105"/>
      <c r="N66" s="87"/>
      <c r="O66" s="88"/>
      <c r="P66" s="106"/>
      <c r="Q66" s="150">
        <f t="shared" si="3"/>
        <v>0</v>
      </c>
      <c r="R66" s="166"/>
      <c r="S66" s="166"/>
      <c r="T66" s="166"/>
      <c r="U66" s="45">
        <f t="shared" ref="U66:U73" si="4">R66*P66+T66+0</f>
        <v>0</v>
      </c>
      <c r="V66" s="157"/>
      <c r="W66" s="158"/>
      <c r="X66" s="167"/>
      <c r="Y66" s="159"/>
      <c r="Z66" s="160"/>
      <c r="AA66" s="161"/>
      <c r="AB66" s="162"/>
      <c r="AC66" s="161"/>
      <c r="AD66" s="163"/>
      <c r="AE66" s="164"/>
      <c r="AF66" s="159"/>
      <c r="AG66" s="159"/>
      <c r="AH66" s="159"/>
      <c r="AI66" s="160"/>
      <c r="AJ66" s="161"/>
      <c r="AK66" s="162"/>
      <c r="AL66" s="161"/>
      <c r="AM66" s="163"/>
      <c r="AN66" s="164"/>
      <c r="AO66" s="159"/>
      <c r="AP66" s="159"/>
      <c r="AQ66" s="159"/>
      <c r="AR66" s="160"/>
      <c r="AS66" s="161"/>
      <c r="AT66" s="162"/>
      <c r="AU66" s="161"/>
      <c r="AV66" s="163"/>
      <c r="AW66" s="164"/>
      <c r="AX66" s="159"/>
      <c r="AY66" s="159"/>
      <c r="AZ66" s="159"/>
      <c r="BA66" s="160"/>
      <c r="BB66" s="161"/>
      <c r="BC66" s="162"/>
      <c r="BD66" s="161"/>
      <c r="BE66" s="163"/>
      <c r="BF66" s="164"/>
      <c r="BG66" s="159"/>
      <c r="BH66" s="159"/>
      <c r="BI66" s="159"/>
      <c r="BJ66" s="160"/>
      <c r="BK66" s="161"/>
      <c r="BL66" s="162"/>
      <c r="BM66" s="161"/>
      <c r="BN66" s="163"/>
      <c r="BO66" s="164"/>
      <c r="BP66" s="159"/>
      <c r="BQ66" s="159"/>
      <c r="BR66" s="159"/>
      <c r="BS66" s="160"/>
      <c r="BT66" s="161"/>
      <c r="BU66" s="162"/>
      <c r="BV66" s="161"/>
      <c r="BW66" s="163"/>
      <c r="BX66" s="164"/>
      <c r="BY66" s="159"/>
      <c r="BZ66" s="159"/>
      <c r="CA66" s="159"/>
      <c r="CB66" s="160"/>
      <c r="CC66" s="161"/>
      <c r="CD66" s="162"/>
      <c r="CE66" s="161"/>
      <c r="CF66" s="163"/>
      <c r="CG66" s="164"/>
      <c r="CH66" s="159"/>
      <c r="CI66" s="159"/>
      <c r="CJ66" s="159"/>
      <c r="CK66" s="160"/>
      <c r="CL66" s="161"/>
      <c r="CM66" s="162"/>
      <c r="CN66" s="161"/>
      <c r="CO66" s="163"/>
      <c r="CP66" s="164"/>
      <c r="CQ66" s="159"/>
      <c r="CR66" s="159"/>
      <c r="CS66" s="159"/>
      <c r="CT66" s="160"/>
      <c r="CU66" s="161"/>
      <c r="CV66" s="162"/>
      <c r="CW66" s="161"/>
      <c r="CX66" s="163"/>
      <c r="CY66" s="164"/>
      <c r="CZ66" s="159"/>
      <c r="DA66" s="159"/>
      <c r="DB66" s="159"/>
      <c r="DC66" s="160"/>
      <c r="DD66" s="161"/>
      <c r="DE66" s="162"/>
      <c r="DF66" s="161"/>
      <c r="DG66" s="163"/>
      <c r="DH66" s="164"/>
      <c r="DI66" s="159"/>
      <c r="DJ66" s="159"/>
      <c r="DK66" s="159"/>
      <c r="DL66" s="160"/>
      <c r="DM66" s="161"/>
      <c r="DN66" s="162"/>
      <c r="DO66" s="161"/>
      <c r="DP66" s="163"/>
      <c r="DQ66" s="164"/>
      <c r="DR66" s="159"/>
      <c r="DS66" s="159"/>
      <c r="DT66" s="159"/>
      <c r="DU66" s="160"/>
      <c r="DV66" s="161"/>
      <c r="DW66" s="162"/>
      <c r="DX66" s="161"/>
      <c r="DY66" s="163"/>
      <c r="DZ66" s="164"/>
      <c r="EA66" s="159"/>
      <c r="EB66" s="159"/>
      <c r="EC66" s="159"/>
      <c r="ED66" s="160"/>
      <c r="EE66" s="161"/>
      <c r="EF66" s="162"/>
      <c r="EG66" s="161"/>
      <c r="EH66" s="163"/>
      <c r="EI66" s="164"/>
      <c r="EJ66" s="159"/>
      <c r="EK66" s="159"/>
      <c r="EL66" s="159"/>
      <c r="EM66" s="160"/>
      <c r="EN66" s="161"/>
      <c r="EO66" s="162"/>
      <c r="EP66" s="161"/>
      <c r="EQ66" s="163"/>
      <c r="ER66" s="164"/>
      <c r="ES66" s="159"/>
      <c r="ET66" s="159"/>
      <c r="EU66" s="159"/>
      <c r="EV66" s="160"/>
      <c r="EW66" s="161"/>
      <c r="EX66" s="162"/>
      <c r="EY66" s="161"/>
      <c r="EZ66" s="163"/>
      <c r="FA66" s="164"/>
      <c r="FB66" s="159"/>
      <c r="FC66" s="159"/>
      <c r="FD66" s="159"/>
      <c r="FE66" s="160"/>
      <c r="FF66" s="161"/>
      <c r="FG66" s="162"/>
      <c r="FH66" s="161"/>
      <c r="FI66" s="163"/>
      <c r="FJ66" s="164"/>
      <c r="FK66" s="159"/>
      <c r="FL66" s="159"/>
      <c r="FM66" s="159"/>
      <c r="FN66" s="160"/>
      <c r="FO66" s="161"/>
      <c r="FP66" s="162"/>
      <c r="FQ66" s="161"/>
      <c r="FR66" s="163"/>
      <c r="FS66" s="164"/>
      <c r="FT66" s="159"/>
      <c r="FU66" s="159"/>
      <c r="FV66" s="159"/>
      <c r="FW66" s="160"/>
      <c r="FX66" s="161"/>
      <c r="FY66" s="162"/>
      <c r="FZ66" s="161"/>
      <c r="GA66" s="163"/>
      <c r="GB66" s="164"/>
      <c r="GC66" s="159"/>
      <c r="GD66" s="159"/>
      <c r="GE66" s="159"/>
      <c r="GF66" s="160"/>
      <c r="GG66" s="161"/>
      <c r="GH66" s="162"/>
      <c r="GI66" s="161"/>
      <c r="GJ66" s="163"/>
      <c r="GK66" s="164"/>
      <c r="GL66" s="159"/>
      <c r="GM66" s="159"/>
      <c r="GN66" s="159"/>
      <c r="GO66" s="160"/>
      <c r="GP66" s="161"/>
      <c r="GQ66" s="162"/>
      <c r="GR66" s="161"/>
      <c r="GS66" s="163"/>
      <c r="GT66" s="164"/>
      <c r="GU66" s="165"/>
      <c r="GV66" s="136"/>
      <c r="GW66" s="100"/>
      <c r="GX66" s="217"/>
      <c r="GY66" s="93"/>
      <c r="GZ66" s="116"/>
      <c r="HA66" s="116"/>
    </row>
    <row r="67" spans="1:209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4"/>
      <c r="L67" s="716"/>
      <c r="M67" s="105"/>
      <c r="N67" s="87"/>
      <c r="O67" s="88"/>
      <c r="P67" s="106"/>
      <c r="Q67" s="150">
        <f t="shared" si="3"/>
        <v>0</v>
      </c>
      <c r="R67" s="166"/>
      <c r="S67" s="166"/>
      <c r="T67" s="166"/>
      <c r="U67" s="45">
        <f t="shared" si="4"/>
        <v>0</v>
      </c>
      <c r="V67" s="153"/>
      <c r="W67" s="148"/>
      <c r="X67" s="167"/>
      <c r="Y67" s="159"/>
      <c r="Z67" s="160"/>
      <c r="AA67" s="161"/>
      <c r="AB67" s="162"/>
      <c r="AC67" s="161"/>
      <c r="AD67" s="163"/>
      <c r="AE67" s="164"/>
      <c r="AF67" s="159"/>
      <c r="AG67" s="159"/>
      <c r="AH67" s="159"/>
      <c r="AI67" s="160"/>
      <c r="AJ67" s="161"/>
      <c r="AK67" s="162"/>
      <c r="AL67" s="161"/>
      <c r="AM67" s="163"/>
      <c r="AN67" s="164"/>
      <c r="AO67" s="159"/>
      <c r="AP67" s="159"/>
      <c r="AQ67" s="159"/>
      <c r="AR67" s="160"/>
      <c r="AS67" s="161"/>
      <c r="AT67" s="162"/>
      <c r="AU67" s="161"/>
      <c r="AV67" s="163"/>
      <c r="AW67" s="164"/>
      <c r="AX67" s="159"/>
      <c r="AY67" s="159"/>
      <c r="AZ67" s="159"/>
      <c r="BA67" s="160"/>
      <c r="BB67" s="161"/>
      <c r="BC67" s="162"/>
      <c r="BD67" s="161"/>
      <c r="BE67" s="163"/>
      <c r="BF67" s="164"/>
      <c r="BG67" s="159"/>
      <c r="BH67" s="159"/>
      <c r="BI67" s="159"/>
      <c r="BJ67" s="160"/>
      <c r="BK67" s="161"/>
      <c r="BL67" s="162"/>
      <c r="BM67" s="161"/>
      <c r="BN67" s="163"/>
      <c r="BO67" s="164"/>
      <c r="BP67" s="159"/>
      <c r="BQ67" s="159"/>
      <c r="BR67" s="159"/>
      <c r="BS67" s="160"/>
      <c r="BT67" s="161"/>
      <c r="BU67" s="162"/>
      <c r="BV67" s="161"/>
      <c r="BW67" s="163"/>
      <c r="BX67" s="164"/>
      <c r="BY67" s="159"/>
      <c r="BZ67" s="159"/>
      <c r="CA67" s="159"/>
      <c r="CB67" s="160"/>
      <c r="CC67" s="161"/>
      <c r="CD67" s="162"/>
      <c r="CE67" s="161"/>
      <c r="CF67" s="163"/>
      <c r="CG67" s="164"/>
      <c r="CH67" s="159"/>
      <c r="CI67" s="159"/>
      <c r="CJ67" s="159"/>
      <c r="CK67" s="160"/>
      <c r="CL67" s="161"/>
      <c r="CM67" s="162"/>
      <c r="CN67" s="161"/>
      <c r="CO67" s="163"/>
      <c r="CP67" s="164"/>
      <c r="CQ67" s="159"/>
      <c r="CR67" s="159"/>
      <c r="CS67" s="159"/>
      <c r="CT67" s="160"/>
      <c r="CU67" s="161"/>
      <c r="CV67" s="162"/>
      <c r="CW67" s="161"/>
      <c r="CX67" s="163"/>
      <c r="CY67" s="164"/>
      <c r="CZ67" s="159"/>
      <c r="DA67" s="159"/>
      <c r="DB67" s="159"/>
      <c r="DC67" s="160"/>
      <c r="DD67" s="161"/>
      <c r="DE67" s="162"/>
      <c r="DF67" s="161"/>
      <c r="DG67" s="163"/>
      <c r="DH67" s="164"/>
      <c r="DI67" s="159"/>
      <c r="DJ67" s="159"/>
      <c r="DK67" s="159"/>
      <c r="DL67" s="160"/>
      <c r="DM67" s="161"/>
      <c r="DN67" s="162"/>
      <c r="DO67" s="161"/>
      <c r="DP67" s="163"/>
      <c r="DQ67" s="164"/>
      <c r="DR67" s="159"/>
      <c r="DS67" s="159"/>
      <c r="DT67" s="159"/>
      <c r="DU67" s="160"/>
      <c r="DV67" s="161"/>
      <c r="DW67" s="162"/>
      <c r="DX67" s="161"/>
      <c r="DY67" s="163"/>
      <c r="DZ67" s="164"/>
      <c r="EA67" s="159"/>
      <c r="EB67" s="159"/>
      <c r="EC67" s="159"/>
      <c r="ED67" s="160"/>
      <c r="EE67" s="161"/>
      <c r="EF67" s="162"/>
      <c r="EG67" s="161"/>
      <c r="EH67" s="163"/>
      <c r="EI67" s="164"/>
      <c r="EJ67" s="159"/>
      <c r="EK67" s="159"/>
      <c r="EL67" s="159"/>
      <c r="EM67" s="160"/>
      <c r="EN67" s="161"/>
      <c r="EO67" s="162"/>
      <c r="EP67" s="161"/>
      <c r="EQ67" s="163"/>
      <c r="ER67" s="164"/>
      <c r="ES67" s="159"/>
      <c r="ET67" s="159"/>
      <c r="EU67" s="159"/>
      <c r="EV67" s="160"/>
      <c r="EW67" s="161"/>
      <c r="EX67" s="162"/>
      <c r="EY67" s="161"/>
      <c r="EZ67" s="163"/>
      <c r="FA67" s="164"/>
      <c r="FB67" s="159"/>
      <c r="FC67" s="159"/>
      <c r="FD67" s="159"/>
      <c r="FE67" s="160"/>
      <c r="FF67" s="161"/>
      <c r="FG67" s="162"/>
      <c r="FH67" s="161"/>
      <c r="FI67" s="163"/>
      <c r="FJ67" s="164"/>
      <c r="FK67" s="159"/>
      <c r="FL67" s="159"/>
      <c r="FM67" s="159"/>
      <c r="FN67" s="160"/>
      <c r="FO67" s="161"/>
      <c r="FP67" s="162"/>
      <c r="FQ67" s="161"/>
      <c r="FR67" s="163"/>
      <c r="FS67" s="164"/>
      <c r="FT67" s="159"/>
      <c r="FU67" s="159"/>
      <c r="FV67" s="159"/>
      <c r="FW67" s="160"/>
      <c r="FX67" s="161"/>
      <c r="FY67" s="162"/>
      <c r="FZ67" s="161"/>
      <c r="GA67" s="163"/>
      <c r="GB67" s="164"/>
      <c r="GC67" s="159"/>
      <c r="GD67" s="159"/>
      <c r="GE67" s="159"/>
      <c r="GF67" s="160"/>
      <c r="GG67" s="161"/>
      <c r="GH67" s="162"/>
      <c r="GI67" s="161"/>
      <c r="GJ67" s="163"/>
      <c r="GK67" s="164"/>
      <c r="GL67" s="159"/>
      <c r="GM67" s="159"/>
      <c r="GN67" s="159"/>
      <c r="GO67" s="160"/>
      <c r="GP67" s="161"/>
      <c r="GQ67" s="162"/>
      <c r="GR67" s="161"/>
      <c r="GS67" s="163"/>
      <c r="GT67" s="164"/>
      <c r="GU67" s="165"/>
      <c r="GV67" s="136"/>
      <c r="GW67" s="100"/>
      <c r="GX67" s="217"/>
      <c r="GY67" s="93"/>
      <c r="GZ67" s="116"/>
      <c r="HA67" s="116"/>
    </row>
    <row r="68" spans="1:209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4"/>
      <c r="L68" s="716"/>
      <c r="M68" s="105"/>
      <c r="N68" s="87"/>
      <c r="O68" s="88"/>
      <c r="P68" s="106"/>
      <c r="Q68" s="150">
        <f t="shared" si="3"/>
        <v>0</v>
      </c>
      <c r="R68" s="166"/>
      <c r="S68" s="166"/>
      <c r="T68" s="166"/>
      <c r="U68" s="45">
        <f t="shared" si="4"/>
        <v>0</v>
      </c>
      <c r="V68" s="153"/>
      <c r="W68" s="148"/>
      <c r="X68" s="167"/>
      <c r="Y68" s="159"/>
      <c r="Z68" s="160"/>
      <c r="AA68" s="161"/>
      <c r="AB68" s="162"/>
      <c r="AC68" s="161"/>
      <c r="AD68" s="163"/>
      <c r="AE68" s="164"/>
      <c r="AF68" s="159"/>
      <c r="AG68" s="159"/>
      <c r="AH68" s="159"/>
      <c r="AI68" s="160"/>
      <c r="AJ68" s="161"/>
      <c r="AK68" s="162"/>
      <c r="AL68" s="161"/>
      <c r="AM68" s="163"/>
      <c r="AN68" s="164"/>
      <c r="AO68" s="159"/>
      <c r="AP68" s="159"/>
      <c r="AQ68" s="159"/>
      <c r="AR68" s="160"/>
      <c r="AS68" s="161"/>
      <c r="AT68" s="162"/>
      <c r="AU68" s="161"/>
      <c r="AV68" s="163"/>
      <c r="AW68" s="164"/>
      <c r="AX68" s="159"/>
      <c r="AY68" s="159"/>
      <c r="AZ68" s="159"/>
      <c r="BA68" s="160"/>
      <c r="BB68" s="161"/>
      <c r="BC68" s="162"/>
      <c r="BD68" s="161"/>
      <c r="BE68" s="163"/>
      <c r="BF68" s="164"/>
      <c r="BG68" s="159"/>
      <c r="BH68" s="159"/>
      <c r="BI68" s="159"/>
      <c r="BJ68" s="160"/>
      <c r="BK68" s="161"/>
      <c r="BL68" s="162"/>
      <c r="BM68" s="161"/>
      <c r="BN68" s="163"/>
      <c r="BO68" s="164"/>
      <c r="BP68" s="159"/>
      <c r="BQ68" s="159"/>
      <c r="BR68" s="159"/>
      <c r="BS68" s="160"/>
      <c r="BT68" s="161"/>
      <c r="BU68" s="162"/>
      <c r="BV68" s="161"/>
      <c r="BW68" s="163"/>
      <c r="BX68" s="164"/>
      <c r="BY68" s="159"/>
      <c r="BZ68" s="159"/>
      <c r="CA68" s="159"/>
      <c r="CB68" s="160"/>
      <c r="CC68" s="161"/>
      <c r="CD68" s="162"/>
      <c r="CE68" s="161"/>
      <c r="CF68" s="163"/>
      <c r="CG68" s="164"/>
      <c r="CH68" s="159"/>
      <c r="CI68" s="159"/>
      <c r="CJ68" s="159"/>
      <c r="CK68" s="160"/>
      <c r="CL68" s="161"/>
      <c r="CM68" s="162"/>
      <c r="CN68" s="161"/>
      <c r="CO68" s="163"/>
      <c r="CP68" s="164"/>
      <c r="CQ68" s="159"/>
      <c r="CR68" s="159"/>
      <c r="CS68" s="159"/>
      <c r="CT68" s="160"/>
      <c r="CU68" s="161"/>
      <c r="CV68" s="162"/>
      <c r="CW68" s="161"/>
      <c r="CX68" s="163"/>
      <c r="CY68" s="164"/>
      <c r="CZ68" s="159"/>
      <c r="DA68" s="159"/>
      <c r="DB68" s="159"/>
      <c r="DC68" s="160"/>
      <c r="DD68" s="161"/>
      <c r="DE68" s="162"/>
      <c r="DF68" s="161"/>
      <c r="DG68" s="163"/>
      <c r="DH68" s="164"/>
      <c r="DI68" s="159"/>
      <c r="DJ68" s="159"/>
      <c r="DK68" s="159"/>
      <c r="DL68" s="160"/>
      <c r="DM68" s="161"/>
      <c r="DN68" s="162"/>
      <c r="DO68" s="161"/>
      <c r="DP68" s="163"/>
      <c r="DQ68" s="164"/>
      <c r="DR68" s="159"/>
      <c r="DS68" s="159"/>
      <c r="DT68" s="159"/>
      <c r="DU68" s="160"/>
      <c r="DV68" s="161"/>
      <c r="DW68" s="162"/>
      <c r="DX68" s="161"/>
      <c r="DY68" s="163"/>
      <c r="DZ68" s="164"/>
      <c r="EA68" s="159"/>
      <c r="EB68" s="159"/>
      <c r="EC68" s="159"/>
      <c r="ED68" s="160"/>
      <c r="EE68" s="161"/>
      <c r="EF68" s="162"/>
      <c r="EG68" s="161"/>
      <c r="EH68" s="163"/>
      <c r="EI68" s="164"/>
      <c r="EJ68" s="159"/>
      <c r="EK68" s="159"/>
      <c r="EL68" s="159"/>
      <c r="EM68" s="160"/>
      <c r="EN68" s="161"/>
      <c r="EO68" s="162"/>
      <c r="EP68" s="161"/>
      <c r="EQ68" s="163"/>
      <c r="ER68" s="164"/>
      <c r="ES68" s="159"/>
      <c r="ET68" s="159"/>
      <c r="EU68" s="159"/>
      <c r="EV68" s="160"/>
      <c r="EW68" s="161"/>
      <c r="EX68" s="162"/>
      <c r="EY68" s="161"/>
      <c r="EZ68" s="163"/>
      <c r="FA68" s="164"/>
      <c r="FB68" s="159"/>
      <c r="FC68" s="159"/>
      <c r="FD68" s="159"/>
      <c r="FE68" s="160"/>
      <c r="FF68" s="161"/>
      <c r="FG68" s="162"/>
      <c r="FH68" s="161"/>
      <c r="FI68" s="163"/>
      <c r="FJ68" s="164"/>
      <c r="FK68" s="159"/>
      <c r="FL68" s="159"/>
      <c r="FM68" s="159"/>
      <c r="FN68" s="160"/>
      <c r="FO68" s="161"/>
      <c r="FP68" s="162"/>
      <c r="FQ68" s="161"/>
      <c r="FR68" s="163"/>
      <c r="FS68" s="164"/>
      <c r="FT68" s="159"/>
      <c r="FU68" s="159"/>
      <c r="FV68" s="159"/>
      <c r="FW68" s="160"/>
      <c r="FX68" s="161"/>
      <c r="FY68" s="162"/>
      <c r="FZ68" s="161"/>
      <c r="GA68" s="163"/>
      <c r="GB68" s="164"/>
      <c r="GC68" s="159"/>
      <c r="GD68" s="159"/>
      <c r="GE68" s="159"/>
      <c r="GF68" s="160"/>
      <c r="GG68" s="161"/>
      <c r="GH68" s="162"/>
      <c r="GI68" s="161"/>
      <c r="GJ68" s="163"/>
      <c r="GK68" s="164"/>
      <c r="GL68" s="159"/>
      <c r="GM68" s="159"/>
      <c r="GN68" s="159"/>
      <c r="GO68" s="160"/>
      <c r="GP68" s="161"/>
      <c r="GQ68" s="162"/>
      <c r="GR68" s="161"/>
      <c r="GS68" s="163"/>
      <c r="GT68" s="164"/>
      <c r="GU68" s="165"/>
      <c r="GV68" s="136"/>
      <c r="GW68" s="100"/>
      <c r="GX68" s="217"/>
      <c r="GY68" s="93"/>
      <c r="GZ68" s="116"/>
      <c r="HA68" s="116"/>
    </row>
    <row r="69" spans="1:209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4"/>
      <c r="L69" s="716"/>
      <c r="M69" s="105"/>
      <c r="N69" s="87"/>
      <c r="O69" s="88"/>
      <c r="P69" s="106"/>
      <c r="Q69" s="150">
        <f t="shared" si="3"/>
        <v>0</v>
      </c>
      <c r="R69" s="166"/>
      <c r="S69" s="166"/>
      <c r="T69" s="166"/>
      <c r="U69" s="45">
        <f t="shared" si="4"/>
        <v>0</v>
      </c>
      <c r="V69" s="153"/>
      <c r="W69" s="148"/>
      <c r="X69" s="167"/>
      <c r="Y69" s="159"/>
      <c r="Z69" s="160"/>
      <c r="AA69" s="161"/>
      <c r="AB69" s="162"/>
      <c r="AC69" s="161"/>
      <c r="AD69" s="163"/>
      <c r="AE69" s="164"/>
      <c r="AF69" s="159"/>
      <c r="AG69" s="159"/>
      <c r="AH69" s="159"/>
      <c r="AI69" s="160"/>
      <c r="AJ69" s="161"/>
      <c r="AK69" s="162"/>
      <c r="AL69" s="161"/>
      <c r="AM69" s="163"/>
      <c r="AN69" s="164"/>
      <c r="AO69" s="159"/>
      <c r="AP69" s="159"/>
      <c r="AQ69" s="159"/>
      <c r="AR69" s="160"/>
      <c r="AS69" s="161"/>
      <c r="AT69" s="162"/>
      <c r="AU69" s="161"/>
      <c r="AV69" s="163"/>
      <c r="AW69" s="164"/>
      <c r="AX69" s="159"/>
      <c r="AY69" s="159"/>
      <c r="AZ69" s="159"/>
      <c r="BA69" s="160"/>
      <c r="BB69" s="161"/>
      <c r="BC69" s="162"/>
      <c r="BD69" s="161"/>
      <c r="BE69" s="163"/>
      <c r="BF69" s="164"/>
      <c r="BG69" s="159"/>
      <c r="BH69" s="159"/>
      <c r="BI69" s="159"/>
      <c r="BJ69" s="160"/>
      <c r="BK69" s="161"/>
      <c r="BL69" s="162"/>
      <c r="BM69" s="161"/>
      <c r="BN69" s="163"/>
      <c r="BO69" s="164"/>
      <c r="BP69" s="159"/>
      <c r="BQ69" s="159"/>
      <c r="BR69" s="159"/>
      <c r="BS69" s="160"/>
      <c r="BT69" s="161"/>
      <c r="BU69" s="162"/>
      <c r="BV69" s="161"/>
      <c r="BW69" s="163"/>
      <c r="BX69" s="164"/>
      <c r="BY69" s="159"/>
      <c r="BZ69" s="159"/>
      <c r="CA69" s="159"/>
      <c r="CB69" s="160"/>
      <c r="CC69" s="161"/>
      <c r="CD69" s="162"/>
      <c r="CE69" s="161"/>
      <c r="CF69" s="163"/>
      <c r="CG69" s="164"/>
      <c r="CH69" s="159"/>
      <c r="CI69" s="159"/>
      <c r="CJ69" s="159"/>
      <c r="CK69" s="160"/>
      <c r="CL69" s="161"/>
      <c r="CM69" s="162"/>
      <c r="CN69" s="161"/>
      <c r="CO69" s="163"/>
      <c r="CP69" s="164"/>
      <c r="CQ69" s="159"/>
      <c r="CR69" s="159"/>
      <c r="CS69" s="159"/>
      <c r="CT69" s="160"/>
      <c r="CU69" s="161"/>
      <c r="CV69" s="162"/>
      <c r="CW69" s="161"/>
      <c r="CX69" s="163"/>
      <c r="CY69" s="164"/>
      <c r="CZ69" s="159"/>
      <c r="DA69" s="159"/>
      <c r="DB69" s="159"/>
      <c r="DC69" s="160"/>
      <c r="DD69" s="161"/>
      <c r="DE69" s="162"/>
      <c r="DF69" s="161"/>
      <c r="DG69" s="163"/>
      <c r="DH69" s="164"/>
      <c r="DI69" s="159"/>
      <c r="DJ69" s="159"/>
      <c r="DK69" s="159"/>
      <c r="DL69" s="160"/>
      <c r="DM69" s="161"/>
      <c r="DN69" s="162"/>
      <c r="DO69" s="161"/>
      <c r="DP69" s="163"/>
      <c r="DQ69" s="164"/>
      <c r="DR69" s="159"/>
      <c r="DS69" s="159"/>
      <c r="DT69" s="159"/>
      <c r="DU69" s="160"/>
      <c r="DV69" s="161"/>
      <c r="DW69" s="162"/>
      <c r="DX69" s="161"/>
      <c r="DY69" s="163"/>
      <c r="DZ69" s="164"/>
      <c r="EA69" s="159"/>
      <c r="EB69" s="159"/>
      <c r="EC69" s="159"/>
      <c r="ED69" s="160"/>
      <c r="EE69" s="161"/>
      <c r="EF69" s="162"/>
      <c r="EG69" s="161"/>
      <c r="EH69" s="163"/>
      <c r="EI69" s="164"/>
      <c r="EJ69" s="159"/>
      <c r="EK69" s="159"/>
      <c r="EL69" s="159"/>
      <c r="EM69" s="160"/>
      <c r="EN69" s="161"/>
      <c r="EO69" s="162"/>
      <c r="EP69" s="161"/>
      <c r="EQ69" s="163"/>
      <c r="ER69" s="164"/>
      <c r="ES69" s="159"/>
      <c r="ET69" s="159"/>
      <c r="EU69" s="159"/>
      <c r="EV69" s="160"/>
      <c r="EW69" s="161"/>
      <c r="EX69" s="162"/>
      <c r="EY69" s="161"/>
      <c r="EZ69" s="163"/>
      <c r="FA69" s="164"/>
      <c r="FB69" s="159"/>
      <c r="FC69" s="159"/>
      <c r="FD69" s="159"/>
      <c r="FE69" s="160"/>
      <c r="FF69" s="161"/>
      <c r="FG69" s="162"/>
      <c r="FH69" s="161"/>
      <c r="FI69" s="163"/>
      <c r="FJ69" s="164"/>
      <c r="FK69" s="159"/>
      <c r="FL69" s="159"/>
      <c r="FM69" s="159"/>
      <c r="FN69" s="160"/>
      <c r="FO69" s="161"/>
      <c r="FP69" s="162"/>
      <c r="FQ69" s="161"/>
      <c r="FR69" s="163"/>
      <c r="FS69" s="164"/>
      <c r="FT69" s="159"/>
      <c r="FU69" s="159"/>
      <c r="FV69" s="159"/>
      <c r="FW69" s="160"/>
      <c r="FX69" s="161"/>
      <c r="FY69" s="162"/>
      <c r="FZ69" s="161"/>
      <c r="GA69" s="163"/>
      <c r="GB69" s="164"/>
      <c r="GC69" s="159"/>
      <c r="GD69" s="159"/>
      <c r="GE69" s="159"/>
      <c r="GF69" s="160"/>
      <c r="GG69" s="161"/>
      <c r="GH69" s="162"/>
      <c r="GI69" s="161"/>
      <c r="GJ69" s="163"/>
      <c r="GK69" s="164"/>
      <c r="GL69" s="159"/>
      <c r="GM69" s="159"/>
      <c r="GN69" s="159"/>
      <c r="GO69" s="160"/>
      <c r="GP69" s="161"/>
      <c r="GQ69" s="162"/>
      <c r="GR69" s="161"/>
      <c r="GS69" s="163"/>
      <c r="GT69" s="164"/>
      <c r="GU69" s="165"/>
      <c r="GV69" s="136"/>
      <c r="GW69" s="100"/>
      <c r="GX69" s="217"/>
      <c r="GY69" s="93"/>
      <c r="GZ69" s="116"/>
      <c r="HA69" s="116"/>
    </row>
    <row r="70" spans="1:209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4"/>
      <c r="L70" s="716"/>
      <c r="M70" s="105"/>
      <c r="N70" s="87"/>
      <c r="O70" s="88"/>
      <c r="P70" s="106"/>
      <c r="Q70" s="150">
        <f t="shared" si="3"/>
        <v>0</v>
      </c>
      <c r="R70" s="166"/>
      <c r="S70" s="166"/>
      <c r="T70" s="166"/>
      <c r="U70" s="45">
        <f t="shared" si="4"/>
        <v>0</v>
      </c>
      <c r="V70" s="153"/>
      <c r="W70" s="148"/>
      <c r="X70" s="167"/>
      <c r="Y70" s="159"/>
      <c r="Z70" s="160"/>
      <c r="AA70" s="161"/>
      <c r="AB70" s="162"/>
      <c r="AC70" s="161"/>
      <c r="AD70" s="163"/>
      <c r="AE70" s="164"/>
      <c r="AF70" s="159"/>
      <c r="AG70" s="159"/>
      <c r="AH70" s="159"/>
      <c r="AI70" s="160"/>
      <c r="AJ70" s="161"/>
      <c r="AK70" s="162"/>
      <c r="AL70" s="161"/>
      <c r="AM70" s="163"/>
      <c r="AN70" s="164"/>
      <c r="AO70" s="159"/>
      <c r="AP70" s="159"/>
      <c r="AQ70" s="159"/>
      <c r="AR70" s="160"/>
      <c r="AS70" s="161"/>
      <c r="AT70" s="162"/>
      <c r="AU70" s="161"/>
      <c r="AV70" s="163"/>
      <c r="AW70" s="164"/>
      <c r="AX70" s="159"/>
      <c r="AY70" s="159"/>
      <c r="AZ70" s="159"/>
      <c r="BA70" s="160"/>
      <c r="BB70" s="161"/>
      <c r="BC70" s="162"/>
      <c r="BD70" s="161"/>
      <c r="BE70" s="163"/>
      <c r="BF70" s="164"/>
      <c r="BG70" s="159"/>
      <c r="BH70" s="159"/>
      <c r="BI70" s="159"/>
      <c r="BJ70" s="160"/>
      <c r="BK70" s="161"/>
      <c r="BL70" s="162"/>
      <c r="BM70" s="161"/>
      <c r="BN70" s="163"/>
      <c r="BO70" s="164"/>
      <c r="BP70" s="159"/>
      <c r="BQ70" s="159"/>
      <c r="BR70" s="159"/>
      <c r="BS70" s="160"/>
      <c r="BT70" s="161"/>
      <c r="BU70" s="162"/>
      <c r="BV70" s="161"/>
      <c r="BW70" s="163"/>
      <c r="BX70" s="164"/>
      <c r="BY70" s="159"/>
      <c r="BZ70" s="159"/>
      <c r="CA70" s="159"/>
      <c r="CB70" s="160"/>
      <c r="CC70" s="161"/>
      <c r="CD70" s="162"/>
      <c r="CE70" s="161"/>
      <c r="CF70" s="163"/>
      <c r="CG70" s="164"/>
      <c r="CH70" s="159"/>
      <c r="CI70" s="159"/>
      <c r="CJ70" s="159"/>
      <c r="CK70" s="160"/>
      <c r="CL70" s="161"/>
      <c r="CM70" s="162"/>
      <c r="CN70" s="161"/>
      <c r="CO70" s="163"/>
      <c r="CP70" s="164"/>
      <c r="CQ70" s="159"/>
      <c r="CR70" s="159"/>
      <c r="CS70" s="159"/>
      <c r="CT70" s="160"/>
      <c r="CU70" s="161"/>
      <c r="CV70" s="162"/>
      <c r="CW70" s="161"/>
      <c r="CX70" s="163"/>
      <c r="CY70" s="164"/>
      <c r="CZ70" s="159"/>
      <c r="DA70" s="159"/>
      <c r="DB70" s="159"/>
      <c r="DC70" s="160"/>
      <c r="DD70" s="161"/>
      <c r="DE70" s="162"/>
      <c r="DF70" s="161"/>
      <c r="DG70" s="163"/>
      <c r="DH70" s="164"/>
      <c r="DI70" s="159"/>
      <c r="DJ70" s="159"/>
      <c r="DK70" s="159"/>
      <c r="DL70" s="160"/>
      <c r="DM70" s="161"/>
      <c r="DN70" s="162"/>
      <c r="DO70" s="161"/>
      <c r="DP70" s="163"/>
      <c r="DQ70" s="164"/>
      <c r="DR70" s="159"/>
      <c r="DS70" s="159"/>
      <c r="DT70" s="159"/>
      <c r="DU70" s="160"/>
      <c r="DV70" s="161"/>
      <c r="DW70" s="162"/>
      <c r="DX70" s="161"/>
      <c r="DY70" s="163"/>
      <c r="DZ70" s="164"/>
      <c r="EA70" s="159"/>
      <c r="EB70" s="159"/>
      <c r="EC70" s="159"/>
      <c r="ED70" s="160"/>
      <c r="EE70" s="161"/>
      <c r="EF70" s="162"/>
      <c r="EG70" s="161"/>
      <c r="EH70" s="163"/>
      <c r="EI70" s="164"/>
      <c r="EJ70" s="159"/>
      <c r="EK70" s="159"/>
      <c r="EL70" s="159"/>
      <c r="EM70" s="160"/>
      <c r="EN70" s="161"/>
      <c r="EO70" s="162"/>
      <c r="EP70" s="161"/>
      <c r="EQ70" s="163"/>
      <c r="ER70" s="164"/>
      <c r="ES70" s="159"/>
      <c r="ET70" s="159"/>
      <c r="EU70" s="159"/>
      <c r="EV70" s="160"/>
      <c r="EW70" s="161"/>
      <c r="EX70" s="162"/>
      <c r="EY70" s="161"/>
      <c r="EZ70" s="163"/>
      <c r="FA70" s="164"/>
      <c r="FB70" s="159"/>
      <c r="FC70" s="159"/>
      <c r="FD70" s="159"/>
      <c r="FE70" s="160"/>
      <c r="FF70" s="161"/>
      <c r="FG70" s="162"/>
      <c r="FH70" s="161"/>
      <c r="FI70" s="163"/>
      <c r="FJ70" s="164"/>
      <c r="FK70" s="159"/>
      <c r="FL70" s="159"/>
      <c r="FM70" s="159"/>
      <c r="FN70" s="160"/>
      <c r="FO70" s="161"/>
      <c r="FP70" s="162"/>
      <c r="FQ70" s="161"/>
      <c r="FR70" s="163"/>
      <c r="FS70" s="164"/>
      <c r="FT70" s="159"/>
      <c r="FU70" s="159"/>
      <c r="FV70" s="159"/>
      <c r="FW70" s="160"/>
      <c r="FX70" s="161"/>
      <c r="FY70" s="162"/>
      <c r="FZ70" s="161"/>
      <c r="GA70" s="163"/>
      <c r="GB70" s="164"/>
      <c r="GC70" s="159"/>
      <c r="GD70" s="159"/>
      <c r="GE70" s="159"/>
      <c r="GF70" s="160"/>
      <c r="GG70" s="161"/>
      <c r="GH70" s="162"/>
      <c r="GI70" s="161"/>
      <c r="GJ70" s="163"/>
      <c r="GK70" s="164"/>
      <c r="GL70" s="159"/>
      <c r="GM70" s="159"/>
      <c r="GN70" s="159"/>
      <c r="GO70" s="160"/>
      <c r="GP70" s="161"/>
      <c r="GQ70" s="162"/>
      <c r="GR70" s="161"/>
      <c r="GS70" s="163"/>
      <c r="GT70" s="164"/>
      <c r="GU70" s="165"/>
      <c r="GV70" s="136"/>
      <c r="GW70" s="100"/>
      <c r="GX70" s="217"/>
      <c r="GY70" s="93"/>
      <c r="GZ70" s="116"/>
      <c r="HA70" s="116"/>
    </row>
    <row r="71" spans="1:209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4"/>
      <c r="L71" s="716"/>
      <c r="M71" s="105"/>
      <c r="N71" s="87"/>
      <c r="O71" s="173"/>
      <c r="P71" s="106"/>
      <c r="Q71" s="150">
        <f t="shared" si="3"/>
        <v>0</v>
      </c>
      <c r="R71" s="166"/>
      <c r="S71" s="166"/>
      <c r="T71" s="166"/>
      <c r="U71" s="45">
        <f t="shared" si="4"/>
        <v>0</v>
      </c>
      <c r="V71" s="157"/>
      <c r="W71" s="158"/>
      <c r="X71" s="167"/>
      <c r="Y71" s="159"/>
      <c r="Z71" s="160"/>
      <c r="AA71" s="161"/>
      <c r="AB71" s="162"/>
      <c r="AC71" s="161"/>
      <c r="AD71" s="163"/>
      <c r="AE71" s="164"/>
      <c r="AF71" s="159"/>
      <c r="AG71" s="159"/>
      <c r="AH71" s="159"/>
      <c r="AI71" s="160"/>
      <c r="AJ71" s="161"/>
      <c r="AK71" s="162"/>
      <c r="AL71" s="161"/>
      <c r="AM71" s="163"/>
      <c r="AN71" s="164"/>
      <c r="AO71" s="159"/>
      <c r="AP71" s="159"/>
      <c r="AQ71" s="159"/>
      <c r="AR71" s="160"/>
      <c r="AS71" s="161"/>
      <c r="AT71" s="162"/>
      <c r="AU71" s="161"/>
      <c r="AV71" s="163"/>
      <c r="AW71" s="164"/>
      <c r="AX71" s="159"/>
      <c r="AY71" s="159"/>
      <c r="AZ71" s="159"/>
      <c r="BA71" s="160"/>
      <c r="BB71" s="161"/>
      <c r="BC71" s="162"/>
      <c r="BD71" s="161"/>
      <c r="BE71" s="163"/>
      <c r="BF71" s="164"/>
      <c r="BG71" s="159"/>
      <c r="BH71" s="159"/>
      <c r="BI71" s="159"/>
      <c r="BJ71" s="160"/>
      <c r="BK71" s="161"/>
      <c r="BL71" s="162"/>
      <c r="BM71" s="161"/>
      <c r="BN71" s="163"/>
      <c r="BO71" s="164"/>
      <c r="BP71" s="159"/>
      <c r="BQ71" s="159"/>
      <c r="BR71" s="159"/>
      <c r="BS71" s="160"/>
      <c r="BT71" s="161"/>
      <c r="BU71" s="162"/>
      <c r="BV71" s="161"/>
      <c r="BW71" s="163"/>
      <c r="BX71" s="164"/>
      <c r="BY71" s="159"/>
      <c r="BZ71" s="159"/>
      <c r="CA71" s="159"/>
      <c r="CB71" s="160"/>
      <c r="CC71" s="161"/>
      <c r="CD71" s="162"/>
      <c r="CE71" s="161"/>
      <c r="CF71" s="163"/>
      <c r="CG71" s="164"/>
      <c r="CH71" s="159"/>
      <c r="CI71" s="159"/>
      <c r="CJ71" s="159"/>
      <c r="CK71" s="160"/>
      <c r="CL71" s="161"/>
      <c r="CM71" s="162"/>
      <c r="CN71" s="161"/>
      <c r="CO71" s="163"/>
      <c r="CP71" s="164"/>
      <c r="CQ71" s="159"/>
      <c r="CR71" s="159"/>
      <c r="CS71" s="159"/>
      <c r="CT71" s="160"/>
      <c r="CU71" s="161"/>
      <c r="CV71" s="162"/>
      <c r="CW71" s="161"/>
      <c r="CX71" s="163"/>
      <c r="CY71" s="164"/>
      <c r="CZ71" s="159"/>
      <c r="DA71" s="159"/>
      <c r="DB71" s="159"/>
      <c r="DC71" s="160"/>
      <c r="DD71" s="161"/>
      <c r="DE71" s="162"/>
      <c r="DF71" s="161"/>
      <c r="DG71" s="163"/>
      <c r="DH71" s="164"/>
      <c r="DI71" s="159"/>
      <c r="DJ71" s="159"/>
      <c r="DK71" s="159"/>
      <c r="DL71" s="160"/>
      <c r="DM71" s="161"/>
      <c r="DN71" s="162"/>
      <c r="DO71" s="161"/>
      <c r="DP71" s="163"/>
      <c r="DQ71" s="164"/>
      <c r="DR71" s="159"/>
      <c r="DS71" s="159"/>
      <c r="DT71" s="159"/>
      <c r="DU71" s="160"/>
      <c r="DV71" s="161"/>
      <c r="DW71" s="162"/>
      <c r="DX71" s="161"/>
      <c r="DY71" s="163"/>
      <c r="DZ71" s="164"/>
      <c r="EA71" s="159"/>
      <c r="EB71" s="159"/>
      <c r="EC71" s="159"/>
      <c r="ED71" s="160"/>
      <c r="EE71" s="161"/>
      <c r="EF71" s="162"/>
      <c r="EG71" s="161"/>
      <c r="EH71" s="163"/>
      <c r="EI71" s="164"/>
      <c r="EJ71" s="159"/>
      <c r="EK71" s="159"/>
      <c r="EL71" s="159"/>
      <c r="EM71" s="160"/>
      <c r="EN71" s="161"/>
      <c r="EO71" s="162"/>
      <c r="EP71" s="161"/>
      <c r="EQ71" s="163"/>
      <c r="ER71" s="164"/>
      <c r="ES71" s="159"/>
      <c r="ET71" s="159"/>
      <c r="EU71" s="159"/>
      <c r="EV71" s="160"/>
      <c r="EW71" s="161"/>
      <c r="EX71" s="162"/>
      <c r="EY71" s="161"/>
      <c r="EZ71" s="163"/>
      <c r="FA71" s="164"/>
      <c r="FB71" s="159"/>
      <c r="FC71" s="159"/>
      <c r="FD71" s="159"/>
      <c r="FE71" s="160"/>
      <c r="FF71" s="161"/>
      <c r="FG71" s="162"/>
      <c r="FH71" s="161"/>
      <c r="FI71" s="163"/>
      <c r="FJ71" s="164"/>
      <c r="FK71" s="159"/>
      <c r="FL71" s="159"/>
      <c r="FM71" s="159"/>
      <c r="FN71" s="160"/>
      <c r="FO71" s="161"/>
      <c r="FP71" s="162"/>
      <c r="FQ71" s="161"/>
      <c r="FR71" s="163"/>
      <c r="FS71" s="164"/>
      <c r="FT71" s="159"/>
      <c r="FU71" s="159"/>
      <c r="FV71" s="159"/>
      <c r="FW71" s="160"/>
      <c r="FX71" s="161"/>
      <c r="FY71" s="162"/>
      <c r="FZ71" s="161"/>
      <c r="GA71" s="163"/>
      <c r="GB71" s="164"/>
      <c r="GC71" s="159"/>
      <c r="GD71" s="159"/>
      <c r="GE71" s="159"/>
      <c r="GF71" s="160"/>
      <c r="GG71" s="161"/>
      <c r="GH71" s="162"/>
      <c r="GI71" s="161"/>
      <c r="GJ71" s="163"/>
      <c r="GK71" s="164"/>
      <c r="GL71" s="159"/>
      <c r="GM71" s="159"/>
      <c r="GN71" s="159"/>
      <c r="GO71" s="160"/>
      <c r="GP71" s="161"/>
      <c r="GQ71" s="162"/>
      <c r="GR71" s="161"/>
      <c r="GS71" s="163"/>
      <c r="GT71" s="164"/>
      <c r="GU71" s="176"/>
      <c r="GV71" s="136"/>
      <c r="GW71" s="100"/>
      <c r="GX71" s="217"/>
      <c r="GY71" s="93"/>
      <c r="GZ71" s="116"/>
      <c r="HA71" s="116"/>
    </row>
    <row r="72" spans="1:209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4"/>
      <c r="L72" s="716"/>
      <c r="M72" s="105"/>
      <c r="N72" s="87"/>
      <c r="O72" s="173"/>
      <c r="P72" s="106"/>
      <c r="Q72" s="150">
        <f t="shared" si="3"/>
        <v>0</v>
      </c>
      <c r="R72" s="166"/>
      <c r="S72" s="166"/>
      <c r="T72" s="166"/>
      <c r="U72" s="45">
        <f t="shared" si="4"/>
        <v>0</v>
      </c>
      <c r="V72" s="157"/>
      <c r="W72" s="158"/>
      <c r="X72" s="167"/>
      <c r="Y72" s="159"/>
      <c r="Z72" s="160"/>
      <c r="AA72" s="161"/>
      <c r="AB72" s="162"/>
      <c r="AC72" s="161"/>
      <c r="AD72" s="163"/>
      <c r="AE72" s="164"/>
      <c r="AF72" s="159"/>
      <c r="AG72" s="159"/>
      <c r="AH72" s="159"/>
      <c r="AI72" s="160"/>
      <c r="AJ72" s="161"/>
      <c r="AK72" s="162"/>
      <c r="AL72" s="161"/>
      <c r="AM72" s="163"/>
      <c r="AN72" s="164"/>
      <c r="AO72" s="159"/>
      <c r="AP72" s="159"/>
      <c r="AQ72" s="159"/>
      <c r="AR72" s="160"/>
      <c r="AS72" s="161"/>
      <c r="AT72" s="162"/>
      <c r="AU72" s="161"/>
      <c r="AV72" s="163"/>
      <c r="AW72" s="164"/>
      <c r="AX72" s="159"/>
      <c r="AY72" s="159"/>
      <c r="AZ72" s="159"/>
      <c r="BA72" s="160"/>
      <c r="BB72" s="161"/>
      <c r="BC72" s="162"/>
      <c r="BD72" s="161"/>
      <c r="BE72" s="163"/>
      <c r="BF72" s="164"/>
      <c r="BG72" s="159"/>
      <c r="BH72" s="159"/>
      <c r="BI72" s="159"/>
      <c r="BJ72" s="160"/>
      <c r="BK72" s="161"/>
      <c r="BL72" s="162"/>
      <c r="BM72" s="161"/>
      <c r="BN72" s="163"/>
      <c r="BO72" s="164"/>
      <c r="BP72" s="159"/>
      <c r="BQ72" s="159"/>
      <c r="BR72" s="159"/>
      <c r="BS72" s="160"/>
      <c r="BT72" s="161"/>
      <c r="BU72" s="162"/>
      <c r="BV72" s="161"/>
      <c r="BW72" s="163"/>
      <c r="BX72" s="164"/>
      <c r="BY72" s="159"/>
      <c r="BZ72" s="159"/>
      <c r="CA72" s="159"/>
      <c r="CB72" s="160"/>
      <c r="CC72" s="161"/>
      <c r="CD72" s="162"/>
      <c r="CE72" s="161"/>
      <c r="CF72" s="163"/>
      <c r="CG72" s="164"/>
      <c r="CH72" s="159"/>
      <c r="CI72" s="159"/>
      <c r="CJ72" s="159"/>
      <c r="CK72" s="160"/>
      <c r="CL72" s="161"/>
      <c r="CM72" s="162"/>
      <c r="CN72" s="161"/>
      <c r="CO72" s="163"/>
      <c r="CP72" s="164"/>
      <c r="CQ72" s="159"/>
      <c r="CR72" s="159"/>
      <c r="CS72" s="159"/>
      <c r="CT72" s="160"/>
      <c r="CU72" s="161"/>
      <c r="CV72" s="162"/>
      <c r="CW72" s="161"/>
      <c r="CX72" s="163"/>
      <c r="CY72" s="164"/>
      <c r="CZ72" s="159"/>
      <c r="DA72" s="159"/>
      <c r="DB72" s="159"/>
      <c r="DC72" s="160"/>
      <c r="DD72" s="161"/>
      <c r="DE72" s="162"/>
      <c r="DF72" s="161"/>
      <c r="DG72" s="163"/>
      <c r="DH72" s="164"/>
      <c r="DI72" s="159"/>
      <c r="DJ72" s="159"/>
      <c r="DK72" s="159"/>
      <c r="DL72" s="160"/>
      <c r="DM72" s="161"/>
      <c r="DN72" s="162"/>
      <c r="DO72" s="161"/>
      <c r="DP72" s="163"/>
      <c r="DQ72" s="164"/>
      <c r="DR72" s="159"/>
      <c r="DS72" s="159"/>
      <c r="DT72" s="159"/>
      <c r="DU72" s="160"/>
      <c r="DV72" s="161"/>
      <c r="DW72" s="162"/>
      <c r="DX72" s="161"/>
      <c r="DY72" s="163"/>
      <c r="DZ72" s="164"/>
      <c r="EA72" s="159"/>
      <c r="EB72" s="159"/>
      <c r="EC72" s="159"/>
      <c r="ED72" s="160"/>
      <c r="EE72" s="161"/>
      <c r="EF72" s="162"/>
      <c r="EG72" s="161"/>
      <c r="EH72" s="163"/>
      <c r="EI72" s="164"/>
      <c r="EJ72" s="159"/>
      <c r="EK72" s="159"/>
      <c r="EL72" s="159"/>
      <c r="EM72" s="160"/>
      <c r="EN72" s="161"/>
      <c r="EO72" s="162"/>
      <c r="EP72" s="161"/>
      <c r="EQ72" s="163"/>
      <c r="ER72" s="164"/>
      <c r="ES72" s="159"/>
      <c r="ET72" s="159"/>
      <c r="EU72" s="159"/>
      <c r="EV72" s="160"/>
      <c r="EW72" s="161"/>
      <c r="EX72" s="162"/>
      <c r="EY72" s="161"/>
      <c r="EZ72" s="163"/>
      <c r="FA72" s="164"/>
      <c r="FB72" s="159"/>
      <c r="FC72" s="159"/>
      <c r="FD72" s="159"/>
      <c r="FE72" s="160"/>
      <c r="FF72" s="161"/>
      <c r="FG72" s="162"/>
      <c r="FH72" s="161"/>
      <c r="FI72" s="163"/>
      <c r="FJ72" s="164"/>
      <c r="FK72" s="159"/>
      <c r="FL72" s="159"/>
      <c r="FM72" s="159"/>
      <c r="FN72" s="160"/>
      <c r="FO72" s="161"/>
      <c r="FP72" s="162"/>
      <c r="FQ72" s="161"/>
      <c r="FR72" s="163"/>
      <c r="FS72" s="164"/>
      <c r="FT72" s="159"/>
      <c r="FU72" s="159"/>
      <c r="FV72" s="159"/>
      <c r="FW72" s="160"/>
      <c r="FX72" s="161"/>
      <c r="FY72" s="162"/>
      <c r="FZ72" s="161"/>
      <c r="GA72" s="163"/>
      <c r="GB72" s="164"/>
      <c r="GC72" s="159"/>
      <c r="GD72" s="159"/>
      <c r="GE72" s="159"/>
      <c r="GF72" s="160"/>
      <c r="GG72" s="161"/>
      <c r="GH72" s="162"/>
      <c r="GI72" s="161"/>
      <c r="GJ72" s="163"/>
      <c r="GK72" s="164"/>
      <c r="GL72" s="159"/>
      <c r="GM72" s="159"/>
      <c r="GN72" s="159"/>
      <c r="GO72" s="160"/>
      <c r="GP72" s="161"/>
      <c r="GQ72" s="162"/>
      <c r="GR72" s="161"/>
      <c r="GS72" s="163"/>
      <c r="GT72" s="164"/>
      <c r="GU72" s="176"/>
      <c r="GV72" s="136"/>
      <c r="GW72" s="189"/>
      <c r="GX72" s="217"/>
      <c r="GY72" s="93"/>
      <c r="GZ72" s="116"/>
      <c r="HA72" s="116"/>
    </row>
    <row r="73" spans="1:209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4"/>
      <c r="L73" s="716"/>
      <c r="M73" s="105"/>
      <c r="N73" s="87"/>
      <c r="O73" s="173"/>
      <c r="P73" s="106"/>
      <c r="Q73" s="150">
        <f t="shared" si="3"/>
        <v>0</v>
      </c>
      <c r="R73" s="166"/>
      <c r="S73" s="166"/>
      <c r="T73" s="166"/>
      <c r="U73" s="45">
        <f t="shared" si="4"/>
        <v>0</v>
      </c>
      <c r="V73" s="153"/>
      <c r="W73" s="148"/>
      <c r="X73" s="178"/>
      <c r="Y73" s="111"/>
      <c r="Z73" s="110"/>
      <c r="AA73" s="130"/>
      <c r="AB73" s="131"/>
      <c r="AC73" s="130"/>
      <c r="AD73" s="132"/>
      <c r="AE73" s="133"/>
      <c r="AF73" s="111"/>
      <c r="AG73" s="111"/>
      <c r="AH73" s="111"/>
      <c r="AI73" s="110"/>
      <c r="AJ73" s="130"/>
      <c r="AK73" s="131"/>
      <c r="AL73" s="130"/>
      <c r="AM73" s="132"/>
      <c r="AN73" s="133"/>
      <c r="AO73" s="111"/>
      <c r="AP73" s="111"/>
      <c r="AQ73" s="111"/>
      <c r="AR73" s="110"/>
      <c r="AS73" s="130"/>
      <c r="AT73" s="131"/>
      <c r="AU73" s="130"/>
      <c r="AV73" s="132"/>
      <c r="AW73" s="133"/>
      <c r="AX73" s="111"/>
      <c r="AY73" s="111"/>
      <c r="AZ73" s="111"/>
      <c r="BA73" s="110"/>
      <c r="BB73" s="130"/>
      <c r="BC73" s="131"/>
      <c r="BD73" s="130"/>
      <c r="BE73" s="132"/>
      <c r="BF73" s="133"/>
      <c r="BG73" s="111"/>
      <c r="BH73" s="111"/>
      <c r="BI73" s="111"/>
      <c r="BJ73" s="110"/>
      <c r="BK73" s="130"/>
      <c r="BL73" s="131"/>
      <c r="BM73" s="130"/>
      <c r="BN73" s="132"/>
      <c r="BO73" s="133"/>
      <c r="BP73" s="111"/>
      <c r="BQ73" s="111"/>
      <c r="BR73" s="111"/>
      <c r="BS73" s="110"/>
      <c r="BT73" s="130"/>
      <c r="BU73" s="131"/>
      <c r="BV73" s="130"/>
      <c r="BW73" s="132"/>
      <c r="BX73" s="133"/>
      <c r="BY73" s="111"/>
      <c r="BZ73" s="111"/>
      <c r="CA73" s="111"/>
      <c r="CB73" s="110"/>
      <c r="CC73" s="130"/>
      <c r="CD73" s="131"/>
      <c r="CE73" s="130"/>
      <c r="CF73" s="132"/>
      <c r="CG73" s="133"/>
      <c r="CH73" s="111"/>
      <c r="CI73" s="111"/>
      <c r="CJ73" s="111"/>
      <c r="CK73" s="110"/>
      <c r="CL73" s="130"/>
      <c r="CM73" s="131"/>
      <c r="CN73" s="130"/>
      <c r="CO73" s="132"/>
      <c r="CP73" s="133"/>
      <c r="CQ73" s="111"/>
      <c r="CR73" s="111"/>
      <c r="CS73" s="111"/>
      <c r="CT73" s="110"/>
      <c r="CU73" s="130"/>
      <c r="CV73" s="131"/>
      <c r="CW73" s="130"/>
      <c r="CX73" s="132"/>
      <c r="CY73" s="133"/>
      <c r="CZ73" s="111"/>
      <c r="DA73" s="111"/>
      <c r="DB73" s="111"/>
      <c r="DC73" s="110"/>
      <c r="DD73" s="130"/>
      <c r="DE73" s="131"/>
      <c r="DF73" s="130"/>
      <c r="DG73" s="132"/>
      <c r="DH73" s="133"/>
      <c r="DI73" s="111"/>
      <c r="DJ73" s="111"/>
      <c r="DK73" s="111"/>
      <c r="DL73" s="110"/>
      <c r="DM73" s="130"/>
      <c r="DN73" s="131"/>
      <c r="DO73" s="130"/>
      <c r="DP73" s="132"/>
      <c r="DQ73" s="133"/>
      <c r="DR73" s="111"/>
      <c r="DS73" s="111"/>
      <c r="DT73" s="111"/>
      <c r="DU73" s="110"/>
      <c r="DV73" s="130"/>
      <c r="DW73" s="131"/>
      <c r="DX73" s="130"/>
      <c r="DY73" s="132"/>
      <c r="DZ73" s="133"/>
      <c r="EA73" s="111"/>
      <c r="EB73" s="111"/>
      <c r="EC73" s="111"/>
      <c r="ED73" s="110"/>
      <c r="EE73" s="130"/>
      <c r="EF73" s="131"/>
      <c r="EG73" s="130"/>
      <c r="EH73" s="132"/>
      <c r="EI73" s="133"/>
      <c r="EJ73" s="111"/>
      <c r="EK73" s="111"/>
      <c r="EL73" s="111"/>
      <c r="EM73" s="110"/>
      <c r="EN73" s="130"/>
      <c r="EO73" s="131"/>
      <c r="EP73" s="130"/>
      <c r="EQ73" s="132"/>
      <c r="ER73" s="133"/>
      <c r="ES73" s="111"/>
      <c r="ET73" s="111"/>
      <c r="EU73" s="111"/>
      <c r="EV73" s="110"/>
      <c r="EW73" s="130"/>
      <c r="EX73" s="131"/>
      <c r="EY73" s="130"/>
      <c r="EZ73" s="132"/>
      <c r="FA73" s="133"/>
      <c r="FB73" s="111"/>
      <c r="FC73" s="111"/>
      <c r="FD73" s="111"/>
      <c r="FE73" s="110"/>
      <c r="FF73" s="130"/>
      <c r="FG73" s="131"/>
      <c r="FH73" s="130"/>
      <c r="FI73" s="132"/>
      <c r="FJ73" s="133"/>
      <c r="FK73" s="111"/>
      <c r="FL73" s="111"/>
      <c r="FM73" s="111"/>
      <c r="FN73" s="110"/>
      <c r="FO73" s="130"/>
      <c r="FP73" s="131"/>
      <c r="FQ73" s="130"/>
      <c r="FR73" s="132"/>
      <c r="FS73" s="133"/>
      <c r="FT73" s="111"/>
      <c r="FU73" s="111"/>
      <c r="FV73" s="111"/>
      <c r="FW73" s="110"/>
      <c r="FX73" s="130"/>
      <c r="FY73" s="131"/>
      <c r="FZ73" s="130"/>
      <c r="GA73" s="132"/>
      <c r="GB73" s="133"/>
      <c r="GC73" s="111"/>
      <c r="GD73" s="111"/>
      <c r="GE73" s="111"/>
      <c r="GF73" s="110"/>
      <c r="GG73" s="130"/>
      <c r="GH73" s="131"/>
      <c r="GI73" s="130"/>
      <c r="GJ73" s="132"/>
      <c r="GK73" s="133"/>
      <c r="GL73" s="111"/>
      <c r="GM73" s="111"/>
      <c r="GN73" s="111"/>
      <c r="GO73" s="110"/>
      <c r="GP73" s="130"/>
      <c r="GQ73" s="131"/>
      <c r="GR73" s="130"/>
      <c r="GS73" s="132"/>
      <c r="GT73" s="133"/>
      <c r="GU73" s="191"/>
      <c r="GV73" s="136"/>
      <c r="GW73" s="189"/>
      <c r="GX73" s="217"/>
      <c r="GY73" s="93"/>
      <c r="GZ73" s="116"/>
      <c r="HA73" s="116"/>
    </row>
    <row r="74" spans="1:209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4"/>
      <c r="L74" s="494"/>
      <c r="M74" s="105"/>
      <c r="N74" s="87"/>
      <c r="O74" s="88"/>
      <c r="P74" s="106"/>
      <c r="Q74" s="150">
        <f t="shared" si="3"/>
        <v>0</v>
      </c>
      <c r="R74" s="166"/>
      <c r="S74" s="166"/>
      <c r="T74" s="166"/>
      <c r="U74" s="45">
        <f t="shared" ref="U74" si="5">R74*P74</f>
        <v>0</v>
      </c>
      <c r="V74" s="153"/>
      <c r="W74" s="148"/>
      <c r="X74" s="178"/>
      <c r="Y74" s="111"/>
      <c r="Z74" s="110"/>
      <c r="AA74" s="130"/>
      <c r="AB74" s="131"/>
      <c r="AC74" s="130"/>
      <c r="AD74" s="132"/>
      <c r="AE74" s="133"/>
      <c r="AF74" s="111"/>
      <c r="AG74" s="111"/>
      <c r="AH74" s="111"/>
      <c r="AI74" s="110"/>
      <c r="AJ74" s="130"/>
      <c r="AK74" s="131"/>
      <c r="AL74" s="130"/>
      <c r="AM74" s="132"/>
      <c r="AN74" s="133"/>
      <c r="AO74" s="111"/>
      <c r="AP74" s="111"/>
      <c r="AQ74" s="111"/>
      <c r="AR74" s="110"/>
      <c r="AS74" s="130"/>
      <c r="AT74" s="131"/>
      <c r="AU74" s="130"/>
      <c r="AV74" s="132"/>
      <c r="AW74" s="133"/>
      <c r="AX74" s="111"/>
      <c r="AY74" s="111"/>
      <c r="AZ74" s="111"/>
      <c r="BA74" s="110"/>
      <c r="BB74" s="130"/>
      <c r="BC74" s="131"/>
      <c r="BD74" s="130"/>
      <c r="BE74" s="132"/>
      <c r="BF74" s="133"/>
      <c r="BG74" s="111"/>
      <c r="BH74" s="111"/>
      <c r="BI74" s="111"/>
      <c r="BJ74" s="110"/>
      <c r="BK74" s="130"/>
      <c r="BL74" s="131"/>
      <c r="BM74" s="130"/>
      <c r="BN74" s="132"/>
      <c r="BO74" s="133"/>
      <c r="BP74" s="111"/>
      <c r="BQ74" s="111"/>
      <c r="BR74" s="111"/>
      <c r="BS74" s="110"/>
      <c r="BT74" s="130"/>
      <c r="BU74" s="131"/>
      <c r="BV74" s="130"/>
      <c r="BW74" s="132"/>
      <c r="BX74" s="133"/>
      <c r="BY74" s="111"/>
      <c r="BZ74" s="111"/>
      <c r="CA74" s="111"/>
      <c r="CB74" s="110"/>
      <c r="CC74" s="130"/>
      <c r="CD74" s="131"/>
      <c r="CE74" s="130"/>
      <c r="CF74" s="132"/>
      <c r="CG74" s="133"/>
      <c r="CH74" s="111"/>
      <c r="CI74" s="111"/>
      <c r="CJ74" s="111"/>
      <c r="CK74" s="110"/>
      <c r="CL74" s="130"/>
      <c r="CM74" s="131"/>
      <c r="CN74" s="130"/>
      <c r="CO74" s="132"/>
      <c r="CP74" s="133"/>
      <c r="CQ74" s="111"/>
      <c r="CR74" s="111"/>
      <c r="CS74" s="111"/>
      <c r="CT74" s="110"/>
      <c r="CU74" s="130"/>
      <c r="CV74" s="131"/>
      <c r="CW74" s="130"/>
      <c r="CX74" s="132"/>
      <c r="CY74" s="133"/>
      <c r="CZ74" s="111"/>
      <c r="DA74" s="111"/>
      <c r="DB74" s="111"/>
      <c r="DC74" s="110"/>
      <c r="DD74" s="130"/>
      <c r="DE74" s="131"/>
      <c r="DF74" s="130"/>
      <c r="DG74" s="132"/>
      <c r="DH74" s="133"/>
      <c r="DI74" s="111"/>
      <c r="DJ74" s="111"/>
      <c r="DK74" s="111"/>
      <c r="DL74" s="110"/>
      <c r="DM74" s="130"/>
      <c r="DN74" s="131"/>
      <c r="DO74" s="130"/>
      <c r="DP74" s="132"/>
      <c r="DQ74" s="133"/>
      <c r="DR74" s="111"/>
      <c r="DS74" s="111"/>
      <c r="DT74" s="111"/>
      <c r="DU74" s="110"/>
      <c r="DV74" s="130"/>
      <c r="DW74" s="131"/>
      <c r="DX74" s="130"/>
      <c r="DY74" s="132"/>
      <c r="DZ74" s="133"/>
      <c r="EA74" s="111"/>
      <c r="EB74" s="111"/>
      <c r="EC74" s="111"/>
      <c r="ED74" s="110"/>
      <c r="EE74" s="130"/>
      <c r="EF74" s="131"/>
      <c r="EG74" s="130"/>
      <c r="EH74" s="132"/>
      <c r="EI74" s="133"/>
      <c r="EJ74" s="111"/>
      <c r="EK74" s="111"/>
      <c r="EL74" s="111"/>
      <c r="EM74" s="110"/>
      <c r="EN74" s="130"/>
      <c r="EO74" s="131"/>
      <c r="EP74" s="130"/>
      <c r="EQ74" s="132"/>
      <c r="ER74" s="133"/>
      <c r="ES74" s="111"/>
      <c r="ET74" s="111"/>
      <c r="EU74" s="111"/>
      <c r="EV74" s="110"/>
      <c r="EW74" s="130"/>
      <c r="EX74" s="131"/>
      <c r="EY74" s="130"/>
      <c r="EZ74" s="132"/>
      <c r="FA74" s="133"/>
      <c r="FB74" s="111"/>
      <c r="FC74" s="111"/>
      <c r="FD74" s="111"/>
      <c r="FE74" s="110"/>
      <c r="FF74" s="130"/>
      <c r="FG74" s="131"/>
      <c r="FH74" s="130"/>
      <c r="FI74" s="132"/>
      <c r="FJ74" s="133"/>
      <c r="FK74" s="111"/>
      <c r="FL74" s="111"/>
      <c r="FM74" s="111"/>
      <c r="FN74" s="110"/>
      <c r="FO74" s="130"/>
      <c r="FP74" s="131"/>
      <c r="FQ74" s="130"/>
      <c r="FR74" s="132"/>
      <c r="FS74" s="133"/>
      <c r="FT74" s="111"/>
      <c r="FU74" s="111"/>
      <c r="FV74" s="111"/>
      <c r="FW74" s="110"/>
      <c r="FX74" s="130"/>
      <c r="FY74" s="131"/>
      <c r="FZ74" s="130"/>
      <c r="GA74" s="132"/>
      <c r="GB74" s="133"/>
      <c r="GC74" s="111"/>
      <c r="GD74" s="111"/>
      <c r="GE74" s="111"/>
      <c r="GF74" s="110"/>
      <c r="GG74" s="130"/>
      <c r="GH74" s="131"/>
      <c r="GI74" s="130"/>
      <c r="GJ74" s="132"/>
      <c r="GK74" s="133"/>
      <c r="GL74" s="111"/>
      <c r="GM74" s="111"/>
      <c r="GN74" s="111"/>
      <c r="GO74" s="110"/>
      <c r="GP74" s="130"/>
      <c r="GQ74" s="131"/>
      <c r="GR74" s="130"/>
      <c r="GS74" s="132"/>
      <c r="GT74" s="133"/>
      <c r="GU74" s="191"/>
      <c r="GV74" s="136"/>
      <c r="GW74" s="192"/>
      <c r="GX74" s="217"/>
      <c r="GY74" s="93"/>
      <c r="GZ74" s="116"/>
      <c r="HA74" s="116"/>
    </row>
    <row r="75" spans="1:209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494"/>
      <c r="L75" s="494"/>
      <c r="M75" s="105"/>
      <c r="N75" s="87"/>
      <c r="O75" s="88"/>
      <c r="P75" s="106"/>
      <c r="Q75" s="150">
        <f t="shared" si="3"/>
        <v>0</v>
      </c>
      <c r="R75" s="99"/>
      <c r="S75" s="166"/>
      <c r="T75" s="166"/>
      <c r="U75" s="45">
        <f>R75*P75</f>
        <v>0</v>
      </c>
      <c r="V75" s="153"/>
      <c r="W75" s="128"/>
      <c r="X75" s="178"/>
      <c r="Y75" s="111"/>
      <c r="Z75" s="110"/>
      <c r="AA75" s="130"/>
      <c r="AB75" s="131"/>
      <c r="AC75" s="130"/>
      <c r="AD75" s="132"/>
      <c r="AE75" s="133"/>
      <c r="AF75" s="111"/>
      <c r="AG75" s="111"/>
      <c r="AH75" s="111"/>
      <c r="AI75" s="110"/>
      <c r="AJ75" s="130"/>
      <c r="AK75" s="131"/>
      <c r="AL75" s="130"/>
      <c r="AM75" s="132"/>
      <c r="AN75" s="133"/>
      <c r="AO75" s="111"/>
      <c r="AP75" s="111"/>
      <c r="AQ75" s="111"/>
      <c r="AR75" s="110"/>
      <c r="AS75" s="130"/>
      <c r="AT75" s="131"/>
      <c r="AU75" s="130"/>
      <c r="AV75" s="132"/>
      <c r="AW75" s="133"/>
      <c r="AX75" s="111"/>
      <c r="AY75" s="111"/>
      <c r="AZ75" s="111"/>
      <c r="BA75" s="110"/>
      <c r="BB75" s="130"/>
      <c r="BC75" s="131"/>
      <c r="BD75" s="130"/>
      <c r="BE75" s="132"/>
      <c r="BF75" s="133"/>
      <c r="BG75" s="111"/>
      <c r="BH75" s="111"/>
      <c r="BI75" s="111"/>
      <c r="BJ75" s="110"/>
      <c r="BK75" s="130"/>
      <c r="BL75" s="131"/>
      <c r="BM75" s="130"/>
      <c r="BN75" s="132"/>
      <c r="BO75" s="133"/>
      <c r="BP75" s="111"/>
      <c r="BQ75" s="111"/>
      <c r="BR75" s="111"/>
      <c r="BS75" s="110"/>
      <c r="BT75" s="130"/>
      <c r="BU75" s="131"/>
      <c r="BV75" s="130"/>
      <c r="BW75" s="132"/>
      <c r="BX75" s="133"/>
      <c r="BY75" s="111"/>
      <c r="BZ75" s="111"/>
      <c r="CA75" s="111"/>
      <c r="CB75" s="110"/>
      <c r="CC75" s="130"/>
      <c r="CD75" s="131"/>
      <c r="CE75" s="130"/>
      <c r="CF75" s="132"/>
      <c r="CG75" s="133"/>
      <c r="CH75" s="111"/>
      <c r="CI75" s="111"/>
      <c r="CJ75" s="111"/>
      <c r="CK75" s="110"/>
      <c r="CL75" s="130"/>
      <c r="CM75" s="131"/>
      <c r="CN75" s="130"/>
      <c r="CO75" s="132"/>
      <c r="CP75" s="133"/>
      <c r="CQ75" s="111"/>
      <c r="CR75" s="111"/>
      <c r="CS75" s="111"/>
      <c r="CT75" s="110"/>
      <c r="CU75" s="130"/>
      <c r="CV75" s="131"/>
      <c r="CW75" s="130"/>
      <c r="CX75" s="132"/>
      <c r="CY75" s="133"/>
      <c r="CZ75" s="111"/>
      <c r="DA75" s="111"/>
      <c r="DB75" s="111"/>
      <c r="DC75" s="110"/>
      <c r="DD75" s="130"/>
      <c r="DE75" s="131"/>
      <c r="DF75" s="130"/>
      <c r="DG75" s="132"/>
      <c r="DH75" s="133"/>
      <c r="DI75" s="111"/>
      <c r="DJ75" s="111"/>
      <c r="DK75" s="111"/>
      <c r="DL75" s="110"/>
      <c r="DM75" s="130"/>
      <c r="DN75" s="131"/>
      <c r="DO75" s="130"/>
      <c r="DP75" s="132"/>
      <c r="DQ75" s="133"/>
      <c r="DR75" s="111"/>
      <c r="DS75" s="111"/>
      <c r="DT75" s="111"/>
      <c r="DU75" s="110"/>
      <c r="DV75" s="130"/>
      <c r="DW75" s="131"/>
      <c r="DX75" s="130"/>
      <c r="DY75" s="132"/>
      <c r="DZ75" s="133"/>
      <c r="EA75" s="111"/>
      <c r="EB75" s="111"/>
      <c r="EC75" s="111"/>
      <c r="ED75" s="110"/>
      <c r="EE75" s="130"/>
      <c r="EF75" s="131"/>
      <c r="EG75" s="130"/>
      <c r="EH75" s="132"/>
      <c r="EI75" s="133"/>
      <c r="EJ75" s="111"/>
      <c r="EK75" s="111"/>
      <c r="EL75" s="111"/>
      <c r="EM75" s="110"/>
      <c r="EN75" s="130"/>
      <c r="EO75" s="131"/>
      <c r="EP75" s="130"/>
      <c r="EQ75" s="132"/>
      <c r="ER75" s="133"/>
      <c r="ES75" s="111"/>
      <c r="ET75" s="111"/>
      <c r="EU75" s="111"/>
      <c r="EV75" s="110"/>
      <c r="EW75" s="130"/>
      <c r="EX75" s="131"/>
      <c r="EY75" s="130"/>
      <c r="EZ75" s="132"/>
      <c r="FA75" s="133"/>
      <c r="FB75" s="111"/>
      <c r="FC75" s="111"/>
      <c r="FD75" s="111"/>
      <c r="FE75" s="110"/>
      <c r="FF75" s="130"/>
      <c r="FG75" s="131"/>
      <c r="FH75" s="130"/>
      <c r="FI75" s="132"/>
      <c r="FJ75" s="133"/>
      <c r="FK75" s="111"/>
      <c r="FL75" s="111"/>
      <c r="FM75" s="111"/>
      <c r="FN75" s="110"/>
      <c r="FO75" s="130"/>
      <c r="FP75" s="131"/>
      <c r="FQ75" s="130"/>
      <c r="FR75" s="132"/>
      <c r="FS75" s="133"/>
      <c r="FT75" s="111"/>
      <c r="FU75" s="111"/>
      <c r="FV75" s="111"/>
      <c r="FW75" s="110"/>
      <c r="FX75" s="130"/>
      <c r="FY75" s="131"/>
      <c r="FZ75" s="130"/>
      <c r="GA75" s="132"/>
      <c r="GB75" s="133"/>
      <c r="GC75" s="111"/>
      <c r="GD75" s="111"/>
      <c r="GE75" s="111"/>
      <c r="GF75" s="110"/>
      <c r="GG75" s="130"/>
      <c r="GH75" s="131"/>
      <c r="GI75" s="130"/>
      <c r="GJ75" s="132"/>
      <c r="GK75" s="133"/>
      <c r="GL75" s="111"/>
      <c r="GM75" s="111"/>
      <c r="GN75" s="111"/>
      <c r="GO75" s="110"/>
      <c r="GP75" s="130"/>
      <c r="GQ75" s="131"/>
      <c r="GR75" s="130"/>
      <c r="GS75" s="132"/>
      <c r="GT75" s="133"/>
      <c r="GU75" s="194"/>
      <c r="GV75" s="136"/>
      <c r="GW75" s="122"/>
      <c r="GX75" s="217"/>
      <c r="GY75" s="93"/>
      <c r="GZ75" s="116"/>
      <c r="HA75" s="116"/>
    </row>
    <row r="76" spans="1:209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494"/>
      <c r="L76" s="494"/>
      <c r="M76" s="105"/>
      <c r="N76" s="87"/>
      <c r="O76" s="88"/>
      <c r="P76" s="106"/>
      <c r="Q76" s="150">
        <f t="shared" si="0"/>
        <v>0</v>
      </c>
      <c r="R76" s="166"/>
      <c r="S76" s="166"/>
      <c r="T76" s="166"/>
      <c r="U76" s="45">
        <f>R76*P76</f>
        <v>0</v>
      </c>
      <c r="V76" s="153"/>
      <c r="W76" s="148"/>
      <c r="X76" s="178"/>
      <c r="Y76" s="111"/>
      <c r="Z76" s="110"/>
      <c r="AA76" s="130"/>
      <c r="AB76" s="131"/>
      <c r="AC76" s="130"/>
      <c r="AD76" s="132"/>
      <c r="AE76" s="133"/>
      <c r="AF76" s="111"/>
      <c r="AG76" s="111"/>
      <c r="AH76" s="111"/>
      <c r="AI76" s="110"/>
      <c r="AJ76" s="130"/>
      <c r="AK76" s="131"/>
      <c r="AL76" s="130"/>
      <c r="AM76" s="132"/>
      <c r="AN76" s="133"/>
      <c r="AO76" s="111"/>
      <c r="AP76" s="111"/>
      <c r="AQ76" s="111"/>
      <c r="AR76" s="110"/>
      <c r="AS76" s="130"/>
      <c r="AT76" s="131"/>
      <c r="AU76" s="130"/>
      <c r="AV76" s="132"/>
      <c r="AW76" s="133"/>
      <c r="AX76" s="111"/>
      <c r="AY76" s="111"/>
      <c r="AZ76" s="111"/>
      <c r="BA76" s="110"/>
      <c r="BB76" s="130"/>
      <c r="BC76" s="131"/>
      <c r="BD76" s="130"/>
      <c r="BE76" s="132"/>
      <c r="BF76" s="133"/>
      <c r="BG76" s="111"/>
      <c r="BH76" s="111"/>
      <c r="BI76" s="111"/>
      <c r="BJ76" s="110"/>
      <c r="BK76" s="130"/>
      <c r="BL76" s="131"/>
      <c r="BM76" s="130"/>
      <c r="BN76" s="132"/>
      <c r="BO76" s="133"/>
      <c r="BP76" s="111"/>
      <c r="BQ76" s="111"/>
      <c r="BR76" s="111"/>
      <c r="BS76" s="110"/>
      <c r="BT76" s="130"/>
      <c r="BU76" s="131"/>
      <c r="BV76" s="130"/>
      <c r="BW76" s="132"/>
      <c r="BX76" s="133"/>
      <c r="BY76" s="111"/>
      <c r="BZ76" s="111"/>
      <c r="CA76" s="111"/>
      <c r="CB76" s="110"/>
      <c r="CC76" s="130"/>
      <c r="CD76" s="131"/>
      <c r="CE76" s="130"/>
      <c r="CF76" s="132"/>
      <c r="CG76" s="133"/>
      <c r="CH76" s="111"/>
      <c r="CI76" s="111"/>
      <c r="CJ76" s="111"/>
      <c r="CK76" s="110"/>
      <c r="CL76" s="130"/>
      <c r="CM76" s="131"/>
      <c r="CN76" s="130"/>
      <c r="CO76" s="132"/>
      <c r="CP76" s="133"/>
      <c r="CQ76" s="111"/>
      <c r="CR76" s="111"/>
      <c r="CS76" s="111"/>
      <c r="CT76" s="110"/>
      <c r="CU76" s="130"/>
      <c r="CV76" s="131"/>
      <c r="CW76" s="130"/>
      <c r="CX76" s="132"/>
      <c r="CY76" s="133"/>
      <c r="CZ76" s="111"/>
      <c r="DA76" s="111"/>
      <c r="DB76" s="111"/>
      <c r="DC76" s="110"/>
      <c r="DD76" s="130"/>
      <c r="DE76" s="131"/>
      <c r="DF76" s="130"/>
      <c r="DG76" s="132"/>
      <c r="DH76" s="133"/>
      <c r="DI76" s="111"/>
      <c r="DJ76" s="111"/>
      <c r="DK76" s="111"/>
      <c r="DL76" s="110"/>
      <c r="DM76" s="130"/>
      <c r="DN76" s="131"/>
      <c r="DO76" s="130"/>
      <c r="DP76" s="132"/>
      <c r="DQ76" s="133"/>
      <c r="DR76" s="111"/>
      <c r="DS76" s="111"/>
      <c r="DT76" s="111"/>
      <c r="DU76" s="110"/>
      <c r="DV76" s="130"/>
      <c r="DW76" s="131"/>
      <c r="DX76" s="130"/>
      <c r="DY76" s="132"/>
      <c r="DZ76" s="133"/>
      <c r="EA76" s="111"/>
      <c r="EB76" s="111"/>
      <c r="EC76" s="111"/>
      <c r="ED76" s="110"/>
      <c r="EE76" s="130"/>
      <c r="EF76" s="131"/>
      <c r="EG76" s="130"/>
      <c r="EH76" s="132"/>
      <c r="EI76" s="133"/>
      <c r="EJ76" s="111"/>
      <c r="EK76" s="111"/>
      <c r="EL76" s="111"/>
      <c r="EM76" s="110"/>
      <c r="EN76" s="130"/>
      <c r="EO76" s="131"/>
      <c r="EP76" s="130"/>
      <c r="EQ76" s="132"/>
      <c r="ER76" s="133"/>
      <c r="ES76" s="111"/>
      <c r="ET76" s="111"/>
      <c r="EU76" s="111"/>
      <c r="EV76" s="110"/>
      <c r="EW76" s="130"/>
      <c r="EX76" s="131"/>
      <c r="EY76" s="130"/>
      <c r="EZ76" s="132"/>
      <c r="FA76" s="133"/>
      <c r="FB76" s="111"/>
      <c r="FC76" s="111"/>
      <c r="FD76" s="111"/>
      <c r="FE76" s="110"/>
      <c r="FF76" s="130"/>
      <c r="FG76" s="131"/>
      <c r="FH76" s="130"/>
      <c r="FI76" s="132"/>
      <c r="FJ76" s="133"/>
      <c r="FK76" s="111"/>
      <c r="FL76" s="111"/>
      <c r="FM76" s="111"/>
      <c r="FN76" s="110"/>
      <c r="FO76" s="130"/>
      <c r="FP76" s="131"/>
      <c r="FQ76" s="130"/>
      <c r="FR76" s="132"/>
      <c r="FS76" s="133"/>
      <c r="FT76" s="111"/>
      <c r="FU76" s="111"/>
      <c r="FV76" s="111"/>
      <c r="FW76" s="110"/>
      <c r="FX76" s="130"/>
      <c r="FY76" s="131"/>
      <c r="FZ76" s="130"/>
      <c r="GA76" s="132"/>
      <c r="GB76" s="133"/>
      <c r="GC76" s="111"/>
      <c r="GD76" s="111"/>
      <c r="GE76" s="111"/>
      <c r="GF76" s="110"/>
      <c r="GG76" s="130"/>
      <c r="GH76" s="131"/>
      <c r="GI76" s="130"/>
      <c r="GJ76" s="132"/>
      <c r="GK76" s="133"/>
      <c r="GL76" s="111"/>
      <c r="GM76" s="111"/>
      <c r="GN76" s="111"/>
      <c r="GO76" s="110"/>
      <c r="GP76" s="130"/>
      <c r="GQ76" s="131"/>
      <c r="GR76" s="130"/>
      <c r="GS76" s="132"/>
      <c r="GT76" s="133"/>
      <c r="GU76" s="186"/>
      <c r="GV76" s="136"/>
      <c r="GW76" s="122"/>
      <c r="GX76" s="217"/>
      <c r="GY76" s="93"/>
      <c r="GZ76" s="116"/>
      <c r="HA76" s="116"/>
    </row>
    <row r="77" spans="1:209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494"/>
      <c r="L77" s="494"/>
      <c r="M77" s="105"/>
      <c r="N77" s="87"/>
      <c r="O77" s="88"/>
      <c r="P77" s="106"/>
      <c r="Q77" s="150">
        <f t="shared" si="0"/>
        <v>0</v>
      </c>
      <c r="R77" s="166"/>
      <c r="S77" s="166"/>
      <c r="T77" s="166"/>
      <c r="U77" s="45">
        <f>R77*P77</f>
        <v>0</v>
      </c>
      <c r="V77" s="153"/>
      <c r="W77" s="148"/>
      <c r="X77" s="178"/>
      <c r="Y77" s="111"/>
      <c r="Z77" s="110"/>
      <c r="AA77" s="130"/>
      <c r="AB77" s="131"/>
      <c r="AC77" s="130"/>
      <c r="AD77" s="132"/>
      <c r="AE77" s="133"/>
      <c r="AF77" s="111"/>
      <c r="AG77" s="111"/>
      <c r="AH77" s="111"/>
      <c r="AI77" s="110"/>
      <c r="AJ77" s="130"/>
      <c r="AK77" s="131"/>
      <c r="AL77" s="130"/>
      <c r="AM77" s="132"/>
      <c r="AN77" s="133"/>
      <c r="AO77" s="111"/>
      <c r="AP77" s="111"/>
      <c r="AQ77" s="111"/>
      <c r="AR77" s="110"/>
      <c r="AS77" s="130"/>
      <c r="AT77" s="131"/>
      <c r="AU77" s="130"/>
      <c r="AV77" s="132"/>
      <c r="AW77" s="133"/>
      <c r="AX77" s="111"/>
      <c r="AY77" s="111"/>
      <c r="AZ77" s="111"/>
      <c r="BA77" s="110"/>
      <c r="BB77" s="130"/>
      <c r="BC77" s="131"/>
      <c r="BD77" s="130"/>
      <c r="BE77" s="132"/>
      <c r="BF77" s="133"/>
      <c r="BG77" s="111"/>
      <c r="BH77" s="111"/>
      <c r="BI77" s="111"/>
      <c r="BJ77" s="110"/>
      <c r="BK77" s="130"/>
      <c r="BL77" s="131"/>
      <c r="BM77" s="130"/>
      <c r="BN77" s="132"/>
      <c r="BO77" s="133"/>
      <c r="BP77" s="111"/>
      <c r="BQ77" s="111"/>
      <c r="BR77" s="111"/>
      <c r="BS77" s="110"/>
      <c r="BT77" s="130"/>
      <c r="BU77" s="131"/>
      <c r="BV77" s="130"/>
      <c r="BW77" s="132"/>
      <c r="BX77" s="133"/>
      <c r="BY77" s="111"/>
      <c r="BZ77" s="111"/>
      <c r="CA77" s="111"/>
      <c r="CB77" s="110"/>
      <c r="CC77" s="130"/>
      <c r="CD77" s="131"/>
      <c r="CE77" s="130"/>
      <c r="CF77" s="132"/>
      <c r="CG77" s="133"/>
      <c r="CH77" s="111"/>
      <c r="CI77" s="111"/>
      <c r="CJ77" s="111"/>
      <c r="CK77" s="110"/>
      <c r="CL77" s="130"/>
      <c r="CM77" s="131"/>
      <c r="CN77" s="130"/>
      <c r="CO77" s="132"/>
      <c r="CP77" s="133"/>
      <c r="CQ77" s="111"/>
      <c r="CR77" s="111"/>
      <c r="CS77" s="111"/>
      <c r="CT77" s="110"/>
      <c r="CU77" s="130"/>
      <c r="CV77" s="131"/>
      <c r="CW77" s="130"/>
      <c r="CX77" s="132"/>
      <c r="CY77" s="133"/>
      <c r="CZ77" s="111"/>
      <c r="DA77" s="111"/>
      <c r="DB77" s="111"/>
      <c r="DC77" s="110"/>
      <c r="DD77" s="130"/>
      <c r="DE77" s="131"/>
      <c r="DF77" s="130"/>
      <c r="DG77" s="132"/>
      <c r="DH77" s="133"/>
      <c r="DI77" s="111"/>
      <c r="DJ77" s="111"/>
      <c r="DK77" s="111"/>
      <c r="DL77" s="110"/>
      <c r="DM77" s="130"/>
      <c r="DN77" s="131"/>
      <c r="DO77" s="130"/>
      <c r="DP77" s="132"/>
      <c r="DQ77" s="133"/>
      <c r="DR77" s="111"/>
      <c r="DS77" s="111"/>
      <c r="DT77" s="111"/>
      <c r="DU77" s="110"/>
      <c r="DV77" s="130"/>
      <c r="DW77" s="131"/>
      <c r="DX77" s="130"/>
      <c r="DY77" s="132"/>
      <c r="DZ77" s="133"/>
      <c r="EA77" s="111"/>
      <c r="EB77" s="111"/>
      <c r="EC77" s="111"/>
      <c r="ED77" s="110"/>
      <c r="EE77" s="130"/>
      <c r="EF77" s="131"/>
      <c r="EG77" s="130"/>
      <c r="EH77" s="132"/>
      <c r="EI77" s="133"/>
      <c r="EJ77" s="111"/>
      <c r="EK77" s="111"/>
      <c r="EL77" s="111"/>
      <c r="EM77" s="110"/>
      <c r="EN77" s="130"/>
      <c r="EO77" s="131"/>
      <c r="EP77" s="130"/>
      <c r="EQ77" s="132"/>
      <c r="ER77" s="133"/>
      <c r="ES77" s="111"/>
      <c r="ET77" s="111"/>
      <c r="EU77" s="111"/>
      <c r="EV77" s="110"/>
      <c r="EW77" s="130"/>
      <c r="EX77" s="131"/>
      <c r="EY77" s="130"/>
      <c r="EZ77" s="132"/>
      <c r="FA77" s="133"/>
      <c r="FB77" s="111"/>
      <c r="FC77" s="111"/>
      <c r="FD77" s="111"/>
      <c r="FE77" s="110"/>
      <c r="FF77" s="130"/>
      <c r="FG77" s="131"/>
      <c r="FH77" s="130"/>
      <c r="FI77" s="132"/>
      <c r="FJ77" s="133"/>
      <c r="FK77" s="111"/>
      <c r="FL77" s="111"/>
      <c r="FM77" s="111"/>
      <c r="FN77" s="110"/>
      <c r="FO77" s="130"/>
      <c r="FP77" s="131"/>
      <c r="FQ77" s="130"/>
      <c r="FR77" s="132"/>
      <c r="FS77" s="133"/>
      <c r="FT77" s="111"/>
      <c r="FU77" s="111"/>
      <c r="FV77" s="111"/>
      <c r="FW77" s="110"/>
      <c r="FX77" s="130"/>
      <c r="FY77" s="131"/>
      <c r="FZ77" s="130"/>
      <c r="GA77" s="132"/>
      <c r="GB77" s="133"/>
      <c r="GC77" s="111"/>
      <c r="GD77" s="111"/>
      <c r="GE77" s="111"/>
      <c r="GF77" s="110"/>
      <c r="GG77" s="130"/>
      <c r="GH77" s="131"/>
      <c r="GI77" s="130"/>
      <c r="GJ77" s="132"/>
      <c r="GK77" s="133"/>
      <c r="GL77" s="111"/>
      <c r="GM77" s="111"/>
      <c r="GN77" s="111"/>
      <c r="GO77" s="110"/>
      <c r="GP77" s="130"/>
      <c r="GQ77" s="131"/>
      <c r="GR77" s="130"/>
      <c r="GS77" s="132"/>
      <c r="GT77" s="133"/>
      <c r="GU77" s="135"/>
      <c r="GV77" s="136"/>
      <c r="GW77" s="195"/>
      <c r="GX77" s="217"/>
      <c r="GY77" s="93"/>
      <c r="GZ77" s="116"/>
      <c r="HA77" s="116"/>
    </row>
    <row r="78" spans="1:209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494"/>
      <c r="L78" s="494"/>
      <c r="M78" s="105"/>
      <c r="N78" s="87"/>
      <c r="O78" s="88"/>
      <c r="P78" s="106"/>
      <c r="Q78" s="150">
        <f t="shared" si="0"/>
        <v>0</v>
      </c>
      <c r="R78" s="166"/>
      <c r="S78" s="166"/>
      <c r="T78" s="166"/>
      <c r="U78" s="45">
        <f>R78*P78</f>
        <v>0</v>
      </c>
      <c r="V78" s="196"/>
      <c r="W78" s="197"/>
      <c r="X78" s="198"/>
      <c r="Y78" s="111"/>
      <c r="Z78" s="110"/>
      <c r="AA78" s="130"/>
      <c r="AB78" s="131"/>
      <c r="AC78" s="130"/>
      <c r="AD78" s="132"/>
      <c r="AE78" s="133"/>
      <c r="AF78" s="111"/>
      <c r="AG78" s="111"/>
      <c r="AH78" s="111"/>
      <c r="AI78" s="110"/>
      <c r="AJ78" s="130"/>
      <c r="AK78" s="131"/>
      <c r="AL78" s="130"/>
      <c r="AM78" s="132"/>
      <c r="AN78" s="133"/>
      <c r="AO78" s="111"/>
      <c r="AP78" s="111"/>
      <c r="AQ78" s="111"/>
      <c r="AR78" s="110"/>
      <c r="AS78" s="130"/>
      <c r="AT78" s="131"/>
      <c r="AU78" s="130"/>
      <c r="AV78" s="132"/>
      <c r="AW78" s="133"/>
      <c r="AX78" s="111"/>
      <c r="AY78" s="111"/>
      <c r="AZ78" s="111"/>
      <c r="BA78" s="110"/>
      <c r="BB78" s="130"/>
      <c r="BC78" s="131"/>
      <c r="BD78" s="130"/>
      <c r="BE78" s="132"/>
      <c r="BF78" s="133"/>
      <c r="BG78" s="111"/>
      <c r="BH78" s="111"/>
      <c r="BI78" s="111"/>
      <c r="BJ78" s="110"/>
      <c r="BK78" s="130"/>
      <c r="BL78" s="131"/>
      <c r="BM78" s="130"/>
      <c r="BN78" s="132"/>
      <c r="BO78" s="133"/>
      <c r="BP78" s="111"/>
      <c r="BQ78" s="111"/>
      <c r="BR78" s="111"/>
      <c r="BS78" s="110"/>
      <c r="BT78" s="130"/>
      <c r="BU78" s="131"/>
      <c r="BV78" s="130"/>
      <c r="BW78" s="132"/>
      <c r="BX78" s="133"/>
      <c r="BY78" s="111"/>
      <c r="BZ78" s="111"/>
      <c r="CA78" s="111"/>
      <c r="CB78" s="110"/>
      <c r="CC78" s="130"/>
      <c r="CD78" s="131"/>
      <c r="CE78" s="130"/>
      <c r="CF78" s="132"/>
      <c r="CG78" s="133"/>
      <c r="CH78" s="111"/>
      <c r="CI78" s="111"/>
      <c r="CJ78" s="111"/>
      <c r="CK78" s="110"/>
      <c r="CL78" s="130"/>
      <c r="CM78" s="131"/>
      <c r="CN78" s="130"/>
      <c r="CO78" s="132"/>
      <c r="CP78" s="133"/>
      <c r="CQ78" s="111"/>
      <c r="CR78" s="111"/>
      <c r="CS78" s="111"/>
      <c r="CT78" s="110"/>
      <c r="CU78" s="130"/>
      <c r="CV78" s="131"/>
      <c r="CW78" s="130"/>
      <c r="CX78" s="132"/>
      <c r="CY78" s="133"/>
      <c r="CZ78" s="111"/>
      <c r="DA78" s="111"/>
      <c r="DB78" s="111"/>
      <c r="DC78" s="110"/>
      <c r="DD78" s="130"/>
      <c r="DE78" s="131"/>
      <c r="DF78" s="130"/>
      <c r="DG78" s="132"/>
      <c r="DH78" s="133"/>
      <c r="DI78" s="111"/>
      <c r="DJ78" s="111"/>
      <c r="DK78" s="111"/>
      <c r="DL78" s="110"/>
      <c r="DM78" s="130"/>
      <c r="DN78" s="131"/>
      <c r="DO78" s="130"/>
      <c r="DP78" s="132"/>
      <c r="DQ78" s="133"/>
      <c r="DR78" s="111"/>
      <c r="DS78" s="111"/>
      <c r="DT78" s="111"/>
      <c r="DU78" s="110"/>
      <c r="DV78" s="130"/>
      <c r="DW78" s="131"/>
      <c r="DX78" s="130"/>
      <c r="DY78" s="132"/>
      <c r="DZ78" s="133"/>
      <c r="EA78" s="111"/>
      <c r="EB78" s="111"/>
      <c r="EC78" s="111"/>
      <c r="ED78" s="110"/>
      <c r="EE78" s="130"/>
      <c r="EF78" s="131"/>
      <c r="EG78" s="130"/>
      <c r="EH78" s="132"/>
      <c r="EI78" s="133"/>
      <c r="EJ78" s="111"/>
      <c r="EK78" s="111"/>
      <c r="EL78" s="111"/>
      <c r="EM78" s="110"/>
      <c r="EN78" s="130"/>
      <c r="EO78" s="131"/>
      <c r="EP78" s="130"/>
      <c r="EQ78" s="132"/>
      <c r="ER78" s="133"/>
      <c r="ES78" s="111"/>
      <c r="ET78" s="111"/>
      <c r="EU78" s="111"/>
      <c r="EV78" s="110"/>
      <c r="EW78" s="130"/>
      <c r="EX78" s="131"/>
      <c r="EY78" s="130"/>
      <c r="EZ78" s="132"/>
      <c r="FA78" s="133"/>
      <c r="FB78" s="111"/>
      <c r="FC78" s="111"/>
      <c r="FD78" s="111"/>
      <c r="FE78" s="110"/>
      <c r="FF78" s="130"/>
      <c r="FG78" s="131"/>
      <c r="FH78" s="130"/>
      <c r="FI78" s="132"/>
      <c r="FJ78" s="133"/>
      <c r="FK78" s="111"/>
      <c r="FL78" s="111"/>
      <c r="FM78" s="111"/>
      <c r="FN78" s="110"/>
      <c r="FO78" s="130"/>
      <c r="FP78" s="131"/>
      <c r="FQ78" s="130"/>
      <c r="FR78" s="132"/>
      <c r="FS78" s="133"/>
      <c r="FT78" s="111"/>
      <c r="FU78" s="111"/>
      <c r="FV78" s="111"/>
      <c r="FW78" s="110"/>
      <c r="FX78" s="130"/>
      <c r="FY78" s="131"/>
      <c r="FZ78" s="130"/>
      <c r="GA78" s="132"/>
      <c r="GB78" s="133"/>
      <c r="GC78" s="111"/>
      <c r="GD78" s="111"/>
      <c r="GE78" s="111"/>
      <c r="GF78" s="110"/>
      <c r="GG78" s="130"/>
      <c r="GH78" s="131"/>
      <c r="GI78" s="130"/>
      <c r="GJ78" s="132"/>
      <c r="GK78" s="133"/>
      <c r="GL78" s="111"/>
      <c r="GM78" s="111"/>
      <c r="GN78" s="111"/>
      <c r="GO78" s="110"/>
      <c r="GP78" s="130"/>
      <c r="GQ78" s="131"/>
      <c r="GR78" s="130"/>
      <c r="GS78" s="132"/>
      <c r="GT78" s="133"/>
      <c r="GU78" s="135"/>
      <c r="GV78" s="136"/>
      <c r="GW78" s="195"/>
      <c r="GX78" s="217"/>
      <c r="GY78" s="93"/>
      <c r="GZ78" s="116"/>
      <c r="HA78" s="116"/>
    </row>
    <row r="79" spans="1:209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494"/>
      <c r="L79" s="494"/>
      <c r="M79" s="105"/>
      <c r="N79" s="87"/>
      <c r="O79" s="88"/>
      <c r="P79" s="106"/>
      <c r="Q79" s="150">
        <f t="shared" si="0"/>
        <v>0</v>
      </c>
      <c r="R79" s="166"/>
      <c r="S79" s="166"/>
      <c r="T79" s="199"/>
      <c r="U79" s="45">
        <f t="shared" si="2"/>
        <v>0</v>
      </c>
      <c r="V79" s="196"/>
      <c r="W79" s="148"/>
      <c r="X79" s="198"/>
      <c r="Y79" s="111"/>
      <c r="Z79" s="110"/>
      <c r="AA79" s="130"/>
      <c r="AB79" s="131"/>
      <c r="AC79" s="130"/>
      <c r="AD79" s="132"/>
      <c r="AE79" s="133"/>
      <c r="AF79" s="111"/>
      <c r="AG79" s="111"/>
      <c r="AH79" s="111"/>
      <c r="AI79" s="110"/>
      <c r="AJ79" s="130"/>
      <c r="AK79" s="131"/>
      <c r="AL79" s="130"/>
      <c r="AM79" s="132"/>
      <c r="AN79" s="133"/>
      <c r="AO79" s="111"/>
      <c r="AP79" s="111"/>
      <c r="AQ79" s="111"/>
      <c r="AR79" s="110"/>
      <c r="AS79" s="130"/>
      <c r="AT79" s="131"/>
      <c r="AU79" s="130"/>
      <c r="AV79" s="132"/>
      <c r="AW79" s="133"/>
      <c r="AX79" s="111"/>
      <c r="AY79" s="111"/>
      <c r="AZ79" s="111"/>
      <c r="BA79" s="110"/>
      <c r="BB79" s="130"/>
      <c r="BC79" s="131"/>
      <c r="BD79" s="130"/>
      <c r="BE79" s="132"/>
      <c r="BF79" s="133"/>
      <c r="BG79" s="111"/>
      <c r="BH79" s="111"/>
      <c r="BI79" s="111"/>
      <c r="BJ79" s="110"/>
      <c r="BK79" s="130"/>
      <c r="BL79" s="131"/>
      <c r="BM79" s="130"/>
      <c r="BN79" s="132"/>
      <c r="BO79" s="133"/>
      <c r="BP79" s="111"/>
      <c r="BQ79" s="111"/>
      <c r="BR79" s="111"/>
      <c r="BS79" s="110"/>
      <c r="BT79" s="130"/>
      <c r="BU79" s="131"/>
      <c r="BV79" s="130"/>
      <c r="BW79" s="132"/>
      <c r="BX79" s="133"/>
      <c r="BY79" s="111"/>
      <c r="BZ79" s="111"/>
      <c r="CA79" s="111"/>
      <c r="CB79" s="110"/>
      <c r="CC79" s="130"/>
      <c r="CD79" s="131"/>
      <c r="CE79" s="130"/>
      <c r="CF79" s="132"/>
      <c r="CG79" s="133"/>
      <c r="CH79" s="111"/>
      <c r="CI79" s="111"/>
      <c r="CJ79" s="111"/>
      <c r="CK79" s="110"/>
      <c r="CL79" s="130"/>
      <c r="CM79" s="131"/>
      <c r="CN79" s="130"/>
      <c r="CO79" s="132"/>
      <c r="CP79" s="133"/>
      <c r="CQ79" s="111"/>
      <c r="CR79" s="111"/>
      <c r="CS79" s="111"/>
      <c r="CT79" s="110"/>
      <c r="CU79" s="130"/>
      <c r="CV79" s="131"/>
      <c r="CW79" s="130"/>
      <c r="CX79" s="132"/>
      <c r="CY79" s="133"/>
      <c r="CZ79" s="111"/>
      <c r="DA79" s="111"/>
      <c r="DB79" s="111"/>
      <c r="DC79" s="110"/>
      <c r="DD79" s="130"/>
      <c r="DE79" s="131"/>
      <c r="DF79" s="130"/>
      <c r="DG79" s="132"/>
      <c r="DH79" s="133"/>
      <c r="DI79" s="111"/>
      <c r="DJ79" s="111"/>
      <c r="DK79" s="111"/>
      <c r="DL79" s="110"/>
      <c r="DM79" s="130"/>
      <c r="DN79" s="131"/>
      <c r="DO79" s="130"/>
      <c r="DP79" s="132"/>
      <c r="DQ79" s="133"/>
      <c r="DR79" s="111"/>
      <c r="DS79" s="111"/>
      <c r="DT79" s="111"/>
      <c r="DU79" s="110"/>
      <c r="DV79" s="130"/>
      <c r="DW79" s="131"/>
      <c r="DX79" s="130"/>
      <c r="DY79" s="132"/>
      <c r="DZ79" s="133"/>
      <c r="EA79" s="111"/>
      <c r="EB79" s="111"/>
      <c r="EC79" s="111"/>
      <c r="ED79" s="110"/>
      <c r="EE79" s="130"/>
      <c r="EF79" s="131"/>
      <c r="EG79" s="130"/>
      <c r="EH79" s="132"/>
      <c r="EI79" s="133"/>
      <c r="EJ79" s="111"/>
      <c r="EK79" s="111"/>
      <c r="EL79" s="111"/>
      <c r="EM79" s="110"/>
      <c r="EN79" s="130"/>
      <c r="EO79" s="131"/>
      <c r="EP79" s="130"/>
      <c r="EQ79" s="132"/>
      <c r="ER79" s="133"/>
      <c r="ES79" s="111"/>
      <c r="ET79" s="111"/>
      <c r="EU79" s="111"/>
      <c r="EV79" s="110"/>
      <c r="EW79" s="130"/>
      <c r="EX79" s="131"/>
      <c r="EY79" s="130"/>
      <c r="EZ79" s="132"/>
      <c r="FA79" s="133"/>
      <c r="FB79" s="111"/>
      <c r="FC79" s="111"/>
      <c r="FD79" s="111"/>
      <c r="FE79" s="110"/>
      <c r="FF79" s="130"/>
      <c r="FG79" s="131"/>
      <c r="FH79" s="130"/>
      <c r="FI79" s="132"/>
      <c r="FJ79" s="133"/>
      <c r="FK79" s="111"/>
      <c r="FL79" s="111"/>
      <c r="FM79" s="111"/>
      <c r="FN79" s="110"/>
      <c r="FO79" s="130"/>
      <c r="FP79" s="131"/>
      <c r="FQ79" s="130"/>
      <c r="FR79" s="132"/>
      <c r="FS79" s="133"/>
      <c r="FT79" s="111"/>
      <c r="FU79" s="111"/>
      <c r="FV79" s="111"/>
      <c r="FW79" s="110"/>
      <c r="FX79" s="130"/>
      <c r="FY79" s="131"/>
      <c r="FZ79" s="130"/>
      <c r="GA79" s="132"/>
      <c r="GB79" s="133"/>
      <c r="GC79" s="111"/>
      <c r="GD79" s="111"/>
      <c r="GE79" s="111"/>
      <c r="GF79" s="110"/>
      <c r="GG79" s="130"/>
      <c r="GH79" s="131"/>
      <c r="GI79" s="130"/>
      <c r="GJ79" s="132"/>
      <c r="GK79" s="133"/>
      <c r="GL79" s="111"/>
      <c r="GM79" s="111"/>
      <c r="GN79" s="111"/>
      <c r="GO79" s="110"/>
      <c r="GP79" s="130"/>
      <c r="GQ79" s="131"/>
      <c r="GR79" s="130"/>
      <c r="GS79" s="132"/>
      <c r="GT79" s="133"/>
      <c r="GU79" s="135"/>
      <c r="GV79" s="136"/>
      <c r="GW79" s="195"/>
      <c r="GX79" s="217"/>
      <c r="GY79" s="93"/>
      <c r="GZ79" s="116"/>
    </row>
    <row r="80" spans="1:209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494"/>
      <c r="L80" s="494"/>
      <c r="M80" s="105"/>
      <c r="N80" s="87"/>
      <c r="O80" s="88"/>
      <c r="P80" s="106"/>
      <c r="Q80" s="150">
        <f t="shared" si="0"/>
        <v>0</v>
      </c>
      <c r="R80" s="166"/>
      <c r="S80" s="166"/>
      <c r="T80" s="166"/>
      <c r="U80" s="45">
        <f t="shared" si="2"/>
        <v>0</v>
      </c>
      <c r="V80" s="196"/>
      <c r="W80" s="148"/>
      <c r="X80" s="198"/>
      <c r="Y80" s="111"/>
      <c r="Z80" s="110"/>
      <c r="AA80" s="130"/>
      <c r="AB80" s="131"/>
      <c r="AC80" s="130"/>
      <c r="AD80" s="132"/>
      <c r="AE80" s="133"/>
      <c r="AF80" s="111"/>
      <c r="AG80" s="111"/>
      <c r="AH80" s="111"/>
      <c r="AI80" s="110"/>
      <c r="AJ80" s="130"/>
      <c r="AK80" s="131"/>
      <c r="AL80" s="130"/>
      <c r="AM80" s="132"/>
      <c r="AN80" s="133"/>
      <c r="AO80" s="111"/>
      <c r="AP80" s="111"/>
      <c r="AQ80" s="111"/>
      <c r="AR80" s="110"/>
      <c r="AS80" s="130"/>
      <c r="AT80" s="131"/>
      <c r="AU80" s="130"/>
      <c r="AV80" s="132"/>
      <c r="AW80" s="133"/>
      <c r="AX80" s="111"/>
      <c r="AY80" s="111"/>
      <c r="AZ80" s="111"/>
      <c r="BA80" s="110"/>
      <c r="BB80" s="130"/>
      <c r="BC80" s="131"/>
      <c r="BD80" s="130"/>
      <c r="BE80" s="132"/>
      <c r="BF80" s="133"/>
      <c r="BG80" s="111"/>
      <c r="BH80" s="111"/>
      <c r="BI80" s="111"/>
      <c r="BJ80" s="110"/>
      <c r="BK80" s="130"/>
      <c r="BL80" s="131"/>
      <c r="BM80" s="130"/>
      <c r="BN80" s="132"/>
      <c r="BO80" s="133"/>
      <c r="BP80" s="111"/>
      <c r="BQ80" s="111"/>
      <c r="BR80" s="111"/>
      <c r="BS80" s="110"/>
      <c r="BT80" s="130"/>
      <c r="BU80" s="131"/>
      <c r="BV80" s="130"/>
      <c r="BW80" s="132"/>
      <c r="BX80" s="133"/>
      <c r="BY80" s="111"/>
      <c r="BZ80" s="111"/>
      <c r="CA80" s="111"/>
      <c r="CB80" s="110"/>
      <c r="CC80" s="130"/>
      <c r="CD80" s="131"/>
      <c r="CE80" s="130"/>
      <c r="CF80" s="132"/>
      <c r="CG80" s="133"/>
      <c r="CH80" s="111"/>
      <c r="CI80" s="111"/>
      <c r="CJ80" s="111"/>
      <c r="CK80" s="110"/>
      <c r="CL80" s="130"/>
      <c r="CM80" s="131"/>
      <c r="CN80" s="130"/>
      <c r="CO80" s="132"/>
      <c r="CP80" s="133"/>
      <c r="CQ80" s="111"/>
      <c r="CR80" s="111"/>
      <c r="CS80" s="111"/>
      <c r="CT80" s="110"/>
      <c r="CU80" s="130"/>
      <c r="CV80" s="131"/>
      <c r="CW80" s="130"/>
      <c r="CX80" s="132"/>
      <c r="CY80" s="133"/>
      <c r="CZ80" s="111"/>
      <c r="DA80" s="111"/>
      <c r="DB80" s="111"/>
      <c r="DC80" s="110"/>
      <c r="DD80" s="130"/>
      <c r="DE80" s="131"/>
      <c r="DF80" s="130"/>
      <c r="DG80" s="132"/>
      <c r="DH80" s="133"/>
      <c r="DI80" s="111"/>
      <c r="DJ80" s="111"/>
      <c r="DK80" s="111"/>
      <c r="DL80" s="110"/>
      <c r="DM80" s="130"/>
      <c r="DN80" s="131"/>
      <c r="DO80" s="130"/>
      <c r="DP80" s="132"/>
      <c r="DQ80" s="133"/>
      <c r="DR80" s="111"/>
      <c r="DS80" s="111"/>
      <c r="DT80" s="111"/>
      <c r="DU80" s="110"/>
      <c r="DV80" s="130"/>
      <c r="DW80" s="131"/>
      <c r="DX80" s="130"/>
      <c r="DY80" s="132"/>
      <c r="DZ80" s="133"/>
      <c r="EA80" s="111"/>
      <c r="EB80" s="111"/>
      <c r="EC80" s="111"/>
      <c r="ED80" s="110"/>
      <c r="EE80" s="130"/>
      <c r="EF80" s="131"/>
      <c r="EG80" s="130"/>
      <c r="EH80" s="132"/>
      <c r="EI80" s="133"/>
      <c r="EJ80" s="111"/>
      <c r="EK80" s="111"/>
      <c r="EL80" s="111"/>
      <c r="EM80" s="110"/>
      <c r="EN80" s="130"/>
      <c r="EO80" s="131"/>
      <c r="EP80" s="130"/>
      <c r="EQ80" s="132"/>
      <c r="ER80" s="133"/>
      <c r="ES80" s="111"/>
      <c r="ET80" s="111"/>
      <c r="EU80" s="111"/>
      <c r="EV80" s="110"/>
      <c r="EW80" s="130"/>
      <c r="EX80" s="131"/>
      <c r="EY80" s="130"/>
      <c r="EZ80" s="132"/>
      <c r="FA80" s="133"/>
      <c r="FB80" s="111"/>
      <c r="FC80" s="111"/>
      <c r="FD80" s="111"/>
      <c r="FE80" s="110"/>
      <c r="FF80" s="130"/>
      <c r="FG80" s="131"/>
      <c r="FH80" s="130"/>
      <c r="FI80" s="132"/>
      <c r="FJ80" s="133"/>
      <c r="FK80" s="111"/>
      <c r="FL80" s="111"/>
      <c r="FM80" s="111"/>
      <c r="FN80" s="110"/>
      <c r="FO80" s="130"/>
      <c r="FP80" s="131"/>
      <c r="FQ80" s="130"/>
      <c r="FR80" s="132"/>
      <c r="FS80" s="133"/>
      <c r="FT80" s="111"/>
      <c r="FU80" s="111"/>
      <c r="FV80" s="111"/>
      <c r="FW80" s="110"/>
      <c r="FX80" s="130"/>
      <c r="FY80" s="131"/>
      <c r="FZ80" s="130"/>
      <c r="GA80" s="132"/>
      <c r="GB80" s="133"/>
      <c r="GC80" s="111"/>
      <c r="GD80" s="111"/>
      <c r="GE80" s="111"/>
      <c r="GF80" s="110"/>
      <c r="GG80" s="130"/>
      <c r="GH80" s="131"/>
      <c r="GI80" s="130"/>
      <c r="GJ80" s="132"/>
      <c r="GK80" s="133"/>
      <c r="GL80" s="111"/>
      <c r="GM80" s="111"/>
      <c r="GN80" s="111"/>
      <c r="GO80" s="110"/>
      <c r="GP80" s="130"/>
      <c r="GQ80" s="131"/>
      <c r="GR80" s="130"/>
      <c r="GS80" s="132"/>
      <c r="GT80" s="133"/>
      <c r="GU80" s="135"/>
      <c r="GV80" s="136"/>
      <c r="GW80" s="195"/>
      <c r="GX80" s="217"/>
      <c r="GY80" s="93"/>
      <c r="GZ80" s="116"/>
    </row>
    <row r="81" spans="1:208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85"/>
      <c r="M81" s="105"/>
      <c r="N81" s="87"/>
      <c r="O81" s="88"/>
      <c r="P81" s="106"/>
      <c r="Q81" s="150">
        <f t="shared" si="0"/>
        <v>0</v>
      </c>
      <c r="R81" s="166"/>
      <c r="S81" s="166"/>
      <c r="T81" s="166"/>
      <c r="U81" s="45">
        <f t="shared" si="2"/>
        <v>0</v>
      </c>
      <c r="V81" s="196"/>
      <c r="W81" s="148"/>
      <c r="X81" s="198"/>
      <c r="Y81" s="111"/>
      <c r="Z81" s="110"/>
      <c r="AA81" s="130"/>
      <c r="AB81" s="131"/>
      <c r="AC81" s="130"/>
      <c r="AD81" s="132"/>
      <c r="AE81" s="133"/>
      <c r="AF81" s="111"/>
      <c r="AG81" s="111"/>
      <c r="AH81" s="111"/>
      <c r="AI81" s="110"/>
      <c r="AJ81" s="130"/>
      <c r="AK81" s="131"/>
      <c r="AL81" s="130"/>
      <c r="AM81" s="132"/>
      <c r="AN81" s="133"/>
      <c r="AO81" s="111"/>
      <c r="AP81" s="111"/>
      <c r="AQ81" s="111"/>
      <c r="AR81" s="110"/>
      <c r="AS81" s="130"/>
      <c r="AT81" s="131"/>
      <c r="AU81" s="130"/>
      <c r="AV81" s="132"/>
      <c r="AW81" s="133"/>
      <c r="AX81" s="111"/>
      <c r="AY81" s="111"/>
      <c r="AZ81" s="111"/>
      <c r="BA81" s="110"/>
      <c r="BB81" s="130"/>
      <c r="BC81" s="131"/>
      <c r="BD81" s="130"/>
      <c r="BE81" s="132"/>
      <c r="BF81" s="133"/>
      <c r="BG81" s="111"/>
      <c r="BH81" s="111"/>
      <c r="BI81" s="111"/>
      <c r="BJ81" s="110"/>
      <c r="BK81" s="130"/>
      <c r="BL81" s="131"/>
      <c r="BM81" s="130"/>
      <c r="BN81" s="132"/>
      <c r="BO81" s="133"/>
      <c r="BP81" s="111"/>
      <c r="BQ81" s="111"/>
      <c r="BR81" s="111"/>
      <c r="BS81" s="110"/>
      <c r="BT81" s="130"/>
      <c r="BU81" s="131"/>
      <c r="BV81" s="130"/>
      <c r="BW81" s="132"/>
      <c r="BX81" s="133"/>
      <c r="BY81" s="111"/>
      <c r="BZ81" s="111"/>
      <c r="CA81" s="111"/>
      <c r="CB81" s="110"/>
      <c r="CC81" s="130"/>
      <c r="CD81" s="131"/>
      <c r="CE81" s="130"/>
      <c r="CF81" s="132"/>
      <c r="CG81" s="133"/>
      <c r="CH81" s="111"/>
      <c r="CI81" s="111"/>
      <c r="CJ81" s="111"/>
      <c r="CK81" s="110"/>
      <c r="CL81" s="130"/>
      <c r="CM81" s="131"/>
      <c r="CN81" s="130"/>
      <c r="CO81" s="132"/>
      <c r="CP81" s="133"/>
      <c r="CQ81" s="111"/>
      <c r="CR81" s="111"/>
      <c r="CS81" s="111"/>
      <c r="CT81" s="110"/>
      <c r="CU81" s="130"/>
      <c r="CV81" s="131"/>
      <c r="CW81" s="130"/>
      <c r="CX81" s="132"/>
      <c r="CY81" s="133"/>
      <c r="CZ81" s="111"/>
      <c r="DA81" s="111"/>
      <c r="DB81" s="111"/>
      <c r="DC81" s="110"/>
      <c r="DD81" s="130"/>
      <c r="DE81" s="131"/>
      <c r="DF81" s="130"/>
      <c r="DG81" s="132"/>
      <c r="DH81" s="133"/>
      <c r="DI81" s="111"/>
      <c r="DJ81" s="111"/>
      <c r="DK81" s="111"/>
      <c r="DL81" s="110"/>
      <c r="DM81" s="130"/>
      <c r="DN81" s="131"/>
      <c r="DO81" s="130"/>
      <c r="DP81" s="132"/>
      <c r="DQ81" s="133"/>
      <c r="DR81" s="111"/>
      <c r="DS81" s="111"/>
      <c r="DT81" s="111"/>
      <c r="DU81" s="110"/>
      <c r="DV81" s="130"/>
      <c r="DW81" s="131"/>
      <c r="DX81" s="130"/>
      <c r="DY81" s="132"/>
      <c r="DZ81" s="133"/>
      <c r="EA81" s="111"/>
      <c r="EB81" s="111"/>
      <c r="EC81" s="111"/>
      <c r="ED81" s="110"/>
      <c r="EE81" s="130"/>
      <c r="EF81" s="131"/>
      <c r="EG81" s="130"/>
      <c r="EH81" s="132"/>
      <c r="EI81" s="133"/>
      <c r="EJ81" s="111"/>
      <c r="EK81" s="111"/>
      <c r="EL81" s="111"/>
      <c r="EM81" s="110"/>
      <c r="EN81" s="130"/>
      <c r="EO81" s="131"/>
      <c r="EP81" s="130"/>
      <c r="EQ81" s="132"/>
      <c r="ER81" s="133"/>
      <c r="ES81" s="111"/>
      <c r="ET81" s="111"/>
      <c r="EU81" s="111"/>
      <c r="EV81" s="110"/>
      <c r="EW81" s="130"/>
      <c r="EX81" s="131"/>
      <c r="EY81" s="130"/>
      <c r="EZ81" s="132"/>
      <c r="FA81" s="133"/>
      <c r="FB81" s="111"/>
      <c r="FC81" s="111"/>
      <c r="FD81" s="111"/>
      <c r="FE81" s="110"/>
      <c r="FF81" s="130"/>
      <c r="FG81" s="131"/>
      <c r="FH81" s="130"/>
      <c r="FI81" s="132"/>
      <c r="FJ81" s="133"/>
      <c r="FK81" s="111"/>
      <c r="FL81" s="111"/>
      <c r="FM81" s="111"/>
      <c r="FN81" s="110"/>
      <c r="FO81" s="130"/>
      <c r="FP81" s="131"/>
      <c r="FQ81" s="130"/>
      <c r="FR81" s="132"/>
      <c r="FS81" s="133"/>
      <c r="FT81" s="111"/>
      <c r="FU81" s="111"/>
      <c r="FV81" s="111"/>
      <c r="FW81" s="110"/>
      <c r="FX81" s="130"/>
      <c r="FY81" s="131"/>
      <c r="FZ81" s="130"/>
      <c r="GA81" s="132"/>
      <c r="GB81" s="133"/>
      <c r="GC81" s="111"/>
      <c r="GD81" s="111"/>
      <c r="GE81" s="111"/>
      <c r="GF81" s="110"/>
      <c r="GG81" s="130"/>
      <c r="GH81" s="131"/>
      <c r="GI81" s="130"/>
      <c r="GJ81" s="132"/>
      <c r="GK81" s="133"/>
      <c r="GL81" s="111"/>
      <c r="GM81" s="111"/>
      <c r="GN81" s="111"/>
      <c r="GO81" s="110"/>
      <c r="GP81" s="130"/>
      <c r="GQ81" s="131"/>
      <c r="GR81" s="130"/>
      <c r="GS81" s="132"/>
      <c r="GT81" s="133"/>
      <c r="GU81" s="135"/>
      <c r="GV81" s="136"/>
      <c r="GW81" s="195"/>
      <c r="GX81" s="217"/>
      <c r="GY81" s="93"/>
      <c r="GZ81" s="116"/>
    </row>
    <row r="82" spans="1:208" x14ac:dyDescent="0.25">
      <c r="A82"/>
      <c r="B82" s="116"/>
      <c r="C82" s="116"/>
      <c r="D82" s="41"/>
      <c r="E82" s="42"/>
      <c r="F82" s="43"/>
      <c r="G82" s="44"/>
      <c r="H82" s="45"/>
      <c r="I82" s="46"/>
      <c r="J82" s="155"/>
      <c r="K82" s="85"/>
      <c r="L82" s="85"/>
      <c r="M82" s="105"/>
      <c r="N82" s="87"/>
      <c r="O82" s="201"/>
      <c r="P82" s="106"/>
      <c r="Q82" s="150">
        <f t="shared" si="0"/>
        <v>0</v>
      </c>
      <c r="R82" s="166"/>
      <c r="S82" s="166"/>
      <c r="T82" s="166"/>
      <c r="U82" s="45">
        <f t="shared" si="2"/>
        <v>0</v>
      </c>
      <c r="V82" s="202"/>
      <c r="W82" s="158"/>
      <c r="X82" s="175"/>
      <c r="Y82" s="159"/>
      <c r="Z82" s="160"/>
      <c r="AA82" s="161"/>
      <c r="AB82" s="162"/>
      <c r="AC82" s="161"/>
      <c r="AD82" s="163"/>
      <c r="AE82" s="164"/>
      <c r="AF82" s="159"/>
      <c r="AG82" s="159"/>
      <c r="AH82" s="159"/>
      <c r="AI82" s="160"/>
      <c r="AJ82" s="161"/>
      <c r="AK82" s="162"/>
      <c r="AL82" s="161"/>
      <c r="AM82" s="163"/>
      <c r="AN82" s="164"/>
      <c r="AO82" s="159"/>
      <c r="AP82" s="159"/>
      <c r="AQ82" s="159"/>
      <c r="AR82" s="160"/>
      <c r="AS82" s="161"/>
      <c r="AT82" s="162"/>
      <c r="AU82" s="161"/>
      <c r="AV82" s="163"/>
      <c r="AW82" s="164"/>
      <c r="AX82" s="159"/>
      <c r="AY82" s="159"/>
      <c r="AZ82" s="159"/>
      <c r="BA82" s="160"/>
      <c r="BB82" s="161"/>
      <c r="BC82" s="162"/>
      <c r="BD82" s="161"/>
      <c r="BE82" s="163"/>
      <c r="BF82" s="164"/>
      <c r="BG82" s="159"/>
      <c r="BH82" s="159"/>
      <c r="BI82" s="159"/>
      <c r="BJ82" s="160"/>
      <c r="BK82" s="161"/>
      <c r="BL82" s="162"/>
      <c r="BM82" s="161"/>
      <c r="BN82" s="163"/>
      <c r="BO82" s="164"/>
      <c r="BP82" s="159"/>
      <c r="BQ82" s="159"/>
      <c r="BR82" s="159"/>
      <c r="BS82" s="160"/>
      <c r="BT82" s="161"/>
      <c r="BU82" s="162"/>
      <c r="BV82" s="161"/>
      <c r="BW82" s="163"/>
      <c r="BX82" s="164"/>
      <c r="BY82" s="159"/>
      <c r="BZ82" s="159"/>
      <c r="CA82" s="159"/>
      <c r="CB82" s="160"/>
      <c r="CC82" s="161"/>
      <c r="CD82" s="162"/>
      <c r="CE82" s="161"/>
      <c r="CF82" s="163"/>
      <c r="CG82" s="164"/>
      <c r="CH82" s="159"/>
      <c r="CI82" s="159"/>
      <c r="CJ82" s="159"/>
      <c r="CK82" s="160"/>
      <c r="CL82" s="161"/>
      <c r="CM82" s="162"/>
      <c r="CN82" s="161"/>
      <c r="CO82" s="163"/>
      <c r="CP82" s="164"/>
      <c r="CQ82" s="159"/>
      <c r="CR82" s="159"/>
      <c r="CS82" s="159"/>
      <c r="CT82" s="160"/>
      <c r="CU82" s="161"/>
      <c r="CV82" s="162"/>
      <c r="CW82" s="161"/>
      <c r="CX82" s="163"/>
      <c r="CY82" s="164"/>
      <c r="CZ82" s="159"/>
      <c r="DA82" s="159"/>
      <c r="DB82" s="159"/>
      <c r="DC82" s="160"/>
      <c r="DD82" s="161"/>
      <c r="DE82" s="162"/>
      <c r="DF82" s="161"/>
      <c r="DG82" s="163"/>
      <c r="DH82" s="164"/>
      <c r="DI82" s="159"/>
      <c r="DJ82" s="159"/>
      <c r="DK82" s="159"/>
      <c r="DL82" s="160"/>
      <c r="DM82" s="161"/>
      <c r="DN82" s="162"/>
      <c r="DO82" s="161"/>
      <c r="DP82" s="163"/>
      <c r="DQ82" s="164"/>
      <c r="DR82" s="159"/>
      <c r="DS82" s="159"/>
      <c r="DT82" s="159"/>
      <c r="DU82" s="160"/>
      <c r="DV82" s="161"/>
      <c r="DW82" s="162"/>
      <c r="DX82" s="161"/>
      <c r="DY82" s="163"/>
      <c r="DZ82" s="164"/>
      <c r="EA82" s="159"/>
      <c r="EB82" s="159"/>
      <c r="EC82" s="159"/>
      <c r="ED82" s="160"/>
      <c r="EE82" s="161"/>
      <c r="EF82" s="162"/>
      <c r="EG82" s="161"/>
      <c r="EH82" s="163"/>
      <c r="EI82" s="164"/>
      <c r="EJ82" s="159"/>
      <c r="EK82" s="159"/>
      <c r="EL82" s="159"/>
      <c r="EM82" s="160"/>
      <c r="EN82" s="161"/>
      <c r="EO82" s="162"/>
      <c r="EP82" s="161"/>
      <c r="EQ82" s="163"/>
      <c r="ER82" s="164"/>
      <c r="ES82" s="159"/>
      <c r="ET82" s="159"/>
      <c r="EU82" s="159"/>
      <c r="EV82" s="160"/>
      <c r="EW82" s="161"/>
      <c r="EX82" s="162"/>
      <c r="EY82" s="161"/>
      <c r="EZ82" s="163"/>
      <c r="FA82" s="164"/>
      <c r="FB82" s="159"/>
      <c r="FC82" s="159"/>
      <c r="FD82" s="159"/>
      <c r="FE82" s="160"/>
      <c r="FF82" s="161"/>
      <c r="FG82" s="162"/>
      <c r="FH82" s="161"/>
      <c r="FI82" s="163"/>
      <c r="FJ82" s="164"/>
      <c r="FK82" s="159"/>
      <c r="FL82" s="159"/>
      <c r="FM82" s="159"/>
      <c r="FN82" s="160"/>
      <c r="FO82" s="161"/>
      <c r="FP82" s="162"/>
      <c r="FQ82" s="161"/>
      <c r="FR82" s="163"/>
      <c r="FS82" s="164"/>
      <c r="FT82" s="159"/>
      <c r="FU82" s="159"/>
      <c r="FV82" s="159"/>
      <c r="FW82" s="160"/>
      <c r="FX82" s="161"/>
      <c r="FY82" s="162"/>
      <c r="FZ82" s="161"/>
      <c r="GA82" s="163"/>
      <c r="GB82" s="164"/>
      <c r="GC82" s="159"/>
      <c r="GD82" s="159"/>
      <c r="GE82" s="159"/>
      <c r="GF82" s="160"/>
      <c r="GG82" s="161"/>
      <c r="GH82" s="162"/>
      <c r="GI82" s="161"/>
      <c r="GJ82" s="163"/>
      <c r="GK82" s="164"/>
      <c r="GL82" s="159"/>
      <c r="GM82" s="159"/>
      <c r="GN82" s="159"/>
      <c r="GO82" s="160"/>
      <c r="GP82" s="161"/>
      <c r="GQ82" s="162"/>
      <c r="GR82" s="161"/>
      <c r="GS82" s="163"/>
      <c r="GT82" s="164"/>
      <c r="GU82" s="165"/>
      <c r="GV82" s="187"/>
      <c r="GW82" s="203"/>
      <c r="GX82" s="217"/>
      <c r="GY82" s="93"/>
      <c r="GZ82" s="116"/>
    </row>
    <row r="83" spans="1:208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85"/>
      <c r="M83" s="105"/>
      <c r="N83" s="87"/>
      <c r="O83" s="201"/>
      <c r="P83" s="106"/>
      <c r="Q83" s="150">
        <f t="shared" si="0"/>
        <v>0</v>
      </c>
      <c r="R83" s="166"/>
      <c r="S83" s="166"/>
      <c r="T83" s="166"/>
      <c r="U83" s="45">
        <f t="shared" si="2"/>
        <v>0</v>
      </c>
      <c r="V83" s="202"/>
      <c r="W83" s="204"/>
      <c r="X83" s="205"/>
      <c r="Y83" s="159"/>
      <c r="Z83" s="160"/>
      <c r="AA83" s="161"/>
      <c r="AB83" s="162"/>
      <c r="AC83" s="161"/>
      <c r="AD83" s="163"/>
      <c r="AE83" s="164"/>
      <c r="AF83" s="159"/>
      <c r="AG83" s="159"/>
      <c r="AH83" s="159"/>
      <c r="AI83" s="160"/>
      <c r="AJ83" s="161"/>
      <c r="AK83" s="162"/>
      <c r="AL83" s="161"/>
      <c r="AM83" s="163"/>
      <c r="AN83" s="164"/>
      <c r="AO83" s="159"/>
      <c r="AP83" s="159"/>
      <c r="AQ83" s="159"/>
      <c r="AR83" s="160"/>
      <c r="AS83" s="161"/>
      <c r="AT83" s="162"/>
      <c r="AU83" s="161"/>
      <c r="AV83" s="163"/>
      <c r="AW83" s="164"/>
      <c r="AX83" s="159"/>
      <c r="AY83" s="159"/>
      <c r="AZ83" s="159"/>
      <c r="BA83" s="160"/>
      <c r="BB83" s="161"/>
      <c r="BC83" s="162"/>
      <c r="BD83" s="161"/>
      <c r="BE83" s="163"/>
      <c r="BF83" s="164"/>
      <c r="BG83" s="159"/>
      <c r="BH83" s="159"/>
      <c r="BI83" s="159"/>
      <c r="BJ83" s="160"/>
      <c r="BK83" s="161"/>
      <c r="BL83" s="162"/>
      <c r="BM83" s="161"/>
      <c r="BN83" s="163"/>
      <c r="BO83" s="164"/>
      <c r="BP83" s="159"/>
      <c r="BQ83" s="159"/>
      <c r="BR83" s="159"/>
      <c r="BS83" s="160"/>
      <c r="BT83" s="161"/>
      <c r="BU83" s="162"/>
      <c r="BV83" s="161"/>
      <c r="BW83" s="163"/>
      <c r="BX83" s="164"/>
      <c r="BY83" s="159"/>
      <c r="BZ83" s="159"/>
      <c r="CA83" s="159"/>
      <c r="CB83" s="160"/>
      <c r="CC83" s="161"/>
      <c r="CD83" s="162"/>
      <c r="CE83" s="161"/>
      <c r="CF83" s="163"/>
      <c r="CG83" s="164"/>
      <c r="CH83" s="159"/>
      <c r="CI83" s="159"/>
      <c r="CJ83" s="159"/>
      <c r="CK83" s="160"/>
      <c r="CL83" s="161"/>
      <c r="CM83" s="162"/>
      <c r="CN83" s="161"/>
      <c r="CO83" s="163"/>
      <c r="CP83" s="164"/>
      <c r="CQ83" s="159"/>
      <c r="CR83" s="159"/>
      <c r="CS83" s="159"/>
      <c r="CT83" s="160"/>
      <c r="CU83" s="161"/>
      <c r="CV83" s="162"/>
      <c r="CW83" s="161"/>
      <c r="CX83" s="163"/>
      <c r="CY83" s="164"/>
      <c r="CZ83" s="159"/>
      <c r="DA83" s="159"/>
      <c r="DB83" s="159"/>
      <c r="DC83" s="160"/>
      <c r="DD83" s="161"/>
      <c r="DE83" s="162"/>
      <c r="DF83" s="161"/>
      <c r="DG83" s="163"/>
      <c r="DH83" s="164"/>
      <c r="DI83" s="159"/>
      <c r="DJ83" s="159"/>
      <c r="DK83" s="159"/>
      <c r="DL83" s="160"/>
      <c r="DM83" s="161"/>
      <c r="DN83" s="162"/>
      <c r="DO83" s="161"/>
      <c r="DP83" s="163"/>
      <c r="DQ83" s="164"/>
      <c r="DR83" s="159"/>
      <c r="DS83" s="159"/>
      <c r="DT83" s="159"/>
      <c r="DU83" s="160"/>
      <c r="DV83" s="161"/>
      <c r="DW83" s="162"/>
      <c r="DX83" s="161"/>
      <c r="DY83" s="163"/>
      <c r="DZ83" s="164"/>
      <c r="EA83" s="159"/>
      <c r="EB83" s="159"/>
      <c r="EC83" s="159"/>
      <c r="ED83" s="160"/>
      <c r="EE83" s="161"/>
      <c r="EF83" s="162"/>
      <c r="EG83" s="161"/>
      <c r="EH83" s="163"/>
      <c r="EI83" s="164"/>
      <c r="EJ83" s="159"/>
      <c r="EK83" s="159"/>
      <c r="EL83" s="159"/>
      <c r="EM83" s="160"/>
      <c r="EN83" s="161"/>
      <c r="EO83" s="162"/>
      <c r="EP83" s="161"/>
      <c r="EQ83" s="163"/>
      <c r="ER83" s="164"/>
      <c r="ES83" s="159"/>
      <c r="ET83" s="159"/>
      <c r="EU83" s="159"/>
      <c r="EV83" s="160"/>
      <c r="EW83" s="161"/>
      <c r="EX83" s="162"/>
      <c r="EY83" s="161"/>
      <c r="EZ83" s="163"/>
      <c r="FA83" s="164"/>
      <c r="FB83" s="159"/>
      <c r="FC83" s="159"/>
      <c r="FD83" s="159"/>
      <c r="FE83" s="160"/>
      <c r="FF83" s="161"/>
      <c r="FG83" s="162"/>
      <c r="FH83" s="161"/>
      <c r="FI83" s="163"/>
      <c r="FJ83" s="164"/>
      <c r="FK83" s="159"/>
      <c r="FL83" s="159"/>
      <c r="FM83" s="159"/>
      <c r="FN83" s="160"/>
      <c r="FO83" s="161"/>
      <c r="FP83" s="162"/>
      <c r="FQ83" s="161"/>
      <c r="FR83" s="163"/>
      <c r="FS83" s="164"/>
      <c r="FT83" s="159"/>
      <c r="FU83" s="159"/>
      <c r="FV83" s="159"/>
      <c r="FW83" s="160"/>
      <c r="FX83" s="161"/>
      <c r="FY83" s="162"/>
      <c r="FZ83" s="161"/>
      <c r="GA83" s="163"/>
      <c r="GB83" s="164"/>
      <c r="GC83" s="159"/>
      <c r="GD83" s="159"/>
      <c r="GE83" s="159"/>
      <c r="GF83" s="160"/>
      <c r="GG83" s="161"/>
      <c r="GH83" s="162"/>
      <c r="GI83" s="161"/>
      <c r="GJ83" s="163"/>
      <c r="GK83" s="164"/>
      <c r="GL83" s="159"/>
      <c r="GM83" s="159"/>
      <c r="GN83" s="159"/>
      <c r="GO83" s="160"/>
      <c r="GP83" s="161"/>
      <c r="GQ83" s="162"/>
      <c r="GR83" s="161"/>
      <c r="GS83" s="163"/>
      <c r="GT83" s="164"/>
      <c r="GU83" s="206"/>
      <c r="GV83" s="207"/>
      <c r="GW83" s="203"/>
      <c r="GX83" s="217"/>
      <c r="GY83" s="93"/>
      <c r="GZ83" s="116"/>
    </row>
    <row r="84" spans="1:208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85"/>
      <c r="M84" s="105"/>
      <c r="N84" s="87"/>
      <c r="O84" s="201"/>
      <c r="P84" s="106"/>
      <c r="Q84" s="150">
        <f t="shared" si="0"/>
        <v>0</v>
      </c>
      <c r="R84" s="166"/>
      <c r="S84" s="166"/>
      <c r="T84" s="166"/>
      <c r="U84" s="45">
        <f t="shared" si="2"/>
        <v>0</v>
      </c>
      <c r="V84" s="202"/>
      <c r="W84" s="204"/>
      <c r="X84" s="208"/>
      <c r="Y84" s="159"/>
      <c r="Z84" s="160"/>
      <c r="AA84" s="161"/>
      <c r="AB84" s="162"/>
      <c r="AC84" s="161"/>
      <c r="AD84" s="163"/>
      <c r="AE84" s="164"/>
      <c r="AF84" s="159"/>
      <c r="AG84" s="159"/>
      <c r="AH84" s="159"/>
      <c r="AI84" s="160"/>
      <c r="AJ84" s="161"/>
      <c r="AK84" s="162"/>
      <c r="AL84" s="161"/>
      <c r="AM84" s="163"/>
      <c r="AN84" s="164"/>
      <c r="AO84" s="159"/>
      <c r="AP84" s="159"/>
      <c r="AQ84" s="159"/>
      <c r="AR84" s="160"/>
      <c r="AS84" s="161"/>
      <c r="AT84" s="162"/>
      <c r="AU84" s="161"/>
      <c r="AV84" s="163"/>
      <c r="AW84" s="164"/>
      <c r="AX84" s="159"/>
      <c r="AY84" s="159"/>
      <c r="AZ84" s="159"/>
      <c r="BA84" s="160"/>
      <c r="BB84" s="161"/>
      <c r="BC84" s="162"/>
      <c r="BD84" s="161"/>
      <c r="BE84" s="163"/>
      <c r="BF84" s="164"/>
      <c r="BG84" s="159"/>
      <c r="BH84" s="159"/>
      <c r="BI84" s="159"/>
      <c r="BJ84" s="160"/>
      <c r="BK84" s="161"/>
      <c r="BL84" s="162"/>
      <c r="BM84" s="161"/>
      <c r="BN84" s="163"/>
      <c r="BO84" s="164"/>
      <c r="BP84" s="159"/>
      <c r="BQ84" s="159"/>
      <c r="BR84" s="159"/>
      <c r="BS84" s="160"/>
      <c r="BT84" s="161"/>
      <c r="BU84" s="162"/>
      <c r="BV84" s="161"/>
      <c r="BW84" s="163"/>
      <c r="BX84" s="164"/>
      <c r="BY84" s="159"/>
      <c r="BZ84" s="159"/>
      <c r="CA84" s="159"/>
      <c r="CB84" s="160"/>
      <c r="CC84" s="161"/>
      <c r="CD84" s="162"/>
      <c r="CE84" s="161"/>
      <c r="CF84" s="163"/>
      <c r="CG84" s="164"/>
      <c r="CH84" s="159"/>
      <c r="CI84" s="159"/>
      <c r="CJ84" s="159"/>
      <c r="CK84" s="160"/>
      <c r="CL84" s="161"/>
      <c r="CM84" s="162"/>
      <c r="CN84" s="161"/>
      <c r="CO84" s="163"/>
      <c r="CP84" s="164"/>
      <c r="CQ84" s="159"/>
      <c r="CR84" s="159"/>
      <c r="CS84" s="159"/>
      <c r="CT84" s="160"/>
      <c r="CU84" s="161"/>
      <c r="CV84" s="162"/>
      <c r="CW84" s="161"/>
      <c r="CX84" s="163"/>
      <c r="CY84" s="164"/>
      <c r="CZ84" s="159"/>
      <c r="DA84" s="159"/>
      <c r="DB84" s="159"/>
      <c r="DC84" s="160"/>
      <c r="DD84" s="161"/>
      <c r="DE84" s="162"/>
      <c r="DF84" s="161"/>
      <c r="DG84" s="163"/>
      <c r="DH84" s="164"/>
      <c r="DI84" s="159"/>
      <c r="DJ84" s="159"/>
      <c r="DK84" s="159"/>
      <c r="DL84" s="160"/>
      <c r="DM84" s="161"/>
      <c r="DN84" s="162"/>
      <c r="DO84" s="161"/>
      <c r="DP84" s="163"/>
      <c r="DQ84" s="164"/>
      <c r="DR84" s="159"/>
      <c r="DS84" s="159"/>
      <c r="DT84" s="159"/>
      <c r="DU84" s="160"/>
      <c r="DV84" s="161"/>
      <c r="DW84" s="162"/>
      <c r="DX84" s="161"/>
      <c r="DY84" s="163"/>
      <c r="DZ84" s="164"/>
      <c r="EA84" s="159"/>
      <c r="EB84" s="159"/>
      <c r="EC84" s="159"/>
      <c r="ED84" s="160"/>
      <c r="EE84" s="161"/>
      <c r="EF84" s="162"/>
      <c r="EG84" s="161"/>
      <c r="EH84" s="163"/>
      <c r="EI84" s="164"/>
      <c r="EJ84" s="159"/>
      <c r="EK84" s="159"/>
      <c r="EL84" s="159"/>
      <c r="EM84" s="160"/>
      <c r="EN84" s="161"/>
      <c r="EO84" s="162"/>
      <c r="EP84" s="161"/>
      <c r="EQ84" s="163"/>
      <c r="ER84" s="164"/>
      <c r="ES84" s="159"/>
      <c r="ET84" s="159"/>
      <c r="EU84" s="159"/>
      <c r="EV84" s="160"/>
      <c r="EW84" s="161"/>
      <c r="EX84" s="162"/>
      <c r="EY84" s="161"/>
      <c r="EZ84" s="163"/>
      <c r="FA84" s="164"/>
      <c r="FB84" s="159"/>
      <c r="FC84" s="159"/>
      <c r="FD84" s="159"/>
      <c r="FE84" s="160"/>
      <c r="FF84" s="161"/>
      <c r="FG84" s="162"/>
      <c r="FH84" s="161"/>
      <c r="FI84" s="163"/>
      <c r="FJ84" s="164"/>
      <c r="FK84" s="159"/>
      <c r="FL84" s="159"/>
      <c r="FM84" s="159"/>
      <c r="FN84" s="160"/>
      <c r="FO84" s="161"/>
      <c r="FP84" s="162"/>
      <c r="FQ84" s="161"/>
      <c r="FR84" s="163"/>
      <c r="FS84" s="164"/>
      <c r="FT84" s="159"/>
      <c r="FU84" s="159"/>
      <c r="FV84" s="159"/>
      <c r="FW84" s="160"/>
      <c r="FX84" s="161"/>
      <c r="FY84" s="162"/>
      <c r="FZ84" s="161"/>
      <c r="GA84" s="163"/>
      <c r="GB84" s="164"/>
      <c r="GC84" s="159"/>
      <c r="GD84" s="159"/>
      <c r="GE84" s="159"/>
      <c r="GF84" s="160"/>
      <c r="GG84" s="161"/>
      <c r="GH84" s="162"/>
      <c r="GI84" s="161"/>
      <c r="GJ84" s="163"/>
      <c r="GK84" s="164"/>
      <c r="GL84" s="159"/>
      <c r="GM84" s="159"/>
      <c r="GN84" s="159"/>
      <c r="GO84" s="160"/>
      <c r="GP84" s="161"/>
      <c r="GQ84" s="162"/>
      <c r="GR84" s="161"/>
      <c r="GS84" s="163"/>
      <c r="GT84" s="164"/>
      <c r="GU84" s="206"/>
      <c r="GV84" s="207"/>
      <c r="GW84" s="203"/>
      <c r="GX84" s="217"/>
      <c r="GY84" s="93"/>
      <c r="GZ84" s="116"/>
    </row>
    <row r="85" spans="1:208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85"/>
      <c r="M85" s="105"/>
      <c r="N85" s="87"/>
      <c r="O85" s="201"/>
      <c r="P85" s="106"/>
      <c r="Q85" s="150">
        <f t="shared" si="0"/>
        <v>0</v>
      </c>
      <c r="R85" s="166"/>
      <c r="S85" s="166"/>
      <c r="T85" s="166"/>
      <c r="U85" s="45">
        <f t="shared" si="2"/>
        <v>0</v>
      </c>
      <c r="V85" s="202"/>
      <c r="W85" s="204"/>
      <c r="X85" s="205"/>
      <c r="Y85" s="159"/>
      <c r="Z85" s="160"/>
      <c r="AA85" s="161"/>
      <c r="AB85" s="162"/>
      <c r="AC85" s="161"/>
      <c r="AD85" s="163"/>
      <c r="AE85" s="164"/>
      <c r="AF85" s="159"/>
      <c r="AG85" s="159"/>
      <c r="AH85" s="159"/>
      <c r="AI85" s="160"/>
      <c r="AJ85" s="161"/>
      <c r="AK85" s="162"/>
      <c r="AL85" s="161"/>
      <c r="AM85" s="163"/>
      <c r="AN85" s="164"/>
      <c r="AO85" s="159"/>
      <c r="AP85" s="159"/>
      <c r="AQ85" s="159"/>
      <c r="AR85" s="160"/>
      <c r="AS85" s="161"/>
      <c r="AT85" s="162"/>
      <c r="AU85" s="161"/>
      <c r="AV85" s="163"/>
      <c r="AW85" s="164"/>
      <c r="AX85" s="159"/>
      <c r="AY85" s="159"/>
      <c r="AZ85" s="159"/>
      <c r="BA85" s="160"/>
      <c r="BB85" s="161"/>
      <c r="BC85" s="162"/>
      <c r="BD85" s="161"/>
      <c r="BE85" s="163"/>
      <c r="BF85" s="164"/>
      <c r="BG85" s="159"/>
      <c r="BH85" s="159"/>
      <c r="BI85" s="159"/>
      <c r="BJ85" s="160"/>
      <c r="BK85" s="161"/>
      <c r="BL85" s="162"/>
      <c r="BM85" s="161"/>
      <c r="BN85" s="163"/>
      <c r="BO85" s="164"/>
      <c r="BP85" s="159"/>
      <c r="BQ85" s="159"/>
      <c r="BR85" s="159"/>
      <c r="BS85" s="160"/>
      <c r="BT85" s="161"/>
      <c r="BU85" s="162"/>
      <c r="BV85" s="161"/>
      <c r="BW85" s="163"/>
      <c r="BX85" s="164"/>
      <c r="BY85" s="159"/>
      <c r="BZ85" s="159"/>
      <c r="CA85" s="159"/>
      <c r="CB85" s="160"/>
      <c r="CC85" s="161"/>
      <c r="CD85" s="162"/>
      <c r="CE85" s="161"/>
      <c r="CF85" s="163"/>
      <c r="CG85" s="164"/>
      <c r="CH85" s="159"/>
      <c r="CI85" s="159"/>
      <c r="CJ85" s="159"/>
      <c r="CK85" s="160"/>
      <c r="CL85" s="161"/>
      <c r="CM85" s="162"/>
      <c r="CN85" s="161"/>
      <c r="CO85" s="163"/>
      <c r="CP85" s="164"/>
      <c r="CQ85" s="159"/>
      <c r="CR85" s="159"/>
      <c r="CS85" s="159"/>
      <c r="CT85" s="160"/>
      <c r="CU85" s="161"/>
      <c r="CV85" s="162"/>
      <c r="CW85" s="161"/>
      <c r="CX85" s="163"/>
      <c r="CY85" s="164"/>
      <c r="CZ85" s="159"/>
      <c r="DA85" s="159"/>
      <c r="DB85" s="159"/>
      <c r="DC85" s="160"/>
      <c r="DD85" s="161"/>
      <c r="DE85" s="162"/>
      <c r="DF85" s="161"/>
      <c r="DG85" s="163"/>
      <c r="DH85" s="164"/>
      <c r="DI85" s="159"/>
      <c r="DJ85" s="159"/>
      <c r="DK85" s="159"/>
      <c r="DL85" s="160"/>
      <c r="DM85" s="161"/>
      <c r="DN85" s="162"/>
      <c r="DO85" s="161"/>
      <c r="DP85" s="163"/>
      <c r="DQ85" s="164"/>
      <c r="DR85" s="159"/>
      <c r="DS85" s="159"/>
      <c r="DT85" s="159"/>
      <c r="DU85" s="160"/>
      <c r="DV85" s="161"/>
      <c r="DW85" s="162"/>
      <c r="DX85" s="161"/>
      <c r="DY85" s="163"/>
      <c r="DZ85" s="164"/>
      <c r="EA85" s="159"/>
      <c r="EB85" s="159"/>
      <c r="EC85" s="159"/>
      <c r="ED85" s="160"/>
      <c r="EE85" s="161"/>
      <c r="EF85" s="162"/>
      <c r="EG85" s="161"/>
      <c r="EH85" s="163"/>
      <c r="EI85" s="164"/>
      <c r="EJ85" s="159"/>
      <c r="EK85" s="159"/>
      <c r="EL85" s="159"/>
      <c r="EM85" s="160"/>
      <c r="EN85" s="161"/>
      <c r="EO85" s="162"/>
      <c r="EP85" s="161"/>
      <c r="EQ85" s="163"/>
      <c r="ER85" s="164"/>
      <c r="ES85" s="159"/>
      <c r="ET85" s="159"/>
      <c r="EU85" s="159"/>
      <c r="EV85" s="160"/>
      <c r="EW85" s="161"/>
      <c r="EX85" s="162"/>
      <c r="EY85" s="161"/>
      <c r="EZ85" s="163"/>
      <c r="FA85" s="164"/>
      <c r="FB85" s="159"/>
      <c r="FC85" s="159"/>
      <c r="FD85" s="159"/>
      <c r="FE85" s="160"/>
      <c r="FF85" s="161"/>
      <c r="FG85" s="162"/>
      <c r="FH85" s="161"/>
      <c r="FI85" s="163"/>
      <c r="FJ85" s="164"/>
      <c r="FK85" s="159"/>
      <c r="FL85" s="159"/>
      <c r="FM85" s="159"/>
      <c r="FN85" s="160"/>
      <c r="FO85" s="161"/>
      <c r="FP85" s="162"/>
      <c r="FQ85" s="161"/>
      <c r="FR85" s="163"/>
      <c r="FS85" s="164"/>
      <c r="FT85" s="159"/>
      <c r="FU85" s="159"/>
      <c r="FV85" s="159"/>
      <c r="FW85" s="160"/>
      <c r="FX85" s="161"/>
      <c r="FY85" s="162"/>
      <c r="FZ85" s="161"/>
      <c r="GA85" s="163"/>
      <c r="GB85" s="164"/>
      <c r="GC85" s="159"/>
      <c r="GD85" s="159"/>
      <c r="GE85" s="159"/>
      <c r="GF85" s="160"/>
      <c r="GG85" s="161"/>
      <c r="GH85" s="162"/>
      <c r="GI85" s="161"/>
      <c r="GJ85" s="163"/>
      <c r="GK85" s="164"/>
      <c r="GL85" s="159"/>
      <c r="GM85" s="159"/>
      <c r="GN85" s="159"/>
      <c r="GO85" s="160"/>
      <c r="GP85" s="161"/>
      <c r="GQ85" s="162"/>
      <c r="GR85" s="161"/>
      <c r="GS85" s="163"/>
      <c r="GT85" s="164"/>
      <c r="GU85" s="206"/>
      <c r="GV85" s="207"/>
      <c r="GW85" s="203"/>
      <c r="GX85" s="217"/>
      <c r="GY85" s="93"/>
      <c r="GZ85" s="116"/>
    </row>
    <row r="86" spans="1:208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85"/>
      <c r="M86" s="105"/>
      <c r="N86" s="87"/>
      <c r="O86" s="201"/>
      <c r="P86" s="106"/>
      <c r="Q86" s="150">
        <f t="shared" si="0"/>
        <v>0</v>
      </c>
      <c r="R86" s="166"/>
      <c r="S86" s="166"/>
      <c r="T86" s="166"/>
      <c r="U86" s="45">
        <f t="shared" si="2"/>
        <v>0</v>
      </c>
      <c r="V86" s="202"/>
      <c r="W86" s="204"/>
      <c r="X86" s="205"/>
      <c r="Y86" s="209"/>
      <c r="Z86" s="210"/>
      <c r="AA86" s="211"/>
      <c r="AB86" s="212"/>
      <c r="AC86" s="211"/>
      <c r="AD86" s="213"/>
      <c r="AE86" s="214"/>
      <c r="AF86" s="209"/>
      <c r="AG86" s="209"/>
      <c r="AH86" s="209"/>
      <c r="AI86" s="210"/>
      <c r="AJ86" s="211"/>
      <c r="AK86" s="212"/>
      <c r="AL86" s="211"/>
      <c r="AM86" s="213"/>
      <c r="AN86" s="214"/>
      <c r="AO86" s="209"/>
      <c r="AP86" s="209"/>
      <c r="AQ86" s="209"/>
      <c r="AR86" s="210"/>
      <c r="AS86" s="211"/>
      <c r="AT86" s="212"/>
      <c r="AU86" s="211"/>
      <c r="AV86" s="213"/>
      <c r="AW86" s="214"/>
      <c r="AX86" s="209"/>
      <c r="AY86" s="209"/>
      <c r="AZ86" s="209"/>
      <c r="BA86" s="210"/>
      <c r="BB86" s="211"/>
      <c r="BC86" s="212"/>
      <c r="BD86" s="211"/>
      <c r="BE86" s="213"/>
      <c r="BF86" s="214"/>
      <c r="BG86" s="209"/>
      <c r="BH86" s="209"/>
      <c r="BI86" s="209"/>
      <c r="BJ86" s="210"/>
      <c r="BK86" s="211"/>
      <c r="BL86" s="212"/>
      <c r="BM86" s="211"/>
      <c r="BN86" s="213"/>
      <c r="BO86" s="214"/>
      <c r="BP86" s="209"/>
      <c r="BQ86" s="209"/>
      <c r="BR86" s="209"/>
      <c r="BS86" s="210"/>
      <c r="BT86" s="211"/>
      <c r="BU86" s="212"/>
      <c r="BV86" s="211"/>
      <c r="BW86" s="213"/>
      <c r="BX86" s="214"/>
      <c r="BY86" s="209"/>
      <c r="BZ86" s="209"/>
      <c r="CA86" s="209"/>
      <c r="CB86" s="210"/>
      <c r="CC86" s="211"/>
      <c r="CD86" s="212"/>
      <c r="CE86" s="211"/>
      <c r="CF86" s="213"/>
      <c r="CG86" s="214"/>
      <c r="CH86" s="209"/>
      <c r="CI86" s="209"/>
      <c r="CJ86" s="209"/>
      <c r="CK86" s="210"/>
      <c r="CL86" s="211"/>
      <c r="CM86" s="212"/>
      <c r="CN86" s="211"/>
      <c r="CO86" s="213"/>
      <c r="CP86" s="214"/>
      <c r="CQ86" s="209"/>
      <c r="CR86" s="209"/>
      <c r="CS86" s="209"/>
      <c r="CT86" s="210"/>
      <c r="CU86" s="211"/>
      <c r="CV86" s="212"/>
      <c r="CW86" s="211"/>
      <c r="CX86" s="213"/>
      <c r="CY86" s="214"/>
      <c r="CZ86" s="209"/>
      <c r="DA86" s="209"/>
      <c r="DB86" s="209"/>
      <c r="DC86" s="210"/>
      <c r="DD86" s="211"/>
      <c r="DE86" s="212"/>
      <c r="DF86" s="211"/>
      <c r="DG86" s="213"/>
      <c r="DH86" s="214"/>
      <c r="DI86" s="209"/>
      <c r="DJ86" s="209"/>
      <c r="DK86" s="209"/>
      <c r="DL86" s="210"/>
      <c r="DM86" s="211"/>
      <c r="DN86" s="212"/>
      <c r="DO86" s="211"/>
      <c r="DP86" s="213"/>
      <c r="DQ86" s="214"/>
      <c r="DR86" s="209"/>
      <c r="DS86" s="209"/>
      <c r="DT86" s="209"/>
      <c r="DU86" s="210"/>
      <c r="DV86" s="211"/>
      <c r="DW86" s="212"/>
      <c r="DX86" s="211"/>
      <c r="DY86" s="213"/>
      <c r="DZ86" s="214"/>
      <c r="EA86" s="209"/>
      <c r="EB86" s="209"/>
      <c r="EC86" s="209"/>
      <c r="ED86" s="210"/>
      <c r="EE86" s="211"/>
      <c r="EF86" s="212"/>
      <c r="EG86" s="211"/>
      <c r="EH86" s="213"/>
      <c r="EI86" s="214"/>
      <c r="EJ86" s="209"/>
      <c r="EK86" s="209"/>
      <c r="EL86" s="209"/>
      <c r="EM86" s="210"/>
      <c r="EN86" s="211"/>
      <c r="EO86" s="212"/>
      <c r="EP86" s="211"/>
      <c r="EQ86" s="213"/>
      <c r="ER86" s="214"/>
      <c r="ES86" s="209"/>
      <c r="ET86" s="209"/>
      <c r="EU86" s="209"/>
      <c r="EV86" s="210"/>
      <c r="EW86" s="211"/>
      <c r="EX86" s="212"/>
      <c r="EY86" s="211"/>
      <c r="EZ86" s="213"/>
      <c r="FA86" s="214"/>
      <c r="FB86" s="209"/>
      <c r="FC86" s="209"/>
      <c r="FD86" s="209"/>
      <c r="FE86" s="210"/>
      <c r="FF86" s="211"/>
      <c r="FG86" s="212"/>
      <c r="FH86" s="211"/>
      <c r="FI86" s="213"/>
      <c r="FJ86" s="214"/>
      <c r="FK86" s="209"/>
      <c r="FL86" s="209"/>
      <c r="FM86" s="209"/>
      <c r="FN86" s="210"/>
      <c r="FO86" s="211"/>
      <c r="FP86" s="212"/>
      <c r="FQ86" s="211"/>
      <c r="FR86" s="213"/>
      <c r="FS86" s="214"/>
      <c r="FT86" s="209"/>
      <c r="FU86" s="209"/>
      <c r="FV86" s="209"/>
      <c r="FW86" s="210"/>
      <c r="FX86" s="211"/>
      <c r="FY86" s="212"/>
      <c r="FZ86" s="211"/>
      <c r="GA86" s="213"/>
      <c r="GB86" s="214"/>
      <c r="GC86" s="209"/>
      <c r="GD86" s="209"/>
      <c r="GE86" s="209"/>
      <c r="GF86" s="210"/>
      <c r="GG86" s="211"/>
      <c r="GH86" s="212"/>
      <c r="GI86" s="211"/>
      <c r="GJ86" s="213"/>
      <c r="GK86" s="214"/>
      <c r="GL86" s="209"/>
      <c r="GM86" s="209"/>
      <c r="GN86" s="209"/>
      <c r="GO86" s="210"/>
      <c r="GP86" s="211"/>
      <c r="GQ86" s="212"/>
      <c r="GR86" s="211"/>
      <c r="GS86" s="213"/>
      <c r="GT86" s="214"/>
      <c r="GU86" s="206"/>
      <c r="GV86" s="207"/>
      <c r="GW86" s="203"/>
      <c r="GX86" s="217"/>
      <c r="GY86" s="93"/>
      <c r="GZ86" s="116"/>
    </row>
    <row r="87" spans="1:208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85"/>
      <c r="M87" s="105"/>
      <c r="N87" s="87"/>
      <c r="O87" s="215"/>
      <c r="P87" s="106"/>
      <c r="Q87" s="150">
        <f t="shared" si="0"/>
        <v>0</v>
      </c>
      <c r="R87" s="166"/>
      <c r="S87" s="166"/>
      <c r="T87" s="166"/>
      <c r="U87" s="45">
        <f t="shared" si="2"/>
        <v>0</v>
      </c>
      <c r="V87" s="202"/>
      <c r="W87" s="204"/>
      <c r="X87" s="216"/>
      <c r="Y87" s="209"/>
      <c r="Z87" s="210"/>
      <c r="AA87" s="211"/>
      <c r="AB87" s="212"/>
      <c r="AC87" s="211"/>
      <c r="AD87" s="213"/>
      <c r="AE87" s="214"/>
      <c r="AF87" s="209"/>
      <c r="AG87" s="209"/>
      <c r="AH87" s="209"/>
      <c r="AI87" s="210"/>
      <c r="AJ87" s="211"/>
      <c r="AK87" s="212"/>
      <c r="AL87" s="211"/>
      <c r="AM87" s="213"/>
      <c r="AN87" s="214"/>
      <c r="AO87" s="209"/>
      <c r="AP87" s="209"/>
      <c r="AQ87" s="209"/>
      <c r="AR87" s="210"/>
      <c r="AS87" s="211"/>
      <c r="AT87" s="212"/>
      <c r="AU87" s="211"/>
      <c r="AV87" s="213"/>
      <c r="AW87" s="214"/>
      <c r="AX87" s="209"/>
      <c r="AY87" s="209"/>
      <c r="AZ87" s="209"/>
      <c r="BA87" s="210"/>
      <c r="BB87" s="211"/>
      <c r="BC87" s="212"/>
      <c r="BD87" s="211"/>
      <c r="BE87" s="213"/>
      <c r="BF87" s="214"/>
      <c r="BG87" s="209"/>
      <c r="BH87" s="209"/>
      <c r="BI87" s="209"/>
      <c r="BJ87" s="210"/>
      <c r="BK87" s="211"/>
      <c r="BL87" s="212"/>
      <c r="BM87" s="211"/>
      <c r="BN87" s="213"/>
      <c r="BO87" s="214"/>
      <c r="BP87" s="209"/>
      <c r="BQ87" s="209"/>
      <c r="BR87" s="209"/>
      <c r="BS87" s="210"/>
      <c r="BT87" s="211"/>
      <c r="BU87" s="212"/>
      <c r="BV87" s="211"/>
      <c r="BW87" s="213"/>
      <c r="BX87" s="214"/>
      <c r="BY87" s="209"/>
      <c r="BZ87" s="209"/>
      <c r="CA87" s="209"/>
      <c r="CB87" s="210"/>
      <c r="CC87" s="211"/>
      <c r="CD87" s="212"/>
      <c r="CE87" s="211"/>
      <c r="CF87" s="213"/>
      <c r="CG87" s="214"/>
      <c r="CH87" s="209"/>
      <c r="CI87" s="209"/>
      <c r="CJ87" s="209"/>
      <c r="CK87" s="210"/>
      <c r="CL87" s="211"/>
      <c r="CM87" s="212"/>
      <c r="CN87" s="211"/>
      <c r="CO87" s="213"/>
      <c r="CP87" s="214"/>
      <c r="CQ87" s="209"/>
      <c r="CR87" s="209"/>
      <c r="CS87" s="209"/>
      <c r="CT87" s="210"/>
      <c r="CU87" s="211"/>
      <c r="CV87" s="212"/>
      <c r="CW87" s="211"/>
      <c r="CX87" s="213"/>
      <c r="CY87" s="214"/>
      <c r="CZ87" s="209"/>
      <c r="DA87" s="209"/>
      <c r="DB87" s="209"/>
      <c r="DC87" s="210"/>
      <c r="DD87" s="211"/>
      <c r="DE87" s="212"/>
      <c r="DF87" s="211"/>
      <c r="DG87" s="213"/>
      <c r="DH87" s="214"/>
      <c r="DI87" s="209"/>
      <c r="DJ87" s="209"/>
      <c r="DK87" s="209"/>
      <c r="DL87" s="210"/>
      <c r="DM87" s="211"/>
      <c r="DN87" s="212"/>
      <c r="DO87" s="211"/>
      <c r="DP87" s="213"/>
      <c r="DQ87" s="214"/>
      <c r="DR87" s="209"/>
      <c r="DS87" s="209"/>
      <c r="DT87" s="209"/>
      <c r="DU87" s="210"/>
      <c r="DV87" s="211"/>
      <c r="DW87" s="212"/>
      <c r="DX87" s="211"/>
      <c r="DY87" s="213"/>
      <c r="DZ87" s="214"/>
      <c r="EA87" s="209"/>
      <c r="EB87" s="209"/>
      <c r="EC87" s="209"/>
      <c r="ED87" s="210"/>
      <c r="EE87" s="211"/>
      <c r="EF87" s="212"/>
      <c r="EG87" s="211"/>
      <c r="EH87" s="213"/>
      <c r="EI87" s="214"/>
      <c r="EJ87" s="209"/>
      <c r="EK87" s="209"/>
      <c r="EL87" s="209"/>
      <c r="EM87" s="210"/>
      <c r="EN87" s="211"/>
      <c r="EO87" s="212"/>
      <c r="EP87" s="211"/>
      <c r="EQ87" s="213"/>
      <c r="ER87" s="214"/>
      <c r="ES87" s="209"/>
      <c r="ET87" s="209"/>
      <c r="EU87" s="209"/>
      <c r="EV87" s="210"/>
      <c r="EW87" s="211"/>
      <c r="EX87" s="212"/>
      <c r="EY87" s="211"/>
      <c r="EZ87" s="213"/>
      <c r="FA87" s="214"/>
      <c r="FB87" s="209"/>
      <c r="FC87" s="209"/>
      <c r="FD87" s="209"/>
      <c r="FE87" s="210"/>
      <c r="FF87" s="211"/>
      <c r="FG87" s="212"/>
      <c r="FH87" s="211"/>
      <c r="FI87" s="213"/>
      <c r="FJ87" s="214"/>
      <c r="FK87" s="209"/>
      <c r="FL87" s="209"/>
      <c r="FM87" s="209"/>
      <c r="FN87" s="210"/>
      <c r="FO87" s="211"/>
      <c r="FP87" s="212"/>
      <c r="FQ87" s="211"/>
      <c r="FR87" s="213"/>
      <c r="FS87" s="214"/>
      <c r="FT87" s="209"/>
      <c r="FU87" s="209"/>
      <c r="FV87" s="209"/>
      <c r="FW87" s="210"/>
      <c r="FX87" s="211"/>
      <c r="FY87" s="212"/>
      <c r="FZ87" s="211"/>
      <c r="GA87" s="213"/>
      <c r="GB87" s="214"/>
      <c r="GC87" s="209"/>
      <c r="GD87" s="209"/>
      <c r="GE87" s="209"/>
      <c r="GF87" s="210"/>
      <c r="GG87" s="211"/>
      <c r="GH87" s="212"/>
      <c r="GI87" s="211"/>
      <c r="GJ87" s="213"/>
      <c r="GK87" s="214"/>
      <c r="GL87" s="209"/>
      <c r="GM87" s="209"/>
      <c r="GN87" s="209"/>
      <c r="GO87" s="210"/>
      <c r="GP87" s="211"/>
      <c r="GQ87" s="212"/>
      <c r="GR87" s="211"/>
      <c r="GS87" s="213"/>
      <c r="GT87" s="214"/>
      <c r="GU87" s="206"/>
      <c r="GV87" s="207"/>
      <c r="GW87" s="203"/>
      <c r="GX87" s="217"/>
      <c r="GY87" s="93"/>
      <c r="GZ87" s="116"/>
    </row>
    <row r="88" spans="1:208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85"/>
      <c r="M88" s="105"/>
      <c r="N88" s="87"/>
      <c r="O88" s="88"/>
      <c r="P88" s="106"/>
      <c r="Q88" s="150">
        <f t="shared" si="0"/>
        <v>0</v>
      </c>
      <c r="R88" s="166"/>
      <c r="S88" s="166"/>
      <c r="T88" s="166"/>
      <c r="U88" s="45">
        <f t="shared" si="2"/>
        <v>0</v>
      </c>
      <c r="V88" s="196"/>
      <c r="W88" s="92"/>
      <c r="X88" s="93"/>
      <c r="Y88" s="104"/>
      <c r="Z88" s="217"/>
      <c r="AA88" s="218"/>
      <c r="AB88" s="219"/>
      <c r="AC88" s="218"/>
      <c r="AD88" s="220"/>
      <c r="AE88" s="221"/>
      <c r="AF88" s="104"/>
      <c r="AG88" s="104"/>
      <c r="AH88" s="104"/>
      <c r="AI88" s="217"/>
      <c r="AJ88" s="218"/>
      <c r="AK88" s="219"/>
      <c r="AL88" s="218"/>
      <c r="AM88" s="220"/>
      <c r="AN88" s="221"/>
      <c r="AO88" s="104"/>
      <c r="AP88" s="104"/>
      <c r="AQ88" s="104"/>
      <c r="AR88" s="217"/>
      <c r="AS88" s="218"/>
      <c r="AT88" s="219"/>
      <c r="AU88" s="218"/>
      <c r="AV88" s="220"/>
      <c r="AW88" s="221"/>
      <c r="AX88" s="104"/>
      <c r="AY88" s="104"/>
      <c r="AZ88" s="104"/>
      <c r="BA88" s="217"/>
      <c r="BB88" s="218"/>
      <c r="BC88" s="219"/>
      <c r="BD88" s="218"/>
      <c r="BE88" s="220"/>
      <c r="BF88" s="221"/>
      <c r="BG88" s="104"/>
      <c r="BH88" s="104"/>
      <c r="BI88" s="104"/>
      <c r="BJ88" s="217"/>
      <c r="BK88" s="218"/>
      <c r="BL88" s="219"/>
      <c r="BM88" s="218"/>
      <c r="BN88" s="220"/>
      <c r="BO88" s="221"/>
      <c r="BP88" s="104"/>
      <c r="BQ88" s="104"/>
      <c r="BR88" s="104"/>
      <c r="BS88" s="217"/>
      <c r="BT88" s="218"/>
      <c r="BU88" s="219"/>
      <c r="BV88" s="218"/>
      <c r="BW88" s="220"/>
      <c r="BX88" s="221"/>
      <c r="BY88" s="104"/>
      <c r="BZ88" s="104"/>
      <c r="CA88" s="104"/>
      <c r="CB88" s="217"/>
      <c r="CC88" s="218"/>
      <c r="CD88" s="219"/>
      <c r="CE88" s="218"/>
      <c r="CF88" s="220"/>
      <c r="CG88" s="221"/>
      <c r="CH88" s="104"/>
      <c r="CI88" s="104"/>
      <c r="CJ88" s="104"/>
      <c r="CK88" s="217"/>
      <c r="CL88" s="218"/>
      <c r="CM88" s="219"/>
      <c r="CN88" s="218"/>
      <c r="CO88" s="220"/>
      <c r="CP88" s="221"/>
      <c r="CQ88" s="104"/>
      <c r="CR88" s="104"/>
      <c r="CS88" s="104"/>
      <c r="CT88" s="217"/>
      <c r="CU88" s="218"/>
      <c r="CV88" s="219"/>
      <c r="CW88" s="218"/>
      <c r="CX88" s="220"/>
      <c r="CY88" s="221"/>
      <c r="CZ88" s="104"/>
      <c r="DA88" s="104"/>
      <c r="DB88" s="104"/>
      <c r="DC88" s="217"/>
      <c r="DD88" s="218"/>
      <c r="DE88" s="219"/>
      <c r="DF88" s="218"/>
      <c r="DG88" s="220"/>
      <c r="DH88" s="221"/>
      <c r="DI88" s="104"/>
      <c r="DJ88" s="104"/>
      <c r="DK88" s="104"/>
      <c r="DL88" s="217"/>
      <c r="DM88" s="218"/>
      <c r="DN88" s="219"/>
      <c r="DO88" s="218"/>
      <c r="DP88" s="220"/>
      <c r="DQ88" s="221"/>
      <c r="DR88" s="104"/>
      <c r="DS88" s="104"/>
      <c r="DT88" s="104"/>
      <c r="DU88" s="217"/>
      <c r="DV88" s="218"/>
      <c r="DW88" s="219"/>
      <c r="DX88" s="218"/>
      <c r="DY88" s="220"/>
      <c r="DZ88" s="221"/>
      <c r="EA88" s="104"/>
      <c r="EB88" s="104"/>
      <c r="EC88" s="104"/>
      <c r="ED88" s="217"/>
      <c r="EE88" s="218"/>
      <c r="EF88" s="219"/>
      <c r="EG88" s="218"/>
      <c r="EH88" s="220"/>
      <c r="EI88" s="221"/>
      <c r="EJ88" s="104"/>
      <c r="EK88" s="104"/>
      <c r="EL88" s="104"/>
      <c r="EM88" s="217"/>
      <c r="EN88" s="218"/>
      <c r="EO88" s="219"/>
      <c r="EP88" s="218"/>
      <c r="EQ88" s="220"/>
      <c r="ER88" s="221"/>
      <c r="ES88" s="104"/>
      <c r="ET88" s="104"/>
      <c r="EU88" s="104"/>
      <c r="EV88" s="217"/>
      <c r="EW88" s="218"/>
      <c r="EX88" s="219"/>
      <c r="EY88" s="218"/>
      <c r="EZ88" s="220"/>
      <c r="FA88" s="221"/>
      <c r="FB88" s="104"/>
      <c r="FC88" s="104"/>
      <c r="FD88" s="104"/>
      <c r="FE88" s="217"/>
      <c r="FF88" s="218"/>
      <c r="FG88" s="219"/>
      <c r="FH88" s="218"/>
      <c r="FI88" s="220"/>
      <c r="FJ88" s="221"/>
      <c r="FK88" s="104"/>
      <c r="FL88" s="104"/>
      <c r="FM88" s="104"/>
      <c r="FN88" s="217"/>
      <c r="FO88" s="218"/>
      <c r="FP88" s="219"/>
      <c r="FQ88" s="218"/>
      <c r="FR88" s="220"/>
      <c r="FS88" s="221"/>
      <c r="FT88" s="104"/>
      <c r="FU88" s="104"/>
      <c r="FV88" s="104"/>
      <c r="FW88" s="217"/>
      <c r="FX88" s="218"/>
      <c r="FY88" s="219"/>
      <c r="FZ88" s="218"/>
      <c r="GA88" s="220"/>
      <c r="GB88" s="221"/>
      <c r="GC88" s="104"/>
      <c r="GD88" s="104"/>
      <c r="GE88" s="104"/>
      <c r="GF88" s="217"/>
      <c r="GG88" s="218"/>
      <c r="GH88" s="219"/>
      <c r="GI88" s="218"/>
      <c r="GJ88" s="220"/>
      <c r="GK88" s="221"/>
      <c r="GL88" s="104"/>
      <c r="GM88" s="104"/>
      <c r="GN88" s="104"/>
      <c r="GO88" s="217"/>
      <c r="GP88" s="218"/>
      <c r="GQ88" s="219"/>
      <c r="GR88" s="218"/>
      <c r="GS88" s="220"/>
      <c r="GT88" s="221"/>
      <c r="GU88" s="101"/>
      <c r="GV88" s="99"/>
      <c r="GW88" s="222"/>
      <c r="GX88" s="217"/>
      <c r="GY88" s="93"/>
      <c r="GZ88" s="116"/>
    </row>
    <row r="89" spans="1:208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85"/>
      <c r="M89" s="105"/>
      <c r="N89" s="87"/>
      <c r="O89" s="88"/>
      <c r="P89" s="106"/>
      <c r="Q89" s="150">
        <f t="shared" si="0"/>
        <v>0</v>
      </c>
      <c r="R89" s="166"/>
      <c r="S89" s="166"/>
      <c r="T89" s="166"/>
      <c r="U89" s="45">
        <f t="shared" si="2"/>
        <v>0</v>
      </c>
      <c r="V89" s="196"/>
      <c r="W89" s="92"/>
      <c r="X89" s="93"/>
      <c r="Y89" s="104"/>
      <c r="Z89" s="217"/>
      <c r="AA89" s="218"/>
      <c r="AB89" s="219"/>
      <c r="AC89" s="218"/>
      <c r="AD89" s="220"/>
      <c r="AE89" s="221"/>
      <c r="AF89" s="104"/>
      <c r="AG89" s="104"/>
      <c r="AH89" s="104"/>
      <c r="AI89" s="217"/>
      <c r="AJ89" s="218"/>
      <c r="AK89" s="219"/>
      <c r="AL89" s="218"/>
      <c r="AM89" s="220"/>
      <c r="AN89" s="221"/>
      <c r="AO89" s="104"/>
      <c r="AP89" s="104"/>
      <c r="AQ89" s="104"/>
      <c r="AR89" s="217"/>
      <c r="AS89" s="218"/>
      <c r="AT89" s="219"/>
      <c r="AU89" s="218"/>
      <c r="AV89" s="220"/>
      <c r="AW89" s="221"/>
      <c r="AX89" s="104"/>
      <c r="AY89" s="104"/>
      <c r="AZ89" s="104"/>
      <c r="BA89" s="217"/>
      <c r="BB89" s="218"/>
      <c r="BC89" s="219"/>
      <c r="BD89" s="218"/>
      <c r="BE89" s="220"/>
      <c r="BF89" s="221"/>
      <c r="BG89" s="104"/>
      <c r="BH89" s="104"/>
      <c r="BI89" s="104"/>
      <c r="BJ89" s="217"/>
      <c r="BK89" s="218"/>
      <c r="BL89" s="219"/>
      <c r="BM89" s="218"/>
      <c r="BN89" s="220"/>
      <c r="BO89" s="221"/>
      <c r="BP89" s="104"/>
      <c r="BQ89" s="104"/>
      <c r="BR89" s="104"/>
      <c r="BS89" s="217"/>
      <c r="BT89" s="218"/>
      <c r="BU89" s="219"/>
      <c r="BV89" s="218"/>
      <c r="BW89" s="220"/>
      <c r="BX89" s="221"/>
      <c r="BY89" s="104"/>
      <c r="BZ89" s="104"/>
      <c r="CA89" s="104"/>
      <c r="CB89" s="217"/>
      <c r="CC89" s="218"/>
      <c r="CD89" s="219"/>
      <c r="CE89" s="218"/>
      <c r="CF89" s="220"/>
      <c r="CG89" s="221"/>
      <c r="CH89" s="104"/>
      <c r="CI89" s="104"/>
      <c r="CJ89" s="104"/>
      <c r="CK89" s="217"/>
      <c r="CL89" s="218"/>
      <c r="CM89" s="219"/>
      <c r="CN89" s="218"/>
      <c r="CO89" s="220"/>
      <c r="CP89" s="221"/>
      <c r="CQ89" s="104"/>
      <c r="CR89" s="104"/>
      <c r="CS89" s="104"/>
      <c r="CT89" s="217"/>
      <c r="CU89" s="218"/>
      <c r="CV89" s="219"/>
      <c r="CW89" s="218"/>
      <c r="CX89" s="220"/>
      <c r="CY89" s="221"/>
      <c r="CZ89" s="104"/>
      <c r="DA89" s="104"/>
      <c r="DB89" s="104"/>
      <c r="DC89" s="217"/>
      <c r="DD89" s="218"/>
      <c r="DE89" s="219"/>
      <c r="DF89" s="218"/>
      <c r="DG89" s="220"/>
      <c r="DH89" s="221"/>
      <c r="DI89" s="104"/>
      <c r="DJ89" s="104"/>
      <c r="DK89" s="104"/>
      <c r="DL89" s="217"/>
      <c r="DM89" s="218"/>
      <c r="DN89" s="219"/>
      <c r="DO89" s="218"/>
      <c r="DP89" s="220"/>
      <c r="DQ89" s="221"/>
      <c r="DR89" s="104"/>
      <c r="DS89" s="104"/>
      <c r="DT89" s="104"/>
      <c r="DU89" s="217"/>
      <c r="DV89" s="218"/>
      <c r="DW89" s="219"/>
      <c r="DX89" s="218"/>
      <c r="DY89" s="220"/>
      <c r="DZ89" s="221"/>
      <c r="EA89" s="104"/>
      <c r="EB89" s="104"/>
      <c r="EC89" s="104"/>
      <c r="ED89" s="217"/>
      <c r="EE89" s="218"/>
      <c r="EF89" s="219"/>
      <c r="EG89" s="218"/>
      <c r="EH89" s="220"/>
      <c r="EI89" s="221"/>
      <c r="EJ89" s="104"/>
      <c r="EK89" s="104"/>
      <c r="EL89" s="104"/>
      <c r="EM89" s="217"/>
      <c r="EN89" s="218"/>
      <c r="EO89" s="219"/>
      <c r="EP89" s="218"/>
      <c r="EQ89" s="220"/>
      <c r="ER89" s="221"/>
      <c r="ES89" s="104"/>
      <c r="ET89" s="104"/>
      <c r="EU89" s="104"/>
      <c r="EV89" s="217"/>
      <c r="EW89" s="218"/>
      <c r="EX89" s="219"/>
      <c r="EY89" s="218"/>
      <c r="EZ89" s="220"/>
      <c r="FA89" s="221"/>
      <c r="FB89" s="104"/>
      <c r="FC89" s="104"/>
      <c r="FD89" s="104"/>
      <c r="FE89" s="217"/>
      <c r="FF89" s="218"/>
      <c r="FG89" s="219"/>
      <c r="FH89" s="218"/>
      <c r="FI89" s="220"/>
      <c r="FJ89" s="221"/>
      <c r="FK89" s="104"/>
      <c r="FL89" s="104"/>
      <c r="FM89" s="104"/>
      <c r="FN89" s="217"/>
      <c r="FO89" s="218"/>
      <c r="FP89" s="219"/>
      <c r="FQ89" s="218"/>
      <c r="FR89" s="220"/>
      <c r="FS89" s="221"/>
      <c r="FT89" s="104"/>
      <c r="FU89" s="104"/>
      <c r="FV89" s="104"/>
      <c r="FW89" s="217"/>
      <c r="FX89" s="218"/>
      <c r="FY89" s="219"/>
      <c r="FZ89" s="218"/>
      <c r="GA89" s="220"/>
      <c r="GB89" s="221"/>
      <c r="GC89" s="104"/>
      <c r="GD89" s="104"/>
      <c r="GE89" s="104"/>
      <c r="GF89" s="217"/>
      <c r="GG89" s="218"/>
      <c r="GH89" s="219"/>
      <c r="GI89" s="218"/>
      <c r="GJ89" s="220"/>
      <c r="GK89" s="221"/>
      <c r="GL89" s="104"/>
      <c r="GM89" s="104"/>
      <c r="GN89" s="104"/>
      <c r="GO89" s="217"/>
      <c r="GP89" s="218"/>
      <c r="GQ89" s="219"/>
      <c r="GR89" s="218"/>
      <c r="GS89" s="220"/>
      <c r="GT89" s="221"/>
      <c r="GU89" s="101"/>
      <c r="GV89" s="99"/>
      <c r="GW89" s="222"/>
      <c r="GX89" s="217"/>
      <c r="GY89" s="93"/>
      <c r="GZ89" s="116"/>
    </row>
    <row r="90" spans="1:208" x14ac:dyDescent="0.25">
      <c r="A90"/>
      <c r="B90" s="116"/>
      <c r="C90" s="116"/>
      <c r="D90" s="41"/>
      <c r="E90" s="42"/>
      <c r="F90" s="43"/>
      <c r="G90" s="44"/>
      <c r="H90" s="45"/>
      <c r="I90" s="46"/>
      <c r="J90" s="104"/>
      <c r="K90" s="85"/>
      <c r="L90" s="85"/>
      <c r="M90" s="105"/>
      <c r="N90" s="87"/>
      <c r="O90" s="88"/>
      <c r="P90" s="106"/>
      <c r="Q90" s="150">
        <f t="shared" si="0"/>
        <v>0</v>
      </c>
      <c r="R90" s="166"/>
      <c r="S90" s="166"/>
      <c r="T90" s="166"/>
      <c r="U90" s="45">
        <f t="shared" si="2"/>
        <v>0</v>
      </c>
      <c r="V90" s="196"/>
      <c r="W90" s="92"/>
      <c r="X90" s="93"/>
      <c r="Y90" s="104"/>
      <c r="Z90" s="217"/>
      <c r="AA90" s="218"/>
      <c r="AB90" s="219"/>
      <c r="AC90" s="218"/>
      <c r="AD90" s="220"/>
      <c r="AE90" s="221"/>
      <c r="AF90" s="104"/>
      <c r="AG90" s="104"/>
      <c r="AH90" s="104"/>
      <c r="AI90" s="217"/>
      <c r="AJ90" s="218"/>
      <c r="AK90" s="219"/>
      <c r="AL90" s="218"/>
      <c r="AM90" s="220"/>
      <c r="AN90" s="221"/>
      <c r="AO90" s="104"/>
      <c r="AP90" s="104"/>
      <c r="AQ90" s="104"/>
      <c r="AR90" s="217"/>
      <c r="AS90" s="218"/>
      <c r="AT90" s="219"/>
      <c r="AU90" s="218"/>
      <c r="AV90" s="220"/>
      <c r="AW90" s="221"/>
      <c r="AX90" s="104"/>
      <c r="AY90" s="104"/>
      <c r="AZ90" s="104"/>
      <c r="BA90" s="217"/>
      <c r="BB90" s="218"/>
      <c r="BC90" s="219"/>
      <c r="BD90" s="218"/>
      <c r="BE90" s="220"/>
      <c r="BF90" s="221"/>
      <c r="BG90" s="104"/>
      <c r="BH90" s="104"/>
      <c r="BI90" s="104"/>
      <c r="BJ90" s="217"/>
      <c r="BK90" s="218"/>
      <c r="BL90" s="219"/>
      <c r="BM90" s="218"/>
      <c r="BN90" s="220"/>
      <c r="BO90" s="221"/>
      <c r="BP90" s="104"/>
      <c r="BQ90" s="104"/>
      <c r="BR90" s="104"/>
      <c r="BS90" s="217"/>
      <c r="BT90" s="218"/>
      <c r="BU90" s="219"/>
      <c r="BV90" s="218"/>
      <c r="BW90" s="220"/>
      <c r="BX90" s="221"/>
      <c r="BY90" s="104"/>
      <c r="BZ90" s="104"/>
      <c r="CA90" s="104"/>
      <c r="CB90" s="217"/>
      <c r="CC90" s="218"/>
      <c r="CD90" s="219"/>
      <c r="CE90" s="218"/>
      <c r="CF90" s="220"/>
      <c r="CG90" s="221"/>
      <c r="CH90" s="104"/>
      <c r="CI90" s="104"/>
      <c r="CJ90" s="104"/>
      <c r="CK90" s="217"/>
      <c r="CL90" s="218"/>
      <c r="CM90" s="219"/>
      <c r="CN90" s="218"/>
      <c r="CO90" s="220"/>
      <c r="CP90" s="221"/>
      <c r="CQ90" s="104"/>
      <c r="CR90" s="104"/>
      <c r="CS90" s="104"/>
      <c r="CT90" s="217"/>
      <c r="CU90" s="218"/>
      <c r="CV90" s="219"/>
      <c r="CW90" s="218"/>
      <c r="CX90" s="220"/>
      <c r="CY90" s="221"/>
      <c r="CZ90" s="104"/>
      <c r="DA90" s="104"/>
      <c r="DB90" s="104"/>
      <c r="DC90" s="217"/>
      <c r="DD90" s="218"/>
      <c r="DE90" s="219"/>
      <c r="DF90" s="218"/>
      <c r="DG90" s="220"/>
      <c r="DH90" s="221"/>
      <c r="DI90" s="104"/>
      <c r="DJ90" s="104"/>
      <c r="DK90" s="104"/>
      <c r="DL90" s="217"/>
      <c r="DM90" s="218"/>
      <c r="DN90" s="219"/>
      <c r="DO90" s="218"/>
      <c r="DP90" s="220"/>
      <c r="DQ90" s="221"/>
      <c r="DR90" s="104"/>
      <c r="DS90" s="104"/>
      <c r="DT90" s="104"/>
      <c r="DU90" s="217"/>
      <c r="DV90" s="218"/>
      <c r="DW90" s="219"/>
      <c r="DX90" s="218"/>
      <c r="DY90" s="220"/>
      <c r="DZ90" s="221"/>
      <c r="EA90" s="104"/>
      <c r="EB90" s="104"/>
      <c r="EC90" s="104"/>
      <c r="ED90" s="217"/>
      <c r="EE90" s="218"/>
      <c r="EF90" s="219"/>
      <c r="EG90" s="218"/>
      <c r="EH90" s="220"/>
      <c r="EI90" s="221"/>
      <c r="EJ90" s="104"/>
      <c r="EK90" s="104"/>
      <c r="EL90" s="104"/>
      <c r="EM90" s="217"/>
      <c r="EN90" s="218"/>
      <c r="EO90" s="219"/>
      <c r="EP90" s="218"/>
      <c r="EQ90" s="220"/>
      <c r="ER90" s="221"/>
      <c r="ES90" s="104"/>
      <c r="ET90" s="104"/>
      <c r="EU90" s="104"/>
      <c r="EV90" s="217"/>
      <c r="EW90" s="218"/>
      <c r="EX90" s="219"/>
      <c r="EY90" s="218"/>
      <c r="EZ90" s="220"/>
      <c r="FA90" s="221"/>
      <c r="FB90" s="104"/>
      <c r="FC90" s="104"/>
      <c r="FD90" s="104"/>
      <c r="FE90" s="217"/>
      <c r="FF90" s="218"/>
      <c r="FG90" s="219"/>
      <c r="FH90" s="218"/>
      <c r="FI90" s="220"/>
      <c r="FJ90" s="221"/>
      <c r="FK90" s="104"/>
      <c r="FL90" s="104"/>
      <c r="FM90" s="104"/>
      <c r="FN90" s="217"/>
      <c r="FO90" s="218"/>
      <c r="FP90" s="219"/>
      <c r="FQ90" s="218"/>
      <c r="FR90" s="220"/>
      <c r="FS90" s="221"/>
      <c r="FT90" s="104"/>
      <c r="FU90" s="104"/>
      <c r="FV90" s="104"/>
      <c r="FW90" s="217"/>
      <c r="FX90" s="218"/>
      <c r="FY90" s="219"/>
      <c r="FZ90" s="218"/>
      <c r="GA90" s="220"/>
      <c r="GB90" s="221"/>
      <c r="GC90" s="104"/>
      <c r="GD90" s="104"/>
      <c r="GE90" s="104"/>
      <c r="GF90" s="217"/>
      <c r="GG90" s="218"/>
      <c r="GH90" s="219"/>
      <c r="GI90" s="218"/>
      <c r="GJ90" s="220"/>
      <c r="GK90" s="221"/>
      <c r="GL90" s="104"/>
      <c r="GM90" s="104"/>
      <c r="GN90" s="104"/>
      <c r="GO90" s="217"/>
      <c r="GP90" s="218"/>
      <c r="GQ90" s="219"/>
      <c r="GR90" s="218"/>
      <c r="GS90" s="220"/>
      <c r="GT90" s="221"/>
      <c r="GU90" s="223"/>
      <c r="GV90" s="99"/>
      <c r="GW90" s="222"/>
      <c r="GX90" s="217"/>
      <c r="GY90" s="93"/>
      <c r="GZ90" s="116"/>
    </row>
    <row r="91" spans="1:208" x14ac:dyDescent="0.25">
      <c r="A91"/>
      <c r="B91" s="116"/>
      <c r="C91" s="116"/>
      <c r="D91" s="41"/>
      <c r="E91" s="42"/>
      <c r="F91" s="43"/>
      <c r="G91" s="44"/>
      <c r="H91" s="45"/>
      <c r="I91" s="46"/>
      <c r="J91" s="104"/>
      <c r="K91" s="85"/>
      <c r="L91" s="85"/>
      <c r="M91" s="105"/>
      <c r="N91" s="87"/>
      <c r="O91" s="88"/>
      <c r="P91" s="106"/>
      <c r="Q91" s="150">
        <f t="shared" si="0"/>
        <v>0</v>
      </c>
      <c r="R91" s="166"/>
      <c r="S91" s="166"/>
      <c r="T91" s="166"/>
      <c r="U91" s="45">
        <f t="shared" si="2"/>
        <v>0</v>
      </c>
      <c r="V91" s="196"/>
      <c r="W91" s="92"/>
      <c r="X91" s="93"/>
      <c r="Y91" s="104"/>
      <c r="Z91" s="217"/>
      <c r="AA91" s="218"/>
      <c r="AB91" s="219"/>
      <c r="AC91" s="218"/>
      <c r="AD91" s="220"/>
      <c r="AE91" s="221"/>
      <c r="AF91" s="104"/>
      <c r="AG91" s="104"/>
      <c r="AH91" s="104"/>
      <c r="AI91" s="217"/>
      <c r="AJ91" s="218"/>
      <c r="AK91" s="219"/>
      <c r="AL91" s="218"/>
      <c r="AM91" s="220"/>
      <c r="AN91" s="221"/>
      <c r="AO91" s="104"/>
      <c r="AP91" s="104"/>
      <c r="AQ91" s="104"/>
      <c r="AR91" s="217"/>
      <c r="AS91" s="218"/>
      <c r="AT91" s="219"/>
      <c r="AU91" s="218"/>
      <c r="AV91" s="220"/>
      <c r="AW91" s="221"/>
      <c r="AX91" s="104"/>
      <c r="AY91" s="104"/>
      <c r="AZ91" s="104"/>
      <c r="BA91" s="217"/>
      <c r="BB91" s="218"/>
      <c r="BC91" s="219"/>
      <c r="BD91" s="218"/>
      <c r="BE91" s="220"/>
      <c r="BF91" s="221"/>
      <c r="BG91" s="104"/>
      <c r="BH91" s="104"/>
      <c r="BI91" s="104"/>
      <c r="BJ91" s="217"/>
      <c r="BK91" s="218"/>
      <c r="BL91" s="219"/>
      <c r="BM91" s="218"/>
      <c r="BN91" s="220"/>
      <c r="BO91" s="221"/>
      <c r="BP91" s="104"/>
      <c r="BQ91" s="104"/>
      <c r="BR91" s="104"/>
      <c r="BS91" s="217"/>
      <c r="BT91" s="218"/>
      <c r="BU91" s="219"/>
      <c r="BV91" s="218"/>
      <c r="BW91" s="220"/>
      <c r="BX91" s="221"/>
      <c r="BY91" s="104"/>
      <c r="BZ91" s="104"/>
      <c r="CA91" s="104"/>
      <c r="CB91" s="217"/>
      <c r="CC91" s="218"/>
      <c r="CD91" s="219"/>
      <c r="CE91" s="218"/>
      <c r="CF91" s="220"/>
      <c r="CG91" s="221"/>
      <c r="CH91" s="104"/>
      <c r="CI91" s="104"/>
      <c r="CJ91" s="104"/>
      <c r="CK91" s="217"/>
      <c r="CL91" s="218"/>
      <c r="CM91" s="219"/>
      <c r="CN91" s="218"/>
      <c r="CO91" s="220"/>
      <c r="CP91" s="221"/>
      <c r="CQ91" s="104"/>
      <c r="CR91" s="104"/>
      <c r="CS91" s="104"/>
      <c r="CT91" s="217"/>
      <c r="CU91" s="218"/>
      <c r="CV91" s="219"/>
      <c r="CW91" s="218"/>
      <c r="CX91" s="220"/>
      <c r="CY91" s="221"/>
      <c r="CZ91" s="104"/>
      <c r="DA91" s="104"/>
      <c r="DB91" s="104"/>
      <c r="DC91" s="217"/>
      <c r="DD91" s="218"/>
      <c r="DE91" s="219"/>
      <c r="DF91" s="218"/>
      <c r="DG91" s="220"/>
      <c r="DH91" s="221"/>
      <c r="DI91" s="104"/>
      <c r="DJ91" s="104"/>
      <c r="DK91" s="104"/>
      <c r="DL91" s="217"/>
      <c r="DM91" s="218"/>
      <c r="DN91" s="219"/>
      <c r="DO91" s="218"/>
      <c r="DP91" s="220"/>
      <c r="DQ91" s="221"/>
      <c r="DR91" s="104"/>
      <c r="DS91" s="104"/>
      <c r="DT91" s="104"/>
      <c r="DU91" s="217"/>
      <c r="DV91" s="218"/>
      <c r="DW91" s="219"/>
      <c r="DX91" s="218"/>
      <c r="DY91" s="220"/>
      <c r="DZ91" s="221"/>
      <c r="EA91" s="104"/>
      <c r="EB91" s="104"/>
      <c r="EC91" s="104"/>
      <c r="ED91" s="217"/>
      <c r="EE91" s="218"/>
      <c r="EF91" s="219"/>
      <c r="EG91" s="218"/>
      <c r="EH91" s="220"/>
      <c r="EI91" s="221"/>
      <c r="EJ91" s="104"/>
      <c r="EK91" s="104"/>
      <c r="EL91" s="104"/>
      <c r="EM91" s="217"/>
      <c r="EN91" s="218"/>
      <c r="EO91" s="219"/>
      <c r="EP91" s="218"/>
      <c r="EQ91" s="220"/>
      <c r="ER91" s="221"/>
      <c r="ES91" s="104"/>
      <c r="ET91" s="104"/>
      <c r="EU91" s="104"/>
      <c r="EV91" s="217"/>
      <c r="EW91" s="218"/>
      <c r="EX91" s="219"/>
      <c r="EY91" s="218"/>
      <c r="EZ91" s="220"/>
      <c r="FA91" s="221"/>
      <c r="FB91" s="104"/>
      <c r="FC91" s="104"/>
      <c r="FD91" s="104"/>
      <c r="FE91" s="217"/>
      <c r="FF91" s="218"/>
      <c r="FG91" s="219"/>
      <c r="FH91" s="218"/>
      <c r="FI91" s="220"/>
      <c r="FJ91" s="221"/>
      <c r="FK91" s="104"/>
      <c r="FL91" s="104"/>
      <c r="FM91" s="104"/>
      <c r="FN91" s="217"/>
      <c r="FO91" s="218"/>
      <c r="FP91" s="219"/>
      <c r="FQ91" s="218"/>
      <c r="FR91" s="220"/>
      <c r="FS91" s="221"/>
      <c r="FT91" s="104"/>
      <c r="FU91" s="104"/>
      <c r="FV91" s="104"/>
      <c r="FW91" s="217"/>
      <c r="FX91" s="218"/>
      <c r="FY91" s="219"/>
      <c r="FZ91" s="218"/>
      <c r="GA91" s="220"/>
      <c r="GB91" s="221"/>
      <c r="GC91" s="104"/>
      <c r="GD91" s="104"/>
      <c r="GE91" s="104"/>
      <c r="GF91" s="217"/>
      <c r="GG91" s="218"/>
      <c r="GH91" s="219"/>
      <c r="GI91" s="218"/>
      <c r="GJ91" s="220"/>
      <c r="GK91" s="221"/>
      <c r="GL91" s="104"/>
      <c r="GM91" s="104"/>
      <c r="GN91" s="104"/>
      <c r="GO91" s="217"/>
      <c r="GP91" s="218"/>
      <c r="GQ91" s="219"/>
      <c r="GR91" s="218"/>
      <c r="GS91" s="220"/>
      <c r="GT91" s="221"/>
      <c r="GU91" s="223"/>
      <c r="GV91" s="99"/>
      <c r="GW91" s="222"/>
      <c r="GX91" s="217"/>
      <c r="GY91" s="93"/>
      <c r="GZ91" s="116"/>
    </row>
    <row r="92" spans="1:208" x14ac:dyDescent="0.25">
      <c r="A92"/>
      <c r="B92" s="116"/>
      <c r="C92" s="116"/>
      <c r="D92" s="41"/>
      <c r="E92" s="42"/>
      <c r="F92" s="43"/>
      <c r="G92" s="44"/>
      <c r="H92" s="45"/>
      <c r="I92" s="46"/>
      <c r="J92" s="104"/>
      <c r="K92" s="85"/>
      <c r="L92" s="85"/>
      <c r="M92" s="105"/>
      <c r="N92" s="87"/>
      <c r="O92" s="88"/>
      <c r="P92" s="106"/>
      <c r="Q92" s="150">
        <f t="shared" si="0"/>
        <v>0</v>
      </c>
      <c r="R92" s="166"/>
      <c r="S92" s="166"/>
      <c r="T92" s="166"/>
      <c r="U92" s="45">
        <f t="shared" si="2"/>
        <v>0</v>
      </c>
      <c r="V92" s="196"/>
      <c r="W92" s="92"/>
      <c r="X92" s="93"/>
      <c r="Y92" s="104"/>
      <c r="Z92" s="217"/>
      <c r="AA92" s="218"/>
      <c r="AB92" s="219"/>
      <c r="AC92" s="218"/>
      <c r="AD92" s="220"/>
      <c r="AE92" s="221"/>
      <c r="AF92" s="104"/>
      <c r="AG92" s="104"/>
      <c r="AH92" s="104"/>
      <c r="AI92" s="217"/>
      <c r="AJ92" s="218"/>
      <c r="AK92" s="219"/>
      <c r="AL92" s="218"/>
      <c r="AM92" s="220"/>
      <c r="AN92" s="221"/>
      <c r="AO92" s="104"/>
      <c r="AP92" s="104"/>
      <c r="AQ92" s="104"/>
      <c r="AR92" s="217"/>
      <c r="AS92" s="218"/>
      <c r="AT92" s="219"/>
      <c r="AU92" s="218"/>
      <c r="AV92" s="220"/>
      <c r="AW92" s="221"/>
      <c r="AX92" s="104"/>
      <c r="AY92" s="104"/>
      <c r="AZ92" s="104"/>
      <c r="BA92" s="217"/>
      <c r="BB92" s="218"/>
      <c r="BC92" s="219"/>
      <c r="BD92" s="218"/>
      <c r="BE92" s="220"/>
      <c r="BF92" s="221"/>
      <c r="BG92" s="104"/>
      <c r="BH92" s="104"/>
      <c r="BI92" s="104"/>
      <c r="BJ92" s="217"/>
      <c r="BK92" s="218"/>
      <c r="BL92" s="219"/>
      <c r="BM92" s="218"/>
      <c r="BN92" s="220"/>
      <c r="BO92" s="221"/>
      <c r="BP92" s="104"/>
      <c r="BQ92" s="104"/>
      <c r="BR92" s="104"/>
      <c r="BS92" s="217"/>
      <c r="BT92" s="218"/>
      <c r="BU92" s="219"/>
      <c r="BV92" s="218"/>
      <c r="BW92" s="220"/>
      <c r="BX92" s="221"/>
      <c r="BY92" s="104"/>
      <c r="BZ92" s="104"/>
      <c r="CA92" s="104"/>
      <c r="CB92" s="217"/>
      <c r="CC92" s="218"/>
      <c r="CD92" s="219"/>
      <c r="CE92" s="218"/>
      <c r="CF92" s="220"/>
      <c r="CG92" s="221"/>
      <c r="CH92" s="104"/>
      <c r="CI92" s="104"/>
      <c r="CJ92" s="104"/>
      <c r="CK92" s="217"/>
      <c r="CL92" s="218"/>
      <c r="CM92" s="219"/>
      <c r="CN92" s="218"/>
      <c r="CO92" s="220"/>
      <c r="CP92" s="221"/>
      <c r="CQ92" s="104"/>
      <c r="CR92" s="104"/>
      <c r="CS92" s="104"/>
      <c r="CT92" s="217"/>
      <c r="CU92" s="218"/>
      <c r="CV92" s="219"/>
      <c r="CW92" s="218"/>
      <c r="CX92" s="220"/>
      <c r="CY92" s="221"/>
      <c r="CZ92" s="104"/>
      <c r="DA92" s="104"/>
      <c r="DB92" s="104"/>
      <c r="DC92" s="217"/>
      <c r="DD92" s="218"/>
      <c r="DE92" s="219"/>
      <c r="DF92" s="218"/>
      <c r="DG92" s="220"/>
      <c r="DH92" s="221"/>
      <c r="DI92" s="104"/>
      <c r="DJ92" s="104"/>
      <c r="DK92" s="104"/>
      <c r="DL92" s="217"/>
      <c r="DM92" s="218"/>
      <c r="DN92" s="219"/>
      <c r="DO92" s="218"/>
      <c r="DP92" s="220"/>
      <c r="DQ92" s="221"/>
      <c r="DR92" s="104"/>
      <c r="DS92" s="104"/>
      <c r="DT92" s="104"/>
      <c r="DU92" s="217"/>
      <c r="DV92" s="218"/>
      <c r="DW92" s="219"/>
      <c r="DX92" s="218"/>
      <c r="DY92" s="220"/>
      <c r="DZ92" s="221"/>
      <c r="EA92" s="104"/>
      <c r="EB92" s="104"/>
      <c r="EC92" s="104"/>
      <c r="ED92" s="217"/>
      <c r="EE92" s="218"/>
      <c r="EF92" s="219"/>
      <c r="EG92" s="218"/>
      <c r="EH92" s="220"/>
      <c r="EI92" s="221"/>
      <c r="EJ92" s="104"/>
      <c r="EK92" s="104"/>
      <c r="EL92" s="104"/>
      <c r="EM92" s="217"/>
      <c r="EN92" s="218"/>
      <c r="EO92" s="219"/>
      <c r="EP92" s="218"/>
      <c r="EQ92" s="220"/>
      <c r="ER92" s="221"/>
      <c r="ES92" s="104"/>
      <c r="ET92" s="104"/>
      <c r="EU92" s="104"/>
      <c r="EV92" s="217"/>
      <c r="EW92" s="218"/>
      <c r="EX92" s="219"/>
      <c r="EY92" s="218"/>
      <c r="EZ92" s="220"/>
      <c r="FA92" s="221"/>
      <c r="FB92" s="104"/>
      <c r="FC92" s="104"/>
      <c r="FD92" s="104"/>
      <c r="FE92" s="217"/>
      <c r="FF92" s="218"/>
      <c r="FG92" s="219"/>
      <c r="FH92" s="218"/>
      <c r="FI92" s="220"/>
      <c r="FJ92" s="221"/>
      <c r="FK92" s="104"/>
      <c r="FL92" s="104"/>
      <c r="FM92" s="104"/>
      <c r="FN92" s="217"/>
      <c r="FO92" s="218"/>
      <c r="FP92" s="219"/>
      <c r="FQ92" s="218"/>
      <c r="FR92" s="220"/>
      <c r="FS92" s="221"/>
      <c r="FT92" s="104"/>
      <c r="FU92" s="104"/>
      <c r="FV92" s="104"/>
      <c r="FW92" s="217"/>
      <c r="FX92" s="218"/>
      <c r="FY92" s="219"/>
      <c r="FZ92" s="218"/>
      <c r="GA92" s="220"/>
      <c r="GB92" s="221"/>
      <c r="GC92" s="104"/>
      <c r="GD92" s="104"/>
      <c r="GE92" s="104"/>
      <c r="GF92" s="217"/>
      <c r="GG92" s="218"/>
      <c r="GH92" s="219"/>
      <c r="GI92" s="218"/>
      <c r="GJ92" s="220"/>
      <c r="GK92" s="221"/>
      <c r="GL92" s="104"/>
      <c r="GM92" s="104"/>
      <c r="GN92" s="104"/>
      <c r="GO92" s="217"/>
      <c r="GP92" s="218"/>
      <c r="GQ92" s="219"/>
      <c r="GR92" s="218"/>
      <c r="GS92" s="220"/>
      <c r="GT92" s="221"/>
      <c r="GU92" s="223"/>
      <c r="GV92" s="99"/>
      <c r="GW92" s="222"/>
      <c r="GX92" s="217"/>
      <c r="GY92" s="93"/>
      <c r="GZ92" s="116"/>
    </row>
    <row r="93" spans="1:208" x14ac:dyDescent="0.25">
      <c r="A93"/>
      <c r="B93" s="116"/>
      <c r="C93" s="116"/>
      <c r="D93" s="41"/>
      <c r="E93" s="42"/>
      <c r="F93" s="43"/>
      <c r="G93" s="44"/>
      <c r="H93" s="45"/>
      <c r="I93" s="46"/>
      <c r="J93" s="104"/>
      <c r="K93" s="85"/>
      <c r="L93" s="85"/>
      <c r="M93" s="105"/>
      <c r="N93" s="87"/>
      <c r="O93" s="88"/>
      <c r="P93" s="106"/>
      <c r="Q93" s="150">
        <f t="shared" si="0"/>
        <v>0</v>
      </c>
      <c r="R93" s="166"/>
      <c r="S93" s="166"/>
      <c r="T93" s="166"/>
      <c r="U93" s="45">
        <f t="shared" si="2"/>
        <v>0</v>
      </c>
      <c r="V93" s="196"/>
      <c r="W93" s="92"/>
      <c r="X93" s="93"/>
      <c r="Y93" s="104"/>
      <c r="Z93" s="217"/>
      <c r="AA93" s="218"/>
      <c r="AB93" s="219"/>
      <c r="AC93" s="218"/>
      <c r="AD93" s="220"/>
      <c r="AE93" s="221"/>
      <c r="AF93" s="104"/>
      <c r="AG93" s="104"/>
      <c r="AH93" s="104"/>
      <c r="AI93" s="217"/>
      <c r="AJ93" s="218"/>
      <c r="AK93" s="219"/>
      <c r="AL93" s="218"/>
      <c r="AM93" s="220"/>
      <c r="AN93" s="221"/>
      <c r="AO93" s="104"/>
      <c r="AP93" s="104"/>
      <c r="AQ93" s="104"/>
      <c r="AR93" s="217"/>
      <c r="AS93" s="218"/>
      <c r="AT93" s="219"/>
      <c r="AU93" s="218"/>
      <c r="AV93" s="220"/>
      <c r="AW93" s="221"/>
      <c r="AX93" s="104"/>
      <c r="AY93" s="104"/>
      <c r="AZ93" s="104"/>
      <c r="BA93" s="217"/>
      <c r="BB93" s="218"/>
      <c r="BC93" s="219"/>
      <c r="BD93" s="218"/>
      <c r="BE93" s="220"/>
      <c r="BF93" s="221"/>
      <c r="BG93" s="104"/>
      <c r="BH93" s="104"/>
      <c r="BI93" s="104"/>
      <c r="BJ93" s="217"/>
      <c r="BK93" s="218"/>
      <c r="BL93" s="219"/>
      <c r="BM93" s="218"/>
      <c r="BN93" s="220"/>
      <c r="BO93" s="221"/>
      <c r="BP93" s="104"/>
      <c r="BQ93" s="104"/>
      <c r="BR93" s="104"/>
      <c r="BS93" s="217"/>
      <c r="BT93" s="218"/>
      <c r="BU93" s="219"/>
      <c r="BV93" s="218"/>
      <c r="BW93" s="220"/>
      <c r="BX93" s="221"/>
      <c r="BY93" s="104"/>
      <c r="BZ93" s="104"/>
      <c r="CA93" s="104"/>
      <c r="CB93" s="217"/>
      <c r="CC93" s="218"/>
      <c r="CD93" s="219"/>
      <c r="CE93" s="218"/>
      <c r="CF93" s="220"/>
      <c r="CG93" s="221"/>
      <c r="CH93" s="104"/>
      <c r="CI93" s="104"/>
      <c r="CJ93" s="104"/>
      <c r="CK93" s="217"/>
      <c r="CL93" s="218"/>
      <c r="CM93" s="219"/>
      <c r="CN93" s="218"/>
      <c r="CO93" s="220"/>
      <c r="CP93" s="221"/>
      <c r="CQ93" s="104"/>
      <c r="CR93" s="104"/>
      <c r="CS93" s="104"/>
      <c r="CT93" s="217"/>
      <c r="CU93" s="218"/>
      <c r="CV93" s="219"/>
      <c r="CW93" s="218"/>
      <c r="CX93" s="220"/>
      <c r="CY93" s="221"/>
      <c r="CZ93" s="104"/>
      <c r="DA93" s="104"/>
      <c r="DB93" s="104"/>
      <c r="DC93" s="217"/>
      <c r="DD93" s="218"/>
      <c r="DE93" s="219"/>
      <c r="DF93" s="218"/>
      <c r="DG93" s="220"/>
      <c r="DH93" s="221"/>
      <c r="DI93" s="104"/>
      <c r="DJ93" s="104"/>
      <c r="DK93" s="104"/>
      <c r="DL93" s="217"/>
      <c r="DM93" s="218"/>
      <c r="DN93" s="219"/>
      <c r="DO93" s="218"/>
      <c r="DP93" s="220"/>
      <c r="DQ93" s="221"/>
      <c r="DR93" s="104"/>
      <c r="DS93" s="104"/>
      <c r="DT93" s="104"/>
      <c r="DU93" s="217"/>
      <c r="DV93" s="218"/>
      <c r="DW93" s="219"/>
      <c r="DX93" s="218"/>
      <c r="DY93" s="220"/>
      <c r="DZ93" s="221"/>
      <c r="EA93" s="104"/>
      <c r="EB93" s="104"/>
      <c r="EC93" s="104"/>
      <c r="ED93" s="217"/>
      <c r="EE93" s="218"/>
      <c r="EF93" s="219"/>
      <c r="EG93" s="218"/>
      <c r="EH93" s="220"/>
      <c r="EI93" s="221"/>
      <c r="EJ93" s="104"/>
      <c r="EK93" s="104"/>
      <c r="EL93" s="104"/>
      <c r="EM93" s="217"/>
      <c r="EN93" s="218"/>
      <c r="EO93" s="219"/>
      <c r="EP93" s="218"/>
      <c r="EQ93" s="220"/>
      <c r="ER93" s="221"/>
      <c r="ES93" s="104"/>
      <c r="ET93" s="104"/>
      <c r="EU93" s="104"/>
      <c r="EV93" s="217"/>
      <c r="EW93" s="218"/>
      <c r="EX93" s="219"/>
      <c r="EY93" s="218"/>
      <c r="EZ93" s="220"/>
      <c r="FA93" s="221"/>
      <c r="FB93" s="104"/>
      <c r="FC93" s="104"/>
      <c r="FD93" s="104"/>
      <c r="FE93" s="217"/>
      <c r="FF93" s="218"/>
      <c r="FG93" s="219"/>
      <c r="FH93" s="218"/>
      <c r="FI93" s="220"/>
      <c r="FJ93" s="221"/>
      <c r="FK93" s="104"/>
      <c r="FL93" s="104"/>
      <c r="FM93" s="104"/>
      <c r="FN93" s="217"/>
      <c r="FO93" s="218"/>
      <c r="FP93" s="219"/>
      <c r="FQ93" s="218"/>
      <c r="FR93" s="220"/>
      <c r="FS93" s="221"/>
      <c r="FT93" s="104"/>
      <c r="FU93" s="104"/>
      <c r="FV93" s="104"/>
      <c r="FW93" s="217"/>
      <c r="FX93" s="218"/>
      <c r="FY93" s="219"/>
      <c r="FZ93" s="218"/>
      <c r="GA93" s="220"/>
      <c r="GB93" s="221"/>
      <c r="GC93" s="104"/>
      <c r="GD93" s="104"/>
      <c r="GE93" s="104"/>
      <c r="GF93" s="217"/>
      <c r="GG93" s="218"/>
      <c r="GH93" s="219"/>
      <c r="GI93" s="218"/>
      <c r="GJ93" s="220"/>
      <c r="GK93" s="221"/>
      <c r="GL93" s="104"/>
      <c r="GM93" s="104"/>
      <c r="GN93" s="104"/>
      <c r="GO93" s="217"/>
      <c r="GP93" s="218"/>
      <c r="GQ93" s="219"/>
      <c r="GR93" s="218"/>
      <c r="GS93" s="220"/>
      <c r="GT93" s="221"/>
      <c r="GU93" s="223"/>
      <c r="GV93" s="99"/>
      <c r="GW93" s="222"/>
      <c r="GX93" s="217"/>
      <c r="GY93" s="93"/>
      <c r="GZ93" s="116"/>
    </row>
    <row r="94" spans="1:208" x14ac:dyDescent="0.25">
      <c r="A94"/>
      <c r="B94" s="116"/>
      <c r="C94" s="116"/>
      <c r="D94" s="41"/>
      <c r="E94" s="42"/>
      <c r="F94" s="43"/>
      <c r="G94" s="44"/>
      <c r="H94" s="45"/>
      <c r="I94" s="46"/>
      <c r="J94" s="104"/>
      <c r="K94" s="85"/>
      <c r="L94" s="85"/>
      <c r="M94" s="105"/>
      <c r="N94" s="87"/>
      <c r="O94" s="88"/>
      <c r="P94" s="106"/>
      <c r="Q94" s="150">
        <f t="shared" ref="Q94:Q96" si="6">P94-M94</f>
        <v>0</v>
      </c>
      <c r="R94" s="166"/>
      <c r="S94" s="166"/>
      <c r="T94" s="166"/>
      <c r="U94" s="45">
        <f t="shared" si="2"/>
        <v>0</v>
      </c>
      <c r="V94" s="196"/>
      <c r="W94" s="224"/>
      <c r="X94" s="93"/>
      <c r="Y94" s="104"/>
      <c r="Z94" s="217"/>
      <c r="AA94" s="218"/>
      <c r="AB94" s="219"/>
      <c r="AC94" s="218"/>
      <c r="AD94" s="220"/>
      <c r="AE94" s="221"/>
      <c r="AF94" s="104"/>
      <c r="AG94" s="104"/>
      <c r="AH94" s="104"/>
      <c r="AI94" s="217"/>
      <c r="AJ94" s="218"/>
      <c r="AK94" s="219"/>
      <c r="AL94" s="218"/>
      <c r="AM94" s="220"/>
      <c r="AN94" s="221"/>
      <c r="AO94" s="104"/>
      <c r="AP94" s="104"/>
      <c r="AQ94" s="104"/>
      <c r="AR94" s="217"/>
      <c r="AS94" s="218"/>
      <c r="AT94" s="219"/>
      <c r="AU94" s="218"/>
      <c r="AV94" s="220"/>
      <c r="AW94" s="221"/>
      <c r="AX94" s="104"/>
      <c r="AY94" s="104"/>
      <c r="AZ94" s="104"/>
      <c r="BA94" s="217"/>
      <c r="BB94" s="218"/>
      <c r="BC94" s="219"/>
      <c r="BD94" s="218"/>
      <c r="BE94" s="220"/>
      <c r="BF94" s="221"/>
      <c r="BG94" s="104"/>
      <c r="BH94" s="104"/>
      <c r="BI94" s="104"/>
      <c r="BJ94" s="217"/>
      <c r="BK94" s="218"/>
      <c r="BL94" s="219"/>
      <c r="BM94" s="218"/>
      <c r="BN94" s="220"/>
      <c r="BO94" s="221"/>
      <c r="BP94" s="104"/>
      <c r="BQ94" s="104"/>
      <c r="BR94" s="104"/>
      <c r="BS94" s="217"/>
      <c r="BT94" s="218"/>
      <c r="BU94" s="219"/>
      <c r="BV94" s="218"/>
      <c r="BW94" s="220"/>
      <c r="BX94" s="221"/>
      <c r="BY94" s="104"/>
      <c r="BZ94" s="104"/>
      <c r="CA94" s="104"/>
      <c r="CB94" s="217"/>
      <c r="CC94" s="218"/>
      <c r="CD94" s="219"/>
      <c r="CE94" s="218"/>
      <c r="CF94" s="220"/>
      <c r="CG94" s="221"/>
      <c r="CH94" s="104"/>
      <c r="CI94" s="104"/>
      <c r="CJ94" s="104"/>
      <c r="CK94" s="217"/>
      <c r="CL94" s="218"/>
      <c r="CM94" s="219"/>
      <c r="CN94" s="218"/>
      <c r="CO94" s="220"/>
      <c r="CP94" s="221"/>
      <c r="CQ94" s="104"/>
      <c r="CR94" s="104"/>
      <c r="CS94" s="104"/>
      <c r="CT94" s="217"/>
      <c r="CU94" s="218"/>
      <c r="CV94" s="219"/>
      <c r="CW94" s="218"/>
      <c r="CX94" s="220"/>
      <c r="CY94" s="221"/>
      <c r="CZ94" s="104"/>
      <c r="DA94" s="104"/>
      <c r="DB94" s="104"/>
      <c r="DC94" s="217"/>
      <c r="DD94" s="218"/>
      <c r="DE94" s="219"/>
      <c r="DF94" s="218"/>
      <c r="DG94" s="220"/>
      <c r="DH94" s="221"/>
      <c r="DI94" s="104"/>
      <c r="DJ94" s="104"/>
      <c r="DK94" s="104"/>
      <c r="DL94" s="217"/>
      <c r="DM94" s="218"/>
      <c r="DN94" s="219"/>
      <c r="DO94" s="218"/>
      <c r="DP94" s="220"/>
      <c r="DQ94" s="221"/>
      <c r="DR94" s="104"/>
      <c r="DS94" s="104"/>
      <c r="DT94" s="104"/>
      <c r="DU94" s="217"/>
      <c r="DV94" s="218"/>
      <c r="DW94" s="219"/>
      <c r="DX94" s="218"/>
      <c r="DY94" s="220"/>
      <c r="DZ94" s="221"/>
      <c r="EA94" s="104"/>
      <c r="EB94" s="104"/>
      <c r="EC94" s="104"/>
      <c r="ED94" s="217"/>
      <c r="EE94" s="218"/>
      <c r="EF94" s="219"/>
      <c r="EG94" s="218"/>
      <c r="EH94" s="220"/>
      <c r="EI94" s="221"/>
      <c r="EJ94" s="104"/>
      <c r="EK94" s="104"/>
      <c r="EL94" s="104"/>
      <c r="EM94" s="217"/>
      <c r="EN94" s="218"/>
      <c r="EO94" s="219"/>
      <c r="EP94" s="218"/>
      <c r="EQ94" s="220"/>
      <c r="ER94" s="221"/>
      <c r="ES94" s="104"/>
      <c r="ET94" s="104"/>
      <c r="EU94" s="104"/>
      <c r="EV94" s="217"/>
      <c r="EW94" s="218"/>
      <c r="EX94" s="219"/>
      <c r="EY94" s="218"/>
      <c r="EZ94" s="220"/>
      <c r="FA94" s="221"/>
      <c r="FB94" s="104"/>
      <c r="FC94" s="104"/>
      <c r="FD94" s="104"/>
      <c r="FE94" s="217"/>
      <c r="FF94" s="218"/>
      <c r="FG94" s="219"/>
      <c r="FH94" s="218"/>
      <c r="FI94" s="220"/>
      <c r="FJ94" s="221"/>
      <c r="FK94" s="104"/>
      <c r="FL94" s="104"/>
      <c r="FM94" s="104"/>
      <c r="FN94" s="217"/>
      <c r="FO94" s="218"/>
      <c r="FP94" s="219"/>
      <c r="FQ94" s="218"/>
      <c r="FR94" s="220"/>
      <c r="FS94" s="221"/>
      <c r="FT94" s="104"/>
      <c r="FU94" s="104"/>
      <c r="FV94" s="104"/>
      <c r="FW94" s="217"/>
      <c r="FX94" s="218"/>
      <c r="FY94" s="219"/>
      <c r="FZ94" s="218"/>
      <c r="GA94" s="220"/>
      <c r="GB94" s="221"/>
      <c r="GC94" s="104"/>
      <c r="GD94" s="104"/>
      <c r="GE94" s="104"/>
      <c r="GF94" s="217"/>
      <c r="GG94" s="218"/>
      <c r="GH94" s="219"/>
      <c r="GI94" s="218"/>
      <c r="GJ94" s="220"/>
      <c r="GK94" s="221"/>
      <c r="GL94" s="104"/>
      <c r="GM94" s="104"/>
      <c r="GN94" s="104"/>
      <c r="GO94" s="217"/>
      <c r="GP94" s="218"/>
      <c r="GQ94" s="219"/>
      <c r="GR94" s="218"/>
      <c r="GS94" s="220"/>
      <c r="GT94" s="221"/>
      <c r="GU94" s="223"/>
      <c r="GV94" s="99"/>
      <c r="GW94" s="222"/>
      <c r="GX94" s="217"/>
      <c r="GY94" s="93"/>
      <c r="GZ94" s="116"/>
    </row>
    <row r="95" spans="1:208" x14ac:dyDescent="0.25">
      <c r="A95"/>
      <c r="B95" s="116"/>
      <c r="C95" s="116"/>
      <c r="D95" s="41"/>
      <c r="E95" s="42"/>
      <c r="F95" s="43"/>
      <c r="G95" s="44"/>
      <c r="H95" s="45"/>
      <c r="I95" s="46"/>
      <c r="J95" s="104"/>
      <c r="K95" s="85"/>
      <c r="L95" s="85"/>
      <c r="M95" s="105"/>
      <c r="N95" s="87"/>
      <c r="O95" s="225"/>
      <c r="P95" s="106"/>
      <c r="Q95" s="150">
        <f t="shared" si="6"/>
        <v>0</v>
      </c>
      <c r="R95" s="166"/>
      <c r="S95" s="166"/>
      <c r="T95" s="166"/>
      <c r="U95" s="45">
        <f t="shared" si="2"/>
        <v>0</v>
      </c>
      <c r="V95" s="196"/>
      <c r="W95" s="224"/>
      <c r="X95" s="93"/>
      <c r="Y95" s="104"/>
      <c r="Z95" s="217"/>
      <c r="AA95" s="218"/>
      <c r="AB95" s="219"/>
      <c r="AC95" s="218"/>
      <c r="AD95" s="220"/>
      <c r="AE95" s="221"/>
      <c r="AF95" s="104"/>
      <c r="AG95" s="104"/>
      <c r="AH95" s="104"/>
      <c r="AI95" s="217"/>
      <c r="AJ95" s="218"/>
      <c r="AK95" s="219"/>
      <c r="AL95" s="218"/>
      <c r="AM95" s="220"/>
      <c r="AN95" s="221"/>
      <c r="AO95" s="104"/>
      <c r="AP95" s="104"/>
      <c r="AQ95" s="104"/>
      <c r="AR95" s="217"/>
      <c r="AS95" s="218"/>
      <c r="AT95" s="219"/>
      <c r="AU95" s="218"/>
      <c r="AV95" s="220"/>
      <c r="AW95" s="221"/>
      <c r="AX95" s="104"/>
      <c r="AY95" s="104"/>
      <c r="AZ95" s="104"/>
      <c r="BA95" s="217"/>
      <c r="BB95" s="218"/>
      <c r="BC95" s="219"/>
      <c r="BD95" s="218"/>
      <c r="BE95" s="220"/>
      <c r="BF95" s="221"/>
      <c r="BG95" s="104"/>
      <c r="BH95" s="104"/>
      <c r="BI95" s="104"/>
      <c r="BJ95" s="217"/>
      <c r="BK95" s="218"/>
      <c r="BL95" s="219"/>
      <c r="BM95" s="218"/>
      <c r="BN95" s="220"/>
      <c r="BO95" s="221"/>
      <c r="BP95" s="104"/>
      <c r="BQ95" s="104"/>
      <c r="BR95" s="104"/>
      <c r="BS95" s="217"/>
      <c r="BT95" s="218"/>
      <c r="BU95" s="219"/>
      <c r="BV95" s="218"/>
      <c r="BW95" s="220"/>
      <c r="BX95" s="221"/>
      <c r="BY95" s="104"/>
      <c r="BZ95" s="104"/>
      <c r="CA95" s="104"/>
      <c r="CB95" s="217"/>
      <c r="CC95" s="218"/>
      <c r="CD95" s="219"/>
      <c r="CE95" s="218"/>
      <c r="CF95" s="220"/>
      <c r="CG95" s="221"/>
      <c r="CH95" s="104"/>
      <c r="CI95" s="104"/>
      <c r="CJ95" s="104"/>
      <c r="CK95" s="217"/>
      <c r="CL95" s="218"/>
      <c r="CM95" s="219"/>
      <c r="CN95" s="218"/>
      <c r="CO95" s="220"/>
      <c r="CP95" s="221"/>
      <c r="CQ95" s="104"/>
      <c r="CR95" s="104"/>
      <c r="CS95" s="104"/>
      <c r="CT95" s="217"/>
      <c r="CU95" s="218"/>
      <c r="CV95" s="219"/>
      <c r="CW95" s="218"/>
      <c r="CX95" s="220"/>
      <c r="CY95" s="221"/>
      <c r="CZ95" s="104"/>
      <c r="DA95" s="104"/>
      <c r="DB95" s="104"/>
      <c r="DC95" s="217"/>
      <c r="DD95" s="218"/>
      <c r="DE95" s="219"/>
      <c r="DF95" s="218"/>
      <c r="DG95" s="220"/>
      <c r="DH95" s="221"/>
      <c r="DI95" s="104"/>
      <c r="DJ95" s="104"/>
      <c r="DK95" s="104"/>
      <c r="DL95" s="217"/>
      <c r="DM95" s="218"/>
      <c r="DN95" s="219"/>
      <c r="DO95" s="218"/>
      <c r="DP95" s="220"/>
      <c r="DQ95" s="221"/>
      <c r="DR95" s="104"/>
      <c r="DS95" s="104"/>
      <c r="DT95" s="104"/>
      <c r="DU95" s="217"/>
      <c r="DV95" s="218"/>
      <c r="DW95" s="219"/>
      <c r="DX95" s="218"/>
      <c r="DY95" s="220"/>
      <c r="DZ95" s="221"/>
      <c r="EA95" s="104"/>
      <c r="EB95" s="104"/>
      <c r="EC95" s="104"/>
      <c r="ED95" s="217"/>
      <c r="EE95" s="218"/>
      <c r="EF95" s="219"/>
      <c r="EG95" s="218"/>
      <c r="EH95" s="220"/>
      <c r="EI95" s="221"/>
      <c r="EJ95" s="104"/>
      <c r="EK95" s="104"/>
      <c r="EL95" s="104"/>
      <c r="EM95" s="217"/>
      <c r="EN95" s="218"/>
      <c r="EO95" s="219"/>
      <c r="EP95" s="218"/>
      <c r="EQ95" s="220"/>
      <c r="ER95" s="221"/>
      <c r="ES95" s="104"/>
      <c r="ET95" s="104"/>
      <c r="EU95" s="104"/>
      <c r="EV95" s="217"/>
      <c r="EW95" s="218"/>
      <c r="EX95" s="219"/>
      <c r="EY95" s="218"/>
      <c r="EZ95" s="220"/>
      <c r="FA95" s="221"/>
      <c r="FB95" s="104"/>
      <c r="FC95" s="104"/>
      <c r="FD95" s="104"/>
      <c r="FE95" s="217"/>
      <c r="FF95" s="218"/>
      <c r="FG95" s="219"/>
      <c r="FH95" s="218"/>
      <c r="FI95" s="220"/>
      <c r="FJ95" s="221"/>
      <c r="FK95" s="104"/>
      <c r="FL95" s="104"/>
      <c r="FM95" s="104"/>
      <c r="FN95" s="217"/>
      <c r="FO95" s="218"/>
      <c r="FP95" s="219"/>
      <c r="FQ95" s="218"/>
      <c r="FR95" s="220"/>
      <c r="FS95" s="221"/>
      <c r="FT95" s="104"/>
      <c r="FU95" s="104"/>
      <c r="FV95" s="104"/>
      <c r="FW95" s="217"/>
      <c r="FX95" s="218"/>
      <c r="FY95" s="219"/>
      <c r="FZ95" s="218"/>
      <c r="GA95" s="220"/>
      <c r="GB95" s="221"/>
      <c r="GC95" s="104"/>
      <c r="GD95" s="104"/>
      <c r="GE95" s="104"/>
      <c r="GF95" s="217"/>
      <c r="GG95" s="218"/>
      <c r="GH95" s="219"/>
      <c r="GI95" s="218"/>
      <c r="GJ95" s="220"/>
      <c r="GK95" s="221"/>
      <c r="GL95" s="104"/>
      <c r="GM95" s="104"/>
      <c r="GN95" s="104"/>
      <c r="GO95" s="217"/>
      <c r="GP95" s="218"/>
      <c r="GQ95" s="219"/>
      <c r="GR95" s="218"/>
      <c r="GS95" s="220"/>
      <c r="GT95" s="221"/>
      <c r="GU95" s="223"/>
      <c r="GV95" s="99"/>
      <c r="GW95" s="222"/>
      <c r="GX95" s="217"/>
      <c r="GY95" s="93"/>
      <c r="GZ95" s="116"/>
    </row>
    <row r="96" spans="1:208" x14ac:dyDescent="0.25">
      <c r="A96"/>
      <c r="B96" s="116"/>
      <c r="C96" s="116"/>
      <c r="D96" s="41"/>
      <c r="E96" s="42"/>
      <c r="F96" s="43"/>
      <c r="G96" s="44"/>
      <c r="H96" s="45"/>
      <c r="I96" s="46"/>
      <c r="J96" s="226"/>
      <c r="K96" s="85"/>
      <c r="L96" s="85"/>
      <c r="M96" s="105"/>
      <c r="N96" s="87"/>
      <c r="O96" s="227"/>
      <c r="P96" s="106"/>
      <c r="Q96" s="150">
        <f t="shared" si="6"/>
        <v>0</v>
      </c>
      <c r="R96" s="166"/>
      <c r="S96" s="166"/>
      <c r="T96" s="166"/>
      <c r="U96" s="45">
        <f t="shared" ref="U96:U103" si="7">R96*P96</f>
        <v>0</v>
      </c>
      <c r="V96" s="196"/>
      <c r="W96" s="224"/>
      <c r="X96" s="93"/>
      <c r="Y96" s="104"/>
      <c r="Z96" s="217"/>
      <c r="AA96" s="218"/>
      <c r="AB96" s="219"/>
      <c r="AC96" s="218"/>
      <c r="AD96" s="220"/>
      <c r="AE96" s="221"/>
      <c r="AF96" s="104"/>
      <c r="AG96" s="104"/>
      <c r="AH96" s="104"/>
      <c r="AI96" s="217"/>
      <c r="AJ96" s="218"/>
      <c r="AK96" s="219"/>
      <c r="AL96" s="218"/>
      <c r="AM96" s="220"/>
      <c r="AN96" s="221"/>
      <c r="AO96" s="104"/>
      <c r="AP96" s="104"/>
      <c r="AQ96" s="104"/>
      <c r="AR96" s="217"/>
      <c r="AS96" s="218"/>
      <c r="AT96" s="219"/>
      <c r="AU96" s="218"/>
      <c r="AV96" s="220"/>
      <c r="AW96" s="221"/>
      <c r="AX96" s="104"/>
      <c r="AY96" s="104"/>
      <c r="AZ96" s="104"/>
      <c r="BA96" s="217"/>
      <c r="BB96" s="218"/>
      <c r="BC96" s="219"/>
      <c r="BD96" s="218"/>
      <c r="BE96" s="220"/>
      <c r="BF96" s="221"/>
      <c r="BG96" s="104"/>
      <c r="BH96" s="104"/>
      <c r="BI96" s="104"/>
      <c r="BJ96" s="217"/>
      <c r="BK96" s="218"/>
      <c r="BL96" s="219"/>
      <c r="BM96" s="218"/>
      <c r="BN96" s="220"/>
      <c r="BO96" s="221"/>
      <c r="BP96" s="104"/>
      <c r="BQ96" s="104"/>
      <c r="BR96" s="104"/>
      <c r="BS96" s="217"/>
      <c r="BT96" s="218"/>
      <c r="BU96" s="219"/>
      <c r="BV96" s="218"/>
      <c r="BW96" s="220"/>
      <c r="BX96" s="221"/>
      <c r="BY96" s="104"/>
      <c r="BZ96" s="104"/>
      <c r="CA96" s="104"/>
      <c r="CB96" s="217"/>
      <c r="CC96" s="218"/>
      <c r="CD96" s="219"/>
      <c r="CE96" s="218"/>
      <c r="CF96" s="220"/>
      <c r="CG96" s="221"/>
      <c r="CH96" s="104"/>
      <c r="CI96" s="104"/>
      <c r="CJ96" s="104"/>
      <c r="CK96" s="217"/>
      <c r="CL96" s="218"/>
      <c r="CM96" s="219"/>
      <c r="CN96" s="218"/>
      <c r="CO96" s="220"/>
      <c r="CP96" s="221"/>
      <c r="CQ96" s="104"/>
      <c r="CR96" s="104"/>
      <c r="CS96" s="104"/>
      <c r="CT96" s="217"/>
      <c r="CU96" s="218"/>
      <c r="CV96" s="219"/>
      <c r="CW96" s="218"/>
      <c r="CX96" s="220"/>
      <c r="CY96" s="221"/>
      <c r="CZ96" s="104"/>
      <c r="DA96" s="104"/>
      <c r="DB96" s="104"/>
      <c r="DC96" s="217"/>
      <c r="DD96" s="218"/>
      <c r="DE96" s="219"/>
      <c r="DF96" s="218"/>
      <c r="DG96" s="220"/>
      <c r="DH96" s="221"/>
      <c r="DI96" s="104"/>
      <c r="DJ96" s="104"/>
      <c r="DK96" s="104"/>
      <c r="DL96" s="217"/>
      <c r="DM96" s="218"/>
      <c r="DN96" s="219"/>
      <c r="DO96" s="218"/>
      <c r="DP96" s="220"/>
      <c r="DQ96" s="221"/>
      <c r="DR96" s="104"/>
      <c r="DS96" s="104"/>
      <c r="DT96" s="104"/>
      <c r="DU96" s="217"/>
      <c r="DV96" s="218"/>
      <c r="DW96" s="219"/>
      <c r="DX96" s="218"/>
      <c r="DY96" s="220"/>
      <c r="DZ96" s="221"/>
      <c r="EA96" s="104"/>
      <c r="EB96" s="104"/>
      <c r="EC96" s="104"/>
      <c r="ED96" s="217"/>
      <c r="EE96" s="218"/>
      <c r="EF96" s="219"/>
      <c r="EG96" s="218"/>
      <c r="EH96" s="220"/>
      <c r="EI96" s="221"/>
      <c r="EJ96" s="104"/>
      <c r="EK96" s="104"/>
      <c r="EL96" s="104"/>
      <c r="EM96" s="217"/>
      <c r="EN96" s="218"/>
      <c r="EO96" s="219"/>
      <c r="EP96" s="218"/>
      <c r="EQ96" s="220"/>
      <c r="ER96" s="221"/>
      <c r="ES96" s="104"/>
      <c r="ET96" s="104"/>
      <c r="EU96" s="104"/>
      <c r="EV96" s="217"/>
      <c r="EW96" s="218"/>
      <c r="EX96" s="219"/>
      <c r="EY96" s="218"/>
      <c r="EZ96" s="220"/>
      <c r="FA96" s="221"/>
      <c r="FB96" s="104"/>
      <c r="FC96" s="104"/>
      <c r="FD96" s="104"/>
      <c r="FE96" s="217"/>
      <c r="FF96" s="218"/>
      <c r="FG96" s="219"/>
      <c r="FH96" s="218"/>
      <c r="FI96" s="220"/>
      <c r="FJ96" s="221"/>
      <c r="FK96" s="104"/>
      <c r="FL96" s="104"/>
      <c r="FM96" s="104"/>
      <c r="FN96" s="217"/>
      <c r="FO96" s="218"/>
      <c r="FP96" s="219"/>
      <c r="FQ96" s="218"/>
      <c r="FR96" s="220"/>
      <c r="FS96" s="221"/>
      <c r="FT96" s="104"/>
      <c r="FU96" s="104"/>
      <c r="FV96" s="104"/>
      <c r="FW96" s="217"/>
      <c r="FX96" s="218"/>
      <c r="FY96" s="219"/>
      <c r="FZ96" s="218"/>
      <c r="GA96" s="220"/>
      <c r="GB96" s="221"/>
      <c r="GC96" s="104"/>
      <c r="GD96" s="104"/>
      <c r="GE96" s="104"/>
      <c r="GF96" s="217"/>
      <c r="GG96" s="218"/>
      <c r="GH96" s="219"/>
      <c r="GI96" s="218"/>
      <c r="GJ96" s="220"/>
      <c r="GK96" s="221"/>
      <c r="GL96" s="104"/>
      <c r="GM96" s="104"/>
      <c r="GN96" s="104"/>
      <c r="GO96" s="217"/>
      <c r="GP96" s="218"/>
      <c r="GQ96" s="219"/>
      <c r="GR96" s="218"/>
      <c r="GS96" s="220"/>
      <c r="GT96" s="221"/>
      <c r="GU96" s="223"/>
      <c r="GV96" s="99"/>
      <c r="GW96" s="222"/>
      <c r="GX96" s="583"/>
      <c r="GY96" s="229"/>
      <c r="GZ96" s="116"/>
    </row>
    <row r="97" spans="1:208" x14ac:dyDescent="0.25">
      <c r="A97"/>
      <c r="B97" s="116"/>
      <c r="C97" s="116"/>
      <c r="D97" s="41"/>
      <c r="E97" s="42"/>
      <c r="F97" s="43"/>
      <c r="G97" s="44"/>
      <c r="H97" s="45"/>
      <c r="I97" s="46"/>
      <c r="J97" s="230"/>
      <c r="K97" s="231"/>
      <c r="L97" s="282"/>
      <c r="M97" s="232"/>
      <c r="N97" s="233"/>
      <c r="O97" s="234"/>
      <c r="P97" s="89"/>
      <c r="Q97" s="89"/>
      <c r="R97" s="235"/>
      <c r="S97" s="235"/>
      <c r="T97" s="235"/>
      <c r="U97" s="45">
        <f t="shared" si="7"/>
        <v>0</v>
      </c>
      <c r="V97" s="236"/>
      <c r="W97" s="237"/>
      <c r="X97" s="238"/>
      <c r="Y97" s="239"/>
      <c r="Z97" s="240"/>
      <c r="AA97" s="241"/>
      <c r="AB97" s="242"/>
      <c r="AC97" s="241"/>
      <c r="AD97" s="243"/>
      <c r="AE97" s="244"/>
      <c r="AF97" s="245"/>
      <c r="AG97" s="239"/>
      <c r="AH97" s="246"/>
      <c r="AI97" s="240"/>
      <c r="AJ97" s="241"/>
      <c r="AK97" s="242"/>
      <c r="AL97" s="247"/>
      <c r="AM97" s="243"/>
      <c r="AN97" s="244"/>
      <c r="AO97" s="245"/>
      <c r="AP97" s="239"/>
      <c r="AQ97" s="246"/>
      <c r="AR97" s="240"/>
      <c r="AS97" s="241"/>
      <c r="AT97" s="242"/>
      <c r="AU97" s="241"/>
      <c r="AV97" s="243"/>
      <c r="AW97" s="244"/>
      <c r="AX97" s="245"/>
      <c r="AY97" s="239"/>
      <c r="AZ97" s="246"/>
      <c r="BA97" s="240"/>
      <c r="BB97" s="241"/>
      <c r="BC97" s="242"/>
      <c r="BD97" s="247"/>
      <c r="BE97" s="243"/>
      <c r="BF97" s="244"/>
      <c r="BG97" s="245"/>
      <c r="BH97" s="239"/>
      <c r="BI97" s="246"/>
      <c r="BJ97" s="240"/>
      <c r="BK97" s="241"/>
      <c r="BL97" s="242"/>
      <c r="BM97" s="247"/>
      <c r="BN97" s="243"/>
      <c r="BO97" s="244"/>
      <c r="BP97" s="245"/>
      <c r="BQ97" s="239"/>
      <c r="BR97" s="246"/>
      <c r="BS97" s="240"/>
      <c r="BT97" s="241"/>
      <c r="BU97" s="242"/>
      <c r="BV97" s="241"/>
      <c r="BW97" s="243"/>
      <c r="BX97" s="244"/>
      <c r="BY97" s="245"/>
      <c r="BZ97" s="239"/>
      <c r="CA97" s="246"/>
      <c r="CB97" s="240"/>
      <c r="CC97" s="241"/>
      <c r="CD97" s="242"/>
      <c r="CE97" s="241"/>
      <c r="CF97" s="243"/>
      <c r="CG97" s="244"/>
      <c r="CH97" s="245"/>
      <c r="CI97" s="239"/>
      <c r="CJ97" s="246"/>
      <c r="CK97" s="240"/>
      <c r="CL97" s="241"/>
      <c r="CM97" s="242"/>
      <c r="CN97" s="241"/>
      <c r="CO97" s="243"/>
      <c r="CP97" s="244"/>
      <c r="CQ97" s="245"/>
      <c r="CR97" s="239"/>
      <c r="CS97" s="246"/>
      <c r="CT97" s="240"/>
      <c r="CU97" s="241"/>
      <c r="CV97" s="248"/>
      <c r="CW97" s="247"/>
      <c r="CX97" s="249"/>
      <c r="CY97" s="244"/>
      <c r="CZ97" s="245"/>
      <c r="DA97" s="239"/>
      <c r="DB97" s="246"/>
      <c r="DC97" s="240"/>
      <c r="DD97" s="241"/>
      <c r="DE97" s="242"/>
      <c r="DF97" s="241"/>
      <c r="DG97" s="243"/>
      <c r="DH97" s="244"/>
      <c r="DI97" s="245"/>
      <c r="DJ97" s="239"/>
      <c r="DK97" s="246"/>
      <c r="DL97" s="240"/>
      <c r="DM97" s="241"/>
      <c r="DN97" s="248"/>
      <c r="DO97" s="247"/>
      <c r="DP97" s="249"/>
      <c r="DQ97" s="244"/>
      <c r="DR97" s="245"/>
      <c r="DS97" s="239"/>
      <c r="DT97" s="246"/>
      <c r="DU97" s="240"/>
      <c r="DV97" s="241"/>
      <c r="DW97" s="242"/>
      <c r="DX97" s="241"/>
      <c r="DY97" s="243"/>
      <c r="DZ97" s="244"/>
      <c r="EA97" s="245"/>
      <c r="EB97" s="239"/>
      <c r="EC97" s="246"/>
      <c r="ED97" s="240"/>
      <c r="EE97" s="241"/>
      <c r="EF97" s="248"/>
      <c r="EG97" s="247"/>
      <c r="EH97" s="249"/>
      <c r="EI97" s="244"/>
      <c r="EJ97" s="245"/>
      <c r="EK97" s="239"/>
      <c r="EL97" s="246"/>
      <c r="EM97" s="240"/>
      <c r="EN97" s="241"/>
      <c r="EO97" s="248"/>
      <c r="EP97" s="247"/>
      <c r="EQ97" s="249"/>
      <c r="ER97" s="244"/>
      <c r="ES97" s="245"/>
      <c r="ET97" s="239"/>
      <c r="EU97" s="246"/>
      <c r="EV97" s="240"/>
      <c r="EW97" s="241"/>
      <c r="EX97" s="242"/>
      <c r="EY97" s="241"/>
      <c r="EZ97" s="243"/>
      <c r="FA97" s="244"/>
      <c r="FB97" s="245"/>
      <c r="FC97" s="239"/>
      <c r="FD97" s="246"/>
      <c r="FE97" s="240"/>
      <c r="FF97" s="241"/>
      <c r="FG97" s="242"/>
      <c r="FH97" s="241"/>
      <c r="FI97" s="243"/>
      <c r="FJ97" s="244"/>
      <c r="FK97" s="245"/>
      <c r="FL97" s="239"/>
      <c r="FM97" s="246"/>
      <c r="FN97" s="240"/>
      <c r="FO97" s="241"/>
      <c r="FP97" s="242"/>
      <c r="FQ97" s="241"/>
      <c r="FR97" s="243"/>
      <c r="FS97" s="244"/>
      <c r="FT97" s="245"/>
      <c r="FU97" s="239"/>
      <c r="FV97" s="246"/>
      <c r="FW97" s="240"/>
      <c r="FX97" s="241"/>
      <c r="FY97" s="242"/>
      <c r="FZ97" s="241"/>
      <c r="GA97" s="243"/>
      <c r="GB97" s="244"/>
      <c r="GC97" s="245"/>
      <c r="GD97" s="239"/>
      <c r="GE97" s="246"/>
      <c r="GF97" s="240"/>
      <c r="GG97" s="241"/>
      <c r="GH97" s="242"/>
      <c r="GI97" s="241"/>
      <c r="GJ97" s="243"/>
      <c r="GK97" s="244"/>
      <c r="GL97" s="245"/>
      <c r="GM97" s="239"/>
      <c r="GN97" s="246"/>
      <c r="GO97" s="240"/>
      <c r="GP97" s="241"/>
      <c r="GQ97" s="242"/>
      <c r="GR97" s="241"/>
      <c r="GS97" s="243"/>
      <c r="GT97" s="244"/>
      <c r="GU97" s="250"/>
      <c r="GV97" s="140"/>
      <c r="GW97" s="251"/>
      <c r="GX97" s="584"/>
      <c r="GY97" s="253"/>
      <c r="GZ97" s="116"/>
    </row>
    <row r="98" spans="1:208" x14ac:dyDescent="0.25">
      <c r="A98"/>
      <c r="B98" s="116"/>
      <c r="C98" s="116"/>
      <c r="D98" s="41"/>
      <c r="E98" s="42"/>
      <c r="F98" s="43"/>
      <c r="G98" s="44"/>
      <c r="H98" s="45"/>
      <c r="I98" s="46"/>
      <c r="J98" s="230"/>
      <c r="K98" s="231"/>
      <c r="L98" s="282"/>
      <c r="M98" s="232"/>
      <c r="N98" s="233"/>
      <c r="O98" s="254"/>
      <c r="P98" s="89"/>
      <c r="Q98" s="89"/>
      <c r="R98" s="235"/>
      <c r="S98" s="235"/>
      <c r="T98" s="235"/>
      <c r="U98" s="45">
        <f t="shared" si="7"/>
        <v>0</v>
      </c>
      <c r="V98" s="236"/>
      <c r="W98" s="237"/>
      <c r="X98" s="238"/>
      <c r="Y98" s="239"/>
      <c r="Z98" s="240"/>
      <c r="AA98" s="241"/>
      <c r="AB98" s="242"/>
      <c r="AC98" s="241"/>
      <c r="AD98" s="243"/>
      <c r="AE98" s="244"/>
      <c r="AF98" s="245"/>
      <c r="AG98" s="239"/>
      <c r="AH98" s="246"/>
      <c r="AI98" s="240"/>
      <c r="AJ98" s="241"/>
      <c r="AK98" s="242"/>
      <c r="AL98" s="247"/>
      <c r="AM98" s="243"/>
      <c r="AN98" s="244"/>
      <c r="AO98" s="245"/>
      <c r="AP98" s="239"/>
      <c r="AQ98" s="246"/>
      <c r="AR98" s="240"/>
      <c r="AS98" s="241"/>
      <c r="AT98" s="242"/>
      <c r="AU98" s="241"/>
      <c r="AV98" s="243"/>
      <c r="AW98" s="244"/>
      <c r="AX98" s="245"/>
      <c r="AY98" s="239"/>
      <c r="AZ98" s="246"/>
      <c r="BA98" s="240"/>
      <c r="BB98" s="241"/>
      <c r="BC98" s="242"/>
      <c r="BD98" s="247"/>
      <c r="BE98" s="243"/>
      <c r="BF98" s="244"/>
      <c r="BG98" s="245"/>
      <c r="BH98" s="239"/>
      <c r="BI98" s="246"/>
      <c r="BJ98" s="240"/>
      <c r="BK98" s="241"/>
      <c r="BL98" s="242"/>
      <c r="BM98" s="247"/>
      <c r="BN98" s="243"/>
      <c r="BO98" s="244"/>
      <c r="BP98" s="245"/>
      <c r="BQ98" s="239"/>
      <c r="BR98" s="246"/>
      <c r="BS98" s="240"/>
      <c r="BT98" s="241"/>
      <c r="BU98" s="242"/>
      <c r="BV98" s="241"/>
      <c r="BW98" s="243"/>
      <c r="BX98" s="244"/>
      <c r="BY98" s="245"/>
      <c r="BZ98" s="239"/>
      <c r="CA98" s="246"/>
      <c r="CB98" s="240"/>
      <c r="CC98" s="241"/>
      <c r="CD98" s="242"/>
      <c r="CE98" s="241"/>
      <c r="CF98" s="243"/>
      <c r="CG98" s="244"/>
      <c r="CH98" s="245"/>
      <c r="CI98" s="239"/>
      <c r="CJ98" s="246"/>
      <c r="CK98" s="240"/>
      <c r="CL98" s="241"/>
      <c r="CM98" s="242"/>
      <c r="CN98" s="241"/>
      <c r="CO98" s="243"/>
      <c r="CP98" s="244"/>
      <c r="CQ98" s="245"/>
      <c r="CR98" s="239"/>
      <c r="CS98" s="246"/>
      <c r="CT98" s="240"/>
      <c r="CU98" s="241"/>
      <c r="CV98" s="248"/>
      <c r="CW98" s="247"/>
      <c r="CX98" s="249"/>
      <c r="CY98" s="244"/>
      <c r="CZ98" s="245"/>
      <c r="DA98" s="239"/>
      <c r="DB98" s="246"/>
      <c r="DC98" s="240"/>
      <c r="DD98" s="241"/>
      <c r="DE98" s="242"/>
      <c r="DF98" s="241"/>
      <c r="DG98" s="243"/>
      <c r="DH98" s="244"/>
      <c r="DI98" s="245"/>
      <c r="DJ98" s="239"/>
      <c r="DK98" s="246"/>
      <c r="DL98" s="240"/>
      <c r="DM98" s="241"/>
      <c r="DN98" s="248"/>
      <c r="DO98" s="247"/>
      <c r="DP98" s="249"/>
      <c r="DQ98" s="244"/>
      <c r="DR98" s="245"/>
      <c r="DS98" s="239"/>
      <c r="DT98" s="246"/>
      <c r="DU98" s="240"/>
      <c r="DV98" s="241"/>
      <c r="DW98" s="242"/>
      <c r="DX98" s="241"/>
      <c r="DY98" s="243"/>
      <c r="DZ98" s="244"/>
      <c r="EA98" s="245"/>
      <c r="EB98" s="239"/>
      <c r="EC98" s="246"/>
      <c r="ED98" s="240"/>
      <c r="EE98" s="241"/>
      <c r="EF98" s="248"/>
      <c r="EG98" s="247"/>
      <c r="EH98" s="249"/>
      <c r="EI98" s="244"/>
      <c r="EJ98" s="245"/>
      <c r="EK98" s="239"/>
      <c r="EL98" s="246"/>
      <c r="EM98" s="240"/>
      <c r="EN98" s="241"/>
      <c r="EO98" s="248"/>
      <c r="EP98" s="247"/>
      <c r="EQ98" s="249"/>
      <c r="ER98" s="244"/>
      <c r="ES98" s="245"/>
      <c r="ET98" s="239"/>
      <c r="EU98" s="246"/>
      <c r="EV98" s="240"/>
      <c r="EW98" s="241"/>
      <c r="EX98" s="242"/>
      <c r="EY98" s="241"/>
      <c r="EZ98" s="243"/>
      <c r="FA98" s="244"/>
      <c r="FB98" s="245"/>
      <c r="FC98" s="239"/>
      <c r="FD98" s="246"/>
      <c r="FE98" s="240"/>
      <c r="FF98" s="241"/>
      <c r="FG98" s="242"/>
      <c r="FH98" s="241"/>
      <c r="FI98" s="243"/>
      <c r="FJ98" s="244"/>
      <c r="FK98" s="245"/>
      <c r="FL98" s="239"/>
      <c r="FM98" s="246"/>
      <c r="FN98" s="240"/>
      <c r="FO98" s="241"/>
      <c r="FP98" s="242"/>
      <c r="FQ98" s="241"/>
      <c r="FR98" s="243"/>
      <c r="FS98" s="244"/>
      <c r="FT98" s="245"/>
      <c r="FU98" s="239"/>
      <c r="FV98" s="246"/>
      <c r="FW98" s="240"/>
      <c r="FX98" s="241"/>
      <c r="FY98" s="242"/>
      <c r="FZ98" s="241"/>
      <c r="GA98" s="243"/>
      <c r="GB98" s="244"/>
      <c r="GC98" s="245"/>
      <c r="GD98" s="239"/>
      <c r="GE98" s="246"/>
      <c r="GF98" s="240"/>
      <c r="GG98" s="241"/>
      <c r="GH98" s="242"/>
      <c r="GI98" s="241"/>
      <c r="GJ98" s="243"/>
      <c r="GK98" s="244"/>
      <c r="GL98" s="245"/>
      <c r="GM98" s="239"/>
      <c r="GN98" s="246"/>
      <c r="GO98" s="240"/>
      <c r="GP98" s="241"/>
      <c r="GQ98" s="242"/>
      <c r="GR98" s="241"/>
      <c r="GS98" s="243"/>
      <c r="GT98" s="244"/>
      <c r="GU98" s="250"/>
      <c r="GV98" s="140"/>
      <c r="GW98" s="251"/>
      <c r="GX98" s="584"/>
      <c r="GY98" s="253"/>
    </row>
    <row r="99" spans="1:208" ht="16.5" thickBot="1" x14ac:dyDescent="0.3">
      <c r="A99"/>
      <c r="B99" s="116"/>
      <c r="C99" s="116"/>
      <c r="D99" s="41"/>
      <c r="E99" s="42"/>
      <c r="F99" s="43"/>
      <c r="G99" s="44"/>
      <c r="H99" s="45"/>
      <c r="I99" s="46"/>
      <c r="J99" s="230"/>
      <c r="K99" s="231"/>
      <c r="L99" s="282"/>
      <c r="M99" s="232"/>
      <c r="N99" s="233"/>
      <c r="O99" s="254"/>
      <c r="P99" s="255"/>
      <c r="Q99" s="89"/>
      <c r="R99" s="235"/>
      <c r="S99" s="235"/>
      <c r="T99" s="235"/>
      <c r="U99" s="45">
        <f t="shared" si="7"/>
        <v>0</v>
      </c>
      <c r="V99" s="236"/>
      <c r="W99" s="237"/>
      <c r="X99" s="238"/>
      <c r="Y99" s="239"/>
      <c r="Z99" s="240"/>
      <c r="AA99" s="241"/>
      <c r="AB99" s="242"/>
      <c r="AC99" s="241"/>
      <c r="AD99" s="243"/>
      <c r="AE99" s="244"/>
      <c r="AF99" s="245"/>
      <c r="AG99" s="239"/>
      <c r="AH99" s="246"/>
      <c r="AI99" s="240"/>
      <c r="AJ99" s="241"/>
      <c r="AK99" s="242"/>
      <c r="AL99" s="247"/>
      <c r="AM99" s="243"/>
      <c r="AN99" s="244"/>
      <c r="AO99" s="245"/>
      <c r="AP99" s="239"/>
      <c r="AQ99" s="246"/>
      <c r="AR99" s="240"/>
      <c r="AS99" s="241"/>
      <c r="AT99" s="242"/>
      <c r="AU99" s="241"/>
      <c r="AV99" s="243"/>
      <c r="AW99" s="244"/>
      <c r="AX99" s="245"/>
      <c r="AY99" s="239"/>
      <c r="AZ99" s="246"/>
      <c r="BA99" s="240"/>
      <c r="BB99" s="241"/>
      <c r="BC99" s="242"/>
      <c r="BD99" s="247"/>
      <c r="BE99" s="243"/>
      <c r="BF99" s="244"/>
      <c r="BG99" s="245"/>
      <c r="BH99" s="239"/>
      <c r="BI99" s="246"/>
      <c r="BJ99" s="240"/>
      <c r="BK99" s="241"/>
      <c r="BL99" s="242"/>
      <c r="BM99" s="247"/>
      <c r="BN99" s="243"/>
      <c r="BO99" s="244"/>
      <c r="BP99" s="245"/>
      <c r="BQ99" s="239"/>
      <c r="BR99" s="246"/>
      <c r="BS99" s="240"/>
      <c r="BT99" s="241"/>
      <c r="BU99" s="242"/>
      <c r="BV99" s="241"/>
      <c r="BW99" s="243"/>
      <c r="BX99" s="244"/>
      <c r="BY99" s="245"/>
      <c r="BZ99" s="239"/>
      <c r="CA99" s="246"/>
      <c r="CB99" s="240"/>
      <c r="CC99" s="241"/>
      <c r="CD99" s="242"/>
      <c r="CE99" s="241"/>
      <c r="CF99" s="243"/>
      <c r="CG99" s="244"/>
      <c r="CH99" s="245"/>
      <c r="CI99" s="239"/>
      <c r="CJ99" s="246"/>
      <c r="CK99" s="240"/>
      <c r="CL99" s="241"/>
      <c r="CM99" s="242"/>
      <c r="CN99" s="241"/>
      <c r="CO99" s="243"/>
      <c r="CP99" s="244"/>
      <c r="CQ99" s="245"/>
      <c r="CR99" s="239"/>
      <c r="CS99" s="246"/>
      <c r="CT99" s="240"/>
      <c r="CU99" s="241"/>
      <c r="CV99" s="248"/>
      <c r="CW99" s="247"/>
      <c r="CX99" s="249"/>
      <c r="CY99" s="244"/>
      <c r="CZ99" s="245"/>
      <c r="DA99" s="239"/>
      <c r="DB99" s="246"/>
      <c r="DC99" s="240"/>
      <c r="DD99" s="241"/>
      <c r="DE99" s="242"/>
      <c r="DF99" s="241"/>
      <c r="DG99" s="243"/>
      <c r="DH99" s="244"/>
      <c r="DI99" s="245"/>
      <c r="DJ99" s="239"/>
      <c r="DK99" s="246"/>
      <c r="DL99" s="240"/>
      <c r="DM99" s="241"/>
      <c r="DN99" s="248"/>
      <c r="DO99" s="247"/>
      <c r="DP99" s="249"/>
      <c r="DQ99" s="244"/>
      <c r="DR99" s="245"/>
      <c r="DS99" s="239"/>
      <c r="DT99" s="246"/>
      <c r="DU99" s="240"/>
      <c r="DV99" s="241"/>
      <c r="DW99" s="242"/>
      <c r="DX99" s="241"/>
      <c r="DY99" s="243"/>
      <c r="DZ99" s="244"/>
      <c r="EA99" s="245"/>
      <c r="EB99" s="239"/>
      <c r="EC99" s="246"/>
      <c r="ED99" s="240"/>
      <c r="EE99" s="241"/>
      <c r="EF99" s="248"/>
      <c r="EG99" s="247"/>
      <c r="EH99" s="249"/>
      <c r="EI99" s="244"/>
      <c r="EJ99" s="245"/>
      <c r="EK99" s="239"/>
      <c r="EL99" s="246"/>
      <c r="EM99" s="240"/>
      <c r="EN99" s="241"/>
      <c r="EO99" s="248"/>
      <c r="EP99" s="247"/>
      <c r="EQ99" s="249"/>
      <c r="ER99" s="244"/>
      <c r="ES99" s="245"/>
      <c r="ET99" s="239"/>
      <c r="EU99" s="246"/>
      <c r="EV99" s="240"/>
      <c r="EW99" s="241"/>
      <c r="EX99" s="242"/>
      <c r="EY99" s="241"/>
      <c r="EZ99" s="243"/>
      <c r="FA99" s="244"/>
      <c r="FB99" s="245"/>
      <c r="FC99" s="239"/>
      <c r="FD99" s="246"/>
      <c r="FE99" s="240"/>
      <c r="FF99" s="241"/>
      <c r="FG99" s="242"/>
      <c r="FH99" s="241"/>
      <c r="FI99" s="243"/>
      <c r="FJ99" s="244"/>
      <c r="FK99" s="245"/>
      <c r="FL99" s="239"/>
      <c r="FM99" s="246"/>
      <c r="FN99" s="240"/>
      <c r="FO99" s="241"/>
      <c r="FP99" s="242"/>
      <c r="FQ99" s="241"/>
      <c r="FR99" s="243"/>
      <c r="FS99" s="244"/>
      <c r="FT99" s="245"/>
      <c r="FU99" s="239"/>
      <c r="FV99" s="246"/>
      <c r="FW99" s="240"/>
      <c r="FX99" s="241"/>
      <c r="FY99" s="242"/>
      <c r="FZ99" s="241"/>
      <c r="GA99" s="243"/>
      <c r="GB99" s="244"/>
      <c r="GC99" s="245"/>
      <c r="GD99" s="239"/>
      <c r="GE99" s="246"/>
      <c r="GF99" s="240"/>
      <c r="GG99" s="241"/>
      <c r="GH99" s="242"/>
      <c r="GI99" s="241"/>
      <c r="GJ99" s="243"/>
      <c r="GK99" s="244"/>
      <c r="GL99" s="245"/>
      <c r="GM99" s="239"/>
      <c r="GN99" s="246"/>
      <c r="GO99" s="240"/>
      <c r="GP99" s="241"/>
      <c r="GQ99" s="242"/>
      <c r="GR99" s="241"/>
      <c r="GS99" s="243"/>
      <c r="GT99" s="244"/>
      <c r="GU99" s="250"/>
      <c r="GV99" s="140"/>
      <c r="GW99" s="256"/>
      <c r="GX99" s="580"/>
      <c r="GY99" s="39"/>
    </row>
    <row r="100" spans="1:208" ht="20.25" thickTop="1" thickBot="1" x14ac:dyDescent="0.35">
      <c r="A100"/>
      <c r="B100" s="116"/>
      <c r="C100" s="116"/>
      <c r="D100" s="41"/>
      <c r="E100" s="42"/>
      <c r="F100" s="43"/>
      <c r="G100" s="44"/>
      <c r="H100" s="45"/>
      <c r="I100" s="46"/>
      <c r="J100" s="230"/>
      <c r="K100" s="231"/>
      <c r="L100" s="282"/>
      <c r="M100" s="232"/>
      <c r="N100" s="835" t="s">
        <v>34</v>
      </c>
      <c r="O100" s="836"/>
      <c r="P100" s="837">
        <f>SUM(P12:P99)</f>
        <v>532316</v>
      </c>
      <c r="Q100" s="257"/>
      <c r="R100" s="235"/>
      <c r="S100" s="258"/>
      <c r="T100" s="235"/>
      <c r="U100" s="45">
        <f t="shared" si="7"/>
        <v>0</v>
      </c>
      <c r="V100" s="236"/>
      <c r="W100" s="237"/>
      <c r="X100" s="238"/>
      <c r="Y100" s="259"/>
      <c r="Z100" s="260"/>
      <c r="AA100" s="261"/>
      <c r="AB100" s="262"/>
      <c r="AC100" s="261"/>
      <c r="AD100" s="263"/>
      <c r="AE100" s="264"/>
      <c r="AF100" s="265"/>
      <c r="AG100" s="259"/>
      <c r="AH100" s="266"/>
      <c r="AI100" s="260"/>
      <c r="AJ100" s="261"/>
      <c r="AK100" s="262"/>
      <c r="AL100" s="267"/>
      <c r="AM100" s="263"/>
      <c r="AN100" s="264"/>
      <c r="AO100" s="265"/>
      <c r="AP100" s="259"/>
      <c r="AQ100" s="266"/>
      <c r="AR100" s="260"/>
      <c r="AS100" s="261"/>
      <c r="AT100" s="262"/>
      <c r="AU100" s="261"/>
      <c r="AV100" s="263"/>
      <c r="AW100" s="264"/>
      <c r="AX100" s="265"/>
      <c r="AY100" s="259"/>
      <c r="AZ100" s="266"/>
      <c r="BA100" s="260"/>
      <c r="BB100" s="261"/>
      <c r="BC100" s="262"/>
      <c r="BD100" s="267"/>
      <c r="BE100" s="263"/>
      <c r="BF100" s="264"/>
      <c r="BG100" s="265"/>
      <c r="BH100" s="259"/>
      <c r="BI100" s="266"/>
      <c r="BJ100" s="260"/>
      <c r="BK100" s="261"/>
      <c r="BL100" s="262"/>
      <c r="BM100" s="267"/>
      <c r="BN100" s="263"/>
      <c r="BO100" s="264"/>
      <c r="BP100" s="265"/>
      <c r="BQ100" s="259"/>
      <c r="BR100" s="266"/>
      <c r="BS100" s="260"/>
      <c r="BT100" s="261"/>
      <c r="BU100" s="262"/>
      <c r="BV100" s="261"/>
      <c r="BW100" s="263"/>
      <c r="BX100" s="264"/>
      <c r="BY100" s="265"/>
      <c r="BZ100" s="259"/>
      <c r="CA100" s="266"/>
      <c r="CB100" s="260"/>
      <c r="CC100" s="261"/>
      <c r="CD100" s="262"/>
      <c r="CE100" s="261"/>
      <c r="CF100" s="263"/>
      <c r="CG100" s="264"/>
      <c r="CH100" s="265"/>
      <c r="CI100" s="259"/>
      <c r="CJ100" s="266"/>
      <c r="CK100" s="260"/>
      <c r="CL100" s="261"/>
      <c r="CM100" s="262"/>
      <c r="CN100" s="261"/>
      <c r="CO100" s="263"/>
      <c r="CP100" s="264"/>
      <c r="CQ100" s="265"/>
      <c r="CR100" s="259"/>
      <c r="CS100" s="266"/>
      <c r="CT100" s="260"/>
      <c r="CU100" s="261"/>
      <c r="CV100" s="268"/>
      <c r="CW100" s="267"/>
      <c r="CX100" s="269"/>
      <c r="CY100" s="264"/>
      <c r="CZ100" s="265"/>
      <c r="DA100" s="259"/>
      <c r="DB100" s="266"/>
      <c r="DC100" s="260"/>
      <c r="DD100" s="261"/>
      <c r="DE100" s="262"/>
      <c r="DF100" s="261"/>
      <c r="DG100" s="263"/>
      <c r="DH100" s="264"/>
      <c r="DI100" s="265"/>
      <c r="DJ100" s="259"/>
      <c r="DK100" s="266"/>
      <c r="DL100" s="260"/>
      <c r="DM100" s="261"/>
      <c r="DN100" s="268"/>
      <c r="DO100" s="267"/>
      <c r="DP100" s="269"/>
      <c r="DQ100" s="264"/>
      <c r="DR100" s="265"/>
      <c r="DS100" s="259"/>
      <c r="DT100" s="266"/>
      <c r="DU100" s="260"/>
      <c r="DV100" s="261"/>
      <c r="DW100" s="262"/>
      <c r="DX100" s="261"/>
      <c r="DY100" s="263"/>
      <c r="DZ100" s="264"/>
      <c r="EA100" s="265"/>
      <c r="EB100" s="259"/>
      <c r="EC100" s="266"/>
      <c r="ED100" s="260"/>
      <c r="EE100" s="261"/>
      <c r="EF100" s="268"/>
      <c r="EG100" s="267"/>
      <c r="EH100" s="269"/>
      <c r="EI100" s="264"/>
      <c r="EJ100" s="265"/>
      <c r="EK100" s="259"/>
      <c r="EL100" s="266"/>
      <c r="EM100" s="260"/>
      <c r="EN100" s="261"/>
      <c r="EO100" s="268"/>
      <c r="EP100" s="267"/>
      <c r="EQ100" s="269"/>
      <c r="ER100" s="264"/>
      <c r="ES100" s="265"/>
      <c r="ET100" s="259"/>
      <c r="EU100" s="266"/>
      <c r="EV100" s="260"/>
      <c r="EW100" s="261"/>
      <c r="EX100" s="262"/>
      <c r="EY100" s="261"/>
      <c r="EZ100" s="263"/>
      <c r="FA100" s="264"/>
      <c r="FB100" s="265"/>
      <c r="FC100" s="259"/>
      <c r="FD100" s="266"/>
      <c r="FE100" s="260"/>
      <c r="FF100" s="261"/>
      <c r="FG100" s="262"/>
      <c r="FH100" s="261"/>
      <c r="FI100" s="263"/>
      <c r="FJ100" s="264"/>
      <c r="FK100" s="265"/>
      <c r="FL100" s="259"/>
      <c r="FM100" s="266"/>
      <c r="FN100" s="260"/>
      <c r="FO100" s="261"/>
      <c r="FP100" s="262"/>
      <c r="FQ100" s="261"/>
      <c r="FR100" s="263"/>
      <c r="FS100" s="264"/>
      <c r="FT100" s="265"/>
      <c r="FU100" s="259"/>
      <c r="FV100" s="266"/>
      <c r="FW100" s="260"/>
      <c r="FX100" s="261"/>
      <c r="FY100" s="262"/>
      <c r="FZ100" s="261"/>
      <c r="GA100" s="263"/>
      <c r="GB100" s="264"/>
      <c r="GC100" s="265"/>
      <c r="GD100" s="259"/>
      <c r="GE100" s="266"/>
      <c r="GF100" s="260"/>
      <c r="GG100" s="261"/>
      <c r="GH100" s="262"/>
      <c r="GI100" s="261"/>
      <c r="GJ100" s="263"/>
      <c r="GK100" s="264"/>
      <c r="GL100" s="265"/>
      <c r="GM100" s="259"/>
      <c r="GN100" s="266"/>
      <c r="GO100" s="260"/>
      <c r="GP100" s="261"/>
      <c r="GQ100" s="262"/>
      <c r="GR100" s="261"/>
      <c r="GS100" s="263"/>
      <c r="GT100" s="264"/>
      <c r="GU100" s="250"/>
      <c r="GV100" s="140"/>
      <c r="GW100" s="270"/>
      <c r="GX100" s="585"/>
      <c r="GY100" s="39"/>
    </row>
    <row r="101" spans="1:208" ht="19.5" thickBot="1" x14ac:dyDescent="0.3">
      <c r="A101"/>
      <c r="B101" s="116"/>
      <c r="C101" s="116"/>
      <c r="D101" s="41"/>
      <c r="E101" s="42"/>
      <c r="F101" s="43"/>
      <c r="G101" s="44"/>
      <c r="H101" s="45"/>
      <c r="I101" s="46"/>
      <c r="J101" s="273"/>
      <c r="K101" s="231"/>
      <c r="L101" s="282"/>
      <c r="M101" s="232"/>
      <c r="N101" s="233"/>
      <c r="O101" s="254"/>
      <c r="P101" s="838"/>
      <c r="Q101" s="257"/>
      <c r="R101" s="235"/>
      <c r="S101" s="258"/>
      <c r="T101" s="235"/>
      <c r="U101" s="274">
        <f t="shared" si="7"/>
        <v>0</v>
      </c>
      <c r="V101" s="236"/>
      <c r="W101" s="237"/>
      <c r="X101" s="238"/>
      <c r="Y101" s="259"/>
      <c r="Z101" s="260"/>
      <c r="AA101" s="261"/>
      <c r="AB101" s="262"/>
      <c r="AC101" s="261"/>
      <c r="AD101" s="263"/>
      <c r="AE101" s="264"/>
      <c r="AF101" s="265"/>
      <c r="AG101" s="259"/>
      <c r="AH101" s="266"/>
      <c r="AI101" s="260"/>
      <c r="AJ101" s="261"/>
      <c r="AK101" s="262"/>
      <c r="AL101" s="267"/>
      <c r="AM101" s="263"/>
      <c r="AN101" s="264"/>
      <c r="AO101" s="265"/>
      <c r="AP101" s="259"/>
      <c r="AQ101" s="266"/>
      <c r="AR101" s="260"/>
      <c r="AS101" s="261"/>
      <c r="AT101" s="262"/>
      <c r="AU101" s="261"/>
      <c r="AV101" s="263"/>
      <c r="AW101" s="264"/>
      <c r="AX101" s="265"/>
      <c r="AY101" s="259"/>
      <c r="AZ101" s="266"/>
      <c r="BA101" s="260"/>
      <c r="BB101" s="261"/>
      <c r="BC101" s="262"/>
      <c r="BD101" s="267"/>
      <c r="BE101" s="263"/>
      <c r="BF101" s="264"/>
      <c r="BG101" s="265"/>
      <c r="BH101" s="259"/>
      <c r="BI101" s="266"/>
      <c r="BJ101" s="260"/>
      <c r="BK101" s="261"/>
      <c r="BL101" s="262"/>
      <c r="BM101" s="267"/>
      <c r="BN101" s="263"/>
      <c r="BO101" s="264"/>
      <c r="BP101" s="265"/>
      <c r="BQ101" s="259"/>
      <c r="BR101" s="266"/>
      <c r="BS101" s="260"/>
      <c r="BT101" s="261"/>
      <c r="BU101" s="262"/>
      <c r="BV101" s="261"/>
      <c r="BW101" s="263"/>
      <c r="BX101" s="264"/>
      <c r="BY101" s="265"/>
      <c r="BZ101" s="259"/>
      <c r="CA101" s="266"/>
      <c r="CB101" s="260"/>
      <c r="CC101" s="261"/>
      <c r="CD101" s="262"/>
      <c r="CE101" s="261"/>
      <c r="CF101" s="263"/>
      <c r="CG101" s="264"/>
      <c r="CH101" s="265"/>
      <c r="CI101" s="259"/>
      <c r="CJ101" s="266"/>
      <c r="CK101" s="260"/>
      <c r="CL101" s="261"/>
      <c r="CM101" s="262"/>
      <c r="CN101" s="261"/>
      <c r="CO101" s="263"/>
      <c r="CP101" s="264"/>
      <c r="CQ101" s="265"/>
      <c r="CR101" s="259"/>
      <c r="CS101" s="266"/>
      <c r="CT101" s="260"/>
      <c r="CU101" s="261"/>
      <c r="CV101" s="268"/>
      <c r="CW101" s="267"/>
      <c r="CX101" s="269"/>
      <c r="CY101" s="264"/>
      <c r="CZ101" s="265"/>
      <c r="DA101" s="259"/>
      <c r="DB101" s="266"/>
      <c r="DC101" s="260"/>
      <c r="DD101" s="261"/>
      <c r="DE101" s="262"/>
      <c r="DF101" s="261"/>
      <c r="DG101" s="263"/>
      <c r="DH101" s="264"/>
      <c r="DI101" s="265"/>
      <c r="DJ101" s="259"/>
      <c r="DK101" s="266"/>
      <c r="DL101" s="260"/>
      <c r="DM101" s="261"/>
      <c r="DN101" s="268"/>
      <c r="DO101" s="267"/>
      <c r="DP101" s="269"/>
      <c r="DQ101" s="264"/>
      <c r="DR101" s="265"/>
      <c r="DS101" s="259"/>
      <c r="DT101" s="266"/>
      <c r="DU101" s="260"/>
      <c r="DV101" s="261"/>
      <c r="DW101" s="262"/>
      <c r="DX101" s="261"/>
      <c r="DY101" s="263"/>
      <c r="DZ101" s="264"/>
      <c r="EA101" s="265"/>
      <c r="EB101" s="259"/>
      <c r="EC101" s="266"/>
      <c r="ED101" s="260"/>
      <c r="EE101" s="261"/>
      <c r="EF101" s="268"/>
      <c r="EG101" s="267"/>
      <c r="EH101" s="269"/>
      <c r="EI101" s="264"/>
      <c r="EJ101" s="265"/>
      <c r="EK101" s="259"/>
      <c r="EL101" s="266"/>
      <c r="EM101" s="260"/>
      <c r="EN101" s="261"/>
      <c r="EO101" s="268"/>
      <c r="EP101" s="267"/>
      <c r="EQ101" s="269"/>
      <c r="ER101" s="264"/>
      <c r="ES101" s="265"/>
      <c r="ET101" s="259"/>
      <c r="EU101" s="266"/>
      <c r="EV101" s="260"/>
      <c r="EW101" s="261"/>
      <c r="EX101" s="262"/>
      <c r="EY101" s="261"/>
      <c r="EZ101" s="263"/>
      <c r="FA101" s="264"/>
      <c r="FB101" s="265"/>
      <c r="FC101" s="259"/>
      <c r="FD101" s="266"/>
      <c r="FE101" s="260"/>
      <c r="FF101" s="261"/>
      <c r="FG101" s="262"/>
      <c r="FH101" s="261"/>
      <c r="FI101" s="263"/>
      <c r="FJ101" s="264"/>
      <c r="FK101" s="265"/>
      <c r="FL101" s="259"/>
      <c r="FM101" s="266"/>
      <c r="FN101" s="260"/>
      <c r="FO101" s="261"/>
      <c r="FP101" s="262"/>
      <c r="FQ101" s="261"/>
      <c r="FR101" s="263"/>
      <c r="FS101" s="264"/>
      <c r="FT101" s="265"/>
      <c r="FU101" s="259"/>
      <c r="FV101" s="266"/>
      <c r="FW101" s="260"/>
      <c r="FX101" s="261"/>
      <c r="FY101" s="262"/>
      <c r="FZ101" s="261"/>
      <c r="GA101" s="263"/>
      <c r="GB101" s="264"/>
      <c r="GC101" s="265"/>
      <c r="GD101" s="259"/>
      <c r="GE101" s="266"/>
      <c r="GF101" s="260"/>
      <c r="GG101" s="261"/>
      <c r="GH101" s="262"/>
      <c r="GI101" s="261"/>
      <c r="GJ101" s="263"/>
      <c r="GK101" s="264"/>
      <c r="GL101" s="265"/>
      <c r="GM101" s="259"/>
      <c r="GN101" s="266"/>
      <c r="GO101" s="260"/>
      <c r="GP101" s="261"/>
      <c r="GQ101" s="262"/>
      <c r="GR101" s="261"/>
      <c r="GS101" s="263"/>
      <c r="GT101" s="264"/>
      <c r="GU101" s="250"/>
      <c r="GV101" s="140"/>
      <c r="GW101" s="270"/>
      <c r="GX101" s="585"/>
      <c r="GY101" s="39"/>
    </row>
    <row r="102" spans="1:208" ht="16.5" thickTop="1" x14ac:dyDescent="0.25">
      <c r="A102"/>
      <c r="B102" s="116"/>
      <c r="C102" s="116"/>
      <c r="D102" s="41"/>
      <c r="E102" s="42"/>
      <c r="F102" s="43"/>
      <c r="G102" s="44"/>
      <c r="H102" s="45"/>
      <c r="I102" s="46"/>
      <c r="J102" s="230"/>
      <c r="K102" s="231"/>
      <c r="L102" s="282"/>
      <c r="M102" s="232"/>
      <c r="N102" s="233"/>
      <c r="O102" s="254"/>
      <c r="P102" s="275"/>
      <c r="Q102" s="275"/>
      <c r="R102" s="235"/>
      <c r="S102" s="235"/>
      <c r="T102" s="235"/>
      <c r="U102" s="274">
        <f t="shared" si="7"/>
        <v>0</v>
      </c>
      <c r="V102" s="236"/>
      <c r="W102" s="237"/>
      <c r="X102" s="238"/>
      <c r="Y102" s="259"/>
      <c r="Z102" s="260"/>
      <c r="AA102" s="261"/>
      <c r="AB102" s="262"/>
      <c r="AC102" s="261"/>
      <c r="AD102" s="263"/>
      <c r="AE102" s="264"/>
      <c r="AF102" s="265"/>
      <c r="AG102" s="259"/>
      <c r="AH102" s="266"/>
      <c r="AI102" s="260"/>
      <c r="AJ102" s="261"/>
      <c r="AK102" s="262"/>
      <c r="AL102" s="267"/>
      <c r="AM102" s="263"/>
      <c r="AN102" s="264"/>
      <c r="AO102" s="265"/>
      <c r="AP102" s="259"/>
      <c r="AQ102" s="266"/>
      <c r="AR102" s="260"/>
      <c r="AS102" s="261"/>
      <c r="AT102" s="262"/>
      <c r="AU102" s="261"/>
      <c r="AV102" s="263"/>
      <c r="AW102" s="264"/>
      <c r="AX102" s="265"/>
      <c r="AY102" s="259"/>
      <c r="AZ102" s="266"/>
      <c r="BA102" s="260"/>
      <c r="BB102" s="261"/>
      <c r="BC102" s="262"/>
      <c r="BD102" s="267"/>
      <c r="BE102" s="263"/>
      <c r="BF102" s="264"/>
      <c r="BG102" s="265"/>
      <c r="BH102" s="259"/>
      <c r="BI102" s="266"/>
      <c r="BJ102" s="260"/>
      <c r="BK102" s="261"/>
      <c r="BL102" s="262"/>
      <c r="BM102" s="267"/>
      <c r="BN102" s="263"/>
      <c r="BO102" s="264"/>
      <c r="BP102" s="265"/>
      <c r="BQ102" s="259"/>
      <c r="BR102" s="266"/>
      <c r="BS102" s="260"/>
      <c r="BT102" s="261"/>
      <c r="BU102" s="262"/>
      <c r="BV102" s="261"/>
      <c r="BW102" s="263"/>
      <c r="BX102" s="264"/>
      <c r="BY102" s="265"/>
      <c r="BZ102" s="259"/>
      <c r="CA102" s="266"/>
      <c r="CB102" s="260"/>
      <c r="CC102" s="261"/>
      <c r="CD102" s="262"/>
      <c r="CE102" s="261"/>
      <c r="CF102" s="263"/>
      <c r="CG102" s="264"/>
      <c r="CH102" s="265"/>
      <c r="CI102" s="259"/>
      <c r="CJ102" s="266"/>
      <c r="CK102" s="260"/>
      <c r="CL102" s="261"/>
      <c r="CM102" s="262"/>
      <c r="CN102" s="261"/>
      <c r="CO102" s="263"/>
      <c r="CP102" s="264"/>
      <c r="CQ102" s="265"/>
      <c r="CR102" s="259"/>
      <c r="CS102" s="266"/>
      <c r="CT102" s="260"/>
      <c r="CU102" s="261"/>
      <c r="CV102" s="268"/>
      <c r="CW102" s="267"/>
      <c r="CX102" s="269"/>
      <c r="CY102" s="264"/>
      <c r="CZ102" s="265"/>
      <c r="DA102" s="259"/>
      <c r="DB102" s="266"/>
      <c r="DC102" s="260"/>
      <c r="DD102" s="261"/>
      <c r="DE102" s="262"/>
      <c r="DF102" s="261"/>
      <c r="DG102" s="263"/>
      <c r="DH102" s="264"/>
      <c r="DI102" s="265"/>
      <c r="DJ102" s="259"/>
      <c r="DK102" s="266"/>
      <c r="DL102" s="260"/>
      <c r="DM102" s="261"/>
      <c r="DN102" s="268"/>
      <c r="DO102" s="267"/>
      <c r="DP102" s="269"/>
      <c r="DQ102" s="264"/>
      <c r="DR102" s="265"/>
      <c r="DS102" s="259"/>
      <c r="DT102" s="266"/>
      <c r="DU102" s="260"/>
      <c r="DV102" s="261"/>
      <c r="DW102" s="262"/>
      <c r="DX102" s="261"/>
      <c r="DY102" s="263"/>
      <c r="DZ102" s="264"/>
      <c r="EA102" s="265"/>
      <c r="EB102" s="259"/>
      <c r="EC102" s="266"/>
      <c r="ED102" s="260"/>
      <c r="EE102" s="261"/>
      <c r="EF102" s="268"/>
      <c r="EG102" s="267"/>
      <c r="EH102" s="269"/>
      <c r="EI102" s="264"/>
      <c r="EJ102" s="265"/>
      <c r="EK102" s="259"/>
      <c r="EL102" s="266"/>
      <c r="EM102" s="260"/>
      <c r="EN102" s="261"/>
      <c r="EO102" s="268"/>
      <c r="EP102" s="267"/>
      <c r="EQ102" s="269"/>
      <c r="ER102" s="264"/>
      <c r="ES102" s="265"/>
      <c r="ET102" s="259"/>
      <c r="EU102" s="266"/>
      <c r="EV102" s="260"/>
      <c r="EW102" s="261"/>
      <c r="EX102" s="262"/>
      <c r="EY102" s="261"/>
      <c r="EZ102" s="263"/>
      <c r="FA102" s="264"/>
      <c r="FB102" s="265"/>
      <c r="FC102" s="259"/>
      <c r="FD102" s="266"/>
      <c r="FE102" s="260"/>
      <c r="FF102" s="261"/>
      <c r="FG102" s="262"/>
      <c r="FH102" s="261"/>
      <c r="FI102" s="263"/>
      <c r="FJ102" s="264"/>
      <c r="FK102" s="265"/>
      <c r="FL102" s="259"/>
      <c r="FM102" s="266"/>
      <c r="FN102" s="260"/>
      <c r="FO102" s="261"/>
      <c r="FP102" s="262"/>
      <c r="FQ102" s="261"/>
      <c r="FR102" s="263"/>
      <c r="FS102" s="264"/>
      <c r="FT102" s="265"/>
      <c r="FU102" s="259"/>
      <c r="FV102" s="266"/>
      <c r="FW102" s="260"/>
      <c r="FX102" s="261"/>
      <c r="FY102" s="262"/>
      <c r="FZ102" s="261"/>
      <c r="GA102" s="263"/>
      <c r="GB102" s="264"/>
      <c r="GC102" s="265"/>
      <c r="GD102" s="259"/>
      <c r="GE102" s="266"/>
      <c r="GF102" s="260"/>
      <c r="GG102" s="261"/>
      <c r="GH102" s="262"/>
      <c r="GI102" s="261"/>
      <c r="GJ102" s="263"/>
      <c r="GK102" s="264"/>
      <c r="GL102" s="265"/>
      <c r="GM102" s="259"/>
      <c r="GN102" s="266"/>
      <c r="GO102" s="260"/>
      <c r="GP102" s="261"/>
      <c r="GQ102" s="262"/>
      <c r="GR102" s="261"/>
      <c r="GS102" s="263"/>
      <c r="GT102" s="264"/>
      <c r="GU102" s="250"/>
      <c r="GV102" s="140"/>
      <c r="GW102" s="270"/>
      <c r="GX102" s="585"/>
      <c r="GY102" s="39"/>
    </row>
    <row r="103" spans="1:208" ht="16.5" thickBot="1" x14ac:dyDescent="0.3">
      <c r="A103"/>
      <c r="B103" s="116"/>
      <c r="C103" s="116"/>
      <c r="D103" s="41"/>
      <c r="E103" s="42"/>
      <c r="F103" s="43"/>
      <c r="G103" s="44"/>
      <c r="H103" s="45"/>
      <c r="I103" s="46"/>
      <c r="J103" s="230"/>
      <c r="K103" s="231"/>
      <c r="L103" s="282"/>
      <c r="M103" s="232"/>
      <c r="N103" s="233"/>
      <c r="O103" s="254"/>
      <c r="P103" s="275"/>
      <c r="Q103" s="275"/>
      <c r="R103" s="276"/>
      <c r="S103" s="676"/>
      <c r="T103" s="676"/>
      <c r="U103" s="45">
        <f t="shared" si="7"/>
        <v>0</v>
      </c>
      <c r="V103" s="277"/>
      <c r="W103" s="245"/>
      <c r="X103" s="238"/>
      <c r="Y103" s="259"/>
      <c r="Z103" s="240"/>
      <c r="AA103" s="261"/>
      <c r="AB103" s="262"/>
      <c r="AC103" s="261"/>
      <c r="AD103" s="263"/>
      <c r="AE103" s="264"/>
      <c r="AF103" s="265"/>
      <c r="AG103" s="259"/>
      <c r="AH103" s="278"/>
      <c r="AI103" s="240"/>
      <c r="AJ103" s="261"/>
      <c r="AK103" s="262"/>
      <c r="AL103" s="267"/>
      <c r="AM103" s="263"/>
      <c r="AN103" s="264"/>
      <c r="AO103" s="279"/>
      <c r="AP103" s="280"/>
      <c r="AQ103" s="278"/>
      <c r="AR103" s="240"/>
      <c r="AS103" s="261"/>
      <c r="AT103" s="262"/>
      <c r="AU103" s="261"/>
      <c r="AV103" s="263"/>
      <c r="AW103" s="264"/>
      <c r="AX103" s="279"/>
      <c r="AY103" s="280"/>
      <c r="AZ103" s="278"/>
      <c r="BA103" s="240"/>
      <c r="BB103" s="261"/>
      <c r="BC103" s="262"/>
      <c r="BD103" s="267"/>
      <c r="BE103" s="263"/>
      <c r="BF103" s="264"/>
      <c r="BG103" s="279"/>
      <c r="BH103" s="280"/>
      <c r="BI103" s="278"/>
      <c r="BJ103" s="240"/>
      <c r="BK103" s="261"/>
      <c r="BL103" s="262"/>
      <c r="BM103" s="267"/>
      <c r="BN103" s="263"/>
      <c r="BO103" s="264"/>
      <c r="BP103" s="279"/>
      <c r="BQ103" s="280"/>
      <c r="BR103" s="278"/>
      <c r="BS103" s="240"/>
      <c r="BT103" s="261"/>
      <c r="BU103" s="262"/>
      <c r="BV103" s="261"/>
      <c r="BW103" s="263"/>
      <c r="BX103" s="264"/>
      <c r="BY103" s="279"/>
      <c r="BZ103" s="280"/>
      <c r="CA103" s="278"/>
      <c r="CB103" s="240"/>
      <c r="CC103" s="261"/>
      <c r="CD103" s="262"/>
      <c r="CE103" s="261"/>
      <c r="CF103" s="263"/>
      <c r="CG103" s="264"/>
      <c r="CH103" s="279"/>
      <c r="CI103" s="280"/>
      <c r="CJ103" s="278"/>
      <c r="CK103" s="240"/>
      <c r="CL103" s="261"/>
      <c r="CM103" s="262"/>
      <c r="CN103" s="261"/>
      <c r="CO103" s="263"/>
      <c r="CP103" s="264"/>
      <c r="CQ103" s="279"/>
      <c r="CR103" s="280"/>
      <c r="CS103" s="278"/>
      <c r="CT103" s="240"/>
      <c r="CU103" s="261"/>
      <c r="CV103" s="268"/>
      <c r="CW103" s="267"/>
      <c r="CX103" s="269"/>
      <c r="CY103" s="264"/>
      <c r="CZ103" s="279"/>
      <c r="DA103" s="280"/>
      <c r="DB103" s="278"/>
      <c r="DC103" s="240"/>
      <c r="DD103" s="261"/>
      <c r="DE103" s="262"/>
      <c r="DF103" s="261"/>
      <c r="DG103" s="263"/>
      <c r="DH103" s="264"/>
      <c r="DI103" s="279"/>
      <c r="DJ103" s="280"/>
      <c r="DK103" s="278"/>
      <c r="DL103" s="240"/>
      <c r="DM103" s="261"/>
      <c r="DN103" s="268"/>
      <c r="DO103" s="267"/>
      <c r="DP103" s="269"/>
      <c r="DQ103" s="264"/>
      <c r="DR103" s="279"/>
      <c r="DS103" s="280"/>
      <c r="DT103" s="278"/>
      <c r="DU103" s="240"/>
      <c r="DV103" s="261"/>
      <c r="DW103" s="262"/>
      <c r="DX103" s="261"/>
      <c r="DY103" s="263"/>
      <c r="DZ103" s="264"/>
      <c r="EA103" s="279"/>
      <c r="EB103" s="280"/>
      <c r="EC103" s="278"/>
      <c r="ED103" s="240"/>
      <c r="EE103" s="261"/>
      <c r="EF103" s="268"/>
      <c r="EG103" s="267"/>
      <c r="EH103" s="269"/>
      <c r="EI103" s="264"/>
      <c r="EJ103" s="279"/>
      <c r="EK103" s="280"/>
      <c r="EL103" s="278"/>
      <c r="EM103" s="240"/>
      <c r="EN103" s="261"/>
      <c r="EO103" s="268"/>
      <c r="EP103" s="267"/>
      <c r="EQ103" s="269"/>
      <c r="ER103" s="264"/>
      <c r="ES103" s="279"/>
      <c r="ET103" s="280"/>
      <c r="EU103" s="278"/>
      <c r="EV103" s="240"/>
      <c r="EW103" s="261"/>
      <c r="EX103" s="262"/>
      <c r="EY103" s="261"/>
      <c r="EZ103" s="263"/>
      <c r="FA103" s="264"/>
      <c r="FB103" s="279"/>
      <c r="FC103" s="280"/>
      <c r="FD103" s="278"/>
      <c r="FE103" s="240"/>
      <c r="FF103" s="261"/>
      <c r="FG103" s="262"/>
      <c r="FH103" s="261"/>
      <c r="FI103" s="263"/>
      <c r="FJ103" s="264"/>
      <c r="FK103" s="279"/>
      <c r="FL103" s="280"/>
      <c r="FM103" s="278"/>
      <c r="FN103" s="240"/>
      <c r="FO103" s="261"/>
      <c r="FP103" s="262"/>
      <c r="FQ103" s="261"/>
      <c r="FR103" s="263"/>
      <c r="FS103" s="264"/>
      <c r="FT103" s="279"/>
      <c r="FU103" s="280"/>
      <c r="FV103" s="278"/>
      <c r="FW103" s="240"/>
      <c r="FX103" s="261"/>
      <c r="FY103" s="262"/>
      <c r="FZ103" s="261"/>
      <c r="GA103" s="263"/>
      <c r="GB103" s="264"/>
      <c r="GC103" s="279"/>
      <c r="GD103" s="280"/>
      <c r="GE103" s="278"/>
      <c r="GF103" s="240"/>
      <c r="GG103" s="261"/>
      <c r="GH103" s="262"/>
      <c r="GI103" s="261"/>
      <c r="GJ103" s="263"/>
      <c r="GK103" s="264"/>
      <c r="GL103" s="279"/>
      <c r="GM103" s="280"/>
      <c r="GN103" s="278"/>
      <c r="GO103" s="240"/>
      <c r="GP103" s="261"/>
      <c r="GQ103" s="262"/>
      <c r="GR103" s="261"/>
      <c r="GS103" s="263"/>
      <c r="GT103" s="264"/>
      <c r="GU103" s="250"/>
      <c r="GV103" s="30"/>
      <c r="GW103" s="281"/>
      <c r="GX103" s="585"/>
      <c r="GY103" s="39"/>
    </row>
    <row r="104" spans="1:208" ht="17.25" thickTop="1" thickBot="1" x14ac:dyDescent="0.3">
      <c r="A104"/>
      <c r="B104" s="116"/>
      <c r="C104" s="116"/>
      <c r="D104" s="41"/>
      <c r="E104" s="42"/>
      <c r="F104" s="43"/>
      <c r="G104" s="44"/>
      <c r="H104" s="45"/>
      <c r="I104" s="46"/>
      <c r="J104" s="230"/>
      <c r="K104" s="282"/>
      <c r="L104" s="282"/>
      <c r="M104" s="232"/>
      <c r="N104" s="283"/>
      <c r="O104" s="284"/>
      <c r="P104" s="839" t="s">
        <v>35</v>
      </c>
      <c r="Q104" s="840"/>
      <c r="R104" s="840"/>
      <c r="S104" s="285">
        <f>SUM(S12:S103)</f>
        <v>0</v>
      </c>
      <c r="T104" s="677"/>
      <c r="U104" s="287">
        <f>SUM(U12:U103)</f>
        <v>18262130.350000001</v>
      </c>
      <c r="V104" s="288"/>
      <c r="W104" s="245"/>
      <c r="X104" s="289">
        <f t="shared" ref="X104:CI104" si="8">SUM(X12:X103)</f>
        <v>290399.04000000004</v>
      </c>
      <c r="Y104" s="290">
        <f t="shared" si="8"/>
        <v>0</v>
      </c>
      <c r="Z104" s="290">
        <f t="shared" si="8"/>
        <v>0</v>
      </c>
      <c r="AA104" s="290">
        <f t="shared" si="8"/>
        <v>0</v>
      </c>
      <c r="AB104" s="290">
        <f t="shared" si="8"/>
        <v>0</v>
      </c>
      <c r="AC104" s="290">
        <f t="shared" si="8"/>
        <v>0</v>
      </c>
      <c r="AD104" s="290">
        <f t="shared" si="8"/>
        <v>0</v>
      </c>
      <c r="AE104" s="290">
        <f t="shared" si="8"/>
        <v>0</v>
      </c>
      <c r="AF104" s="290">
        <f t="shared" si="8"/>
        <v>0</v>
      </c>
      <c r="AG104" s="290">
        <f t="shared" si="8"/>
        <v>0</v>
      </c>
      <c r="AH104" s="290">
        <f t="shared" si="8"/>
        <v>0</v>
      </c>
      <c r="AI104" s="290">
        <f t="shared" si="8"/>
        <v>0</v>
      </c>
      <c r="AJ104" s="290">
        <f t="shared" si="8"/>
        <v>0</v>
      </c>
      <c r="AK104" s="290">
        <f t="shared" si="8"/>
        <v>0</v>
      </c>
      <c r="AL104" s="290">
        <f t="shared" si="8"/>
        <v>0</v>
      </c>
      <c r="AM104" s="290">
        <f t="shared" si="8"/>
        <v>0</v>
      </c>
      <c r="AN104" s="290">
        <f t="shared" si="8"/>
        <v>0</v>
      </c>
      <c r="AO104" s="290">
        <f t="shared" si="8"/>
        <v>0</v>
      </c>
      <c r="AP104" s="290">
        <f t="shared" si="8"/>
        <v>0</v>
      </c>
      <c r="AQ104" s="290">
        <f t="shared" si="8"/>
        <v>0</v>
      </c>
      <c r="AR104" s="290">
        <f t="shared" si="8"/>
        <v>0</v>
      </c>
      <c r="AS104" s="290">
        <f t="shared" si="8"/>
        <v>0</v>
      </c>
      <c r="AT104" s="290">
        <f t="shared" si="8"/>
        <v>0</v>
      </c>
      <c r="AU104" s="290">
        <f t="shared" si="8"/>
        <v>0</v>
      </c>
      <c r="AV104" s="290">
        <f t="shared" si="8"/>
        <v>0</v>
      </c>
      <c r="AW104" s="290">
        <f t="shared" si="8"/>
        <v>0</v>
      </c>
      <c r="AX104" s="290">
        <f t="shared" si="8"/>
        <v>0</v>
      </c>
      <c r="AY104" s="290">
        <f t="shared" si="8"/>
        <v>0</v>
      </c>
      <c r="AZ104" s="290">
        <f t="shared" si="8"/>
        <v>0</v>
      </c>
      <c r="BA104" s="290">
        <f t="shared" si="8"/>
        <v>0</v>
      </c>
      <c r="BB104" s="290">
        <f t="shared" si="8"/>
        <v>0</v>
      </c>
      <c r="BC104" s="290">
        <f t="shared" si="8"/>
        <v>0</v>
      </c>
      <c r="BD104" s="290">
        <f t="shared" si="8"/>
        <v>0</v>
      </c>
      <c r="BE104" s="290">
        <f t="shared" si="8"/>
        <v>0</v>
      </c>
      <c r="BF104" s="290">
        <f t="shared" si="8"/>
        <v>0</v>
      </c>
      <c r="BG104" s="290">
        <f t="shared" si="8"/>
        <v>0</v>
      </c>
      <c r="BH104" s="290">
        <f t="shared" si="8"/>
        <v>0</v>
      </c>
      <c r="BI104" s="290">
        <f t="shared" si="8"/>
        <v>0</v>
      </c>
      <c r="BJ104" s="290">
        <f t="shared" si="8"/>
        <v>0</v>
      </c>
      <c r="BK104" s="290">
        <f t="shared" si="8"/>
        <v>0</v>
      </c>
      <c r="BL104" s="290">
        <f t="shared" si="8"/>
        <v>0</v>
      </c>
      <c r="BM104" s="290">
        <f t="shared" si="8"/>
        <v>0</v>
      </c>
      <c r="BN104" s="290">
        <f t="shared" si="8"/>
        <v>0</v>
      </c>
      <c r="BO104" s="290">
        <f t="shared" si="8"/>
        <v>0</v>
      </c>
      <c r="BP104" s="290">
        <f t="shared" si="8"/>
        <v>0</v>
      </c>
      <c r="BQ104" s="290">
        <f t="shared" si="8"/>
        <v>0</v>
      </c>
      <c r="BR104" s="290">
        <f t="shared" si="8"/>
        <v>0</v>
      </c>
      <c r="BS104" s="290">
        <f t="shared" si="8"/>
        <v>0</v>
      </c>
      <c r="BT104" s="290">
        <f t="shared" si="8"/>
        <v>0</v>
      </c>
      <c r="BU104" s="290">
        <f t="shared" si="8"/>
        <v>0</v>
      </c>
      <c r="BV104" s="290">
        <f t="shared" si="8"/>
        <v>0</v>
      </c>
      <c r="BW104" s="290">
        <f t="shared" si="8"/>
        <v>0</v>
      </c>
      <c r="BX104" s="290">
        <f t="shared" si="8"/>
        <v>0</v>
      </c>
      <c r="BY104" s="290">
        <f t="shared" si="8"/>
        <v>0</v>
      </c>
      <c r="BZ104" s="290">
        <f t="shared" si="8"/>
        <v>0</v>
      </c>
      <c r="CA104" s="290">
        <f t="shared" si="8"/>
        <v>0</v>
      </c>
      <c r="CB104" s="290">
        <f t="shared" si="8"/>
        <v>0</v>
      </c>
      <c r="CC104" s="290">
        <f t="shared" si="8"/>
        <v>0</v>
      </c>
      <c r="CD104" s="290">
        <f t="shared" si="8"/>
        <v>0</v>
      </c>
      <c r="CE104" s="290">
        <f t="shared" si="8"/>
        <v>0</v>
      </c>
      <c r="CF104" s="290">
        <f t="shared" si="8"/>
        <v>0</v>
      </c>
      <c r="CG104" s="290">
        <f t="shared" si="8"/>
        <v>0</v>
      </c>
      <c r="CH104" s="290">
        <f t="shared" si="8"/>
        <v>0</v>
      </c>
      <c r="CI104" s="290">
        <f t="shared" si="8"/>
        <v>0</v>
      </c>
      <c r="CJ104" s="290">
        <f t="shared" ref="CJ104:EU104" si="9">SUM(CJ12:CJ103)</f>
        <v>0</v>
      </c>
      <c r="CK104" s="290">
        <f t="shared" si="9"/>
        <v>0</v>
      </c>
      <c r="CL104" s="290">
        <f t="shared" si="9"/>
        <v>0</v>
      </c>
      <c r="CM104" s="290">
        <f t="shared" si="9"/>
        <v>0</v>
      </c>
      <c r="CN104" s="290">
        <f t="shared" si="9"/>
        <v>0</v>
      </c>
      <c r="CO104" s="290">
        <f t="shared" si="9"/>
        <v>0</v>
      </c>
      <c r="CP104" s="290">
        <f t="shared" si="9"/>
        <v>0</v>
      </c>
      <c r="CQ104" s="290">
        <f t="shared" si="9"/>
        <v>0</v>
      </c>
      <c r="CR104" s="290">
        <f t="shared" si="9"/>
        <v>0</v>
      </c>
      <c r="CS104" s="290">
        <f t="shared" si="9"/>
        <v>0</v>
      </c>
      <c r="CT104" s="290">
        <f t="shared" si="9"/>
        <v>0</v>
      </c>
      <c r="CU104" s="290">
        <f t="shared" si="9"/>
        <v>0</v>
      </c>
      <c r="CV104" s="290">
        <f t="shared" si="9"/>
        <v>0</v>
      </c>
      <c r="CW104" s="290">
        <f t="shared" si="9"/>
        <v>0</v>
      </c>
      <c r="CX104" s="290">
        <f t="shared" si="9"/>
        <v>0</v>
      </c>
      <c r="CY104" s="290">
        <f t="shared" si="9"/>
        <v>0</v>
      </c>
      <c r="CZ104" s="290">
        <f t="shared" si="9"/>
        <v>0</v>
      </c>
      <c r="DA104" s="290">
        <f t="shared" si="9"/>
        <v>0</v>
      </c>
      <c r="DB104" s="290">
        <f t="shared" si="9"/>
        <v>0</v>
      </c>
      <c r="DC104" s="290">
        <f t="shared" si="9"/>
        <v>0</v>
      </c>
      <c r="DD104" s="290">
        <f t="shared" si="9"/>
        <v>0</v>
      </c>
      <c r="DE104" s="290">
        <f t="shared" si="9"/>
        <v>0</v>
      </c>
      <c r="DF104" s="290">
        <f t="shared" si="9"/>
        <v>0</v>
      </c>
      <c r="DG104" s="290">
        <f t="shared" si="9"/>
        <v>0</v>
      </c>
      <c r="DH104" s="290">
        <f t="shared" si="9"/>
        <v>0</v>
      </c>
      <c r="DI104" s="290">
        <f t="shared" si="9"/>
        <v>0</v>
      </c>
      <c r="DJ104" s="290">
        <f t="shared" si="9"/>
        <v>0</v>
      </c>
      <c r="DK104" s="290">
        <f t="shared" si="9"/>
        <v>0</v>
      </c>
      <c r="DL104" s="290">
        <f t="shared" si="9"/>
        <v>0</v>
      </c>
      <c r="DM104" s="290">
        <f t="shared" si="9"/>
        <v>0</v>
      </c>
      <c r="DN104" s="290">
        <f t="shared" si="9"/>
        <v>0</v>
      </c>
      <c r="DO104" s="290">
        <f t="shared" si="9"/>
        <v>0</v>
      </c>
      <c r="DP104" s="290">
        <f t="shared" si="9"/>
        <v>0</v>
      </c>
      <c r="DQ104" s="290">
        <f t="shared" si="9"/>
        <v>0</v>
      </c>
      <c r="DR104" s="290">
        <f t="shared" si="9"/>
        <v>0</v>
      </c>
      <c r="DS104" s="290">
        <f t="shared" si="9"/>
        <v>0</v>
      </c>
      <c r="DT104" s="290">
        <f t="shared" si="9"/>
        <v>0</v>
      </c>
      <c r="DU104" s="290">
        <f t="shared" si="9"/>
        <v>0</v>
      </c>
      <c r="DV104" s="290">
        <f t="shared" si="9"/>
        <v>0</v>
      </c>
      <c r="DW104" s="290">
        <f t="shared" si="9"/>
        <v>0</v>
      </c>
      <c r="DX104" s="290">
        <f t="shared" si="9"/>
        <v>0</v>
      </c>
      <c r="DY104" s="290">
        <f t="shared" si="9"/>
        <v>0</v>
      </c>
      <c r="DZ104" s="290">
        <f t="shared" si="9"/>
        <v>0</v>
      </c>
      <c r="EA104" s="290">
        <f t="shared" si="9"/>
        <v>0</v>
      </c>
      <c r="EB104" s="290">
        <f t="shared" si="9"/>
        <v>0</v>
      </c>
      <c r="EC104" s="290">
        <f t="shared" si="9"/>
        <v>0</v>
      </c>
      <c r="ED104" s="290">
        <f t="shared" si="9"/>
        <v>0</v>
      </c>
      <c r="EE104" s="290">
        <f t="shared" si="9"/>
        <v>0</v>
      </c>
      <c r="EF104" s="290">
        <f t="shared" si="9"/>
        <v>0</v>
      </c>
      <c r="EG104" s="290">
        <f t="shared" si="9"/>
        <v>0</v>
      </c>
      <c r="EH104" s="290">
        <f t="shared" si="9"/>
        <v>0</v>
      </c>
      <c r="EI104" s="290">
        <f t="shared" si="9"/>
        <v>0</v>
      </c>
      <c r="EJ104" s="290">
        <f t="shared" si="9"/>
        <v>0</v>
      </c>
      <c r="EK104" s="290">
        <f t="shared" si="9"/>
        <v>0</v>
      </c>
      <c r="EL104" s="290">
        <f t="shared" si="9"/>
        <v>0</v>
      </c>
      <c r="EM104" s="290">
        <f t="shared" si="9"/>
        <v>0</v>
      </c>
      <c r="EN104" s="290">
        <f t="shared" si="9"/>
        <v>0</v>
      </c>
      <c r="EO104" s="290">
        <f t="shared" si="9"/>
        <v>0</v>
      </c>
      <c r="EP104" s="290">
        <f t="shared" si="9"/>
        <v>0</v>
      </c>
      <c r="EQ104" s="290">
        <f t="shared" si="9"/>
        <v>0</v>
      </c>
      <c r="ER104" s="290">
        <f t="shared" si="9"/>
        <v>0</v>
      </c>
      <c r="ES104" s="290">
        <f t="shared" si="9"/>
        <v>0</v>
      </c>
      <c r="ET104" s="290">
        <f t="shared" si="9"/>
        <v>0</v>
      </c>
      <c r="EU104" s="290">
        <f t="shared" si="9"/>
        <v>0</v>
      </c>
      <c r="EV104" s="290">
        <f t="shared" ref="EV104:GT104" si="10">SUM(EV12:EV103)</f>
        <v>0</v>
      </c>
      <c r="EW104" s="290">
        <f t="shared" si="10"/>
        <v>0</v>
      </c>
      <c r="EX104" s="290">
        <f t="shared" si="10"/>
        <v>0</v>
      </c>
      <c r="EY104" s="290">
        <f t="shared" si="10"/>
        <v>0</v>
      </c>
      <c r="EZ104" s="290">
        <f t="shared" si="10"/>
        <v>0</v>
      </c>
      <c r="FA104" s="290">
        <f t="shared" si="10"/>
        <v>0</v>
      </c>
      <c r="FB104" s="290">
        <f t="shared" si="10"/>
        <v>0</v>
      </c>
      <c r="FC104" s="290">
        <f t="shared" si="10"/>
        <v>0</v>
      </c>
      <c r="FD104" s="290">
        <f t="shared" si="10"/>
        <v>0</v>
      </c>
      <c r="FE104" s="290">
        <f t="shared" si="10"/>
        <v>0</v>
      </c>
      <c r="FF104" s="290">
        <f t="shared" si="10"/>
        <v>0</v>
      </c>
      <c r="FG104" s="290">
        <f t="shared" si="10"/>
        <v>0</v>
      </c>
      <c r="FH104" s="290">
        <f t="shared" si="10"/>
        <v>0</v>
      </c>
      <c r="FI104" s="290">
        <f t="shared" si="10"/>
        <v>0</v>
      </c>
      <c r="FJ104" s="290">
        <f t="shared" si="10"/>
        <v>0</v>
      </c>
      <c r="FK104" s="290">
        <f t="shared" si="10"/>
        <v>0</v>
      </c>
      <c r="FL104" s="290">
        <f t="shared" si="10"/>
        <v>0</v>
      </c>
      <c r="FM104" s="290">
        <f t="shared" si="10"/>
        <v>0</v>
      </c>
      <c r="FN104" s="290">
        <f t="shared" si="10"/>
        <v>0</v>
      </c>
      <c r="FO104" s="290">
        <f t="shared" si="10"/>
        <v>0</v>
      </c>
      <c r="FP104" s="290">
        <f t="shared" si="10"/>
        <v>0</v>
      </c>
      <c r="FQ104" s="290">
        <f t="shared" si="10"/>
        <v>0</v>
      </c>
      <c r="FR104" s="290">
        <f t="shared" si="10"/>
        <v>0</v>
      </c>
      <c r="FS104" s="290">
        <f t="shared" si="10"/>
        <v>0</v>
      </c>
      <c r="FT104" s="290">
        <f t="shared" si="10"/>
        <v>0</v>
      </c>
      <c r="FU104" s="290">
        <f t="shared" si="10"/>
        <v>0</v>
      </c>
      <c r="FV104" s="290">
        <f t="shared" si="10"/>
        <v>0</v>
      </c>
      <c r="FW104" s="290">
        <f t="shared" si="10"/>
        <v>0</v>
      </c>
      <c r="FX104" s="290">
        <f t="shared" si="10"/>
        <v>0</v>
      </c>
      <c r="FY104" s="290">
        <f t="shared" si="10"/>
        <v>0</v>
      </c>
      <c r="FZ104" s="290">
        <f t="shared" si="10"/>
        <v>0</v>
      </c>
      <c r="GA104" s="290">
        <f t="shared" si="10"/>
        <v>0</v>
      </c>
      <c r="GB104" s="290">
        <f t="shared" si="10"/>
        <v>0</v>
      </c>
      <c r="GC104" s="290">
        <f t="shared" si="10"/>
        <v>0</v>
      </c>
      <c r="GD104" s="290">
        <f t="shared" si="10"/>
        <v>0</v>
      </c>
      <c r="GE104" s="290">
        <f t="shared" si="10"/>
        <v>0</v>
      </c>
      <c r="GF104" s="290">
        <f t="shared" si="10"/>
        <v>0</v>
      </c>
      <c r="GG104" s="290">
        <f t="shared" si="10"/>
        <v>0</v>
      </c>
      <c r="GH104" s="290">
        <f t="shared" si="10"/>
        <v>0</v>
      </c>
      <c r="GI104" s="290">
        <f t="shared" si="10"/>
        <v>0</v>
      </c>
      <c r="GJ104" s="290">
        <f t="shared" si="10"/>
        <v>0</v>
      </c>
      <c r="GK104" s="290">
        <f t="shared" si="10"/>
        <v>0</v>
      </c>
      <c r="GL104" s="290">
        <f t="shared" si="10"/>
        <v>0</v>
      </c>
      <c r="GM104" s="290">
        <f t="shared" si="10"/>
        <v>0</v>
      </c>
      <c r="GN104" s="290">
        <f t="shared" si="10"/>
        <v>0</v>
      </c>
      <c r="GO104" s="290">
        <f t="shared" si="10"/>
        <v>0</v>
      </c>
      <c r="GP104" s="290">
        <f t="shared" si="10"/>
        <v>0</v>
      </c>
      <c r="GQ104" s="290">
        <f t="shared" si="10"/>
        <v>0</v>
      </c>
      <c r="GR104" s="290">
        <f t="shared" si="10"/>
        <v>0</v>
      </c>
      <c r="GS104" s="290">
        <f t="shared" si="10"/>
        <v>0</v>
      </c>
      <c r="GT104" s="290">
        <f t="shared" si="10"/>
        <v>0</v>
      </c>
      <c r="GU104" s="140"/>
      <c r="GV104" s="291">
        <f>SUM(GV12:GV103)</f>
        <v>175280</v>
      </c>
      <c r="GW104" s="292"/>
      <c r="GX104" s="290"/>
      <c r="GY104" s="295">
        <f>SUM(GY12:GY103)</f>
        <v>161936</v>
      </c>
    </row>
    <row r="105" spans="1:208" x14ac:dyDescent="0.25">
      <c r="B105" s="116"/>
      <c r="C105" s="116"/>
      <c r="D105" s="41"/>
      <c r="E105" s="42"/>
      <c r="F105" s="43"/>
      <c r="G105" s="44"/>
      <c r="H105" s="45"/>
      <c r="I105" s="46"/>
      <c r="J105" s="230"/>
      <c r="K105" s="282"/>
      <c r="L105" s="282"/>
      <c r="M105" s="232"/>
      <c r="N105" s="283"/>
      <c r="O105" s="284"/>
      <c r="P105" s="296"/>
      <c r="Q105" s="297"/>
      <c r="R105" s="298"/>
      <c r="S105" s="298"/>
      <c r="T105" s="298"/>
      <c r="U105" s="45"/>
      <c r="V105" s="288"/>
      <c r="W105" s="245"/>
      <c r="X105" s="290"/>
      <c r="Y105" s="299"/>
      <c r="Z105" s="300"/>
      <c r="AA105" s="301"/>
      <c r="AB105" s="42"/>
      <c r="AC105" s="301"/>
      <c r="AD105" s="302"/>
      <c r="AE105" s="124"/>
      <c r="AF105" s="116"/>
      <c r="AG105" s="79"/>
      <c r="AH105" s="303"/>
      <c r="AI105" s="300"/>
      <c r="AJ105" s="301"/>
      <c r="AK105" s="42"/>
      <c r="AL105" s="304"/>
      <c r="AM105" s="302"/>
      <c r="AN105" s="124"/>
      <c r="AP105" s="60"/>
      <c r="AQ105" s="303"/>
      <c r="AR105" s="300"/>
      <c r="AS105" s="301"/>
      <c r="AT105" s="42"/>
      <c r="AU105" s="301"/>
      <c r="AV105" s="302"/>
      <c r="AW105" s="124"/>
      <c r="AY105" s="60"/>
      <c r="AZ105" s="303"/>
      <c r="BA105" s="300"/>
      <c r="BB105" s="301"/>
      <c r="BC105" s="42"/>
      <c r="BD105" s="304"/>
      <c r="BE105" s="302"/>
      <c r="BF105" s="124"/>
      <c r="BH105" s="60"/>
      <c r="BI105" s="303"/>
      <c r="BJ105" s="300"/>
      <c r="BK105" s="301"/>
      <c r="BL105" s="42"/>
      <c r="BM105" s="304"/>
      <c r="BN105" s="302"/>
      <c r="BO105" s="124"/>
      <c r="BQ105" s="60"/>
      <c r="BR105" s="303"/>
      <c r="BS105" s="300"/>
      <c r="BT105" s="301"/>
      <c r="BU105" s="42"/>
      <c r="BV105" s="301"/>
      <c r="BW105" s="302"/>
      <c r="BX105" s="124"/>
      <c r="BZ105" s="60"/>
      <c r="CA105" s="303"/>
      <c r="CB105" s="300"/>
      <c r="CC105" s="301"/>
      <c r="CD105" s="42"/>
      <c r="CE105" s="301"/>
      <c r="CF105" s="302"/>
      <c r="CG105" s="124"/>
      <c r="CI105" s="60"/>
      <c r="CJ105" s="303"/>
      <c r="CK105" s="300"/>
      <c r="CL105" s="301"/>
      <c r="CM105" s="42"/>
      <c r="CN105" s="301"/>
      <c r="CO105" s="302"/>
      <c r="CP105" s="124"/>
      <c r="CR105" s="60"/>
      <c r="CS105" s="303"/>
      <c r="CT105" s="300"/>
      <c r="CU105" s="301"/>
      <c r="CV105" s="305"/>
      <c r="CW105" s="304"/>
      <c r="CX105" s="306"/>
      <c r="CY105" s="124"/>
      <c r="DA105" s="60"/>
      <c r="DB105" s="303"/>
      <c r="DC105" s="300"/>
      <c r="DD105" s="301"/>
      <c r="DE105" s="42"/>
      <c r="DF105" s="301"/>
      <c r="DG105" s="302"/>
      <c r="DH105" s="124"/>
      <c r="DJ105" s="60"/>
      <c r="DK105" s="303"/>
      <c r="DL105" s="300"/>
      <c r="DM105" s="301"/>
      <c r="DN105" s="305"/>
      <c r="DO105" s="304"/>
      <c r="DP105" s="306"/>
      <c r="DQ105" s="124"/>
      <c r="DS105" s="60"/>
      <c r="DT105" s="303"/>
      <c r="DU105" s="300"/>
      <c r="DV105" s="301"/>
      <c r="DW105" s="42"/>
      <c r="DX105" s="301"/>
      <c r="DY105" s="302"/>
      <c r="DZ105" s="124"/>
      <c r="EB105" s="60"/>
      <c r="EC105" s="303"/>
      <c r="ED105" s="300"/>
      <c r="EE105" s="301"/>
      <c r="EF105" s="305"/>
      <c r="EG105" s="304"/>
      <c r="EH105" s="306"/>
      <c r="EI105" s="124"/>
      <c r="EK105" s="60"/>
      <c r="EL105" s="303"/>
      <c r="EM105" s="300"/>
      <c r="EN105" s="301"/>
      <c r="EO105" s="305"/>
      <c r="EP105" s="304"/>
      <c r="EQ105" s="306"/>
      <c r="ER105" s="124"/>
      <c r="ET105" s="60"/>
      <c r="EU105" s="303"/>
      <c r="EV105" s="300"/>
      <c r="EW105" s="301"/>
      <c r="EX105" s="42"/>
      <c r="EY105" s="301"/>
      <c r="EZ105" s="302"/>
      <c r="FA105" s="124"/>
      <c r="FC105" s="60"/>
      <c r="FD105" s="303"/>
      <c r="FE105" s="300"/>
      <c r="FF105" s="301"/>
      <c r="FG105" s="42"/>
      <c r="FH105" s="301"/>
      <c r="FI105" s="302"/>
      <c r="FJ105" s="124"/>
      <c r="FL105" s="60"/>
      <c r="FM105" s="303"/>
      <c r="FN105" s="300"/>
      <c r="FO105" s="301"/>
      <c r="FP105" s="42"/>
      <c r="FQ105" s="301"/>
      <c r="FR105" s="302"/>
      <c r="FS105" s="124"/>
      <c r="FU105" s="60"/>
      <c r="FV105" s="303"/>
      <c r="FW105" s="300"/>
      <c r="FX105" s="301"/>
      <c r="FY105" s="42"/>
      <c r="FZ105" s="301"/>
      <c r="GA105" s="302"/>
      <c r="GB105" s="124"/>
      <c r="GD105" s="60"/>
      <c r="GE105" s="303"/>
      <c r="GF105" s="300"/>
      <c r="GG105" s="301"/>
      <c r="GH105" s="42"/>
      <c r="GI105" s="301"/>
      <c r="GJ105" s="302"/>
      <c r="GK105" s="124"/>
      <c r="GM105" s="60"/>
      <c r="GN105" s="303"/>
      <c r="GO105" s="300"/>
      <c r="GP105" s="301"/>
      <c r="GQ105" s="42"/>
      <c r="GR105" s="301"/>
      <c r="GS105" s="302"/>
      <c r="GT105" s="124"/>
      <c r="GU105" s="250"/>
      <c r="GV105"/>
      <c r="GX105" s="279"/>
      <c r="GY105"/>
    </row>
    <row r="106" spans="1:208" ht="16.5" thickBot="1" x14ac:dyDescent="0.3">
      <c r="B106" s="116"/>
      <c r="C106" s="116"/>
      <c r="D106" s="41"/>
      <c r="E106" s="42"/>
      <c r="F106" s="43"/>
      <c r="G106" s="44"/>
      <c r="H106" s="45"/>
      <c r="I106" s="46"/>
      <c r="J106" s="230"/>
      <c r="K106" s="282"/>
      <c r="L106" s="282"/>
      <c r="M106" s="232"/>
      <c r="N106" s="283"/>
      <c r="O106" s="284"/>
      <c r="P106" s="296"/>
      <c r="Q106" s="297"/>
      <c r="R106" s="298"/>
      <c r="S106" s="298"/>
      <c r="T106" s="298"/>
      <c r="U106" s="45"/>
      <c r="V106" s="288"/>
      <c r="W106" s="245"/>
      <c r="X106" s="290"/>
      <c r="Y106" s="299"/>
      <c r="Z106" s="300"/>
      <c r="AA106" s="301"/>
      <c r="AB106" s="42"/>
      <c r="AC106" s="301"/>
      <c r="AD106" s="302"/>
      <c r="AE106" s="124"/>
      <c r="AF106" s="116"/>
      <c r="AG106" s="79"/>
      <c r="AH106" s="303"/>
      <c r="AI106" s="300"/>
      <c r="AJ106" s="301"/>
      <c r="AK106" s="42"/>
      <c r="AL106" s="304"/>
      <c r="AM106" s="302"/>
      <c r="AN106" s="124"/>
      <c r="AP106" s="60"/>
      <c r="AQ106" s="303"/>
      <c r="AR106" s="300"/>
      <c r="AS106" s="301"/>
      <c r="AT106" s="42"/>
      <c r="AU106" s="301"/>
      <c r="AV106" s="302"/>
      <c r="AW106" s="124"/>
      <c r="AY106" s="60"/>
      <c r="AZ106" s="303"/>
      <c r="BA106" s="300"/>
      <c r="BB106" s="301"/>
      <c r="BC106" s="42"/>
      <c r="BD106" s="304"/>
      <c r="BE106" s="302"/>
      <c r="BF106" s="124"/>
      <c r="BH106" s="60"/>
      <c r="BI106" s="303"/>
      <c r="BJ106" s="300"/>
      <c r="BK106" s="301"/>
      <c r="BL106" s="42"/>
      <c r="BM106" s="304"/>
      <c r="BN106" s="302"/>
      <c r="BO106" s="124"/>
      <c r="BQ106" s="60"/>
      <c r="BR106" s="303"/>
      <c r="BS106" s="300"/>
      <c r="BT106" s="301"/>
      <c r="BU106" s="42"/>
      <c r="BV106" s="301"/>
      <c r="BW106" s="302"/>
      <c r="BX106" s="124"/>
      <c r="BZ106" s="60"/>
      <c r="CA106" s="303"/>
      <c r="CB106" s="300"/>
      <c r="CC106" s="301"/>
      <c r="CD106" s="42"/>
      <c r="CE106" s="301"/>
      <c r="CF106" s="302"/>
      <c r="CG106" s="124"/>
      <c r="CI106" s="60"/>
      <c r="CJ106" s="303"/>
      <c r="CK106" s="300"/>
      <c r="CL106" s="301"/>
      <c r="CM106" s="42"/>
      <c r="CN106" s="301"/>
      <c r="CO106" s="302"/>
      <c r="CP106" s="124"/>
      <c r="CR106" s="60"/>
      <c r="CS106" s="303"/>
      <c r="CT106" s="300"/>
      <c r="CU106" s="301"/>
      <c r="CV106" s="305"/>
      <c r="CW106" s="304"/>
      <c r="CX106" s="306"/>
      <c r="CY106" s="124"/>
      <c r="DA106" s="60"/>
      <c r="DB106" s="303"/>
      <c r="DC106" s="300"/>
      <c r="DD106" s="301"/>
      <c r="DE106" s="42"/>
      <c r="DF106" s="301"/>
      <c r="DG106" s="302"/>
      <c r="DH106" s="124"/>
      <c r="DJ106" s="60"/>
      <c r="DK106" s="303"/>
      <c r="DL106" s="300"/>
      <c r="DM106" s="301"/>
      <c r="DN106" s="305"/>
      <c r="DO106" s="304"/>
      <c r="DP106" s="306"/>
      <c r="DQ106" s="124"/>
      <c r="DS106" s="60"/>
      <c r="DT106" s="303"/>
      <c r="DU106" s="300"/>
      <c r="DV106" s="301"/>
      <c r="DW106" s="42"/>
      <c r="DX106" s="301"/>
      <c r="DY106" s="302"/>
      <c r="DZ106" s="124"/>
      <c r="EB106" s="60"/>
      <c r="EC106" s="303"/>
      <c r="ED106" s="300"/>
      <c r="EE106" s="301"/>
      <c r="EF106" s="305"/>
      <c r="EG106" s="304"/>
      <c r="EH106" s="306"/>
      <c r="EI106" s="124"/>
      <c r="EK106" s="60"/>
      <c r="EL106" s="303"/>
      <c r="EM106" s="300"/>
      <c r="EN106" s="301"/>
      <c r="EO106" s="305"/>
      <c r="EP106" s="304"/>
      <c r="EQ106" s="306"/>
      <c r="ER106" s="124"/>
      <c r="ET106" s="60"/>
      <c r="EU106" s="303"/>
      <c r="EV106" s="300"/>
      <c r="EW106" s="301"/>
      <c r="EX106" s="42"/>
      <c r="EY106" s="301"/>
      <c r="EZ106" s="302"/>
      <c r="FA106" s="124"/>
      <c r="FC106" s="60"/>
      <c r="FD106" s="303"/>
      <c r="FE106" s="300"/>
      <c r="FF106" s="301"/>
      <c r="FG106" s="42"/>
      <c r="FH106" s="301"/>
      <c r="FI106" s="302"/>
      <c r="FJ106" s="124"/>
      <c r="FL106" s="60"/>
      <c r="FM106" s="303"/>
      <c r="FN106" s="300"/>
      <c r="FO106" s="301"/>
      <c r="FP106" s="42"/>
      <c r="FQ106" s="301"/>
      <c r="FR106" s="302"/>
      <c r="FS106" s="124"/>
      <c r="FU106" s="60"/>
      <c r="FV106" s="303"/>
      <c r="FW106" s="300"/>
      <c r="FX106" s="301"/>
      <c r="FY106" s="42"/>
      <c r="FZ106" s="301"/>
      <c r="GA106" s="302"/>
      <c r="GB106" s="124"/>
      <c r="GD106" s="60"/>
      <c r="GE106" s="303"/>
      <c r="GF106" s="300"/>
      <c r="GG106" s="301"/>
      <c r="GH106" s="42"/>
      <c r="GI106" s="301"/>
      <c r="GJ106" s="302"/>
      <c r="GK106" s="124"/>
      <c r="GM106" s="60"/>
      <c r="GN106" s="303"/>
      <c r="GO106" s="300"/>
      <c r="GP106" s="301"/>
      <c r="GQ106" s="42"/>
      <c r="GR106" s="301"/>
      <c r="GS106" s="302"/>
      <c r="GT106" s="124"/>
      <c r="GU106" s="250"/>
      <c r="GV106"/>
      <c r="GX106" s="279"/>
      <c r="GY106"/>
    </row>
    <row r="107" spans="1:208" ht="16.5" thickTop="1" x14ac:dyDescent="0.25">
      <c r="B107" s="116"/>
      <c r="C107" s="116"/>
      <c r="D107" s="41"/>
      <c r="E107" s="42"/>
      <c r="F107" s="43"/>
      <c r="G107" s="44"/>
      <c r="H107" s="45"/>
      <c r="I107" s="46"/>
      <c r="J107" s="230"/>
      <c r="K107" s="282"/>
      <c r="L107" s="282"/>
      <c r="M107" s="232"/>
      <c r="N107" s="283"/>
      <c r="O107" s="254"/>
      <c r="P107" s="841" t="s">
        <v>36</v>
      </c>
      <c r="Q107" s="842"/>
      <c r="R107" s="842"/>
      <c r="S107" s="678"/>
      <c r="T107" s="678"/>
      <c r="U107" s="826">
        <f>GY104+GV104+X104+U104+S104</f>
        <v>18889745.390000001</v>
      </c>
      <c r="V107" s="827"/>
      <c r="W107" s="245"/>
      <c r="X107" s="290"/>
      <c r="Y107" s="299"/>
      <c r="Z107" s="300"/>
      <c r="AA107" s="301"/>
      <c r="AB107" s="42"/>
      <c r="AC107" s="301"/>
      <c r="AD107" s="302"/>
      <c r="AE107" s="124"/>
      <c r="AF107" s="116"/>
      <c r="AG107" s="79"/>
      <c r="AH107" s="303"/>
      <c r="AI107" s="300"/>
      <c r="AJ107" s="301"/>
      <c r="AK107" s="42"/>
      <c r="AL107" s="304"/>
      <c r="AM107" s="302"/>
      <c r="AN107" s="124"/>
      <c r="AP107" s="60"/>
      <c r="AQ107" s="303"/>
      <c r="AR107" s="300"/>
      <c r="AS107" s="301"/>
      <c r="AT107" s="42"/>
      <c r="AU107" s="301"/>
      <c r="AV107" s="302"/>
      <c r="AW107" s="124"/>
      <c r="AY107" s="60"/>
      <c r="AZ107" s="303"/>
      <c r="BA107" s="300"/>
      <c r="BB107" s="301"/>
      <c r="BC107" s="42"/>
      <c r="BD107" s="304"/>
      <c r="BE107" s="302"/>
      <c r="BF107" s="124"/>
      <c r="BH107" s="60"/>
      <c r="BI107" s="303"/>
      <c r="BJ107" s="300"/>
      <c r="BK107" s="301"/>
      <c r="BL107" s="42"/>
      <c r="BM107" s="304"/>
      <c r="BN107" s="302"/>
      <c r="BO107" s="124"/>
      <c r="BQ107" s="60"/>
      <c r="BR107" s="303"/>
      <c r="BS107" s="300"/>
      <c r="BT107" s="301"/>
      <c r="BU107" s="42"/>
      <c r="BV107" s="301"/>
      <c r="BW107" s="302"/>
      <c r="BX107" s="124"/>
      <c r="BZ107" s="60"/>
      <c r="CA107" s="303"/>
      <c r="CB107" s="300"/>
      <c r="CC107" s="301"/>
      <c r="CD107" s="42"/>
      <c r="CE107" s="301"/>
      <c r="CF107" s="302"/>
      <c r="CG107" s="124"/>
      <c r="CI107" s="60"/>
      <c r="CJ107" s="303"/>
      <c r="CK107" s="300"/>
      <c r="CL107" s="301"/>
      <c r="CM107" s="42"/>
      <c r="CN107" s="301"/>
      <c r="CO107" s="302"/>
      <c r="CP107" s="124"/>
      <c r="CR107" s="60"/>
      <c r="CS107" s="303"/>
      <c r="CT107" s="300"/>
      <c r="CU107" s="301"/>
      <c r="CV107" s="305"/>
      <c r="CW107" s="304"/>
      <c r="CX107" s="306"/>
      <c r="CY107" s="124"/>
      <c r="DA107" s="60"/>
      <c r="DB107" s="303"/>
      <c r="DC107" s="300"/>
      <c r="DD107" s="301"/>
      <c r="DE107" s="42"/>
      <c r="DF107" s="301"/>
      <c r="DG107" s="302"/>
      <c r="DH107" s="124"/>
      <c r="DJ107" s="60"/>
      <c r="DK107" s="303"/>
      <c r="DL107" s="300"/>
      <c r="DM107" s="301"/>
      <c r="DN107" s="305"/>
      <c r="DO107" s="304"/>
      <c r="DP107" s="306"/>
      <c r="DQ107" s="124"/>
      <c r="DS107" s="60"/>
      <c r="DT107" s="303"/>
      <c r="DU107" s="300"/>
      <c r="DV107" s="301"/>
      <c r="DW107" s="42"/>
      <c r="DX107" s="301"/>
      <c r="DY107" s="302"/>
      <c r="DZ107" s="124"/>
      <c r="EB107" s="60"/>
      <c r="EC107" s="303"/>
      <c r="ED107" s="300"/>
      <c r="EE107" s="301"/>
      <c r="EF107" s="305"/>
      <c r="EG107" s="304"/>
      <c r="EH107" s="306"/>
      <c r="EI107" s="124"/>
      <c r="EK107" s="60"/>
      <c r="EL107" s="303"/>
      <c r="EM107" s="300"/>
      <c r="EN107" s="301"/>
      <c r="EO107" s="305"/>
      <c r="EP107" s="304"/>
      <c r="EQ107" s="306"/>
      <c r="ER107" s="124"/>
      <c r="ET107" s="60"/>
      <c r="EU107" s="303"/>
      <c r="EV107" s="300"/>
      <c r="EW107" s="301"/>
      <c r="EX107" s="42"/>
      <c r="EY107" s="301"/>
      <c r="EZ107" s="302"/>
      <c r="FA107" s="124"/>
      <c r="FC107" s="60"/>
      <c r="FD107" s="303"/>
      <c r="FE107" s="300"/>
      <c r="FF107" s="301"/>
      <c r="FG107" s="42"/>
      <c r="FH107" s="301"/>
      <c r="FI107" s="302"/>
      <c r="FJ107" s="124"/>
      <c r="FL107" s="60"/>
      <c r="FM107" s="303"/>
      <c r="FN107" s="300"/>
      <c r="FO107" s="301"/>
      <c r="FP107" s="42"/>
      <c r="FQ107" s="301"/>
      <c r="FR107" s="302"/>
      <c r="FS107" s="124"/>
      <c r="FU107" s="60"/>
      <c r="FV107" s="303"/>
      <c r="FW107" s="300"/>
      <c r="FX107" s="301"/>
      <c r="FY107" s="42"/>
      <c r="FZ107" s="301"/>
      <c r="GA107" s="302"/>
      <c r="GB107" s="124"/>
      <c r="GD107" s="60"/>
      <c r="GE107" s="303"/>
      <c r="GF107" s="300"/>
      <c r="GG107" s="301"/>
      <c r="GH107" s="42"/>
      <c r="GI107" s="301"/>
      <c r="GJ107" s="302"/>
      <c r="GK107" s="124"/>
      <c r="GM107" s="60"/>
      <c r="GN107" s="303"/>
      <c r="GO107" s="300"/>
      <c r="GP107" s="301"/>
      <c r="GQ107" s="42"/>
      <c r="GR107" s="301"/>
      <c r="GS107" s="302"/>
      <c r="GT107" s="124"/>
      <c r="GU107" s="250"/>
      <c r="GV107"/>
      <c r="GX107" s="279"/>
      <c r="GY107"/>
    </row>
    <row r="108" spans="1:208" ht="16.5" thickBot="1" x14ac:dyDescent="0.3">
      <c r="B108" s="116"/>
      <c r="C108" s="116"/>
      <c r="D108" s="41"/>
      <c r="E108" s="42"/>
      <c r="F108" s="43"/>
      <c r="G108" s="44"/>
      <c r="H108" s="45"/>
      <c r="I108" s="46"/>
      <c r="J108" s="311"/>
      <c r="K108" s="282"/>
      <c r="L108" s="282"/>
      <c r="M108" s="232"/>
      <c r="N108" s="283"/>
      <c r="O108" s="254"/>
      <c r="P108" s="843"/>
      <c r="Q108" s="844"/>
      <c r="R108" s="844"/>
      <c r="S108" s="679"/>
      <c r="T108" s="679"/>
      <c r="U108" s="828"/>
      <c r="V108" s="829"/>
      <c r="W108" s="245"/>
      <c r="X108" s="290"/>
      <c r="Y108" s="299"/>
      <c r="Z108" s="300"/>
      <c r="AA108" s="301"/>
      <c r="AB108" s="42"/>
      <c r="AC108" s="301"/>
      <c r="AD108" s="302"/>
      <c r="AE108" s="124"/>
      <c r="AF108" s="116"/>
      <c r="AG108" s="79"/>
      <c r="AH108" s="303"/>
      <c r="AI108" s="300"/>
      <c r="AJ108" s="301"/>
      <c r="AK108" s="42"/>
      <c r="AL108" s="304"/>
      <c r="AM108" s="302"/>
      <c r="AN108" s="124"/>
      <c r="AP108" s="60"/>
      <c r="AQ108" s="303"/>
      <c r="AR108" s="300"/>
      <c r="AS108" s="301"/>
      <c r="AT108" s="42"/>
      <c r="AU108" s="301"/>
      <c r="AV108" s="302"/>
      <c r="AW108" s="124"/>
      <c r="AY108" s="60"/>
      <c r="AZ108" s="303"/>
      <c r="BA108" s="300"/>
      <c r="BB108" s="301"/>
      <c r="BC108" s="42"/>
      <c r="BD108" s="304"/>
      <c r="BE108" s="302"/>
      <c r="BF108" s="124"/>
      <c r="BH108" s="60"/>
      <c r="BI108" s="303"/>
      <c r="BJ108" s="300"/>
      <c r="BK108" s="301"/>
      <c r="BL108" s="42"/>
      <c r="BM108" s="304"/>
      <c r="BN108" s="302"/>
      <c r="BO108" s="124"/>
      <c r="BQ108" s="60"/>
      <c r="BR108" s="303"/>
      <c r="BS108" s="300"/>
      <c r="BT108" s="301"/>
      <c r="BU108" s="42"/>
      <c r="BV108" s="301"/>
      <c r="BW108" s="302"/>
      <c r="BX108" s="124"/>
      <c r="BZ108" s="60"/>
      <c r="CA108" s="303"/>
      <c r="CB108" s="300"/>
      <c r="CC108" s="301"/>
      <c r="CD108" s="42"/>
      <c r="CE108" s="301"/>
      <c r="CF108" s="302"/>
      <c r="CG108" s="124"/>
      <c r="CI108" s="60"/>
      <c r="CJ108" s="303"/>
      <c r="CK108" s="300"/>
      <c r="CL108" s="301"/>
      <c r="CM108" s="42"/>
      <c r="CN108" s="301"/>
      <c r="CO108" s="302"/>
      <c r="CP108" s="124"/>
      <c r="CR108" s="60"/>
      <c r="CS108" s="303"/>
      <c r="CT108" s="300"/>
      <c r="CU108" s="301"/>
      <c r="CV108" s="305"/>
      <c r="CW108" s="304"/>
      <c r="CX108" s="306"/>
      <c r="CY108" s="124"/>
      <c r="DA108" s="60"/>
      <c r="DB108" s="303"/>
      <c r="DC108" s="300"/>
      <c r="DD108" s="301"/>
      <c r="DE108" s="42"/>
      <c r="DF108" s="301"/>
      <c r="DG108" s="302"/>
      <c r="DH108" s="124"/>
      <c r="DJ108" s="60"/>
      <c r="DK108" s="303"/>
      <c r="DL108" s="300"/>
      <c r="DM108" s="301"/>
      <c r="DN108" s="305"/>
      <c r="DO108" s="304"/>
      <c r="DP108" s="306"/>
      <c r="DQ108" s="124"/>
      <c r="DS108" s="60"/>
      <c r="DT108" s="303"/>
      <c r="DU108" s="300"/>
      <c r="DV108" s="301"/>
      <c r="DW108" s="42"/>
      <c r="DX108" s="301"/>
      <c r="DY108" s="302"/>
      <c r="DZ108" s="124"/>
      <c r="EB108" s="60"/>
      <c r="EC108" s="303"/>
      <c r="ED108" s="300"/>
      <c r="EE108" s="301"/>
      <c r="EF108" s="305"/>
      <c r="EG108" s="304"/>
      <c r="EH108" s="306"/>
      <c r="EI108" s="124"/>
      <c r="EK108" s="60"/>
      <c r="EL108" s="303"/>
      <c r="EM108" s="300"/>
      <c r="EN108" s="301"/>
      <c r="EO108" s="305"/>
      <c r="EP108" s="304"/>
      <c r="EQ108" s="306"/>
      <c r="ER108" s="124"/>
      <c r="ET108" s="60"/>
      <c r="EU108" s="303"/>
      <c r="EV108" s="300"/>
      <c r="EW108" s="301"/>
      <c r="EX108" s="42"/>
      <c r="EY108" s="301"/>
      <c r="EZ108" s="302"/>
      <c r="FA108" s="124"/>
      <c r="FC108" s="60"/>
      <c r="FD108" s="303"/>
      <c r="FE108" s="300"/>
      <c r="FF108" s="301"/>
      <c r="FG108" s="42"/>
      <c r="FH108" s="301"/>
      <c r="FI108" s="302"/>
      <c r="FJ108" s="124"/>
      <c r="FL108" s="60"/>
      <c r="FM108" s="303"/>
      <c r="FN108" s="300"/>
      <c r="FO108" s="301"/>
      <c r="FP108" s="42"/>
      <c r="FQ108" s="301"/>
      <c r="FR108" s="302"/>
      <c r="FS108" s="124"/>
      <c r="FU108" s="60"/>
      <c r="FV108" s="303"/>
      <c r="FW108" s="300"/>
      <c r="FX108" s="301"/>
      <c r="FY108" s="42"/>
      <c r="FZ108" s="301"/>
      <c r="GA108" s="302"/>
      <c r="GB108" s="124"/>
      <c r="GD108" s="60"/>
      <c r="GE108" s="303"/>
      <c r="GF108" s="300"/>
      <c r="GG108" s="301"/>
      <c r="GH108" s="42"/>
      <c r="GI108" s="301"/>
      <c r="GJ108" s="302"/>
      <c r="GK108" s="124"/>
      <c r="GM108" s="60"/>
      <c r="GN108" s="303"/>
      <c r="GO108" s="300"/>
      <c r="GP108" s="301"/>
      <c r="GQ108" s="42"/>
      <c r="GR108" s="301"/>
      <c r="GS108" s="302"/>
      <c r="GT108" s="124"/>
      <c r="GU108" s="250"/>
      <c r="GV108"/>
      <c r="GX108" s="279"/>
      <c r="GY108"/>
    </row>
    <row r="109" spans="1:208" ht="16.5" thickTop="1" x14ac:dyDescent="0.25">
      <c r="B109" s="116"/>
      <c r="C109" s="116"/>
      <c r="D109" s="41"/>
      <c r="E109" s="42"/>
      <c r="F109" s="43"/>
      <c r="G109" s="44"/>
      <c r="H109" s="45"/>
      <c r="I109" s="46"/>
      <c r="J109" s="311"/>
      <c r="K109" s="282"/>
      <c r="L109" s="282"/>
      <c r="M109" s="232"/>
      <c r="N109" s="283"/>
      <c r="O109" s="254"/>
      <c r="P109" s="296"/>
      <c r="Q109" s="297"/>
      <c r="R109" s="298"/>
      <c r="S109" s="298"/>
      <c r="T109" s="298"/>
      <c r="U109" s="274"/>
      <c r="V109" s="313"/>
      <c r="W109" s="245"/>
      <c r="X109" s="290"/>
      <c r="Y109" s="299"/>
      <c r="Z109" s="300"/>
      <c r="AA109" s="301"/>
      <c r="AB109" s="42"/>
      <c r="AC109" s="301"/>
      <c r="AD109" s="302"/>
      <c r="AE109" s="124"/>
      <c r="AF109" s="116"/>
      <c r="AG109" s="79"/>
      <c r="AH109" s="303"/>
      <c r="AI109" s="300"/>
      <c r="AJ109" s="301"/>
      <c r="AK109" s="42"/>
      <c r="AL109" s="304"/>
      <c r="AM109" s="302"/>
      <c r="AN109" s="124"/>
      <c r="AP109" s="60"/>
      <c r="AQ109" s="303"/>
      <c r="AR109" s="300"/>
      <c r="AS109" s="301"/>
      <c r="AT109" s="42"/>
      <c r="AU109" s="301"/>
      <c r="AV109" s="302"/>
      <c r="AW109" s="124"/>
      <c r="AY109" s="60"/>
      <c r="AZ109" s="303"/>
      <c r="BA109" s="300"/>
      <c r="BB109" s="301"/>
      <c r="BC109" s="42"/>
      <c r="BD109" s="304"/>
      <c r="BE109" s="302"/>
      <c r="BF109" s="124"/>
      <c r="BH109" s="60"/>
      <c r="BI109" s="303"/>
      <c r="BJ109" s="300"/>
      <c r="BK109" s="301"/>
      <c r="BL109" s="42"/>
      <c r="BM109" s="304"/>
      <c r="BN109" s="302"/>
      <c r="BO109" s="124"/>
      <c r="BQ109" s="60"/>
      <c r="BR109" s="303"/>
      <c r="BS109" s="300"/>
      <c r="BT109" s="301"/>
      <c r="BU109" s="42"/>
      <c r="BV109" s="301"/>
      <c r="BW109" s="302"/>
      <c r="BX109" s="124"/>
      <c r="BZ109" s="60"/>
      <c r="CA109" s="303"/>
      <c r="CB109" s="300"/>
      <c r="CC109" s="301"/>
      <c r="CD109" s="42"/>
      <c r="CE109" s="301"/>
      <c r="CF109" s="302"/>
      <c r="CG109" s="124"/>
      <c r="CI109" s="60"/>
      <c r="CJ109" s="303"/>
      <c r="CK109" s="300"/>
      <c r="CL109" s="301"/>
      <c r="CM109" s="42"/>
      <c r="CN109" s="301"/>
      <c r="CO109" s="302"/>
      <c r="CP109" s="124"/>
      <c r="CR109" s="60"/>
      <c r="CS109" s="303"/>
      <c r="CT109" s="300"/>
      <c r="CU109" s="301"/>
      <c r="CV109" s="305"/>
      <c r="CW109" s="304"/>
      <c r="CX109" s="306"/>
      <c r="CY109" s="124"/>
      <c r="DA109" s="60"/>
      <c r="DB109" s="303"/>
      <c r="DC109" s="300"/>
      <c r="DD109" s="301"/>
      <c r="DE109" s="42"/>
      <c r="DF109" s="301"/>
      <c r="DG109" s="302"/>
      <c r="DH109" s="124"/>
      <c r="DJ109" s="60"/>
      <c r="DK109" s="303"/>
      <c r="DL109" s="300"/>
      <c r="DM109" s="301"/>
      <c r="DN109" s="305"/>
      <c r="DO109" s="304"/>
      <c r="DP109" s="306"/>
      <c r="DQ109" s="124"/>
      <c r="DS109" s="60"/>
      <c r="DT109" s="303"/>
      <c r="DU109" s="300"/>
      <c r="DV109" s="301"/>
      <c r="DW109" s="42"/>
      <c r="DX109" s="301"/>
      <c r="DY109" s="302"/>
      <c r="DZ109" s="124"/>
      <c r="EB109" s="60"/>
      <c r="EC109" s="303"/>
      <c r="ED109" s="300"/>
      <c r="EE109" s="301"/>
      <c r="EF109" s="305"/>
      <c r="EG109" s="304"/>
      <c r="EH109" s="306"/>
      <c r="EI109" s="124"/>
      <c r="EK109" s="60"/>
      <c r="EL109" s="303"/>
      <c r="EM109" s="300"/>
      <c r="EN109" s="301"/>
      <c r="EO109" s="305"/>
      <c r="EP109" s="304"/>
      <c r="EQ109" s="306"/>
      <c r="ER109" s="124"/>
      <c r="ET109" s="60"/>
      <c r="EU109" s="303"/>
      <c r="EV109" s="300"/>
      <c r="EW109" s="301"/>
      <c r="EX109" s="42"/>
      <c r="EY109" s="301"/>
      <c r="EZ109" s="302"/>
      <c r="FA109" s="124"/>
      <c r="FC109" s="60"/>
      <c r="FD109" s="303"/>
      <c r="FE109" s="300"/>
      <c r="FF109" s="301"/>
      <c r="FG109" s="42"/>
      <c r="FH109" s="301"/>
      <c r="FI109" s="302"/>
      <c r="FJ109" s="124"/>
      <c r="FL109" s="60"/>
      <c r="FM109" s="303"/>
      <c r="FN109" s="300"/>
      <c r="FO109" s="301"/>
      <c r="FP109" s="42"/>
      <c r="FQ109" s="301"/>
      <c r="FR109" s="302"/>
      <c r="FS109" s="124"/>
      <c r="FU109" s="60"/>
      <c r="FV109" s="303"/>
      <c r="FW109" s="300"/>
      <c r="FX109" s="301"/>
      <c r="FY109" s="42"/>
      <c r="FZ109" s="301"/>
      <c r="GA109" s="302"/>
      <c r="GB109" s="124"/>
      <c r="GD109" s="60"/>
      <c r="GE109" s="303"/>
      <c r="GF109" s="300"/>
      <c r="GG109" s="301"/>
      <c r="GH109" s="42"/>
      <c r="GI109" s="301"/>
      <c r="GJ109" s="302"/>
      <c r="GK109" s="124"/>
      <c r="GM109" s="60"/>
      <c r="GN109" s="303"/>
      <c r="GO109" s="300"/>
      <c r="GP109" s="301"/>
      <c r="GQ109" s="42"/>
      <c r="GR109" s="301"/>
      <c r="GS109" s="302"/>
      <c r="GT109" s="124"/>
      <c r="GU109" s="250"/>
      <c r="GV109"/>
      <c r="GX109" s="279"/>
      <c r="GY109"/>
    </row>
    <row r="110" spans="1:208" x14ac:dyDescent="0.25">
      <c r="B110" s="116"/>
      <c r="C110" s="116"/>
      <c r="D110" s="41"/>
      <c r="E110" s="42"/>
      <c r="F110" s="43"/>
      <c r="G110" s="44"/>
      <c r="H110" s="45"/>
      <c r="I110" s="46"/>
      <c r="J110" s="230"/>
      <c r="K110" s="282"/>
      <c r="L110" s="282"/>
      <c r="M110" s="232"/>
      <c r="N110" s="283"/>
      <c r="O110" s="254"/>
      <c r="P110" s="296"/>
      <c r="Q110" s="297"/>
      <c r="R110" s="298"/>
      <c r="S110" s="298"/>
      <c r="T110" s="298"/>
      <c r="U110" s="274"/>
      <c r="V110" s="313"/>
      <c r="W110" s="245"/>
      <c r="X110" s="290"/>
      <c r="Y110" s="299"/>
      <c r="Z110" s="300"/>
      <c r="AA110" s="301"/>
      <c r="AB110" s="42"/>
      <c r="AC110" s="301"/>
      <c r="AD110" s="302"/>
      <c r="AE110" s="124"/>
      <c r="AF110" s="116"/>
      <c r="AG110" s="79"/>
      <c r="AH110" s="303"/>
      <c r="AI110" s="300"/>
      <c r="AJ110" s="301"/>
      <c r="AK110" s="42"/>
      <c r="AL110" s="304"/>
      <c r="AM110" s="302"/>
      <c r="AN110" s="124"/>
      <c r="AP110" s="60"/>
      <c r="AQ110" s="303"/>
      <c r="AR110" s="300"/>
      <c r="AS110" s="301"/>
      <c r="AT110" s="42"/>
      <c r="AU110" s="301"/>
      <c r="AV110" s="302"/>
      <c r="AW110" s="124"/>
      <c r="AY110" s="60"/>
      <c r="AZ110" s="303"/>
      <c r="BA110" s="300"/>
      <c r="BB110" s="301"/>
      <c r="BC110" s="42"/>
      <c r="BD110" s="304"/>
      <c r="BE110" s="302"/>
      <c r="BF110" s="124"/>
      <c r="BH110" s="60"/>
      <c r="BI110" s="303"/>
      <c r="BJ110" s="300"/>
      <c r="BK110" s="301"/>
      <c r="BL110" s="42"/>
      <c r="BM110" s="304"/>
      <c r="BN110" s="302"/>
      <c r="BO110" s="124"/>
      <c r="BQ110" s="60"/>
      <c r="BR110" s="303"/>
      <c r="BS110" s="300"/>
      <c r="BT110" s="301"/>
      <c r="BU110" s="42"/>
      <c r="BV110" s="301"/>
      <c r="BW110" s="302"/>
      <c r="BX110" s="124"/>
      <c r="BZ110" s="60"/>
      <c r="CA110" s="303"/>
      <c r="CB110" s="300"/>
      <c r="CC110" s="301"/>
      <c r="CD110" s="42"/>
      <c r="CE110" s="301"/>
      <c r="CF110" s="302"/>
      <c r="CG110" s="124"/>
      <c r="CI110" s="60"/>
      <c r="CJ110" s="303"/>
      <c r="CK110" s="300"/>
      <c r="CL110" s="301"/>
      <c r="CM110" s="42"/>
      <c r="CN110" s="301"/>
      <c r="CO110" s="302"/>
      <c r="CP110" s="124"/>
      <c r="CR110" s="60"/>
      <c r="CS110" s="303"/>
      <c r="CT110" s="300"/>
      <c r="CU110" s="301"/>
      <c r="CV110" s="305"/>
      <c r="CW110" s="304"/>
      <c r="CX110" s="306"/>
      <c r="CY110" s="124"/>
      <c r="DA110" s="60"/>
      <c r="DB110" s="303"/>
      <c r="DC110" s="300"/>
      <c r="DD110" s="301"/>
      <c r="DE110" s="42"/>
      <c r="DF110" s="301"/>
      <c r="DG110" s="302"/>
      <c r="DH110" s="124"/>
      <c r="DJ110" s="60"/>
      <c r="DK110" s="303"/>
      <c r="DL110" s="300"/>
      <c r="DM110" s="301"/>
      <c r="DN110" s="305"/>
      <c r="DO110" s="304"/>
      <c r="DP110" s="306"/>
      <c r="DQ110" s="124"/>
      <c r="DS110" s="60"/>
      <c r="DT110" s="303"/>
      <c r="DU110" s="300"/>
      <c r="DV110" s="301"/>
      <c r="DW110" s="42"/>
      <c r="DX110" s="301"/>
      <c r="DY110" s="302"/>
      <c r="DZ110" s="124"/>
      <c r="EB110" s="60"/>
      <c r="EC110" s="303"/>
      <c r="ED110" s="300"/>
      <c r="EE110" s="301"/>
      <c r="EF110" s="305"/>
      <c r="EG110" s="304"/>
      <c r="EH110" s="306"/>
      <c r="EI110" s="124"/>
      <c r="EK110" s="60"/>
      <c r="EL110" s="303"/>
      <c r="EM110" s="300"/>
      <c r="EN110" s="301"/>
      <c r="EO110" s="305"/>
      <c r="EP110" s="304"/>
      <c r="EQ110" s="306"/>
      <c r="ER110" s="124"/>
      <c r="ET110" s="60"/>
      <c r="EU110" s="303"/>
      <c r="EV110" s="300"/>
      <c r="EW110" s="301"/>
      <c r="EX110" s="42"/>
      <c r="EY110" s="301"/>
      <c r="EZ110" s="302"/>
      <c r="FA110" s="124"/>
      <c r="FC110" s="60"/>
      <c r="FD110" s="303"/>
      <c r="FE110" s="300"/>
      <c r="FF110" s="301"/>
      <c r="FG110" s="42"/>
      <c r="FH110" s="301"/>
      <c r="FI110" s="302"/>
      <c r="FJ110" s="124"/>
      <c r="FL110" s="60"/>
      <c r="FM110" s="303"/>
      <c r="FN110" s="300"/>
      <c r="FO110" s="301"/>
      <c r="FP110" s="42"/>
      <c r="FQ110" s="301"/>
      <c r="FR110" s="302"/>
      <c r="FS110" s="124"/>
      <c r="FU110" s="60"/>
      <c r="FV110" s="303"/>
      <c r="FW110" s="300"/>
      <c r="FX110" s="301"/>
      <c r="FY110" s="42"/>
      <c r="FZ110" s="301"/>
      <c r="GA110" s="302"/>
      <c r="GB110" s="124"/>
      <c r="GD110" s="60"/>
      <c r="GE110" s="303"/>
      <c r="GF110" s="300"/>
      <c r="GG110" s="301"/>
      <c r="GH110" s="42"/>
      <c r="GI110" s="301"/>
      <c r="GJ110" s="302"/>
      <c r="GK110" s="124"/>
      <c r="GM110" s="60"/>
      <c r="GN110" s="303"/>
      <c r="GO110" s="300"/>
      <c r="GP110" s="301"/>
      <c r="GQ110" s="42"/>
      <c r="GR110" s="301"/>
      <c r="GS110" s="302"/>
      <c r="GT110" s="124"/>
      <c r="GU110" s="250"/>
      <c r="GV110"/>
      <c r="GX110" s="279"/>
      <c r="GY110"/>
    </row>
    <row r="111" spans="1:208" x14ac:dyDescent="0.25">
      <c r="A111" s="1">
        <v>25</v>
      </c>
      <c r="B111" s="116" t="e">
        <f>#REF!</f>
        <v>#REF!</v>
      </c>
      <c r="C111" s="116" t="e">
        <f>#REF!</f>
        <v>#REF!</v>
      </c>
      <c r="D111" s="41" t="e">
        <f>#REF!</f>
        <v>#REF!</v>
      </c>
      <c r="E111" s="42" t="e">
        <f>#REF!</f>
        <v>#REF!</v>
      </c>
      <c r="F111" s="43" t="e">
        <f>#REF!</f>
        <v>#REF!</v>
      </c>
      <c r="G111" s="44" t="e">
        <f>#REF!</f>
        <v>#REF!</v>
      </c>
      <c r="H111" s="45" t="e">
        <f>#REF!</f>
        <v>#REF!</v>
      </c>
      <c r="I111" s="46" t="e">
        <f>#REF!</f>
        <v>#REF!</v>
      </c>
      <c r="J111" s="230"/>
      <c r="K111" s="282"/>
      <c r="L111" s="282"/>
      <c r="M111" s="232"/>
      <c r="N111" s="283"/>
      <c r="O111" s="254"/>
      <c r="P111" s="296"/>
      <c r="Q111" s="314"/>
      <c r="R111" s="298"/>
      <c r="S111" s="298"/>
      <c r="T111" s="298"/>
      <c r="U111" s="274"/>
      <c r="V111" s="315"/>
      <c r="W111" s="245"/>
      <c r="X111" s="290"/>
      <c r="Y111" s="299"/>
      <c r="Z111" s="300"/>
      <c r="AA111" s="301"/>
      <c r="AB111" s="262"/>
      <c r="AC111" s="261"/>
      <c r="AD111" s="263"/>
      <c r="AE111" s="264"/>
      <c r="AF111" s="116"/>
      <c r="AG111" s="79"/>
      <c r="AH111" s="303"/>
      <c r="AI111" s="300"/>
      <c r="AJ111" s="301"/>
      <c r="AK111" s="305"/>
      <c r="AL111" s="304"/>
      <c r="AM111" s="306"/>
      <c r="AN111" s="124"/>
      <c r="AP111" s="60"/>
      <c r="AQ111" s="303"/>
      <c r="AR111" s="300">
        <v>21</v>
      </c>
      <c r="AS111" s="301"/>
      <c r="AT111" s="305"/>
      <c r="AU111" s="301"/>
      <c r="AV111" s="306"/>
      <c r="AW111" s="124"/>
      <c r="AY111" s="60"/>
      <c r="AZ111" s="303"/>
      <c r="BA111" s="300">
        <v>21</v>
      </c>
      <c r="BB111" s="301"/>
      <c r="BC111" s="305"/>
      <c r="BD111" s="304"/>
      <c r="BE111" s="306"/>
      <c r="BF111" s="124"/>
      <c r="BH111" s="60"/>
      <c r="BI111" s="303"/>
      <c r="BJ111" s="300"/>
      <c r="BK111" s="301"/>
      <c r="BL111" s="305"/>
      <c r="BM111" s="304"/>
      <c r="BN111" s="306"/>
      <c r="BO111" s="124"/>
      <c r="BQ111" s="60"/>
      <c r="BR111" s="303"/>
      <c r="BS111" s="300"/>
      <c r="BT111" s="301"/>
      <c r="BU111" s="42"/>
      <c r="BV111" s="301"/>
      <c r="BW111" s="302"/>
      <c r="BX111" s="124"/>
      <c r="BZ111" s="60"/>
      <c r="CA111" s="303"/>
      <c r="CB111" s="300"/>
      <c r="CC111" s="301"/>
      <c r="CD111" s="42"/>
      <c r="CE111" s="301"/>
      <c r="CF111" s="302"/>
      <c r="CG111" s="124"/>
      <c r="CI111" s="60"/>
      <c r="CJ111" s="303"/>
      <c r="CK111" s="300">
        <v>21</v>
      </c>
      <c r="CL111" s="301"/>
      <c r="CM111" s="42"/>
      <c r="CN111" s="301"/>
      <c r="CO111" s="302"/>
      <c r="CP111" s="124"/>
      <c r="CR111" s="60"/>
      <c r="CS111" s="303"/>
      <c r="CT111" s="300"/>
      <c r="CU111" s="301"/>
      <c r="CV111" s="305"/>
      <c r="CW111" s="304"/>
      <c r="CX111" s="306"/>
      <c r="CY111" s="124"/>
      <c r="DA111" s="60"/>
      <c r="DB111" s="303"/>
      <c r="DC111" s="300">
        <v>21</v>
      </c>
      <c r="DD111" s="301"/>
      <c r="DE111" s="42"/>
      <c r="DF111" s="301"/>
      <c r="DG111" s="302"/>
      <c r="DH111" s="124"/>
      <c r="DJ111" s="60"/>
      <c r="DK111" s="303"/>
      <c r="DL111" s="300"/>
      <c r="DM111" s="301"/>
      <c r="DN111" s="305"/>
      <c r="DO111" s="304"/>
      <c r="DP111" s="306"/>
      <c r="DQ111" s="124"/>
      <c r="DS111" s="60"/>
      <c r="DT111" s="303"/>
      <c r="DU111" s="300"/>
      <c r="DV111" s="301"/>
      <c r="DW111" s="42"/>
      <c r="DX111" s="301"/>
      <c r="DY111" s="302"/>
      <c r="DZ111" s="124"/>
      <c r="EB111" s="60"/>
      <c r="EC111" s="303"/>
      <c r="ED111" s="300">
        <v>21</v>
      </c>
      <c r="EE111" s="301"/>
      <c r="EF111" s="305"/>
      <c r="EG111" s="304"/>
      <c r="EH111" s="306"/>
      <c r="EI111" s="124"/>
      <c r="EK111" s="60"/>
      <c r="EL111" s="303"/>
      <c r="EM111" s="300">
        <v>21</v>
      </c>
      <c r="EN111" s="301"/>
      <c r="EO111" s="305"/>
      <c r="EP111" s="304"/>
      <c r="EQ111" s="306"/>
      <c r="ER111" s="124"/>
      <c r="ET111" s="60"/>
      <c r="EU111" s="303"/>
      <c r="EV111" s="300">
        <v>21</v>
      </c>
      <c r="EW111" s="301"/>
      <c r="EX111" s="42"/>
      <c r="EY111" s="301"/>
      <c r="EZ111" s="302"/>
      <c r="FA111" s="124"/>
      <c r="FC111" s="60"/>
      <c r="FD111" s="303"/>
      <c r="FE111" s="300">
        <v>21</v>
      </c>
      <c r="FF111" s="301"/>
      <c r="FG111" s="42"/>
      <c r="FH111" s="301"/>
      <c r="FI111" s="302"/>
      <c r="FJ111" s="124"/>
      <c r="FL111" s="60"/>
      <c r="FM111" s="303"/>
      <c r="FN111" s="300">
        <v>21</v>
      </c>
      <c r="FO111" s="301"/>
      <c r="FP111" s="42"/>
      <c r="FQ111" s="301"/>
      <c r="FR111" s="302"/>
      <c r="FS111" s="124"/>
      <c r="FU111" s="60"/>
      <c r="FV111" s="303"/>
      <c r="FW111" s="300">
        <v>21</v>
      </c>
      <c r="FX111" s="301"/>
      <c r="FY111" s="42"/>
      <c r="FZ111" s="301"/>
      <c r="GA111" s="302"/>
      <c r="GB111" s="124"/>
      <c r="GD111" s="60"/>
      <c r="GE111" s="303"/>
      <c r="GF111" s="300">
        <v>21</v>
      </c>
      <c r="GG111" s="301"/>
      <c r="GH111" s="42"/>
      <c r="GI111" s="301"/>
      <c r="GJ111" s="302"/>
      <c r="GK111" s="124"/>
      <c r="GM111" s="60"/>
      <c r="GN111" s="303"/>
      <c r="GO111" s="300">
        <v>21</v>
      </c>
      <c r="GP111" s="301"/>
      <c r="GQ111" s="42"/>
      <c r="GR111" s="301"/>
      <c r="GS111" s="302"/>
      <c r="GT111" s="124"/>
      <c r="GU111" s="250"/>
      <c r="GV111"/>
      <c r="GX111" s="279"/>
      <c r="GY111"/>
    </row>
    <row r="112" spans="1:208" x14ac:dyDescent="0.25">
      <c r="A112" s="1">
        <v>26</v>
      </c>
      <c r="B112" s="116" t="e">
        <f>#REF!</f>
        <v>#REF!</v>
      </c>
      <c r="C112" s="116" t="e">
        <f>#REF!</f>
        <v>#REF!</v>
      </c>
      <c r="D112" s="41" t="e">
        <f>#REF!</f>
        <v>#REF!</v>
      </c>
      <c r="E112" s="42" t="e">
        <f>#REF!</f>
        <v>#REF!</v>
      </c>
      <c r="F112" s="43" t="e">
        <f>#REF!</f>
        <v>#REF!</v>
      </c>
      <c r="G112" s="44" t="e">
        <f>#REF!</f>
        <v>#REF!</v>
      </c>
      <c r="H112" s="45" t="e">
        <f>#REF!</f>
        <v>#REF!</v>
      </c>
      <c r="I112" s="46" t="e">
        <f>#REF!</f>
        <v>#REF!</v>
      </c>
      <c r="J112" s="311"/>
      <c r="K112" s="282"/>
      <c r="L112" s="282"/>
      <c r="M112" s="232"/>
      <c r="N112" s="283"/>
      <c r="O112" s="254"/>
      <c r="P112" s="89"/>
      <c r="Q112" s="247"/>
      <c r="R112" s="676"/>
      <c r="S112" s="676"/>
      <c r="T112" s="676"/>
      <c r="U112" s="274"/>
      <c r="V112" s="316"/>
      <c r="W112" s="245"/>
      <c r="X112" s="290"/>
      <c r="Y112" s="299"/>
      <c r="Z112" s="300"/>
      <c r="AA112" s="301"/>
      <c r="AB112" s="42"/>
      <c r="AC112" s="301"/>
      <c r="AD112" s="302"/>
      <c r="AE112" s="124"/>
      <c r="AF112" s="116"/>
      <c r="AG112" s="79"/>
      <c r="AH112" s="303"/>
      <c r="AI112" s="300"/>
      <c r="AJ112" s="301"/>
      <c r="AK112" s="305"/>
      <c r="AL112" s="304"/>
      <c r="AM112" s="306"/>
      <c r="AN112" s="124"/>
      <c r="AP112" s="60"/>
      <c r="AQ112" s="303"/>
      <c r="AR112" s="300">
        <v>22</v>
      </c>
      <c r="AS112" s="304"/>
      <c r="AT112" s="305"/>
      <c r="AU112" s="301"/>
      <c r="AV112" s="306"/>
      <c r="AW112" s="124"/>
      <c r="AY112" s="60"/>
      <c r="AZ112" s="303"/>
      <c r="BA112" s="300">
        <v>22</v>
      </c>
      <c r="BB112" s="301"/>
      <c r="BC112" s="305"/>
      <c r="BD112" s="304"/>
      <c r="BE112" s="306"/>
      <c r="BF112" s="124"/>
      <c r="BH112" s="60"/>
      <c r="BI112" s="303"/>
      <c r="BJ112" s="300"/>
      <c r="BK112" s="301"/>
      <c r="BL112" s="305"/>
      <c r="BM112" s="304"/>
      <c r="BN112" s="306"/>
      <c r="BO112" s="124"/>
      <c r="BQ112" s="60"/>
      <c r="BR112" s="303"/>
      <c r="BS112" s="300"/>
      <c r="BT112" s="301"/>
      <c r="BU112" s="42"/>
      <c r="BV112" s="301"/>
      <c r="BW112" s="302"/>
      <c r="BX112" s="124"/>
      <c r="BZ112" s="60"/>
      <c r="CA112" s="303"/>
      <c r="CB112" s="300"/>
      <c r="CC112" s="301"/>
      <c r="CD112" s="42"/>
      <c r="CE112" s="301"/>
      <c r="CF112" s="302"/>
      <c r="CG112" s="124"/>
      <c r="CI112" s="60"/>
      <c r="CJ112" s="303"/>
      <c r="CK112" s="300">
        <v>22</v>
      </c>
      <c r="CL112" s="301"/>
      <c r="CM112" s="42"/>
      <c r="CN112" s="301"/>
      <c r="CO112" s="302"/>
      <c r="CP112" s="124"/>
      <c r="CR112" s="60"/>
      <c r="CS112" s="303"/>
      <c r="CT112" s="300"/>
      <c r="CU112" s="301"/>
      <c r="CV112" s="305"/>
      <c r="CW112" s="304"/>
      <c r="CX112" s="306"/>
      <c r="CY112" s="124"/>
      <c r="DA112" s="60"/>
      <c r="DB112" s="303"/>
      <c r="DC112" s="300">
        <v>22</v>
      </c>
      <c r="DD112" s="301"/>
      <c r="DE112" s="305"/>
      <c r="DF112" s="304"/>
      <c r="DG112" s="306"/>
      <c r="DH112" s="124"/>
      <c r="DJ112" s="60"/>
      <c r="DK112" s="303"/>
      <c r="DL112" s="300"/>
      <c r="DM112" s="301">
        <v>0</v>
      </c>
      <c r="DN112" s="305"/>
      <c r="DO112" s="304"/>
      <c r="DP112" s="306"/>
      <c r="DQ112" s="124"/>
      <c r="DS112" s="60"/>
      <c r="DT112" s="303"/>
      <c r="DU112" s="300"/>
      <c r="DV112" s="301"/>
      <c r="DW112" s="42"/>
      <c r="DX112" s="301"/>
      <c r="DY112" s="302"/>
      <c r="DZ112" s="124"/>
      <c r="EB112" s="60"/>
      <c r="EC112" s="303"/>
      <c r="ED112" s="300">
        <v>22</v>
      </c>
      <c r="EE112" s="301"/>
      <c r="EF112" s="305"/>
      <c r="EG112" s="304"/>
      <c r="EH112" s="306"/>
      <c r="EI112" s="124"/>
      <c r="EK112" s="60"/>
      <c r="EL112" s="303"/>
      <c r="EM112" s="300">
        <v>22</v>
      </c>
      <c r="EN112" s="301"/>
      <c r="EO112" s="305"/>
      <c r="EP112" s="304"/>
      <c r="EQ112" s="306"/>
      <c r="ER112" s="124"/>
      <c r="ET112" s="60"/>
      <c r="EU112" s="303"/>
      <c r="EV112" s="300">
        <v>22</v>
      </c>
      <c r="EW112" s="301"/>
      <c r="EX112" s="42"/>
      <c r="EY112" s="301"/>
      <c r="EZ112" s="302"/>
      <c r="FA112" s="124"/>
      <c r="FC112" s="60"/>
      <c r="FD112" s="303"/>
      <c r="FE112" s="300">
        <v>22</v>
      </c>
      <c r="FF112" s="301"/>
      <c r="FG112" s="42"/>
      <c r="FH112" s="301"/>
      <c r="FI112" s="302"/>
      <c r="FJ112" s="124"/>
      <c r="FL112" s="60"/>
      <c r="FM112" s="303"/>
      <c r="FN112" s="300">
        <v>22</v>
      </c>
      <c r="FO112" s="301"/>
      <c r="FP112" s="42"/>
      <c r="FQ112" s="301"/>
      <c r="FR112" s="302"/>
      <c r="FS112" s="124"/>
      <c r="FU112" s="60"/>
      <c r="FV112" s="303"/>
      <c r="FW112" s="300">
        <v>22</v>
      </c>
      <c r="FX112" s="301"/>
      <c r="FY112" s="42"/>
      <c r="FZ112" s="301"/>
      <c r="GA112" s="302"/>
      <c r="GB112" s="124"/>
      <c r="GD112" s="60"/>
      <c r="GE112" s="303"/>
      <c r="GF112" s="300">
        <v>22</v>
      </c>
      <c r="GG112" s="301"/>
      <c r="GH112" s="42"/>
      <c r="GI112" s="301"/>
      <c r="GJ112" s="302"/>
      <c r="GK112" s="124"/>
      <c r="GM112" s="60"/>
      <c r="GN112" s="303"/>
      <c r="GO112" s="300">
        <v>22</v>
      </c>
      <c r="GP112" s="301"/>
      <c r="GQ112" s="42"/>
      <c r="GR112" s="301"/>
      <c r="GS112" s="302"/>
      <c r="GT112" s="124"/>
      <c r="GU112" s="250"/>
      <c r="GV112"/>
      <c r="GX112" s="279"/>
      <c r="GY112"/>
    </row>
    <row r="113" spans="1:207" ht="16.5" thickBot="1" x14ac:dyDescent="0.3">
      <c r="A113" s="1">
        <v>27</v>
      </c>
      <c r="B113" s="116" t="e">
        <f>#REF!</f>
        <v>#REF!</v>
      </c>
      <c r="C113" s="116" t="e">
        <f>#REF!</f>
        <v>#REF!</v>
      </c>
      <c r="D113" s="41" t="e">
        <f>#REF!</f>
        <v>#REF!</v>
      </c>
      <c r="E113" s="42" t="e">
        <f>#REF!</f>
        <v>#REF!</v>
      </c>
      <c r="F113" s="43" t="e">
        <f>#REF!</f>
        <v>#REF!</v>
      </c>
      <c r="G113" s="44" t="e">
        <f>#REF!</f>
        <v>#REF!</v>
      </c>
      <c r="H113" s="45" t="e">
        <f>#REF!</f>
        <v>#REF!</v>
      </c>
      <c r="I113" s="46" t="e">
        <f>#REF!</f>
        <v>#REF!</v>
      </c>
      <c r="J113" s="311"/>
      <c r="K113" s="282"/>
      <c r="L113" s="282"/>
      <c r="M113" s="232"/>
      <c r="P113" s="317"/>
      <c r="Q113" s="318"/>
      <c r="R113" s="319"/>
      <c r="S113" s="319"/>
      <c r="T113" s="319"/>
      <c r="U113" s="60"/>
      <c r="V113" s="316"/>
      <c r="W113" s="245"/>
      <c r="X113" s="290"/>
      <c r="Y113" s="299"/>
      <c r="Z113" s="300"/>
      <c r="AA113" s="304"/>
      <c r="AB113" s="42"/>
      <c r="AC113" s="301"/>
      <c r="AD113" s="302"/>
      <c r="AE113" s="124"/>
      <c r="AF113" s="116"/>
      <c r="AG113" s="79"/>
      <c r="AH113" s="320"/>
      <c r="AI113" s="321"/>
      <c r="AJ113" s="322"/>
      <c r="AK113" s="323"/>
      <c r="AL113" s="324"/>
      <c r="AM113" s="325"/>
      <c r="AP113" s="60"/>
      <c r="AQ113" s="303"/>
      <c r="AR113" s="300">
        <v>23</v>
      </c>
      <c r="AS113" s="326"/>
      <c r="AT113" s="327"/>
      <c r="AU113" s="301"/>
      <c r="AV113" s="328"/>
      <c r="AW113" s="329"/>
      <c r="AY113" s="60"/>
      <c r="AZ113" s="303"/>
      <c r="BA113" s="300"/>
      <c r="BB113" s="326"/>
      <c r="BC113" s="305"/>
      <c r="BD113" s="330"/>
      <c r="BE113" s="331"/>
      <c r="BF113" s="332"/>
      <c r="BH113" s="60"/>
      <c r="BI113" s="320"/>
      <c r="BJ113" s="333"/>
      <c r="BK113" s="322"/>
      <c r="BL113" s="334"/>
      <c r="BM113" s="324"/>
      <c r="BN113" s="335"/>
      <c r="BO113" s="332"/>
      <c r="BQ113" s="60"/>
      <c r="BR113" s="60"/>
      <c r="BS113" s="300"/>
      <c r="BT113" s="326"/>
      <c r="BU113" s="42"/>
      <c r="BV113" s="326"/>
      <c r="BW113" s="302"/>
      <c r="BX113" s="124"/>
      <c r="BZ113" s="60"/>
      <c r="CA113" s="320"/>
      <c r="CB113" s="336"/>
      <c r="CC113" s="322"/>
      <c r="CD113" s="323"/>
      <c r="CE113" s="324"/>
      <c r="CF113" s="325"/>
      <c r="CI113" s="60"/>
      <c r="CJ113" s="303"/>
      <c r="CK113" s="300">
        <v>23</v>
      </c>
      <c r="CL113" s="304"/>
      <c r="CM113" s="79"/>
      <c r="CN113" s="304"/>
      <c r="CO113" s="79"/>
      <c r="CP113" s="116"/>
      <c r="CR113" s="60"/>
      <c r="CS113" s="320"/>
      <c r="CT113" s="336"/>
      <c r="CU113" s="322">
        <v>0</v>
      </c>
      <c r="CV113" s="323"/>
      <c r="CW113" s="324">
        <v>0</v>
      </c>
      <c r="CX113" s="325"/>
      <c r="DA113" s="60"/>
      <c r="DB113" s="320"/>
      <c r="DC113" s="336"/>
      <c r="DD113" s="322">
        <v>0</v>
      </c>
      <c r="DE113" s="323"/>
      <c r="DF113" s="324">
        <v>0</v>
      </c>
      <c r="DG113" s="325"/>
      <c r="DJ113" s="60"/>
      <c r="DK113" s="320"/>
      <c r="DL113" s="336"/>
      <c r="DM113" s="322">
        <v>0</v>
      </c>
      <c r="DN113" s="323"/>
      <c r="DO113" s="324">
        <v>0</v>
      </c>
      <c r="DP113" s="325"/>
      <c r="DS113" s="60"/>
      <c r="DT113" s="320"/>
      <c r="DU113" s="336"/>
      <c r="DV113" s="322">
        <v>0</v>
      </c>
      <c r="DW113" s="323"/>
      <c r="DX113" s="324">
        <v>0</v>
      </c>
      <c r="DY113" s="325"/>
      <c r="EB113" s="60"/>
      <c r="EC113" s="320"/>
      <c r="ED113" s="336"/>
      <c r="EE113" s="322">
        <v>0</v>
      </c>
      <c r="EF113" s="323"/>
      <c r="EG113" s="324">
        <v>0</v>
      </c>
      <c r="EH113" s="325"/>
      <c r="EK113" s="60"/>
      <c r="EL113" s="320"/>
      <c r="EM113" s="336"/>
      <c r="EN113" s="322">
        <v>0</v>
      </c>
      <c r="EO113" s="323"/>
      <c r="EP113" s="324">
        <v>0</v>
      </c>
      <c r="EQ113" s="325"/>
      <c r="ET113" s="60"/>
      <c r="EU113" s="320"/>
      <c r="EV113" s="336"/>
      <c r="EW113" s="322">
        <v>0</v>
      </c>
      <c r="EX113" s="323"/>
      <c r="EY113" s="324">
        <v>0</v>
      </c>
      <c r="EZ113" s="325"/>
      <c r="FC113" s="60"/>
      <c r="FD113" s="320"/>
      <c r="FE113" s="336"/>
      <c r="FF113" s="322">
        <v>0</v>
      </c>
      <c r="FG113" s="323"/>
      <c r="FH113" s="324">
        <v>0</v>
      </c>
      <c r="FI113" s="325"/>
      <c r="FL113" s="60"/>
      <c r="FM113" s="320"/>
      <c r="FN113" s="336"/>
      <c r="FO113" s="322">
        <v>0</v>
      </c>
      <c r="FP113" s="323"/>
      <c r="FQ113" s="324">
        <v>0</v>
      </c>
      <c r="FR113" s="325"/>
      <c r="FU113" s="60"/>
      <c r="FV113" s="320"/>
      <c r="FW113" s="336"/>
      <c r="FX113" s="322">
        <v>0</v>
      </c>
      <c r="FY113" s="323"/>
      <c r="FZ113" s="324">
        <v>0</v>
      </c>
      <c r="GA113" s="325"/>
      <c r="GD113" s="60"/>
      <c r="GE113" s="320"/>
      <c r="GF113" s="336"/>
      <c r="GG113" s="322">
        <v>0</v>
      </c>
      <c r="GH113" s="323"/>
      <c r="GI113" s="324">
        <v>0</v>
      </c>
      <c r="GJ113" s="325"/>
      <c r="GM113" s="60"/>
      <c r="GN113" s="320"/>
      <c r="GO113" s="336"/>
      <c r="GP113" s="322">
        <v>0</v>
      </c>
      <c r="GQ113" s="323"/>
      <c r="GR113" s="324">
        <v>0</v>
      </c>
      <c r="GS113" s="325"/>
      <c r="GV113"/>
      <c r="GX113" s="279"/>
      <c r="GY113"/>
    </row>
    <row r="114" spans="1:207" x14ac:dyDescent="0.25">
      <c r="J114" s="230"/>
      <c r="K114" s="231"/>
      <c r="L114" s="282"/>
      <c r="M114" s="232"/>
      <c r="N114" s="233"/>
      <c r="O114" s="254"/>
      <c r="P114" s="89"/>
      <c r="Q114" s="247"/>
      <c r="R114" s="676"/>
      <c r="S114" s="676"/>
      <c r="T114" s="676"/>
      <c r="U114" s="274"/>
      <c r="V114" s="313"/>
      <c r="GV114"/>
      <c r="GX114" s="279"/>
      <c r="GY114"/>
    </row>
    <row r="115" spans="1:207" x14ac:dyDescent="0.25">
      <c r="J115" s="311"/>
      <c r="K115" s="231"/>
      <c r="L115" s="282"/>
      <c r="M115" s="232"/>
      <c r="N115" s="233"/>
      <c r="O115" s="254"/>
      <c r="P115" s="89"/>
      <c r="Q115" s="247"/>
      <c r="R115" s="676"/>
      <c r="S115" s="676"/>
      <c r="T115" s="676"/>
      <c r="U115" s="274"/>
      <c r="V115" s="313"/>
      <c r="GV115"/>
      <c r="GX115" s="279"/>
      <c r="GY115"/>
    </row>
    <row r="116" spans="1:207" x14ac:dyDescent="0.25">
      <c r="J116" s="230"/>
      <c r="K116" s="231"/>
      <c r="L116" s="282"/>
      <c r="M116" s="232"/>
      <c r="N116" s="233"/>
      <c r="O116" s="254"/>
      <c r="P116" s="296"/>
      <c r="Q116" s="297"/>
      <c r="R116" s="298"/>
      <c r="S116" s="298"/>
      <c r="T116" s="298"/>
      <c r="U116" s="274"/>
      <c r="V116" s="313"/>
      <c r="GV116"/>
      <c r="GX116" s="279"/>
      <c r="GY116"/>
    </row>
    <row r="117" spans="1:207" x14ac:dyDescent="0.25">
      <c r="J117" s="311"/>
      <c r="K117" s="231"/>
      <c r="L117" s="282"/>
      <c r="M117" s="232"/>
      <c r="N117" s="283"/>
      <c r="O117" s="254"/>
      <c r="P117" s="296"/>
      <c r="Q117" s="297"/>
      <c r="R117" s="298"/>
      <c r="S117" s="298"/>
      <c r="T117" s="298"/>
      <c r="U117" s="274"/>
      <c r="V117" s="313"/>
      <c r="GV117"/>
      <c r="GX117" s="279"/>
      <c r="GY117"/>
    </row>
    <row r="118" spans="1:207" x14ac:dyDescent="0.25">
      <c r="J118" s="230"/>
      <c r="K118" s="231"/>
      <c r="L118" s="282"/>
      <c r="M118" s="232"/>
      <c r="N118" s="283"/>
      <c r="O118" s="254"/>
      <c r="P118" s="832"/>
      <c r="Q118" s="832"/>
      <c r="R118" s="832"/>
      <c r="S118" s="676"/>
      <c r="T118" s="676"/>
      <c r="U118" s="274"/>
      <c r="V118" s="313"/>
      <c r="GV118"/>
      <c r="GX118" s="279"/>
      <c r="GY118"/>
    </row>
    <row r="119" spans="1:207" x14ac:dyDescent="0.25">
      <c r="J119" s="311"/>
      <c r="P119" s="317"/>
      <c r="Q119" s="318"/>
      <c r="R119" s="319"/>
      <c r="S119" s="319"/>
      <c r="T119" s="319"/>
      <c r="U119" s="60"/>
      <c r="V119" s="340"/>
      <c r="GV119"/>
      <c r="GX119" s="279"/>
      <c r="GY119"/>
    </row>
    <row r="120" spans="1:207" x14ac:dyDescent="0.25">
      <c r="J120" s="230"/>
      <c r="P120" s="317"/>
      <c r="Q120" s="318"/>
      <c r="R120" s="319"/>
      <c r="S120" s="319"/>
      <c r="T120" s="319"/>
      <c r="U120" s="60"/>
      <c r="V120" s="340"/>
      <c r="GV120"/>
      <c r="GX120" s="279"/>
      <c r="GY120"/>
    </row>
    <row r="121" spans="1:207" x14ac:dyDescent="0.25">
      <c r="A121"/>
      <c r="F121"/>
      <c r="J121" s="230"/>
      <c r="K121" s="341"/>
      <c r="L121" s="341"/>
      <c r="M121"/>
      <c r="N121"/>
      <c r="O121"/>
      <c r="P121" s="342"/>
      <c r="Q121"/>
      <c r="R121"/>
      <c r="S121"/>
      <c r="T121"/>
      <c r="W121"/>
      <c r="X121"/>
      <c r="GV121"/>
      <c r="GX121" s="279"/>
      <c r="GY121"/>
    </row>
    <row r="122" spans="1:207" x14ac:dyDescent="0.25">
      <c r="A122"/>
      <c r="F122"/>
      <c r="J122" s="311"/>
      <c r="K122" s="341"/>
      <c r="L122" s="341"/>
      <c r="M122"/>
      <c r="N122"/>
      <c r="O122"/>
      <c r="P122" s="342"/>
      <c r="Q122"/>
      <c r="R122"/>
      <c r="S122"/>
      <c r="T122"/>
      <c r="W122"/>
      <c r="X122"/>
      <c r="GV122"/>
      <c r="GX122" s="279"/>
      <c r="GY122"/>
    </row>
    <row r="123" spans="1:207" x14ac:dyDescent="0.25">
      <c r="A123"/>
      <c r="F123"/>
      <c r="J123" s="311"/>
      <c r="K123" s="341"/>
      <c r="L123" s="341"/>
      <c r="M123"/>
      <c r="N123"/>
      <c r="O123"/>
      <c r="P123" s="342"/>
      <c r="Q123"/>
      <c r="R123"/>
      <c r="S123"/>
      <c r="T123"/>
      <c r="W123"/>
      <c r="X123"/>
      <c r="GV123"/>
      <c r="GX123" s="279"/>
      <c r="GY123"/>
    </row>
    <row r="124" spans="1:207" x14ac:dyDescent="0.25">
      <c r="A124"/>
      <c r="F124"/>
      <c r="J124" s="311"/>
      <c r="K124" s="341"/>
      <c r="L124" s="341"/>
      <c r="M124"/>
      <c r="N124"/>
      <c r="O124"/>
      <c r="P124" s="342"/>
      <c r="Q124"/>
      <c r="R124"/>
      <c r="S124"/>
      <c r="T124"/>
      <c r="W124"/>
      <c r="X124"/>
      <c r="GV124"/>
      <c r="GX124" s="279"/>
      <c r="GY124"/>
    </row>
    <row r="125" spans="1:207" x14ac:dyDescent="0.25">
      <c r="A125"/>
      <c r="F125"/>
      <c r="J125" s="343"/>
      <c r="K125" s="341"/>
      <c r="L125" s="341"/>
      <c r="M125"/>
      <c r="N125"/>
      <c r="O125"/>
      <c r="P125" s="342"/>
      <c r="Q125"/>
      <c r="R125"/>
      <c r="S125"/>
      <c r="T125"/>
      <c r="W125"/>
      <c r="X125"/>
      <c r="GV125"/>
      <c r="GX125" s="279"/>
      <c r="GY125"/>
    </row>
    <row r="126" spans="1:207" x14ac:dyDescent="0.25">
      <c r="A126"/>
      <c r="F126"/>
      <c r="J126" s="273"/>
      <c r="K126" s="341"/>
      <c r="L126" s="341"/>
      <c r="M126"/>
      <c r="N126"/>
      <c r="O126"/>
      <c r="P126" s="342"/>
      <c r="Q126"/>
      <c r="R126"/>
      <c r="S126"/>
      <c r="T126"/>
      <c r="W126"/>
      <c r="X126"/>
      <c r="GV126"/>
      <c r="GX126" s="279"/>
      <c r="GY126"/>
    </row>
    <row r="127" spans="1:207" x14ac:dyDescent="0.25">
      <c r="A127"/>
      <c r="F127"/>
      <c r="J127" s="344"/>
      <c r="K127" s="341"/>
      <c r="L127" s="341"/>
      <c r="M127"/>
      <c r="N127"/>
      <c r="O127"/>
      <c r="P127" s="342"/>
      <c r="Q127"/>
      <c r="R127"/>
      <c r="S127"/>
      <c r="T127"/>
      <c r="W127"/>
      <c r="X127"/>
      <c r="GV127"/>
      <c r="GX127" s="279"/>
      <c r="GY127"/>
    </row>
    <row r="128" spans="1:207" x14ac:dyDescent="0.25">
      <c r="A128"/>
      <c r="F128"/>
      <c r="J128" s="344"/>
      <c r="K128" s="341"/>
      <c r="L128" s="341"/>
      <c r="M128"/>
      <c r="N128"/>
      <c r="O128"/>
      <c r="P128" s="342"/>
      <c r="Q128"/>
      <c r="R128"/>
      <c r="S128"/>
      <c r="T128"/>
      <c r="W128"/>
      <c r="X128"/>
      <c r="GV128"/>
      <c r="GX128" s="279"/>
      <c r="GY128"/>
    </row>
    <row r="129" spans="1:207" x14ac:dyDescent="0.25">
      <c r="A129"/>
      <c r="F129"/>
      <c r="J129" s="230"/>
      <c r="K129" s="341"/>
      <c r="L129" s="341"/>
      <c r="M129"/>
      <c r="N129"/>
      <c r="O129"/>
      <c r="P129" s="342"/>
      <c r="Q129"/>
      <c r="R129"/>
      <c r="S129"/>
      <c r="T129"/>
      <c r="W129"/>
      <c r="X129"/>
      <c r="GV129"/>
      <c r="GX129" s="279"/>
      <c r="GY129"/>
    </row>
    <row r="130" spans="1:207" x14ac:dyDescent="0.25">
      <c r="A130"/>
      <c r="F130"/>
      <c r="J130" s="230"/>
      <c r="K130" s="341"/>
      <c r="L130" s="341"/>
      <c r="M130"/>
      <c r="N130"/>
      <c r="O130"/>
      <c r="P130" s="342"/>
      <c r="Q130"/>
      <c r="R130"/>
      <c r="S130"/>
      <c r="T130"/>
      <c r="W130"/>
      <c r="X130"/>
      <c r="GV130"/>
      <c r="GX130" s="279"/>
      <c r="GY130"/>
    </row>
    <row r="131" spans="1:207" x14ac:dyDescent="0.25">
      <c r="A131"/>
      <c r="F131"/>
      <c r="J131" s="230"/>
      <c r="K131" s="341"/>
      <c r="L131" s="341"/>
      <c r="M131"/>
      <c r="N131"/>
      <c r="O131"/>
      <c r="P131" s="342"/>
      <c r="Q131"/>
      <c r="R131"/>
      <c r="S131"/>
      <c r="T131"/>
      <c r="W131"/>
      <c r="X131"/>
      <c r="GV131"/>
      <c r="GX131" s="279"/>
      <c r="GY131"/>
    </row>
    <row r="132" spans="1:207" x14ac:dyDescent="0.25">
      <c r="A132"/>
      <c r="F132"/>
      <c r="J132" s="230"/>
      <c r="K132" s="341"/>
      <c r="L132" s="341"/>
      <c r="M132"/>
      <c r="N132"/>
      <c r="O132"/>
      <c r="P132" s="342"/>
      <c r="Q132"/>
      <c r="R132"/>
      <c r="S132"/>
      <c r="T132"/>
      <c r="W132"/>
      <c r="X132"/>
      <c r="GV132"/>
      <c r="GX132" s="279"/>
      <c r="GY132"/>
    </row>
    <row r="133" spans="1:207" x14ac:dyDescent="0.25">
      <c r="A133"/>
      <c r="F133"/>
      <c r="J133" s="230"/>
      <c r="K133" s="341"/>
      <c r="L133" s="341"/>
      <c r="M133"/>
      <c r="N133"/>
      <c r="O133"/>
      <c r="P133" s="342"/>
      <c r="Q133"/>
      <c r="R133"/>
      <c r="S133"/>
      <c r="T133"/>
      <c r="W133"/>
      <c r="X133"/>
      <c r="GV133"/>
      <c r="GX133" s="279"/>
      <c r="GY133"/>
    </row>
  </sheetData>
  <mergeCells count="35"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  <mergeCell ref="N100:O100"/>
    <mergeCell ref="P100:P101"/>
    <mergeCell ref="FU1:GA1"/>
    <mergeCell ref="GD1:GJ1"/>
    <mergeCell ref="GM1:GS1"/>
    <mergeCell ref="S9:T9"/>
    <mergeCell ref="S14:T14"/>
    <mergeCell ref="S20:T20"/>
    <mergeCell ref="DS1:DY1"/>
    <mergeCell ref="EB1:EH1"/>
    <mergeCell ref="EK1:EQ1"/>
    <mergeCell ref="ET1:EZ1"/>
    <mergeCell ref="FC1:FI1"/>
    <mergeCell ref="FL1:FR1"/>
    <mergeCell ref="BQ1:BW1"/>
    <mergeCell ref="BZ1:CF1"/>
    <mergeCell ref="P104:R104"/>
    <mergeCell ref="P107:R108"/>
    <mergeCell ref="U107:V108"/>
    <mergeCell ref="P118:R118"/>
    <mergeCell ref="S21:T21"/>
    <mergeCell ref="S23:T23"/>
    <mergeCell ref="S28:T28"/>
    <mergeCell ref="S49:T49"/>
    <mergeCell ref="S65:T6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245" bestFit="1" customWidth="1"/>
    <col min="2" max="2" width="16.7109375" style="245" bestFit="1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824" t="s">
        <v>664</v>
      </c>
      <c r="B1" s="824"/>
      <c r="C1" s="824"/>
      <c r="D1" s="824"/>
      <c r="E1" s="824"/>
      <c r="F1" s="824"/>
      <c r="G1" s="824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676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676"/>
      <c r="G5" s="274">
        <f t="shared" si="0"/>
        <v>0</v>
      </c>
      <c r="H5" s="653"/>
      <c r="I5" s="654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676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676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3"/>
      <c r="B8" s="381"/>
      <c r="C8" s="514"/>
      <c r="D8" s="515"/>
      <c r="E8" s="516"/>
      <c r="F8" s="235"/>
      <c r="G8" s="517">
        <f t="shared" si="0"/>
        <v>0</v>
      </c>
      <c r="H8" s="652"/>
      <c r="I8" s="654"/>
      <c r="J8" s="463"/>
      <c r="K8" s="265"/>
      <c r="L8" s="279"/>
      <c r="M8" s="279"/>
      <c r="N8" s="279"/>
    </row>
    <row r="9" spans="1:14" ht="15.75" x14ac:dyDescent="0.25">
      <c r="A9" s="365"/>
      <c r="B9" s="359"/>
      <c r="C9" s="371"/>
      <c r="D9" s="515"/>
      <c r="E9" s="362"/>
      <c r="F9" s="676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ht="15.75" x14ac:dyDescent="0.25">
      <c r="A10" s="365"/>
      <c r="B10" s="359"/>
      <c r="C10" s="371"/>
      <c r="D10" s="515"/>
      <c r="E10" s="362"/>
      <c r="F10" s="676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ht="15.75" x14ac:dyDescent="0.25">
      <c r="A11" s="373"/>
      <c r="B11" s="239"/>
      <c r="C11" s="371"/>
      <c r="D11" s="515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ht="15.75" x14ac:dyDescent="0.25">
      <c r="A12" s="373"/>
      <c r="B12" s="239"/>
      <c r="C12" s="371"/>
      <c r="D12" s="515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ht="15.75" x14ac:dyDescent="0.25">
      <c r="A13" s="373"/>
      <c r="B13" s="239"/>
      <c r="C13" s="371"/>
      <c r="D13" s="515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ht="15.75" x14ac:dyDescent="0.25">
      <c r="A14" s="373"/>
      <c r="B14" s="239"/>
      <c r="C14" s="371"/>
      <c r="D14" s="515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ht="15.75" x14ac:dyDescent="0.25">
      <c r="A15" s="373"/>
      <c r="B15" s="239"/>
      <c r="C15" s="371"/>
      <c r="D15" s="515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ht="15.75" x14ac:dyDescent="0.25">
      <c r="A16" s="373"/>
      <c r="B16" s="239"/>
      <c r="C16" s="371"/>
      <c r="D16" s="515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ht="15.75" x14ac:dyDescent="0.25">
      <c r="A17" s="373"/>
      <c r="B17" s="239"/>
      <c r="C17" s="371"/>
      <c r="D17" s="515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ht="15.75" x14ac:dyDescent="0.25">
      <c r="A18" s="375"/>
      <c r="B18" s="376"/>
      <c r="C18" s="377"/>
      <c r="D18" s="515"/>
      <c r="E18" s="362"/>
      <c r="F18" s="676"/>
      <c r="G18" s="45">
        <f t="shared" si="0"/>
        <v>0</v>
      </c>
      <c r="H18" s="82"/>
      <c r="K18" s="265"/>
      <c r="L18" s="279"/>
      <c r="M18" s="279"/>
      <c r="N18" s="279"/>
    </row>
    <row r="19" spans="1:14" ht="15.75" x14ac:dyDescent="0.25">
      <c r="A19" s="378"/>
      <c r="B19" s="359"/>
      <c r="C19" s="379"/>
      <c r="D19" s="515"/>
      <c r="E19" s="362"/>
      <c r="F19" s="676"/>
      <c r="G19" s="45">
        <f t="shared" si="0"/>
        <v>0</v>
      </c>
      <c r="H19" s="82"/>
      <c r="K19" s="265"/>
      <c r="L19" s="279"/>
      <c r="M19" s="279"/>
      <c r="N19" s="279"/>
    </row>
    <row r="20" spans="1:14" ht="15.75" x14ac:dyDescent="0.25">
      <c r="A20" s="365"/>
      <c r="B20" s="359"/>
      <c r="C20" s="371"/>
      <c r="D20" s="515"/>
      <c r="E20" s="362"/>
      <c r="F20" s="676"/>
      <c r="G20" s="45">
        <f t="shared" si="0"/>
        <v>0</v>
      </c>
      <c r="H20" s="82"/>
      <c r="K20" s="265"/>
      <c r="L20" s="279"/>
      <c r="M20" s="279"/>
      <c r="N20" s="279"/>
    </row>
    <row r="21" spans="1:14" ht="15.75" x14ac:dyDescent="0.25">
      <c r="A21" s="365"/>
      <c r="B21" s="380"/>
      <c r="C21" s="371"/>
      <c r="D21" s="515"/>
      <c r="E21" s="362"/>
      <c r="F21" s="676"/>
      <c r="G21" s="45">
        <f t="shared" si="0"/>
        <v>0</v>
      </c>
      <c r="H21" s="82"/>
      <c r="K21" s="265"/>
      <c r="L21" s="279"/>
      <c r="M21" s="279"/>
      <c r="N21" s="279"/>
    </row>
    <row r="22" spans="1:14" ht="15.75" x14ac:dyDescent="0.25">
      <c r="A22" s="513"/>
      <c r="B22" s="381"/>
      <c r="C22" s="371"/>
      <c r="D22" s="515"/>
      <c r="E22" s="362"/>
      <c r="F22" s="676"/>
      <c r="G22" s="45">
        <f t="shared" si="0"/>
        <v>0</v>
      </c>
      <c r="H22" s="653"/>
      <c r="I22" s="654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515"/>
      <c r="E23" s="362"/>
      <c r="F23" s="676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515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ht="15.75" x14ac:dyDescent="0.25">
      <c r="A25" s="383"/>
      <c r="B25" s="384"/>
      <c r="C25" s="385"/>
      <c r="D25" s="515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ht="15.75" x14ac:dyDescent="0.25">
      <c r="A26" s="383"/>
      <c r="B26" s="384"/>
      <c r="C26" s="385"/>
      <c r="D26" s="515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ht="15.75" x14ac:dyDescent="0.25">
      <c r="A27" s="383"/>
      <c r="B27" s="384"/>
      <c r="C27" s="385"/>
      <c r="D27" s="515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ht="15.75" x14ac:dyDescent="0.25">
      <c r="A28" s="383"/>
      <c r="B28" s="380"/>
      <c r="C28" s="385"/>
      <c r="D28" s="515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ht="15.75" x14ac:dyDescent="0.25">
      <c r="A29" s="383"/>
      <c r="B29" s="380"/>
      <c r="C29" s="385"/>
      <c r="D29" s="515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ht="15.75" x14ac:dyDescent="0.25">
      <c r="A30" s="383"/>
      <c r="B30" s="380"/>
      <c r="C30" s="385"/>
      <c r="D30" s="515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ht="15.75" x14ac:dyDescent="0.25">
      <c r="A31" s="383"/>
      <c r="B31" s="380"/>
      <c r="C31" s="385"/>
      <c r="D31" s="515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ht="15.75" x14ac:dyDescent="0.25">
      <c r="A32" s="386"/>
      <c r="B32" s="380"/>
      <c r="C32" s="377"/>
      <c r="D32" s="515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ht="15.75" x14ac:dyDescent="0.25">
      <c r="A33" s="373"/>
      <c r="B33" s="380"/>
      <c r="C33" s="371"/>
      <c r="D33" s="515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ht="15.75" x14ac:dyDescent="0.25">
      <c r="A34" s="373"/>
      <c r="B34" s="380"/>
      <c r="C34" s="371"/>
      <c r="D34" s="515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ht="15.75" x14ac:dyDescent="0.25">
      <c r="A35" s="373"/>
      <c r="B35" s="380"/>
      <c r="C35" s="371"/>
      <c r="D35" s="515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ht="15.75" x14ac:dyDescent="0.25">
      <c r="A36" s="373"/>
      <c r="B36" s="380"/>
      <c r="C36" s="371"/>
      <c r="D36" s="515"/>
      <c r="E36" s="374"/>
      <c r="F36" s="676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ht="15.75" x14ac:dyDescent="0.25">
      <c r="A37" s="373"/>
      <c r="B37" s="380"/>
      <c r="C37" s="371"/>
      <c r="D37" s="515"/>
      <c r="E37" s="374"/>
      <c r="F37" s="676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ht="15.75" x14ac:dyDescent="0.25">
      <c r="A38" s="373"/>
      <c r="B38" s="380"/>
      <c r="C38" s="371"/>
      <c r="D38" s="515"/>
      <c r="E38" s="374"/>
      <c r="F38" s="676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ht="15.75" x14ac:dyDescent="0.25">
      <c r="A39" s="373"/>
      <c r="B39" s="230"/>
      <c r="C39" s="371"/>
      <c r="D39" s="515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ht="15.75" x14ac:dyDescent="0.25">
      <c r="A40" s="373"/>
      <c r="B40" s="230"/>
      <c r="C40" s="371"/>
      <c r="D40" s="515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ht="15.75" x14ac:dyDescent="0.25">
      <c r="A41" s="373"/>
      <c r="B41" s="230"/>
      <c r="C41" s="371"/>
      <c r="D41" s="515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ht="15.75" x14ac:dyDescent="0.25">
      <c r="A42" s="389"/>
      <c r="B42" s="246"/>
      <c r="C42" s="390"/>
      <c r="D42" s="515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ht="15.75" x14ac:dyDescent="0.25">
      <c r="A43" s="391"/>
      <c r="B43" s="246"/>
      <c r="C43" s="360"/>
      <c r="D43" s="515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ht="15.75" x14ac:dyDescent="0.25">
      <c r="A44" s="392"/>
      <c r="B44" s="246"/>
      <c r="C44" s="393"/>
      <c r="D44" s="515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ht="15.75" x14ac:dyDescent="0.25">
      <c r="A45" s="391"/>
      <c r="B45" s="246"/>
      <c r="C45" s="360"/>
      <c r="D45" s="515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ht="15.75" x14ac:dyDescent="0.25">
      <c r="A46" s="391"/>
      <c r="B46" s="246"/>
      <c r="C46" s="360"/>
      <c r="D46" s="515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ht="15.75" x14ac:dyDescent="0.25">
      <c r="A47" s="391"/>
      <c r="B47" s="246"/>
      <c r="C47" s="360"/>
      <c r="D47" s="515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ht="15.75" x14ac:dyDescent="0.25">
      <c r="A48" s="391"/>
      <c r="B48" s="246"/>
      <c r="C48" s="360"/>
      <c r="D48" s="515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ht="15.75" x14ac:dyDescent="0.25">
      <c r="A49" s="389"/>
      <c r="B49" s="246"/>
      <c r="C49" s="390"/>
      <c r="D49" s="515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ht="15.75" x14ac:dyDescent="0.25">
      <c r="A50" s="391"/>
      <c r="B50" s="246"/>
      <c r="C50" s="360"/>
      <c r="D50" s="515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ht="15.75" x14ac:dyDescent="0.25">
      <c r="A51" s="391"/>
      <c r="B51" s="246"/>
      <c r="C51" s="360"/>
      <c r="D51" s="515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ht="15.75" x14ac:dyDescent="0.25">
      <c r="A52" s="391"/>
      <c r="B52" s="246"/>
      <c r="C52" s="360"/>
      <c r="D52" s="515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ht="15.75" x14ac:dyDescent="0.25">
      <c r="A53" s="391"/>
      <c r="B53" s="246"/>
      <c r="C53" s="360"/>
      <c r="D53" s="515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ht="15.75" x14ac:dyDescent="0.25">
      <c r="A54" s="391"/>
      <c r="B54" s="246"/>
      <c r="C54" s="360"/>
      <c r="D54" s="515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ht="15.75" x14ac:dyDescent="0.25">
      <c r="A55" s="391"/>
      <c r="B55" s="246"/>
      <c r="C55" s="360"/>
      <c r="D55" s="515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515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515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515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ht="15.75" x14ac:dyDescent="0.25">
      <c r="A59" s="391"/>
      <c r="B59" s="248"/>
      <c r="C59" s="360"/>
      <c r="D59" s="515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ht="15.75" x14ac:dyDescent="0.25">
      <c r="A60" s="391"/>
      <c r="B60" s="248"/>
      <c r="C60" s="360"/>
      <c r="D60" s="515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ht="15.75" x14ac:dyDescent="0.25">
      <c r="A61" s="391"/>
      <c r="B61" s="248"/>
      <c r="C61" s="360"/>
      <c r="D61" s="515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ht="15.75" x14ac:dyDescent="0.25">
      <c r="A62" s="391"/>
      <c r="B62" s="246"/>
      <c r="C62" s="360"/>
      <c r="D62" s="515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ht="15.75" x14ac:dyDescent="0.25">
      <c r="A63" s="391"/>
      <c r="B63" s="246"/>
      <c r="C63" s="360"/>
      <c r="D63" s="515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ht="15.75" x14ac:dyDescent="0.25">
      <c r="A64" s="391"/>
      <c r="B64" s="246"/>
      <c r="C64" s="360"/>
      <c r="D64" s="515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ht="15.75" x14ac:dyDescent="0.25">
      <c r="A65" s="391"/>
      <c r="B65" s="246"/>
      <c r="C65" s="360"/>
      <c r="D65" s="515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ht="15.75" x14ac:dyDescent="0.25">
      <c r="A66" s="391"/>
      <c r="B66" s="246"/>
      <c r="C66" s="360"/>
      <c r="D66" s="515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ht="15.75" x14ac:dyDescent="0.25">
      <c r="A67" s="391"/>
      <c r="B67" s="246"/>
      <c r="C67" s="360"/>
      <c r="D67" s="515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515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ht="15.75" x14ac:dyDescent="0.25">
      <c r="A69" s="391"/>
      <c r="B69" s="246"/>
      <c r="C69" s="360"/>
      <c r="D69" s="515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ht="15.75" x14ac:dyDescent="0.25">
      <c r="A70" s="391"/>
      <c r="B70" s="246"/>
      <c r="C70" s="360"/>
      <c r="D70" s="515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ht="15.75" x14ac:dyDescent="0.25">
      <c r="A71" s="391"/>
      <c r="B71" s="404"/>
      <c r="C71" s="360"/>
      <c r="D71" s="515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ht="15.75" x14ac:dyDescent="0.25">
      <c r="A72" s="391"/>
      <c r="B72" s="404"/>
      <c r="C72" s="360"/>
      <c r="D72" s="515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ht="15.75" x14ac:dyDescent="0.25">
      <c r="A73" s="391"/>
      <c r="B73" s="246"/>
      <c r="C73" s="360"/>
      <c r="D73" s="515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ht="15.75" x14ac:dyDescent="0.25">
      <c r="A74" s="391"/>
      <c r="B74" s="246"/>
      <c r="C74" s="360"/>
      <c r="D74" s="515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ht="15.75" x14ac:dyDescent="0.25">
      <c r="A75" s="392"/>
      <c r="B75" s="246"/>
      <c r="C75" s="393"/>
      <c r="D75" s="515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ht="15.75" x14ac:dyDescent="0.25">
      <c r="A76" s="391"/>
      <c r="B76" s="246"/>
      <c r="C76" s="360"/>
      <c r="D76" s="515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ht="15.75" x14ac:dyDescent="0.25">
      <c r="A77" s="391"/>
      <c r="B77" s="246"/>
      <c r="C77" s="360"/>
      <c r="D77" s="515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ht="15.75" x14ac:dyDescent="0.25">
      <c r="A78" s="391"/>
      <c r="B78" s="246"/>
      <c r="C78" s="360"/>
      <c r="D78" s="515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ht="15.75" x14ac:dyDescent="0.25">
      <c r="A79" s="392"/>
      <c r="B79" s="246"/>
      <c r="C79" s="393"/>
      <c r="D79" s="515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ht="15.75" x14ac:dyDescent="0.25">
      <c r="A80" s="389"/>
      <c r="B80" s="246"/>
      <c r="C80" s="390"/>
      <c r="D80" s="515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ht="15.75" x14ac:dyDescent="0.25">
      <c r="A81" s="391"/>
      <c r="B81" s="248"/>
      <c r="C81" s="360"/>
      <c r="D81" s="515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ht="15.75" x14ac:dyDescent="0.25">
      <c r="A82" s="389"/>
      <c r="B82" s="248"/>
      <c r="C82" s="390"/>
      <c r="D82" s="515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ht="15.75" x14ac:dyDescent="0.25">
      <c r="A83" s="391"/>
      <c r="B83" s="246"/>
      <c r="C83" s="360"/>
      <c r="D83" s="515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ht="15.75" x14ac:dyDescent="0.25">
      <c r="A84" s="391"/>
      <c r="B84" s="246"/>
      <c r="C84" s="360"/>
      <c r="D84" s="515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ht="15.75" x14ac:dyDescent="0.25">
      <c r="A85" s="391"/>
      <c r="B85" s="246"/>
      <c r="C85" s="360"/>
      <c r="D85" s="515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ht="15.75" x14ac:dyDescent="0.25">
      <c r="A86" s="391"/>
      <c r="B86" s="246"/>
      <c r="C86" s="360"/>
      <c r="D86" s="515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ht="15.75" x14ac:dyDescent="0.25">
      <c r="A87" s="391"/>
      <c r="B87" s="246"/>
      <c r="C87" s="360"/>
      <c r="D87" s="515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ht="15.75" x14ac:dyDescent="0.25">
      <c r="A88" s="391"/>
      <c r="B88" s="246"/>
      <c r="C88" s="360"/>
      <c r="D88" s="515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ht="15.75" x14ac:dyDescent="0.25">
      <c r="A89" s="391"/>
      <c r="B89" s="246"/>
      <c r="C89" s="360"/>
      <c r="D89" s="515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ht="15.75" x14ac:dyDescent="0.25">
      <c r="A90" s="391"/>
      <c r="B90" s="246"/>
      <c r="C90" s="360"/>
      <c r="D90" s="515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ht="15.75" x14ac:dyDescent="0.25">
      <c r="A91" s="405"/>
      <c r="B91" s="246"/>
      <c r="C91" s="406"/>
      <c r="D91" s="515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ht="15.75" x14ac:dyDescent="0.25">
      <c r="A92" s="391"/>
      <c r="B92" s="246"/>
      <c r="C92" s="360"/>
      <c r="D92" s="515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ht="15.75" x14ac:dyDescent="0.25">
      <c r="A93" s="391"/>
      <c r="B93" s="246"/>
      <c r="C93" s="360"/>
      <c r="D93" s="515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ht="15.75" x14ac:dyDescent="0.25">
      <c r="A94" s="391"/>
      <c r="B94" s="246"/>
      <c r="C94" s="360"/>
      <c r="D94" s="515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ht="15.75" x14ac:dyDescent="0.25">
      <c r="A95" s="391"/>
      <c r="B95" s="246"/>
      <c r="C95" s="360"/>
      <c r="D95" s="515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ht="15.75" x14ac:dyDescent="0.25">
      <c r="A96" s="391"/>
      <c r="B96" s="246"/>
      <c r="C96" s="360"/>
      <c r="D96" s="515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ht="15.75" x14ac:dyDescent="0.25">
      <c r="A97" s="391"/>
      <c r="B97" s="246"/>
      <c r="C97" s="360"/>
      <c r="D97" s="515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ht="15.75" x14ac:dyDescent="0.25">
      <c r="A98" s="391"/>
      <c r="B98" s="246"/>
      <c r="C98" s="360"/>
      <c r="D98" s="515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ht="15.75" x14ac:dyDescent="0.25">
      <c r="A99" s="405"/>
      <c r="B99" s="246"/>
      <c r="C99" s="406"/>
      <c r="D99" s="515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ht="15.75" x14ac:dyDescent="0.25">
      <c r="A100" s="405"/>
      <c r="B100" s="246"/>
      <c r="C100" s="406"/>
      <c r="D100" s="515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ht="15.75" x14ac:dyDescent="0.25">
      <c r="A101" s="391"/>
      <c r="B101" s="246"/>
      <c r="C101" s="360"/>
      <c r="D101" s="515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ht="15.75" x14ac:dyDescent="0.25">
      <c r="A102" s="391"/>
      <c r="B102" s="246"/>
      <c r="C102" s="360"/>
      <c r="D102" s="515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ht="15.75" x14ac:dyDescent="0.25">
      <c r="A103" s="391"/>
      <c r="B103" s="246"/>
      <c r="C103" s="360"/>
      <c r="D103" s="515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ht="15.75" x14ac:dyDescent="0.25">
      <c r="A104" s="391"/>
      <c r="B104" s="246"/>
      <c r="C104" s="360"/>
      <c r="D104" s="515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ht="15.75" x14ac:dyDescent="0.25">
      <c r="A105" s="392"/>
      <c r="B105" s="248"/>
      <c r="C105" s="393"/>
      <c r="D105" s="515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ht="15.75" x14ac:dyDescent="0.25">
      <c r="A106" s="392"/>
      <c r="B106" s="248"/>
      <c r="C106" s="393"/>
      <c r="D106" s="515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ht="15.75" x14ac:dyDescent="0.25">
      <c r="A107" s="407"/>
      <c r="B107" s="248"/>
      <c r="C107" s="408"/>
      <c r="D107" s="515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ht="15.75" x14ac:dyDescent="0.25">
      <c r="A108" s="392"/>
      <c r="B108" s="248"/>
      <c r="C108" s="393"/>
      <c r="D108" s="515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ht="15.75" x14ac:dyDescent="0.25">
      <c r="A109" s="392"/>
      <c r="B109" s="248"/>
      <c r="C109" s="393"/>
      <c r="D109" s="515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ht="15.75" x14ac:dyDescent="0.25">
      <c r="A110" s="392"/>
      <c r="B110" s="248"/>
      <c r="C110" s="393"/>
      <c r="D110" s="515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ht="15.75" x14ac:dyDescent="0.25">
      <c r="A111" s="391"/>
      <c r="B111" s="246"/>
      <c r="C111" s="360"/>
      <c r="D111" s="515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ht="15.75" x14ac:dyDescent="0.25">
      <c r="A112" s="391"/>
      <c r="B112" s="246"/>
      <c r="C112" s="360"/>
      <c r="D112" s="515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ht="15.75" x14ac:dyDescent="0.25">
      <c r="A113" s="391"/>
      <c r="B113" s="246"/>
      <c r="C113" s="360"/>
      <c r="D113" s="515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ht="15.75" x14ac:dyDescent="0.25">
      <c r="A114" s="391"/>
      <c r="B114" s="246"/>
      <c r="C114" s="360"/>
      <c r="D114" s="515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ht="15.75" x14ac:dyDescent="0.25">
      <c r="A115" s="391"/>
      <c r="B115" s="246"/>
      <c r="C115" s="360"/>
      <c r="D115" s="515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ht="15.75" x14ac:dyDescent="0.25">
      <c r="A116" s="391"/>
      <c r="B116" s="246"/>
      <c r="C116" s="360"/>
      <c r="D116" s="515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ht="15.75" x14ac:dyDescent="0.25">
      <c r="A117" s="389"/>
      <c r="B117" s="246"/>
      <c r="C117" s="390"/>
      <c r="D117" s="515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ht="15.75" x14ac:dyDescent="0.25">
      <c r="A118" s="391"/>
      <c r="B118" s="246"/>
      <c r="C118" s="360"/>
      <c r="D118" s="515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ht="15.75" x14ac:dyDescent="0.25">
      <c r="A119" s="391"/>
      <c r="B119" s="246"/>
      <c r="C119" s="360"/>
      <c r="D119" s="515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ht="15.75" x14ac:dyDescent="0.25">
      <c r="A120" s="391"/>
      <c r="B120" s="246"/>
      <c r="C120" s="360"/>
      <c r="D120" s="515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ht="15.75" x14ac:dyDescent="0.25">
      <c r="A121" s="391"/>
      <c r="B121" s="246"/>
      <c r="C121" s="360"/>
      <c r="D121" s="515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ht="15.75" x14ac:dyDescent="0.25">
      <c r="A122" s="389"/>
      <c r="B122" s="246"/>
      <c r="C122" s="390"/>
      <c r="D122" s="515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ht="15.75" x14ac:dyDescent="0.25">
      <c r="A123" s="391"/>
      <c r="B123" s="246"/>
      <c r="C123" s="360"/>
      <c r="D123" s="515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ht="15.75" x14ac:dyDescent="0.25">
      <c r="A124" s="389"/>
      <c r="B124" s="246"/>
      <c r="C124" s="390"/>
      <c r="D124" s="515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ht="15.75" x14ac:dyDescent="0.25">
      <c r="A125" s="391"/>
      <c r="B125" s="246"/>
      <c r="C125" s="360"/>
      <c r="D125" s="515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ht="15.75" x14ac:dyDescent="0.25">
      <c r="A126" s="391"/>
      <c r="B126" s="246"/>
      <c r="C126" s="360"/>
      <c r="D126" s="515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ht="15.75" x14ac:dyDescent="0.25">
      <c r="A127" s="391"/>
      <c r="B127" s="246"/>
      <c r="C127" s="360"/>
      <c r="D127" s="515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ht="15.75" x14ac:dyDescent="0.25">
      <c r="A128" s="389"/>
      <c r="B128" s="246"/>
      <c r="C128" s="390"/>
      <c r="D128" s="515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ht="15.75" x14ac:dyDescent="0.25">
      <c r="A129" s="391"/>
      <c r="B129" s="246"/>
      <c r="C129" s="360"/>
      <c r="D129" s="515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ht="15.75" x14ac:dyDescent="0.25">
      <c r="A130" s="391"/>
      <c r="B130" s="246"/>
      <c r="C130" s="360"/>
      <c r="D130" s="515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ht="15.75" x14ac:dyDescent="0.25">
      <c r="A131" s="391"/>
      <c r="B131" s="246"/>
      <c r="C131" s="360"/>
      <c r="D131" s="515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ht="15.75" x14ac:dyDescent="0.25">
      <c r="A132" s="389"/>
      <c r="B132" s="246"/>
      <c r="C132" s="390"/>
      <c r="D132" s="515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ht="15.75" x14ac:dyDescent="0.25">
      <c r="A133" s="391"/>
      <c r="B133" s="246"/>
      <c r="C133" s="360"/>
      <c r="D133" s="515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ht="15.75" x14ac:dyDescent="0.25">
      <c r="A134" s="391"/>
      <c r="B134" s="246"/>
      <c r="C134" s="360"/>
      <c r="D134" s="515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ht="15.75" x14ac:dyDescent="0.25">
      <c r="A135" s="391"/>
      <c r="B135" s="246"/>
      <c r="C135" s="360"/>
      <c r="D135" s="515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ht="15.75" x14ac:dyDescent="0.25">
      <c r="A136" s="391"/>
      <c r="B136" s="246"/>
      <c r="C136" s="360"/>
      <c r="D136" s="515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845" t="s">
        <v>36</v>
      </c>
      <c r="F223" s="846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HC133"/>
  <sheetViews>
    <sheetView topLeftCell="J1" workbookViewId="0">
      <pane xSplit="7" ySplit="1" topLeftCell="GX23" activePane="bottomRight" state="frozen"/>
      <selection activeCell="J1" sqref="J1"/>
      <selection pane="topRight" activeCell="Q1" sqref="Q1"/>
      <selection pane="bottomLeft" activeCell="J2" sqref="J2"/>
      <selection pane="bottomRight" activeCell="HA39" sqref="HA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339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337" bestFit="1" customWidth="1"/>
    <col min="204" max="204" width="12.42578125" style="345" bestFit="1" customWidth="1"/>
    <col min="205" max="205" width="13" style="307" bestFit="1" customWidth="1"/>
    <col min="206" max="206" width="15.5703125" style="346" bestFit="1" customWidth="1"/>
    <col min="207" max="207" width="13.7109375" style="346" customWidth="1"/>
    <col min="208" max="208" width="11.42578125" style="586"/>
    <col min="209" max="209" width="11.42578125" style="339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4" t="s">
        <v>752</v>
      </c>
      <c r="K1" s="824"/>
      <c r="L1" s="824"/>
      <c r="M1" s="824"/>
      <c r="N1" s="824"/>
      <c r="O1" s="824"/>
      <c r="P1" s="824"/>
      <c r="Q1" s="824"/>
      <c r="R1" s="824"/>
      <c r="S1" s="6"/>
      <c r="T1" s="6"/>
      <c r="U1" s="6"/>
      <c r="V1" s="7">
        <v>1</v>
      </c>
      <c r="X1" s="9" t="s">
        <v>1</v>
      </c>
      <c r="Y1" s="825"/>
      <c r="Z1" s="825"/>
      <c r="AA1" s="825"/>
      <c r="AB1" s="825"/>
      <c r="AC1" s="825"/>
      <c r="AD1" s="825"/>
      <c r="AE1" s="10" t="e">
        <f>#REF!+1</f>
        <v>#REF!</v>
      </c>
      <c r="AG1" s="823" t="e">
        <f>#REF!</f>
        <v>#REF!</v>
      </c>
      <c r="AH1" s="823"/>
      <c r="AI1" s="823"/>
      <c r="AJ1" s="823"/>
      <c r="AK1" s="823"/>
      <c r="AL1" s="823"/>
      <c r="AM1" s="823"/>
      <c r="AN1" s="10" t="e">
        <f>AE1+1</f>
        <v>#REF!</v>
      </c>
      <c r="AP1" s="823" t="e">
        <f>AG1</f>
        <v>#REF!</v>
      </c>
      <c r="AQ1" s="823"/>
      <c r="AR1" s="823"/>
      <c r="AS1" s="823"/>
      <c r="AT1" s="823"/>
      <c r="AU1" s="823"/>
      <c r="AV1" s="823"/>
      <c r="AW1" s="10" t="e">
        <f>AN1+1</f>
        <v>#REF!</v>
      </c>
      <c r="AY1" s="823" t="e">
        <f>AP1</f>
        <v>#REF!</v>
      </c>
      <c r="AZ1" s="823"/>
      <c r="BA1" s="823"/>
      <c r="BB1" s="823"/>
      <c r="BC1" s="823"/>
      <c r="BD1" s="823"/>
      <c r="BE1" s="823"/>
      <c r="BF1" s="10" t="e">
        <f>AW1+1</f>
        <v>#REF!</v>
      </c>
      <c r="BH1" s="823" t="e">
        <f>AY1</f>
        <v>#REF!</v>
      </c>
      <c r="BI1" s="823"/>
      <c r="BJ1" s="823"/>
      <c r="BK1" s="823"/>
      <c r="BL1" s="823"/>
      <c r="BM1" s="823"/>
      <c r="BN1" s="823"/>
      <c r="BO1" s="10" t="e">
        <f>BF1+1</f>
        <v>#REF!</v>
      </c>
      <c r="BQ1" s="823" t="e">
        <f>BH1</f>
        <v>#REF!</v>
      </c>
      <c r="BR1" s="823"/>
      <c r="BS1" s="823"/>
      <c r="BT1" s="823"/>
      <c r="BU1" s="823"/>
      <c r="BV1" s="823"/>
      <c r="BW1" s="823"/>
      <c r="BX1" s="10" t="e">
        <f>BO1+1</f>
        <v>#REF!</v>
      </c>
      <c r="BZ1" s="823" t="e">
        <f>BQ1</f>
        <v>#REF!</v>
      </c>
      <c r="CA1" s="823"/>
      <c r="CB1" s="823"/>
      <c r="CC1" s="823"/>
      <c r="CD1" s="823"/>
      <c r="CE1" s="823"/>
      <c r="CF1" s="823"/>
      <c r="CG1" s="10" t="e">
        <f>BX1+1</f>
        <v>#REF!</v>
      </c>
      <c r="CI1" s="823" t="e">
        <f>BZ1</f>
        <v>#REF!</v>
      </c>
      <c r="CJ1" s="823"/>
      <c r="CK1" s="823"/>
      <c r="CL1" s="823"/>
      <c r="CM1" s="823"/>
      <c r="CN1" s="823"/>
      <c r="CO1" s="823"/>
      <c r="CP1" s="10" t="e">
        <f>CG1+1</f>
        <v>#REF!</v>
      </c>
      <c r="CR1" s="823" t="e">
        <f>CI1</f>
        <v>#REF!</v>
      </c>
      <c r="CS1" s="823"/>
      <c r="CT1" s="823"/>
      <c r="CU1" s="823"/>
      <c r="CV1" s="823"/>
      <c r="CW1" s="823"/>
      <c r="CX1" s="823"/>
      <c r="CY1" s="10" t="e">
        <f>CP1+1</f>
        <v>#REF!</v>
      </c>
      <c r="DA1" s="823" t="e">
        <f>CR1</f>
        <v>#REF!</v>
      </c>
      <c r="DB1" s="823"/>
      <c r="DC1" s="823"/>
      <c r="DD1" s="823"/>
      <c r="DE1" s="823"/>
      <c r="DF1" s="823"/>
      <c r="DG1" s="823"/>
      <c r="DH1" s="10" t="e">
        <f>CY1+1</f>
        <v>#REF!</v>
      </c>
      <c r="DJ1" s="823" t="e">
        <f>DA1</f>
        <v>#REF!</v>
      </c>
      <c r="DK1" s="823"/>
      <c r="DL1" s="823"/>
      <c r="DM1" s="823"/>
      <c r="DN1" s="823"/>
      <c r="DO1" s="823"/>
      <c r="DP1" s="823"/>
      <c r="DQ1" s="10" t="e">
        <f>DH1+1</f>
        <v>#REF!</v>
      </c>
      <c r="DS1" s="823" t="e">
        <f>DJ1</f>
        <v>#REF!</v>
      </c>
      <c r="DT1" s="823"/>
      <c r="DU1" s="823"/>
      <c r="DV1" s="823"/>
      <c r="DW1" s="823"/>
      <c r="DX1" s="823"/>
      <c r="DY1" s="823"/>
      <c r="DZ1" s="10" t="e">
        <f>DQ1+1</f>
        <v>#REF!</v>
      </c>
      <c r="EB1" s="823" t="e">
        <f>DS1</f>
        <v>#REF!</v>
      </c>
      <c r="EC1" s="823"/>
      <c r="ED1" s="823"/>
      <c r="EE1" s="823"/>
      <c r="EF1" s="823"/>
      <c r="EG1" s="823"/>
      <c r="EH1" s="823"/>
      <c r="EI1" s="10" t="e">
        <f>DZ1+1</f>
        <v>#REF!</v>
      </c>
      <c r="EK1" s="823" t="e">
        <f>EB1</f>
        <v>#REF!</v>
      </c>
      <c r="EL1" s="823"/>
      <c r="EM1" s="823"/>
      <c r="EN1" s="823"/>
      <c r="EO1" s="823"/>
      <c r="EP1" s="823"/>
      <c r="EQ1" s="823"/>
      <c r="ER1" s="10" t="e">
        <f>EI1+1</f>
        <v>#REF!</v>
      </c>
      <c r="ET1" s="823" t="e">
        <f>EK1</f>
        <v>#REF!</v>
      </c>
      <c r="EU1" s="823"/>
      <c r="EV1" s="823"/>
      <c r="EW1" s="823"/>
      <c r="EX1" s="823"/>
      <c r="EY1" s="823"/>
      <c r="EZ1" s="823"/>
      <c r="FA1" s="10" t="e">
        <f>ER1+1</f>
        <v>#REF!</v>
      </c>
      <c r="FC1" s="823" t="e">
        <f>ET1</f>
        <v>#REF!</v>
      </c>
      <c r="FD1" s="823"/>
      <c r="FE1" s="823"/>
      <c r="FF1" s="823"/>
      <c r="FG1" s="823"/>
      <c r="FH1" s="823"/>
      <c r="FI1" s="823"/>
      <c r="FJ1" s="10" t="e">
        <f>FA1+1</f>
        <v>#REF!</v>
      </c>
      <c r="FL1" s="823" t="e">
        <f>FC1</f>
        <v>#REF!</v>
      </c>
      <c r="FM1" s="823"/>
      <c r="FN1" s="823"/>
      <c r="FO1" s="823"/>
      <c r="FP1" s="823"/>
      <c r="FQ1" s="823"/>
      <c r="FR1" s="823"/>
      <c r="FS1" s="10" t="e">
        <f>FJ1+1</f>
        <v>#REF!</v>
      </c>
      <c r="FU1" s="823" t="e">
        <f>FL1</f>
        <v>#REF!</v>
      </c>
      <c r="FV1" s="823"/>
      <c r="FW1" s="823"/>
      <c r="FX1" s="823"/>
      <c r="FY1" s="823"/>
      <c r="FZ1" s="823"/>
      <c r="GA1" s="823"/>
      <c r="GB1" s="10" t="e">
        <f>FS1+1</f>
        <v>#REF!</v>
      </c>
      <c r="GD1" s="823" t="e">
        <f>FU1</f>
        <v>#REF!</v>
      </c>
      <c r="GE1" s="823"/>
      <c r="GF1" s="823"/>
      <c r="GG1" s="823"/>
      <c r="GH1" s="823"/>
      <c r="GI1" s="823"/>
      <c r="GJ1" s="823"/>
      <c r="GK1" s="10" t="e">
        <f>GB1+1</f>
        <v>#REF!</v>
      </c>
      <c r="GM1" s="823" t="e">
        <f>GD1</f>
        <v>#REF!</v>
      </c>
      <c r="GN1" s="823"/>
      <c r="GO1" s="823"/>
      <c r="GP1" s="823"/>
      <c r="GQ1" s="823"/>
      <c r="GR1" s="823"/>
      <c r="GS1" s="823"/>
      <c r="GT1" s="10" t="e">
        <f>GK1+1</f>
        <v>#REF!</v>
      </c>
      <c r="GU1" s="11" t="s">
        <v>2</v>
      </c>
      <c r="GV1" s="605"/>
      <c r="GW1" s="606"/>
      <c r="GX1" s="607"/>
      <c r="GY1" s="607"/>
      <c r="GZ1" s="579" t="s">
        <v>3</v>
      </c>
      <c r="HA1" s="16" t="s">
        <v>4</v>
      </c>
    </row>
    <row r="2" spans="1:211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436"/>
      <c r="GW2" s="36"/>
      <c r="GX2" s="37"/>
      <c r="GY2" s="37"/>
      <c r="GZ2" s="580"/>
      <c r="HA2" s="39"/>
    </row>
    <row r="3" spans="1:211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648" t="s">
        <v>602</v>
      </c>
      <c r="M3" s="49" t="s">
        <v>15</v>
      </c>
      <c r="N3" s="50" t="s">
        <v>16</v>
      </c>
      <c r="O3" s="51" t="s">
        <v>17</v>
      </c>
      <c r="P3" s="52" t="s">
        <v>18</v>
      </c>
      <c r="Q3" s="53" t="s">
        <v>19</v>
      </c>
      <c r="R3" s="54" t="s">
        <v>20</v>
      </c>
      <c r="S3" s="439" t="s">
        <v>21</v>
      </c>
      <c r="T3" s="439"/>
      <c r="U3" s="55" t="s">
        <v>22</v>
      </c>
      <c r="V3" s="440" t="s">
        <v>23</v>
      </c>
      <c r="W3" s="441" t="s">
        <v>16</v>
      </c>
      <c r="X3" s="56"/>
      <c r="Y3" s="57" t="s">
        <v>14</v>
      </c>
      <c r="Z3" s="57"/>
      <c r="AA3" s="57" t="s">
        <v>16</v>
      </c>
      <c r="AB3" s="57" t="s">
        <v>9</v>
      </c>
      <c r="AC3" s="57" t="s">
        <v>24</v>
      </c>
      <c r="AD3" s="58" t="s">
        <v>25</v>
      </c>
      <c r="AE3" s="59" t="s">
        <v>12</v>
      </c>
      <c r="AF3" s="60"/>
      <c r="AG3" s="57" t="s">
        <v>6</v>
      </c>
      <c r="AH3" s="57" t="s">
        <v>14</v>
      </c>
      <c r="AI3" s="57"/>
      <c r="AJ3" s="57" t="s">
        <v>16</v>
      </c>
      <c r="AK3" s="57" t="s">
        <v>9</v>
      </c>
      <c r="AL3" s="57" t="s">
        <v>24</v>
      </c>
      <c r="AM3" s="61" t="s">
        <v>25</v>
      </c>
      <c r="AN3" s="59" t="s">
        <v>12</v>
      </c>
      <c r="AO3" s="60"/>
      <c r="AP3" s="57" t="s">
        <v>6</v>
      </c>
      <c r="AQ3" s="57" t="s">
        <v>14</v>
      </c>
      <c r="AR3" s="57"/>
      <c r="AS3" s="57" t="s">
        <v>16</v>
      </c>
      <c r="AT3" s="57" t="s">
        <v>9</v>
      </c>
      <c r="AU3" s="57" t="s">
        <v>24</v>
      </c>
      <c r="AV3" s="61" t="s">
        <v>25</v>
      </c>
      <c r="AW3" s="59" t="s">
        <v>12</v>
      </c>
      <c r="AX3" s="60"/>
      <c r="AY3" s="57" t="s">
        <v>6</v>
      </c>
      <c r="AZ3" s="57" t="s">
        <v>14</v>
      </c>
      <c r="BA3" s="57"/>
      <c r="BB3" s="57" t="s">
        <v>16</v>
      </c>
      <c r="BC3" s="57" t="s">
        <v>9</v>
      </c>
      <c r="BD3" s="57" t="s">
        <v>24</v>
      </c>
      <c r="BE3" s="61" t="s">
        <v>25</v>
      </c>
      <c r="BF3" s="59" t="s">
        <v>12</v>
      </c>
      <c r="BG3" s="60"/>
      <c r="BH3" s="57" t="s">
        <v>6</v>
      </c>
      <c r="BI3" s="57" t="s">
        <v>14</v>
      </c>
      <c r="BJ3" s="57"/>
      <c r="BK3" s="57" t="s">
        <v>16</v>
      </c>
      <c r="BL3" s="57" t="s">
        <v>9</v>
      </c>
      <c r="BM3" s="57" t="s">
        <v>24</v>
      </c>
      <c r="BN3" s="62" t="s">
        <v>25</v>
      </c>
      <c r="BO3" s="59" t="s">
        <v>12</v>
      </c>
      <c r="BP3" s="60"/>
      <c r="BQ3" s="57" t="s">
        <v>6</v>
      </c>
      <c r="BR3" s="57" t="s">
        <v>14</v>
      </c>
      <c r="BS3" s="57"/>
      <c r="BT3" s="57" t="s">
        <v>16</v>
      </c>
      <c r="BU3" s="57" t="s">
        <v>9</v>
      </c>
      <c r="BV3" s="57" t="s">
        <v>24</v>
      </c>
      <c r="BW3" s="62" t="s">
        <v>25</v>
      </c>
      <c r="BX3" s="59" t="s">
        <v>12</v>
      </c>
      <c r="BY3" s="60"/>
      <c r="BZ3" s="57" t="s">
        <v>6</v>
      </c>
      <c r="CA3" s="57" t="s">
        <v>14</v>
      </c>
      <c r="CB3" s="57"/>
      <c r="CC3" s="57" t="s">
        <v>16</v>
      </c>
      <c r="CD3" s="57" t="s">
        <v>9</v>
      </c>
      <c r="CE3" s="57" t="s">
        <v>24</v>
      </c>
      <c r="CF3" s="62" t="s">
        <v>25</v>
      </c>
      <c r="CG3" s="59" t="s">
        <v>12</v>
      </c>
      <c r="CH3" s="60"/>
      <c r="CI3" s="57" t="s">
        <v>6</v>
      </c>
      <c r="CJ3" s="57" t="s">
        <v>14</v>
      </c>
      <c r="CK3" s="57"/>
      <c r="CL3" s="57" t="s">
        <v>16</v>
      </c>
      <c r="CM3" s="57" t="s">
        <v>9</v>
      </c>
      <c r="CN3" s="57" t="s">
        <v>24</v>
      </c>
      <c r="CO3" s="61" t="s">
        <v>25</v>
      </c>
      <c r="CP3" s="59" t="s">
        <v>12</v>
      </c>
      <c r="CQ3" s="60"/>
      <c r="CR3" s="57" t="s">
        <v>6</v>
      </c>
      <c r="CS3" s="57" t="s">
        <v>14</v>
      </c>
      <c r="CT3" s="57"/>
      <c r="CU3" s="57" t="s">
        <v>16</v>
      </c>
      <c r="CV3" s="57" t="s">
        <v>9</v>
      </c>
      <c r="CW3" s="57" t="s">
        <v>24</v>
      </c>
      <c r="CX3" s="62" t="s">
        <v>25</v>
      </c>
      <c r="CY3" s="59" t="s">
        <v>12</v>
      </c>
      <c r="CZ3" s="60"/>
      <c r="DA3" s="57" t="s">
        <v>6</v>
      </c>
      <c r="DB3" s="57" t="s">
        <v>14</v>
      </c>
      <c r="DC3" s="57"/>
      <c r="DD3" s="57" t="s">
        <v>16</v>
      </c>
      <c r="DE3" s="57" t="s">
        <v>9</v>
      </c>
      <c r="DF3" s="57" t="s">
        <v>24</v>
      </c>
      <c r="DG3" s="62" t="s">
        <v>25</v>
      </c>
      <c r="DH3" s="59" t="s">
        <v>12</v>
      </c>
      <c r="DI3" s="60"/>
      <c r="DJ3" s="57" t="s">
        <v>6</v>
      </c>
      <c r="DK3" s="57" t="s">
        <v>14</v>
      </c>
      <c r="DL3" s="57"/>
      <c r="DM3" s="57" t="s">
        <v>16</v>
      </c>
      <c r="DN3" s="57" t="s">
        <v>9</v>
      </c>
      <c r="DO3" s="57" t="s">
        <v>24</v>
      </c>
      <c r="DP3" s="62" t="s">
        <v>25</v>
      </c>
      <c r="DQ3" s="59" t="s">
        <v>12</v>
      </c>
      <c r="DR3" s="60"/>
      <c r="DS3" s="57" t="s">
        <v>6</v>
      </c>
      <c r="DT3" s="57" t="s">
        <v>14</v>
      </c>
      <c r="DU3" s="57"/>
      <c r="DV3" s="57" t="s">
        <v>16</v>
      </c>
      <c r="DW3" s="57" t="s">
        <v>9</v>
      </c>
      <c r="DX3" s="57" t="s">
        <v>24</v>
      </c>
      <c r="DY3" s="62" t="s">
        <v>25</v>
      </c>
      <c r="DZ3" s="59" t="s">
        <v>12</v>
      </c>
      <c r="EA3" s="60"/>
      <c r="EB3" s="57" t="s">
        <v>6</v>
      </c>
      <c r="EC3" s="57" t="s">
        <v>14</v>
      </c>
      <c r="ED3" s="57"/>
      <c r="EE3" s="57" t="s">
        <v>16</v>
      </c>
      <c r="EF3" s="57" t="s">
        <v>9</v>
      </c>
      <c r="EG3" s="57" t="s">
        <v>24</v>
      </c>
      <c r="EH3" s="62" t="s">
        <v>25</v>
      </c>
      <c r="EI3" s="59" t="s">
        <v>12</v>
      </c>
      <c r="EJ3" s="60"/>
      <c r="EK3" s="57" t="s">
        <v>6</v>
      </c>
      <c r="EL3" s="57" t="s">
        <v>14</v>
      </c>
      <c r="EM3" s="57"/>
      <c r="EN3" s="57" t="s">
        <v>16</v>
      </c>
      <c r="EO3" s="57" t="s">
        <v>9</v>
      </c>
      <c r="EP3" s="57" t="s">
        <v>24</v>
      </c>
      <c r="EQ3" s="62" t="s">
        <v>25</v>
      </c>
      <c r="ER3" s="59" t="s">
        <v>12</v>
      </c>
      <c r="ES3" s="60"/>
      <c r="ET3" s="57" t="s">
        <v>6</v>
      </c>
      <c r="EU3" s="57" t="s">
        <v>14</v>
      </c>
      <c r="EV3" s="57"/>
      <c r="EW3" s="57" t="s">
        <v>16</v>
      </c>
      <c r="EX3" s="57" t="s">
        <v>9</v>
      </c>
      <c r="EY3" s="57" t="s">
        <v>24</v>
      </c>
      <c r="EZ3" s="62" t="s">
        <v>25</v>
      </c>
      <c r="FA3" s="59" t="s">
        <v>12</v>
      </c>
      <c r="FB3" s="60"/>
      <c r="FC3" s="57" t="s">
        <v>6</v>
      </c>
      <c r="FD3" s="57" t="s">
        <v>14</v>
      </c>
      <c r="FE3" s="57"/>
      <c r="FF3" s="57" t="s">
        <v>16</v>
      </c>
      <c r="FG3" s="57" t="s">
        <v>9</v>
      </c>
      <c r="FH3" s="57" t="s">
        <v>24</v>
      </c>
      <c r="FI3" s="62" t="s">
        <v>25</v>
      </c>
      <c r="FJ3" s="59" t="s">
        <v>12</v>
      </c>
      <c r="FK3" s="60"/>
      <c r="FL3" s="57" t="s">
        <v>6</v>
      </c>
      <c r="FM3" s="57" t="s">
        <v>14</v>
      </c>
      <c r="FN3" s="57"/>
      <c r="FO3" s="57" t="s">
        <v>16</v>
      </c>
      <c r="FP3" s="57" t="s">
        <v>9</v>
      </c>
      <c r="FQ3" s="57" t="s">
        <v>24</v>
      </c>
      <c r="FR3" s="62" t="s">
        <v>25</v>
      </c>
      <c r="FS3" s="59" t="s">
        <v>12</v>
      </c>
      <c r="FT3" s="60"/>
      <c r="FU3" s="57" t="s">
        <v>6</v>
      </c>
      <c r="FV3" s="57" t="s">
        <v>14</v>
      </c>
      <c r="FW3" s="57"/>
      <c r="FX3" s="57" t="s">
        <v>16</v>
      </c>
      <c r="FY3" s="57" t="s">
        <v>9</v>
      </c>
      <c r="FZ3" s="57" t="s">
        <v>24</v>
      </c>
      <c r="GA3" s="62" t="s">
        <v>25</v>
      </c>
      <c r="GB3" s="59" t="s">
        <v>12</v>
      </c>
      <c r="GC3" s="60"/>
      <c r="GD3" s="57" t="s">
        <v>6</v>
      </c>
      <c r="GE3" s="57" t="s">
        <v>14</v>
      </c>
      <c r="GF3" s="57"/>
      <c r="GG3" s="57" t="s">
        <v>16</v>
      </c>
      <c r="GH3" s="57" t="s">
        <v>9</v>
      </c>
      <c r="GI3" s="57" t="s">
        <v>24</v>
      </c>
      <c r="GJ3" s="62" t="s">
        <v>25</v>
      </c>
      <c r="GK3" s="59" t="s">
        <v>12</v>
      </c>
      <c r="GL3" s="60"/>
      <c r="GM3" s="57" t="s">
        <v>6</v>
      </c>
      <c r="GN3" s="57" t="s">
        <v>14</v>
      </c>
      <c r="GO3" s="57"/>
      <c r="GP3" s="57" t="s">
        <v>16</v>
      </c>
      <c r="GQ3" s="57" t="s">
        <v>9</v>
      </c>
      <c r="GR3" s="57" t="s">
        <v>24</v>
      </c>
      <c r="GS3" s="62" t="s">
        <v>25</v>
      </c>
      <c r="GT3" s="59" t="s">
        <v>12</v>
      </c>
      <c r="GU3" s="608"/>
      <c r="GV3" s="609" t="s">
        <v>22</v>
      </c>
      <c r="GW3" s="13" t="s">
        <v>382</v>
      </c>
      <c r="GX3" s="66"/>
      <c r="GY3" s="67"/>
      <c r="GZ3" s="581"/>
      <c r="HA3" s="69"/>
    </row>
    <row r="4" spans="1:211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154</v>
      </c>
      <c r="K4" s="494" t="s">
        <v>40</v>
      </c>
      <c r="L4" s="713" t="s">
        <v>781</v>
      </c>
      <c r="M4" s="146">
        <v>20790</v>
      </c>
      <c r="N4" s="87">
        <v>43345</v>
      </c>
      <c r="O4" s="88" t="s">
        <v>796</v>
      </c>
      <c r="P4" s="106">
        <v>25875</v>
      </c>
      <c r="Q4" s="76">
        <f t="shared" ref="Q4:Q93" si="0">P4-M4</f>
        <v>5085</v>
      </c>
      <c r="R4" s="721">
        <v>31</v>
      </c>
      <c r="S4" s="438"/>
      <c r="T4" s="438"/>
      <c r="U4" s="45">
        <f t="shared" ref="U4:U7" si="1">R4*P4</f>
        <v>802125</v>
      </c>
      <c r="V4" s="501" t="s">
        <v>67</v>
      </c>
      <c r="W4" s="502">
        <v>43362</v>
      </c>
      <c r="X4" s="503">
        <v>18374.400000000001</v>
      </c>
      <c r="Y4" s="504"/>
      <c r="Z4" s="504"/>
      <c r="AA4" s="504"/>
      <c r="AB4" s="504"/>
      <c r="AC4" s="504"/>
      <c r="AD4" s="58"/>
      <c r="AE4" s="505"/>
      <c r="AF4" s="79"/>
      <c r="AG4" s="504"/>
      <c r="AH4" s="504"/>
      <c r="AI4" s="504"/>
      <c r="AJ4" s="504"/>
      <c r="AK4" s="504"/>
      <c r="AL4" s="504"/>
      <c r="AM4" s="58"/>
      <c r="AN4" s="505"/>
      <c r="AO4" s="79"/>
      <c r="AP4" s="504"/>
      <c r="AQ4" s="504"/>
      <c r="AR4" s="504"/>
      <c r="AS4" s="504"/>
      <c r="AT4" s="504"/>
      <c r="AU4" s="504"/>
      <c r="AV4" s="58"/>
      <c r="AW4" s="505"/>
      <c r="AX4" s="79"/>
      <c r="AY4" s="504"/>
      <c r="AZ4" s="504"/>
      <c r="BA4" s="504"/>
      <c r="BB4" s="504"/>
      <c r="BC4" s="504"/>
      <c r="BD4" s="504"/>
      <c r="BE4" s="58"/>
      <c r="BF4" s="505"/>
      <c r="BG4" s="79"/>
      <c r="BH4" s="504"/>
      <c r="BI4" s="504"/>
      <c r="BJ4" s="504"/>
      <c r="BK4" s="504"/>
      <c r="BL4" s="504"/>
      <c r="BM4" s="504"/>
      <c r="BN4" s="505"/>
      <c r="BO4" s="505"/>
      <c r="BP4" s="79"/>
      <c r="BQ4" s="504"/>
      <c r="BR4" s="504"/>
      <c r="BS4" s="504"/>
      <c r="BT4" s="504"/>
      <c r="BU4" s="504"/>
      <c r="BV4" s="504"/>
      <c r="BW4" s="505"/>
      <c r="BX4" s="505"/>
      <c r="BY4" s="79"/>
      <c r="BZ4" s="504"/>
      <c r="CA4" s="504"/>
      <c r="CB4" s="504"/>
      <c r="CC4" s="504"/>
      <c r="CD4" s="504"/>
      <c r="CE4" s="504"/>
      <c r="CF4" s="505"/>
      <c r="CG4" s="505"/>
      <c r="CH4" s="79"/>
      <c r="CI4" s="504"/>
      <c r="CJ4" s="504"/>
      <c r="CK4" s="504"/>
      <c r="CL4" s="504"/>
      <c r="CM4" s="504"/>
      <c r="CN4" s="504"/>
      <c r="CO4" s="58"/>
      <c r="CP4" s="505"/>
      <c r="CQ4" s="79"/>
      <c r="CR4" s="504"/>
      <c r="CS4" s="504"/>
      <c r="CT4" s="504"/>
      <c r="CU4" s="504"/>
      <c r="CV4" s="504"/>
      <c r="CW4" s="504"/>
      <c r="CX4" s="505"/>
      <c r="CY4" s="505"/>
      <c r="CZ4" s="79"/>
      <c r="DA4" s="504"/>
      <c r="DB4" s="504"/>
      <c r="DC4" s="504"/>
      <c r="DD4" s="504"/>
      <c r="DE4" s="504"/>
      <c r="DF4" s="504"/>
      <c r="DG4" s="505"/>
      <c r="DH4" s="505"/>
      <c r="DI4" s="79"/>
      <c r="DJ4" s="504"/>
      <c r="DK4" s="504"/>
      <c r="DL4" s="504"/>
      <c r="DM4" s="504"/>
      <c r="DN4" s="504"/>
      <c r="DO4" s="504"/>
      <c r="DP4" s="505"/>
      <c r="DQ4" s="505"/>
      <c r="DR4" s="79"/>
      <c r="DS4" s="504"/>
      <c r="DT4" s="504"/>
      <c r="DU4" s="504"/>
      <c r="DV4" s="504"/>
      <c r="DW4" s="504"/>
      <c r="DX4" s="504"/>
      <c r="DY4" s="505"/>
      <c r="DZ4" s="505"/>
      <c r="EA4" s="79"/>
      <c r="EB4" s="504"/>
      <c r="EC4" s="504"/>
      <c r="ED4" s="504"/>
      <c r="EE4" s="504"/>
      <c r="EF4" s="504"/>
      <c r="EG4" s="504"/>
      <c r="EH4" s="505"/>
      <c r="EI4" s="505"/>
      <c r="EJ4" s="79"/>
      <c r="EK4" s="504"/>
      <c r="EL4" s="504"/>
      <c r="EM4" s="504"/>
      <c r="EN4" s="504"/>
      <c r="EO4" s="504"/>
      <c r="EP4" s="504"/>
      <c r="EQ4" s="505"/>
      <c r="ER4" s="505"/>
      <c r="ES4" s="79"/>
      <c r="ET4" s="504"/>
      <c r="EU4" s="504"/>
      <c r="EV4" s="504"/>
      <c r="EW4" s="504"/>
      <c r="EX4" s="504"/>
      <c r="EY4" s="504"/>
      <c r="EZ4" s="505"/>
      <c r="FA4" s="505"/>
      <c r="FB4" s="79"/>
      <c r="FC4" s="504"/>
      <c r="FD4" s="504"/>
      <c r="FE4" s="504"/>
      <c r="FF4" s="504"/>
      <c r="FG4" s="504"/>
      <c r="FH4" s="504"/>
      <c r="FI4" s="505"/>
      <c r="FJ4" s="505"/>
      <c r="FK4" s="79"/>
      <c r="FL4" s="504"/>
      <c r="FM4" s="504"/>
      <c r="FN4" s="504"/>
      <c r="FO4" s="504"/>
      <c r="FP4" s="504"/>
      <c r="FQ4" s="504"/>
      <c r="FR4" s="505"/>
      <c r="FS4" s="505"/>
      <c r="FT4" s="79"/>
      <c r="FU4" s="504"/>
      <c r="FV4" s="504"/>
      <c r="FW4" s="504"/>
      <c r="FX4" s="504"/>
      <c r="FY4" s="504"/>
      <c r="FZ4" s="504"/>
      <c r="GA4" s="505"/>
      <c r="GB4" s="505"/>
      <c r="GC4" s="79"/>
      <c r="GD4" s="504"/>
      <c r="GE4" s="504"/>
      <c r="GF4" s="504"/>
      <c r="GG4" s="504"/>
      <c r="GH4" s="504"/>
      <c r="GI4" s="504"/>
      <c r="GJ4" s="505"/>
      <c r="GK4" s="505"/>
      <c r="GL4" s="79"/>
      <c r="GM4" s="504"/>
      <c r="GN4" s="504"/>
      <c r="GO4" s="504"/>
      <c r="GP4" s="504"/>
      <c r="GQ4" s="504"/>
      <c r="GR4" s="504"/>
      <c r="GS4" s="505"/>
      <c r="GT4" s="505"/>
      <c r="GU4" s="506">
        <v>43362</v>
      </c>
      <c r="GV4" s="721"/>
      <c r="GW4" s="637"/>
      <c r="GX4" s="82"/>
      <c r="GY4" s="82"/>
      <c r="GZ4" s="580" t="s">
        <v>881</v>
      </c>
      <c r="HA4" s="83">
        <v>4176</v>
      </c>
    </row>
    <row r="5" spans="1:211" x14ac:dyDescent="0.25">
      <c r="B5" s="40"/>
      <c r="C5" s="40"/>
      <c r="D5" s="41"/>
      <c r="E5" s="42"/>
      <c r="F5" s="43"/>
      <c r="G5" s="44"/>
      <c r="H5" s="45"/>
      <c r="I5" s="46"/>
      <c r="J5" s="569" t="s">
        <v>270</v>
      </c>
      <c r="K5" s="494" t="s">
        <v>754</v>
      </c>
      <c r="L5" s="713" t="s">
        <v>782</v>
      </c>
      <c r="M5" s="146">
        <v>19210</v>
      </c>
      <c r="N5" s="87">
        <v>43346</v>
      </c>
      <c r="O5" s="626">
        <v>238</v>
      </c>
      <c r="P5" s="106">
        <v>19220</v>
      </c>
      <c r="Q5" s="623">
        <f t="shared" si="0"/>
        <v>10</v>
      </c>
      <c r="R5" s="721">
        <v>39.799999999999997</v>
      </c>
      <c r="S5" s="438"/>
      <c r="T5" s="438"/>
      <c r="U5" s="45">
        <f t="shared" si="1"/>
        <v>764956</v>
      </c>
      <c r="V5" s="501" t="s">
        <v>67</v>
      </c>
      <c r="W5" s="502">
        <v>43356</v>
      </c>
      <c r="X5" s="503"/>
      <c r="Y5" s="504"/>
      <c r="Z5" s="504"/>
      <c r="AA5" s="504"/>
      <c r="AB5" s="504"/>
      <c r="AC5" s="504"/>
      <c r="AD5" s="58"/>
      <c r="AE5" s="505"/>
      <c r="AF5" s="79"/>
      <c r="AG5" s="504"/>
      <c r="AH5" s="504"/>
      <c r="AI5" s="504"/>
      <c r="AJ5" s="504"/>
      <c r="AK5" s="504"/>
      <c r="AL5" s="504"/>
      <c r="AM5" s="58"/>
      <c r="AN5" s="505"/>
      <c r="AO5" s="79"/>
      <c r="AP5" s="504"/>
      <c r="AQ5" s="504"/>
      <c r="AR5" s="504"/>
      <c r="AS5" s="504"/>
      <c r="AT5" s="504"/>
      <c r="AU5" s="504"/>
      <c r="AV5" s="58"/>
      <c r="AW5" s="505"/>
      <c r="AX5" s="79"/>
      <c r="AY5" s="504"/>
      <c r="AZ5" s="504"/>
      <c r="BA5" s="504"/>
      <c r="BB5" s="504"/>
      <c r="BC5" s="504"/>
      <c r="BD5" s="504"/>
      <c r="BE5" s="58"/>
      <c r="BF5" s="505"/>
      <c r="BG5" s="79"/>
      <c r="BH5" s="504"/>
      <c r="BI5" s="504"/>
      <c r="BJ5" s="504"/>
      <c r="BK5" s="504"/>
      <c r="BL5" s="504"/>
      <c r="BM5" s="504"/>
      <c r="BN5" s="505"/>
      <c r="BO5" s="505"/>
      <c r="BP5" s="79"/>
      <c r="BQ5" s="504"/>
      <c r="BR5" s="504"/>
      <c r="BS5" s="504"/>
      <c r="BT5" s="504"/>
      <c r="BU5" s="504"/>
      <c r="BV5" s="504"/>
      <c r="BW5" s="505"/>
      <c r="BX5" s="505"/>
      <c r="BY5" s="79"/>
      <c r="BZ5" s="504"/>
      <c r="CA5" s="504"/>
      <c r="CB5" s="504"/>
      <c r="CC5" s="504"/>
      <c r="CD5" s="504"/>
      <c r="CE5" s="504"/>
      <c r="CF5" s="505"/>
      <c r="CG5" s="505"/>
      <c r="CH5" s="79"/>
      <c r="CI5" s="504"/>
      <c r="CJ5" s="504"/>
      <c r="CK5" s="504"/>
      <c r="CL5" s="504"/>
      <c r="CM5" s="504"/>
      <c r="CN5" s="504"/>
      <c r="CO5" s="58"/>
      <c r="CP5" s="505"/>
      <c r="CQ5" s="79"/>
      <c r="CR5" s="504"/>
      <c r="CS5" s="504"/>
      <c r="CT5" s="504"/>
      <c r="CU5" s="504"/>
      <c r="CV5" s="504"/>
      <c r="CW5" s="504"/>
      <c r="CX5" s="505"/>
      <c r="CY5" s="505"/>
      <c r="CZ5" s="79"/>
      <c r="DA5" s="504"/>
      <c r="DB5" s="504"/>
      <c r="DC5" s="504"/>
      <c r="DD5" s="504"/>
      <c r="DE5" s="504"/>
      <c r="DF5" s="504"/>
      <c r="DG5" s="505"/>
      <c r="DH5" s="505"/>
      <c r="DI5" s="79"/>
      <c r="DJ5" s="504"/>
      <c r="DK5" s="504"/>
      <c r="DL5" s="504"/>
      <c r="DM5" s="504"/>
      <c r="DN5" s="504"/>
      <c r="DO5" s="504"/>
      <c r="DP5" s="505"/>
      <c r="DQ5" s="505"/>
      <c r="DR5" s="79"/>
      <c r="DS5" s="504"/>
      <c r="DT5" s="504"/>
      <c r="DU5" s="504"/>
      <c r="DV5" s="504"/>
      <c r="DW5" s="504"/>
      <c r="DX5" s="504"/>
      <c r="DY5" s="505"/>
      <c r="DZ5" s="505"/>
      <c r="EA5" s="79"/>
      <c r="EB5" s="504"/>
      <c r="EC5" s="504"/>
      <c r="ED5" s="504"/>
      <c r="EE5" s="504"/>
      <c r="EF5" s="504"/>
      <c r="EG5" s="504"/>
      <c r="EH5" s="505"/>
      <c r="EI5" s="505"/>
      <c r="EJ5" s="79"/>
      <c r="EK5" s="504"/>
      <c r="EL5" s="504"/>
      <c r="EM5" s="504"/>
      <c r="EN5" s="504"/>
      <c r="EO5" s="504"/>
      <c r="EP5" s="504"/>
      <c r="EQ5" s="505"/>
      <c r="ER5" s="505"/>
      <c r="ES5" s="79"/>
      <c r="ET5" s="504"/>
      <c r="EU5" s="504"/>
      <c r="EV5" s="504"/>
      <c r="EW5" s="504"/>
      <c r="EX5" s="504"/>
      <c r="EY5" s="504"/>
      <c r="EZ5" s="505"/>
      <c r="FA5" s="505"/>
      <c r="FB5" s="79"/>
      <c r="FC5" s="504"/>
      <c r="FD5" s="504"/>
      <c r="FE5" s="504"/>
      <c r="FF5" s="504"/>
      <c r="FG5" s="504"/>
      <c r="FH5" s="504"/>
      <c r="FI5" s="505"/>
      <c r="FJ5" s="505"/>
      <c r="FK5" s="79"/>
      <c r="FL5" s="504"/>
      <c r="FM5" s="504"/>
      <c r="FN5" s="504"/>
      <c r="FO5" s="504"/>
      <c r="FP5" s="504"/>
      <c r="FQ5" s="504"/>
      <c r="FR5" s="505"/>
      <c r="FS5" s="505"/>
      <c r="FT5" s="79"/>
      <c r="FU5" s="504"/>
      <c r="FV5" s="504"/>
      <c r="FW5" s="504"/>
      <c r="FX5" s="504"/>
      <c r="FY5" s="504"/>
      <c r="FZ5" s="504"/>
      <c r="GA5" s="505"/>
      <c r="GB5" s="505"/>
      <c r="GC5" s="79"/>
      <c r="GD5" s="504"/>
      <c r="GE5" s="504"/>
      <c r="GF5" s="504"/>
      <c r="GG5" s="504"/>
      <c r="GH5" s="504"/>
      <c r="GI5" s="504"/>
      <c r="GJ5" s="505"/>
      <c r="GK5" s="505"/>
      <c r="GL5" s="79"/>
      <c r="GM5" s="504"/>
      <c r="GN5" s="504"/>
      <c r="GO5" s="504"/>
      <c r="GP5" s="504"/>
      <c r="GQ5" s="504"/>
      <c r="GR5" s="504"/>
      <c r="GS5" s="505"/>
      <c r="GT5" s="505"/>
      <c r="GU5" s="82"/>
      <c r="GV5" s="721"/>
      <c r="GW5" s="637"/>
      <c r="GX5" s="82"/>
      <c r="GY5" s="82"/>
      <c r="GZ5" s="580" t="s">
        <v>881</v>
      </c>
      <c r="HA5" s="83">
        <v>4176</v>
      </c>
    </row>
    <row r="6" spans="1:211" x14ac:dyDescent="0.25">
      <c r="B6" s="40"/>
      <c r="C6" s="40"/>
      <c r="D6" s="41"/>
      <c r="E6" s="42"/>
      <c r="F6" s="43"/>
      <c r="G6" s="44"/>
      <c r="H6" s="45"/>
      <c r="I6" s="46"/>
      <c r="J6" s="574" t="s">
        <v>270</v>
      </c>
      <c r="K6" s="494" t="s">
        <v>755</v>
      </c>
      <c r="L6" s="713" t="s">
        <v>783</v>
      </c>
      <c r="M6" s="146">
        <v>18590</v>
      </c>
      <c r="N6" s="87">
        <v>43347</v>
      </c>
      <c r="O6" s="626">
        <v>239</v>
      </c>
      <c r="P6" s="106">
        <v>18620</v>
      </c>
      <c r="Q6" s="623">
        <f t="shared" si="0"/>
        <v>30</v>
      </c>
      <c r="R6" s="721">
        <v>39.799999999999997</v>
      </c>
      <c r="S6" s="90"/>
      <c r="T6" s="90"/>
      <c r="U6" s="45">
        <f t="shared" si="1"/>
        <v>741076</v>
      </c>
      <c r="V6" s="91" t="s">
        <v>67</v>
      </c>
      <c r="W6" s="92">
        <v>43357</v>
      </c>
      <c r="X6" s="93"/>
      <c r="Y6" s="94"/>
      <c r="Z6" s="94"/>
      <c r="AA6" s="94"/>
      <c r="AB6" s="94"/>
      <c r="AC6" s="94"/>
      <c r="AD6" s="95"/>
      <c r="AE6" s="96"/>
      <c r="AF6" s="97"/>
      <c r="AG6" s="94"/>
      <c r="AH6" s="94"/>
      <c r="AI6" s="94"/>
      <c r="AJ6" s="94"/>
      <c r="AK6" s="94"/>
      <c r="AL6" s="94"/>
      <c r="AM6" s="95"/>
      <c r="AN6" s="96"/>
      <c r="AO6" s="97"/>
      <c r="AP6" s="94"/>
      <c r="AQ6" s="94"/>
      <c r="AR6" s="94"/>
      <c r="AS6" s="94"/>
      <c r="AT6" s="94"/>
      <c r="AU6" s="94"/>
      <c r="AV6" s="95"/>
      <c r="AW6" s="96"/>
      <c r="AX6" s="97"/>
      <c r="AY6" s="94"/>
      <c r="AZ6" s="94"/>
      <c r="BA6" s="94"/>
      <c r="BB6" s="94"/>
      <c r="BC6" s="94"/>
      <c r="BD6" s="94"/>
      <c r="BE6" s="95"/>
      <c r="BF6" s="96"/>
      <c r="BG6" s="97"/>
      <c r="BH6" s="94"/>
      <c r="BI6" s="94"/>
      <c r="BJ6" s="94"/>
      <c r="BK6" s="94"/>
      <c r="BL6" s="94"/>
      <c r="BM6" s="94"/>
      <c r="BN6" s="96"/>
      <c r="BO6" s="96"/>
      <c r="BP6" s="97"/>
      <c r="BQ6" s="94"/>
      <c r="BR6" s="94"/>
      <c r="BS6" s="94"/>
      <c r="BT6" s="94"/>
      <c r="BU6" s="94"/>
      <c r="BV6" s="94"/>
      <c r="BW6" s="96"/>
      <c r="BX6" s="96"/>
      <c r="BY6" s="97"/>
      <c r="BZ6" s="94"/>
      <c r="CA6" s="94"/>
      <c r="CB6" s="94"/>
      <c r="CC6" s="94"/>
      <c r="CD6" s="94"/>
      <c r="CE6" s="94"/>
      <c r="CF6" s="96"/>
      <c r="CG6" s="96"/>
      <c r="CH6" s="97"/>
      <c r="CI6" s="94"/>
      <c r="CJ6" s="94"/>
      <c r="CK6" s="94"/>
      <c r="CL6" s="94"/>
      <c r="CM6" s="94"/>
      <c r="CN6" s="94"/>
      <c r="CO6" s="95"/>
      <c r="CP6" s="96"/>
      <c r="CQ6" s="97"/>
      <c r="CR6" s="94"/>
      <c r="CS6" s="94"/>
      <c r="CT6" s="94"/>
      <c r="CU6" s="94"/>
      <c r="CV6" s="94"/>
      <c r="CW6" s="94"/>
      <c r="CX6" s="96"/>
      <c r="CY6" s="96"/>
      <c r="CZ6" s="97"/>
      <c r="DA6" s="94"/>
      <c r="DB6" s="94"/>
      <c r="DC6" s="94"/>
      <c r="DD6" s="94"/>
      <c r="DE6" s="94"/>
      <c r="DF6" s="94"/>
      <c r="DG6" s="96"/>
      <c r="DH6" s="96"/>
      <c r="DI6" s="97"/>
      <c r="DJ6" s="94"/>
      <c r="DK6" s="94"/>
      <c r="DL6" s="94"/>
      <c r="DM6" s="94"/>
      <c r="DN6" s="94"/>
      <c r="DO6" s="94"/>
      <c r="DP6" s="96"/>
      <c r="DQ6" s="96"/>
      <c r="DR6" s="97"/>
      <c r="DS6" s="94"/>
      <c r="DT6" s="94"/>
      <c r="DU6" s="94"/>
      <c r="DV6" s="94"/>
      <c r="DW6" s="94"/>
      <c r="DX6" s="94"/>
      <c r="DY6" s="96"/>
      <c r="DZ6" s="96"/>
      <c r="EA6" s="97"/>
      <c r="EB6" s="94"/>
      <c r="EC6" s="94"/>
      <c r="ED6" s="94"/>
      <c r="EE6" s="94"/>
      <c r="EF6" s="94"/>
      <c r="EG6" s="94"/>
      <c r="EH6" s="96"/>
      <c r="EI6" s="96"/>
      <c r="EJ6" s="97"/>
      <c r="EK6" s="94"/>
      <c r="EL6" s="94"/>
      <c r="EM6" s="94"/>
      <c r="EN6" s="94"/>
      <c r="EO6" s="94"/>
      <c r="EP6" s="94"/>
      <c r="EQ6" s="96"/>
      <c r="ER6" s="96"/>
      <c r="ES6" s="97"/>
      <c r="ET6" s="94"/>
      <c r="EU6" s="94"/>
      <c r="EV6" s="94"/>
      <c r="EW6" s="94"/>
      <c r="EX6" s="94"/>
      <c r="EY6" s="94"/>
      <c r="EZ6" s="96"/>
      <c r="FA6" s="96"/>
      <c r="FB6" s="97"/>
      <c r="FC6" s="94"/>
      <c r="FD6" s="94"/>
      <c r="FE6" s="94"/>
      <c r="FF6" s="94"/>
      <c r="FG6" s="94"/>
      <c r="FH6" s="94"/>
      <c r="FI6" s="96"/>
      <c r="FJ6" s="96"/>
      <c r="FK6" s="97"/>
      <c r="FL6" s="94"/>
      <c r="FM6" s="94"/>
      <c r="FN6" s="94"/>
      <c r="FO6" s="94"/>
      <c r="FP6" s="94"/>
      <c r="FQ6" s="94"/>
      <c r="FR6" s="96"/>
      <c r="FS6" s="96"/>
      <c r="FT6" s="97"/>
      <c r="FU6" s="94"/>
      <c r="FV6" s="94"/>
      <c r="FW6" s="94"/>
      <c r="FX6" s="94"/>
      <c r="FY6" s="94"/>
      <c r="FZ6" s="94"/>
      <c r="GA6" s="96"/>
      <c r="GB6" s="96"/>
      <c r="GC6" s="97"/>
      <c r="GD6" s="94"/>
      <c r="GE6" s="94"/>
      <c r="GF6" s="94"/>
      <c r="GG6" s="94"/>
      <c r="GH6" s="94"/>
      <c r="GI6" s="94"/>
      <c r="GJ6" s="96"/>
      <c r="GK6" s="96"/>
      <c r="GL6" s="97"/>
      <c r="GM6" s="94"/>
      <c r="GN6" s="94"/>
      <c r="GO6" s="94"/>
      <c r="GP6" s="94"/>
      <c r="GQ6" s="94"/>
      <c r="GR6" s="94"/>
      <c r="GS6" s="96"/>
      <c r="GT6" s="96"/>
      <c r="GU6" s="101"/>
      <c r="GV6" s="721"/>
      <c r="GW6" s="222"/>
      <c r="GX6" s="101"/>
      <c r="GY6" s="101"/>
      <c r="GZ6" s="625" t="s">
        <v>881</v>
      </c>
      <c r="HA6" s="102">
        <v>4176</v>
      </c>
    </row>
    <row r="7" spans="1:211" ht="15.75" customHeight="1" x14ac:dyDescent="0.25">
      <c r="B7" s="40"/>
      <c r="C7" s="40"/>
      <c r="D7" s="41"/>
      <c r="E7" s="42"/>
      <c r="F7" s="43"/>
      <c r="G7" s="44"/>
      <c r="H7" s="45"/>
      <c r="I7" s="46"/>
      <c r="J7" s="519" t="s">
        <v>270</v>
      </c>
      <c r="K7" s="495" t="s">
        <v>727</v>
      </c>
      <c r="L7" s="714" t="s">
        <v>784</v>
      </c>
      <c r="M7" s="72">
        <v>18070</v>
      </c>
      <c r="N7" s="73">
        <v>43348</v>
      </c>
      <c r="O7" s="496">
        <v>241</v>
      </c>
      <c r="P7" s="75">
        <v>18080</v>
      </c>
      <c r="Q7" s="623">
        <f t="shared" si="0"/>
        <v>10</v>
      </c>
      <c r="R7" s="77">
        <v>39.799999999999997</v>
      </c>
      <c r="S7" s="78"/>
      <c r="T7" s="78"/>
      <c r="U7" s="45">
        <f t="shared" si="1"/>
        <v>719584</v>
      </c>
      <c r="V7" s="91" t="s">
        <v>67</v>
      </c>
      <c r="W7" s="92">
        <v>43360</v>
      </c>
      <c r="X7" s="93" t="s">
        <v>313</v>
      </c>
      <c r="Y7" s="94"/>
      <c r="Z7" s="94"/>
      <c r="AA7" s="94"/>
      <c r="AB7" s="94"/>
      <c r="AC7" s="94"/>
      <c r="AD7" s="95"/>
      <c r="AE7" s="96"/>
      <c r="AF7" s="97"/>
      <c r="AG7" s="94"/>
      <c r="AH7" s="94"/>
      <c r="AI7" s="94"/>
      <c r="AJ7" s="94"/>
      <c r="AK7" s="94"/>
      <c r="AL7" s="94"/>
      <c r="AM7" s="95"/>
      <c r="AN7" s="96"/>
      <c r="AO7" s="97"/>
      <c r="AP7" s="94"/>
      <c r="AQ7" s="94"/>
      <c r="AR7" s="94"/>
      <c r="AS7" s="94"/>
      <c r="AT7" s="94"/>
      <c r="AU7" s="94"/>
      <c r="AV7" s="95"/>
      <c r="AW7" s="96"/>
      <c r="AX7" s="97"/>
      <c r="AY7" s="94"/>
      <c r="AZ7" s="94"/>
      <c r="BA7" s="94"/>
      <c r="BB7" s="94"/>
      <c r="BC7" s="94"/>
      <c r="BD7" s="94"/>
      <c r="BE7" s="95"/>
      <c r="BF7" s="96"/>
      <c r="BG7" s="97"/>
      <c r="BH7" s="94"/>
      <c r="BI7" s="94"/>
      <c r="BJ7" s="94"/>
      <c r="BK7" s="94"/>
      <c r="BL7" s="94"/>
      <c r="BM7" s="94"/>
      <c r="BN7" s="96"/>
      <c r="BO7" s="96"/>
      <c r="BP7" s="97"/>
      <c r="BQ7" s="94"/>
      <c r="BR7" s="94"/>
      <c r="BS7" s="94"/>
      <c r="BT7" s="94"/>
      <c r="BU7" s="94"/>
      <c r="BV7" s="94"/>
      <c r="BW7" s="96"/>
      <c r="BX7" s="96"/>
      <c r="BY7" s="97"/>
      <c r="BZ7" s="94"/>
      <c r="CA7" s="94"/>
      <c r="CB7" s="94"/>
      <c r="CC7" s="94"/>
      <c r="CD7" s="94"/>
      <c r="CE7" s="94"/>
      <c r="CF7" s="96"/>
      <c r="CG7" s="96"/>
      <c r="CH7" s="97"/>
      <c r="CI7" s="94"/>
      <c r="CJ7" s="94"/>
      <c r="CK7" s="94"/>
      <c r="CL7" s="94"/>
      <c r="CM7" s="94"/>
      <c r="CN7" s="94"/>
      <c r="CO7" s="95"/>
      <c r="CP7" s="96"/>
      <c r="CQ7" s="97"/>
      <c r="CR7" s="94"/>
      <c r="CS7" s="94"/>
      <c r="CT7" s="94"/>
      <c r="CU7" s="94"/>
      <c r="CV7" s="94"/>
      <c r="CW7" s="94"/>
      <c r="CX7" s="96"/>
      <c r="CY7" s="96"/>
      <c r="CZ7" s="97"/>
      <c r="DA7" s="94"/>
      <c r="DB7" s="94"/>
      <c r="DC7" s="94"/>
      <c r="DD7" s="94"/>
      <c r="DE7" s="94"/>
      <c r="DF7" s="94"/>
      <c r="DG7" s="96"/>
      <c r="DH7" s="96"/>
      <c r="DI7" s="97"/>
      <c r="DJ7" s="94"/>
      <c r="DK7" s="94"/>
      <c r="DL7" s="94"/>
      <c r="DM7" s="94"/>
      <c r="DN7" s="94"/>
      <c r="DO7" s="94"/>
      <c r="DP7" s="96"/>
      <c r="DQ7" s="96"/>
      <c r="DR7" s="97"/>
      <c r="DS7" s="94"/>
      <c r="DT7" s="94"/>
      <c r="DU7" s="94"/>
      <c r="DV7" s="94"/>
      <c r="DW7" s="94"/>
      <c r="DX7" s="94"/>
      <c r="DY7" s="96"/>
      <c r="DZ7" s="96"/>
      <c r="EA7" s="97"/>
      <c r="EB7" s="94"/>
      <c r="EC7" s="94"/>
      <c r="ED7" s="94"/>
      <c r="EE7" s="94"/>
      <c r="EF7" s="94"/>
      <c r="EG7" s="94"/>
      <c r="EH7" s="96"/>
      <c r="EI7" s="96"/>
      <c r="EJ7" s="97"/>
      <c r="EK7" s="94"/>
      <c r="EL7" s="94"/>
      <c r="EM7" s="94"/>
      <c r="EN7" s="94"/>
      <c r="EO7" s="94"/>
      <c r="EP7" s="94"/>
      <c r="EQ7" s="96"/>
      <c r="ER7" s="96"/>
      <c r="ES7" s="97"/>
      <c r="ET7" s="94"/>
      <c r="EU7" s="94"/>
      <c r="EV7" s="94"/>
      <c r="EW7" s="94"/>
      <c r="EX7" s="94"/>
      <c r="EY7" s="94"/>
      <c r="EZ7" s="96"/>
      <c r="FA7" s="96"/>
      <c r="FB7" s="97"/>
      <c r="FC7" s="94"/>
      <c r="FD7" s="94"/>
      <c r="FE7" s="94"/>
      <c r="FF7" s="94"/>
      <c r="FG7" s="94"/>
      <c r="FH7" s="94"/>
      <c r="FI7" s="96"/>
      <c r="FJ7" s="96"/>
      <c r="FK7" s="97"/>
      <c r="FL7" s="94"/>
      <c r="FM7" s="94"/>
      <c r="FN7" s="94"/>
      <c r="FO7" s="94"/>
      <c r="FP7" s="94"/>
      <c r="FQ7" s="94"/>
      <c r="FR7" s="96"/>
      <c r="FS7" s="96"/>
      <c r="FT7" s="97"/>
      <c r="FU7" s="94"/>
      <c r="FV7" s="94"/>
      <c r="FW7" s="94"/>
      <c r="FX7" s="94"/>
      <c r="FY7" s="94"/>
      <c r="FZ7" s="94"/>
      <c r="GA7" s="96"/>
      <c r="GB7" s="96"/>
      <c r="GC7" s="97"/>
      <c r="GD7" s="94"/>
      <c r="GE7" s="94"/>
      <c r="GF7" s="94"/>
      <c r="GG7" s="94"/>
      <c r="GH7" s="94"/>
      <c r="GI7" s="94"/>
      <c r="GJ7" s="96"/>
      <c r="GK7" s="96"/>
      <c r="GL7" s="97"/>
      <c r="GM7" s="94"/>
      <c r="GN7" s="94"/>
      <c r="GO7" s="94"/>
      <c r="GP7" s="94"/>
      <c r="GQ7" s="94"/>
      <c r="GR7" s="94"/>
      <c r="GS7" s="96"/>
      <c r="GT7" s="96"/>
      <c r="GU7" s="101"/>
      <c r="GV7" s="721"/>
      <c r="GW7" s="100"/>
      <c r="GX7" s="101"/>
      <c r="GY7" s="101"/>
      <c r="GZ7" s="625" t="s">
        <v>881</v>
      </c>
      <c r="HA7" s="102">
        <v>4176</v>
      </c>
    </row>
    <row r="8" spans="1:211" ht="18.75" x14ac:dyDescent="0.3">
      <c r="B8" s="40"/>
      <c r="C8" s="40"/>
      <c r="D8" s="41"/>
      <c r="E8" s="42"/>
      <c r="F8" s="43"/>
      <c r="G8" s="44"/>
      <c r="H8" s="45"/>
      <c r="I8" s="46"/>
      <c r="J8" s="381" t="s">
        <v>756</v>
      </c>
      <c r="K8" s="494" t="s">
        <v>743</v>
      </c>
      <c r="L8" s="713" t="s">
        <v>785</v>
      </c>
      <c r="M8" s="86">
        <v>18880</v>
      </c>
      <c r="N8" s="87">
        <v>43349</v>
      </c>
      <c r="O8" s="88" t="s">
        <v>806</v>
      </c>
      <c r="P8" s="89">
        <v>29830</v>
      </c>
      <c r="Q8" s="76">
        <f t="shared" si="0"/>
        <v>10950</v>
      </c>
      <c r="R8" s="721">
        <v>30.5</v>
      </c>
      <c r="S8" s="90"/>
      <c r="T8" s="90"/>
      <c r="U8" s="45">
        <f>R8*P8</f>
        <v>909815</v>
      </c>
      <c r="V8" s="91" t="s">
        <v>67</v>
      </c>
      <c r="W8" s="92">
        <v>43367</v>
      </c>
      <c r="X8" s="93">
        <v>20796.48</v>
      </c>
      <c r="Y8" s="94"/>
      <c r="Z8" s="94"/>
      <c r="AA8" s="94"/>
      <c r="AB8" s="94"/>
      <c r="AC8" s="94"/>
      <c r="AD8" s="95"/>
      <c r="AE8" s="96"/>
      <c r="AF8" s="97"/>
      <c r="AG8" s="94"/>
      <c r="AH8" s="94"/>
      <c r="AI8" s="94"/>
      <c r="AJ8" s="94"/>
      <c r="AK8" s="94"/>
      <c r="AL8" s="94"/>
      <c r="AM8" s="95"/>
      <c r="AN8" s="96"/>
      <c r="AO8" s="97"/>
      <c r="AP8" s="94"/>
      <c r="AQ8" s="94"/>
      <c r="AR8" s="94"/>
      <c r="AS8" s="94"/>
      <c r="AT8" s="94"/>
      <c r="AU8" s="94"/>
      <c r="AV8" s="95"/>
      <c r="AW8" s="96"/>
      <c r="AX8" s="97"/>
      <c r="AY8" s="94"/>
      <c r="AZ8" s="94"/>
      <c r="BA8" s="94"/>
      <c r="BB8" s="94"/>
      <c r="BC8" s="94"/>
      <c r="BD8" s="94"/>
      <c r="BE8" s="95"/>
      <c r="BF8" s="96"/>
      <c r="BG8" s="97"/>
      <c r="BH8" s="94"/>
      <c r="BI8" s="94"/>
      <c r="BJ8" s="94"/>
      <c r="BK8" s="94"/>
      <c r="BL8" s="94"/>
      <c r="BM8" s="94"/>
      <c r="BN8" s="96"/>
      <c r="BO8" s="96"/>
      <c r="BP8" s="97"/>
      <c r="BQ8" s="94"/>
      <c r="BR8" s="94"/>
      <c r="BS8" s="94"/>
      <c r="BT8" s="94"/>
      <c r="BU8" s="94"/>
      <c r="BV8" s="94"/>
      <c r="BW8" s="96"/>
      <c r="BX8" s="96"/>
      <c r="BY8" s="97"/>
      <c r="BZ8" s="94"/>
      <c r="CA8" s="94"/>
      <c r="CB8" s="94"/>
      <c r="CC8" s="94"/>
      <c r="CD8" s="94"/>
      <c r="CE8" s="94"/>
      <c r="CF8" s="96"/>
      <c r="CG8" s="96"/>
      <c r="CH8" s="97"/>
      <c r="CI8" s="94"/>
      <c r="CJ8" s="94"/>
      <c r="CK8" s="94"/>
      <c r="CL8" s="94"/>
      <c r="CM8" s="94"/>
      <c r="CN8" s="94"/>
      <c r="CO8" s="95"/>
      <c r="CP8" s="96"/>
      <c r="CQ8" s="97"/>
      <c r="CR8" s="94"/>
      <c r="CS8" s="94"/>
      <c r="CT8" s="94"/>
      <c r="CU8" s="94"/>
      <c r="CV8" s="94"/>
      <c r="CW8" s="94"/>
      <c r="CX8" s="96"/>
      <c r="CY8" s="96"/>
      <c r="CZ8" s="97"/>
      <c r="DA8" s="94"/>
      <c r="DB8" s="94"/>
      <c r="DC8" s="94"/>
      <c r="DD8" s="94"/>
      <c r="DE8" s="94"/>
      <c r="DF8" s="94"/>
      <c r="DG8" s="96"/>
      <c r="DH8" s="96"/>
      <c r="DI8" s="97"/>
      <c r="DJ8" s="94"/>
      <c r="DK8" s="94"/>
      <c r="DL8" s="94"/>
      <c r="DM8" s="94"/>
      <c r="DN8" s="94"/>
      <c r="DO8" s="94"/>
      <c r="DP8" s="96"/>
      <c r="DQ8" s="96"/>
      <c r="DR8" s="97"/>
      <c r="DS8" s="94"/>
      <c r="DT8" s="94"/>
      <c r="DU8" s="94"/>
      <c r="DV8" s="94"/>
      <c r="DW8" s="94"/>
      <c r="DX8" s="94"/>
      <c r="DY8" s="96"/>
      <c r="DZ8" s="96"/>
      <c r="EA8" s="97"/>
      <c r="EB8" s="94"/>
      <c r="EC8" s="94"/>
      <c r="ED8" s="94"/>
      <c r="EE8" s="94"/>
      <c r="EF8" s="94"/>
      <c r="EG8" s="94"/>
      <c r="EH8" s="96"/>
      <c r="EI8" s="96"/>
      <c r="EJ8" s="97"/>
      <c r="EK8" s="94"/>
      <c r="EL8" s="94"/>
      <c r="EM8" s="94"/>
      <c r="EN8" s="94"/>
      <c r="EO8" s="94"/>
      <c r="EP8" s="94"/>
      <c r="EQ8" s="96"/>
      <c r="ER8" s="96"/>
      <c r="ES8" s="97"/>
      <c r="ET8" s="94"/>
      <c r="EU8" s="94"/>
      <c r="EV8" s="94"/>
      <c r="EW8" s="94"/>
      <c r="EX8" s="94"/>
      <c r="EY8" s="94"/>
      <c r="EZ8" s="96"/>
      <c r="FA8" s="96"/>
      <c r="FB8" s="97"/>
      <c r="FC8" s="94"/>
      <c r="FD8" s="94"/>
      <c r="FE8" s="94"/>
      <c r="FF8" s="94"/>
      <c r="FG8" s="94"/>
      <c r="FH8" s="94"/>
      <c r="FI8" s="96"/>
      <c r="FJ8" s="96"/>
      <c r="FK8" s="97"/>
      <c r="FL8" s="94"/>
      <c r="FM8" s="94"/>
      <c r="FN8" s="94"/>
      <c r="FO8" s="94"/>
      <c r="FP8" s="94"/>
      <c r="FQ8" s="94"/>
      <c r="FR8" s="96"/>
      <c r="FS8" s="96"/>
      <c r="FT8" s="97"/>
      <c r="FU8" s="94"/>
      <c r="FV8" s="94"/>
      <c r="FW8" s="94"/>
      <c r="FX8" s="94"/>
      <c r="FY8" s="94"/>
      <c r="FZ8" s="94"/>
      <c r="GA8" s="96"/>
      <c r="GB8" s="96"/>
      <c r="GC8" s="97"/>
      <c r="GD8" s="94"/>
      <c r="GE8" s="94"/>
      <c r="GF8" s="94"/>
      <c r="GG8" s="94"/>
      <c r="GH8" s="94"/>
      <c r="GI8" s="94"/>
      <c r="GJ8" s="96"/>
      <c r="GK8" s="96"/>
      <c r="GL8" s="97"/>
      <c r="GM8" s="94"/>
      <c r="GN8" s="94"/>
      <c r="GO8" s="94"/>
      <c r="GP8" s="94"/>
      <c r="GQ8" s="94"/>
      <c r="GR8" s="94"/>
      <c r="GS8" s="96"/>
      <c r="GT8" s="96"/>
      <c r="GU8" s="101">
        <v>43367</v>
      </c>
      <c r="GV8" s="99"/>
      <c r="GW8" s="100"/>
      <c r="GX8" s="101"/>
      <c r="GY8" s="101"/>
      <c r="GZ8" s="582" t="s">
        <v>881</v>
      </c>
      <c r="HA8" s="102">
        <v>4176</v>
      </c>
    </row>
    <row r="9" spans="1:211" ht="18.75" x14ac:dyDescent="0.3">
      <c r="B9" s="40"/>
      <c r="C9" s="40"/>
      <c r="D9" s="41"/>
      <c r="E9" s="42"/>
      <c r="F9" s="43"/>
      <c r="G9" s="44"/>
      <c r="H9" s="45"/>
      <c r="I9" s="46"/>
      <c r="J9" s="125" t="s">
        <v>757</v>
      </c>
      <c r="K9" s="494" t="s">
        <v>325</v>
      </c>
      <c r="L9" s="713" t="s">
        <v>785</v>
      </c>
      <c r="M9" s="86">
        <v>12570</v>
      </c>
      <c r="N9" s="87">
        <v>43349</v>
      </c>
      <c r="O9" s="88" t="s">
        <v>797</v>
      </c>
      <c r="P9" s="89">
        <v>9540</v>
      </c>
      <c r="Q9" s="76">
        <f t="shared" si="0"/>
        <v>-3030</v>
      </c>
      <c r="R9" s="721">
        <v>30.5</v>
      </c>
      <c r="S9" s="853"/>
      <c r="T9" s="854"/>
      <c r="U9" s="45">
        <f>R9*P9</f>
        <v>290970</v>
      </c>
      <c r="V9" s="91" t="s">
        <v>67</v>
      </c>
      <c r="W9" s="92">
        <v>43363</v>
      </c>
      <c r="X9" s="93">
        <v>6681.6</v>
      </c>
      <c r="Y9" s="94"/>
      <c r="Z9" s="94"/>
      <c r="AA9" s="94"/>
      <c r="AB9" s="94"/>
      <c r="AC9" s="94"/>
      <c r="AD9" s="95"/>
      <c r="AE9" s="96"/>
      <c r="AF9" s="97"/>
      <c r="AG9" s="94"/>
      <c r="AH9" s="94"/>
      <c r="AI9" s="94"/>
      <c r="AJ9" s="94"/>
      <c r="AK9" s="94"/>
      <c r="AL9" s="94"/>
      <c r="AM9" s="95"/>
      <c r="AN9" s="96"/>
      <c r="AO9" s="97"/>
      <c r="AP9" s="94"/>
      <c r="AQ9" s="94"/>
      <c r="AR9" s="94"/>
      <c r="AS9" s="94"/>
      <c r="AT9" s="94"/>
      <c r="AU9" s="94"/>
      <c r="AV9" s="95"/>
      <c r="AW9" s="96"/>
      <c r="AX9" s="97"/>
      <c r="AY9" s="94"/>
      <c r="AZ9" s="94"/>
      <c r="BA9" s="94"/>
      <c r="BB9" s="94"/>
      <c r="BC9" s="94"/>
      <c r="BD9" s="94"/>
      <c r="BE9" s="95"/>
      <c r="BF9" s="96"/>
      <c r="BG9" s="97"/>
      <c r="BH9" s="94"/>
      <c r="BI9" s="94"/>
      <c r="BJ9" s="94"/>
      <c r="BK9" s="94"/>
      <c r="BL9" s="94"/>
      <c r="BM9" s="94"/>
      <c r="BN9" s="96"/>
      <c r="BO9" s="96"/>
      <c r="BP9" s="97"/>
      <c r="BQ9" s="94"/>
      <c r="BR9" s="94"/>
      <c r="BS9" s="94"/>
      <c r="BT9" s="94"/>
      <c r="BU9" s="94"/>
      <c r="BV9" s="94"/>
      <c r="BW9" s="96"/>
      <c r="BX9" s="96"/>
      <c r="BY9" s="97"/>
      <c r="BZ9" s="94"/>
      <c r="CA9" s="94"/>
      <c r="CB9" s="94"/>
      <c r="CC9" s="94"/>
      <c r="CD9" s="94"/>
      <c r="CE9" s="94"/>
      <c r="CF9" s="96"/>
      <c r="CG9" s="96"/>
      <c r="CH9" s="97"/>
      <c r="CI9" s="94"/>
      <c r="CJ9" s="94"/>
      <c r="CK9" s="94"/>
      <c r="CL9" s="94"/>
      <c r="CM9" s="94"/>
      <c r="CN9" s="94"/>
      <c r="CO9" s="95"/>
      <c r="CP9" s="96"/>
      <c r="CQ9" s="97"/>
      <c r="CR9" s="94"/>
      <c r="CS9" s="94"/>
      <c r="CT9" s="94"/>
      <c r="CU9" s="94"/>
      <c r="CV9" s="94"/>
      <c r="CW9" s="94"/>
      <c r="CX9" s="96"/>
      <c r="CY9" s="96"/>
      <c r="CZ9" s="97"/>
      <c r="DA9" s="94"/>
      <c r="DB9" s="94"/>
      <c r="DC9" s="94"/>
      <c r="DD9" s="94"/>
      <c r="DE9" s="94"/>
      <c r="DF9" s="94"/>
      <c r="DG9" s="96"/>
      <c r="DH9" s="96"/>
      <c r="DI9" s="97"/>
      <c r="DJ9" s="94"/>
      <c r="DK9" s="94"/>
      <c r="DL9" s="94"/>
      <c r="DM9" s="94"/>
      <c r="DN9" s="94"/>
      <c r="DO9" s="94"/>
      <c r="DP9" s="96"/>
      <c r="DQ9" s="96"/>
      <c r="DR9" s="97"/>
      <c r="DS9" s="94"/>
      <c r="DT9" s="94"/>
      <c r="DU9" s="94"/>
      <c r="DV9" s="94"/>
      <c r="DW9" s="94"/>
      <c r="DX9" s="94"/>
      <c r="DY9" s="96"/>
      <c r="DZ9" s="96"/>
      <c r="EA9" s="97"/>
      <c r="EB9" s="94"/>
      <c r="EC9" s="94"/>
      <c r="ED9" s="94"/>
      <c r="EE9" s="94"/>
      <c r="EF9" s="94"/>
      <c r="EG9" s="94"/>
      <c r="EH9" s="96"/>
      <c r="EI9" s="96"/>
      <c r="EJ9" s="97"/>
      <c r="EK9" s="94"/>
      <c r="EL9" s="94"/>
      <c r="EM9" s="94"/>
      <c r="EN9" s="94"/>
      <c r="EO9" s="94"/>
      <c r="EP9" s="94"/>
      <c r="EQ9" s="96"/>
      <c r="ER9" s="96"/>
      <c r="ES9" s="97"/>
      <c r="ET9" s="94"/>
      <c r="EU9" s="94"/>
      <c r="EV9" s="94"/>
      <c r="EW9" s="94"/>
      <c r="EX9" s="94"/>
      <c r="EY9" s="94"/>
      <c r="EZ9" s="96"/>
      <c r="FA9" s="96"/>
      <c r="FB9" s="97"/>
      <c r="FC9" s="94"/>
      <c r="FD9" s="94"/>
      <c r="FE9" s="94"/>
      <c r="FF9" s="94"/>
      <c r="FG9" s="94"/>
      <c r="FH9" s="94"/>
      <c r="FI9" s="96"/>
      <c r="FJ9" s="96"/>
      <c r="FK9" s="97"/>
      <c r="FL9" s="94"/>
      <c r="FM9" s="94"/>
      <c r="FN9" s="94"/>
      <c r="FO9" s="94"/>
      <c r="FP9" s="94"/>
      <c r="FQ9" s="94"/>
      <c r="FR9" s="96"/>
      <c r="FS9" s="96"/>
      <c r="FT9" s="97"/>
      <c r="FU9" s="94"/>
      <c r="FV9" s="94"/>
      <c r="FW9" s="94"/>
      <c r="FX9" s="94"/>
      <c r="FY9" s="94"/>
      <c r="FZ9" s="94"/>
      <c r="GA9" s="96"/>
      <c r="GB9" s="96"/>
      <c r="GC9" s="97"/>
      <c r="GD9" s="94"/>
      <c r="GE9" s="94"/>
      <c r="GF9" s="94"/>
      <c r="GG9" s="94"/>
      <c r="GH9" s="94"/>
      <c r="GI9" s="94"/>
      <c r="GJ9" s="96"/>
      <c r="GK9" s="96"/>
      <c r="GL9" s="97"/>
      <c r="GM9" s="94"/>
      <c r="GN9" s="94"/>
      <c r="GO9" s="94"/>
      <c r="GP9" s="94"/>
      <c r="GQ9" s="94"/>
      <c r="GR9" s="94"/>
      <c r="GS9" s="96"/>
      <c r="GT9" s="96"/>
      <c r="GU9" s="101">
        <v>43363</v>
      </c>
      <c r="GV9" s="99">
        <v>18928</v>
      </c>
      <c r="GW9" s="103" t="s">
        <v>768</v>
      </c>
      <c r="GX9" s="101"/>
      <c r="GY9" s="101"/>
      <c r="GZ9" s="582" t="s">
        <v>881</v>
      </c>
      <c r="HA9" s="102">
        <v>2320</v>
      </c>
    </row>
    <row r="10" spans="1:211" x14ac:dyDescent="0.25">
      <c r="B10" s="40"/>
      <c r="C10" s="40"/>
      <c r="D10" s="41"/>
      <c r="E10" s="42"/>
      <c r="F10" s="43"/>
      <c r="G10" s="44"/>
      <c r="H10" s="45"/>
      <c r="I10" s="46"/>
      <c r="J10" s="104" t="s">
        <v>32</v>
      </c>
      <c r="K10" s="494" t="s">
        <v>42</v>
      </c>
      <c r="L10" s="713" t="s">
        <v>786</v>
      </c>
      <c r="M10" s="86">
        <v>13150</v>
      </c>
      <c r="N10" s="87">
        <v>43350</v>
      </c>
      <c r="O10" s="88" t="s">
        <v>798</v>
      </c>
      <c r="P10" s="106">
        <v>15710</v>
      </c>
      <c r="Q10" s="76">
        <f t="shared" si="0"/>
        <v>2560</v>
      </c>
      <c r="R10" s="99">
        <v>30.5</v>
      </c>
      <c r="S10" s="90"/>
      <c r="T10" s="90"/>
      <c r="U10" s="45">
        <f t="shared" ref="U10:U95" si="2">R10*P10</f>
        <v>479155</v>
      </c>
      <c r="V10" s="107" t="s">
        <v>67</v>
      </c>
      <c r="W10" s="108">
        <v>43363</v>
      </c>
      <c r="X10" s="109">
        <v>10857.6</v>
      </c>
      <c r="Y10" s="110"/>
      <c r="Z10" s="110"/>
      <c r="AA10" s="110"/>
      <c r="AB10" s="110"/>
      <c r="AC10" s="110"/>
      <c r="AD10" s="95"/>
      <c r="AE10" s="96"/>
      <c r="AF10" s="111"/>
      <c r="AG10" s="110"/>
      <c r="AH10" s="110"/>
      <c r="AI10" s="110"/>
      <c r="AJ10" s="110"/>
      <c r="AK10" s="110"/>
      <c r="AL10" s="110"/>
      <c r="AM10" s="95"/>
      <c r="AN10" s="96"/>
      <c r="AO10" s="111"/>
      <c r="AP10" s="110"/>
      <c r="AQ10" s="110"/>
      <c r="AR10" s="110"/>
      <c r="AS10" s="110"/>
      <c r="AT10" s="110"/>
      <c r="AU10" s="110"/>
      <c r="AV10" s="95"/>
      <c r="AW10" s="96"/>
      <c r="AX10" s="111"/>
      <c r="AY10" s="110"/>
      <c r="AZ10" s="110"/>
      <c r="BA10" s="110"/>
      <c r="BB10" s="110"/>
      <c r="BC10" s="110"/>
      <c r="BD10" s="110"/>
      <c r="BE10" s="95"/>
      <c r="BF10" s="96"/>
      <c r="BG10" s="111"/>
      <c r="BH10" s="110"/>
      <c r="BI10" s="110"/>
      <c r="BJ10" s="110"/>
      <c r="BK10" s="110"/>
      <c r="BL10" s="110"/>
      <c r="BM10" s="110"/>
      <c r="BN10" s="96"/>
      <c r="BO10" s="96"/>
      <c r="BP10" s="111"/>
      <c r="BQ10" s="110"/>
      <c r="BR10" s="110"/>
      <c r="BS10" s="110"/>
      <c r="BT10" s="110"/>
      <c r="BU10" s="110"/>
      <c r="BV10" s="110"/>
      <c r="BW10" s="96"/>
      <c r="BX10" s="96"/>
      <c r="BY10" s="111"/>
      <c r="BZ10" s="110"/>
      <c r="CA10" s="110"/>
      <c r="CB10" s="110"/>
      <c r="CC10" s="110"/>
      <c r="CD10" s="110"/>
      <c r="CE10" s="110"/>
      <c r="CF10" s="96"/>
      <c r="CG10" s="96"/>
      <c r="CH10" s="111"/>
      <c r="CI10" s="110"/>
      <c r="CJ10" s="110"/>
      <c r="CK10" s="110"/>
      <c r="CL10" s="110"/>
      <c r="CM10" s="110"/>
      <c r="CN10" s="110"/>
      <c r="CO10" s="95"/>
      <c r="CP10" s="96"/>
      <c r="CQ10" s="111"/>
      <c r="CR10" s="110"/>
      <c r="CS10" s="110"/>
      <c r="CT10" s="110"/>
      <c r="CU10" s="110"/>
      <c r="CV10" s="110"/>
      <c r="CW10" s="110"/>
      <c r="CX10" s="96"/>
      <c r="CY10" s="96"/>
      <c r="CZ10" s="111"/>
      <c r="DA10" s="110"/>
      <c r="DB10" s="110"/>
      <c r="DC10" s="110"/>
      <c r="DD10" s="110"/>
      <c r="DE10" s="110"/>
      <c r="DF10" s="110"/>
      <c r="DG10" s="96"/>
      <c r="DH10" s="96"/>
      <c r="DI10" s="111"/>
      <c r="DJ10" s="110"/>
      <c r="DK10" s="110"/>
      <c r="DL10" s="110"/>
      <c r="DM10" s="110"/>
      <c r="DN10" s="110"/>
      <c r="DO10" s="110"/>
      <c r="DP10" s="96"/>
      <c r="DQ10" s="96"/>
      <c r="DR10" s="111"/>
      <c r="DS10" s="110"/>
      <c r="DT10" s="110"/>
      <c r="DU10" s="110"/>
      <c r="DV10" s="110"/>
      <c r="DW10" s="110"/>
      <c r="DX10" s="110"/>
      <c r="DY10" s="96"/>
      <c r="DZ10" s="96"/>
      <c r="EA10" s="111"/>
      <c r="EB10" s="110"/>
      <c r="EC10" s="110"/>
      <c r="ED10" s="110"/>
      <c r="EE10" s="110"/>
      <c r="EF10" s="110"/>
      <c r="EG10" s="110"/>
      <c r="EH10" s="96"/>
      <c r="EI10" s="96"/>
      <c r="EJ10" s="111"/>
      <c r="EK10" s="110"/>
      <c r="EL10" s="110"/>
      <c r="EM10" s="110"/>
      <c r="EN10" s="110"/>
      <c r="EO10" s="110"/>
      <c r="EP10" s="110"/>
      <c r="EQ10" s="96"/>
      <c r="ER10" s="96"/>
      <c r="ES10" s="111"/>
      <c r="ET10" s="110"/>
      <c r="EU10" s="110"/>
      <c r="EV10" s="110"/>
      <c r="EW10" s="110"/>
      <c r="EX10" s="110"/>
      <c r="EY10" s="110"/>
      <c r="EZ10" s="96"/>
      <c r="FA10" s="96"/>
      <c r="FB10" s="111"/>
      <c r="FC10" s="110"/>
      <c r="FD10" s="110"/>
      <c r="FE10" s="110"/>
      <c r="FF10" s="110"/>
      <c r="FG10" s="110"/>
      <c r="FH10" s="110"/>
      <c r="FI10" s="96"/>
      <c r="FJ10" s="96"/>
      <c r="FK10" s="111"/>
      <c r="FL10" s="110"/>
      <c r="FM10" s="110"/>
      <c r="FN10" s="110"/>
      <c r="FO10" s="110"/>
      <c r="FP10" s="110"/>
      <c r="FQ10" s="110"/>
      <c r="FR10" s="96"/>
      <c r="FS10" s="96"/>
      <c r="FT10" s="111"/>
      <c r="FU10" s="110"/>
      <c r="FV10" s="110"/>
      <c r="FW10" s="110"/>
      <c r="FX10" s="110"/>
      <c r="FY10" s="110"/>
      <c r="FZ10" s="110"/>
      <c r="GA10" s="96"/>
      <c r="GB10" s="96"/>
      <c r="GC10" s="111"/>
      <c r="GD10" s="110"/>
      <c r="GE10" s="110"/>
      <c r="GF10" s="110"/>
      <c r="GG10" s="110"/>
      <c r="GH10" s="110"/>
      <c r="GI10" s="110"/>
      <c r="GJ10" s="96"/>
      <c r="GK10" s="96"/>
      <c r="GL10" s="111"/>
      <c r="GM10" s="110"/>
      <c r="GN10" s="110"/>
      <c r="GO10" s="110"/>
      <c r="GP10" s="110"/>
      <c r="GQ10" s="110"/>
      <c r="GR10" s="110"/>
      <c r="GS10" s="96"/>
      <c r="GT10" s="96"/>
      <c r="GU10" s="112">
        <v>43363</v>
      </c>
      <c r="GV10" s="99">
        <v>18928</v>
      </c>
      <c r="GW10" s="100" t="s">
        <v>769</v>
      </c>
      <c r="GX10" s="101"/>
      <c r="GY10" s="114"/>
      <c r="GZ10" s="583" t="s">
        <v>881</v>
      </c>
      <c r="HA10" s="229">
        <v>2320</v>
      </c>
      <c r="HB10" s="116"/>
      <c r="HC10" s="116"/>
    </row>
    <row r="11" spans="1:211" x14ac:dyDescent="0.25">
      <c r="B11" s="40"/>
      <c r="C11" s="40"/>
      <c r="D11" s="41"/>
      <c r="E11" s="42"/>
      <c r="F11" s="43"/>
      <c r="G11" s="44"/>
      <c r="H11" s="45"/>
      <c r="I11" s="46"/>
      <c r="J11" s="155" t="s">
        <v>122</v>
      </c>
      <c r="K11" s="494" t="s">
        <v>29</v>
      </c>
      <c r="L11" s="713" t="s">
        <v>786</v>
      </c>
      <c r="M11" s="86">
        <v>19770</v>
      </c>
      <c r="N11" s="87">
        <v>43350</v>
      </c>
      <c r="O11" s="626" t="s">
        <v>807</v>
      </c>
      <c r="P11" s="117">
        <v>25590</v>
      </c>
      <c r="Q11" s="76">
        <f t="shared" si="0"/>
        <v>5820</v>
      </c>
      <c r="R11" s="118">
        <v>30.5</v>
      </c>
      <c r="S11" s="119"/>
      <c r="T11" s="120"/>
      <c r="U11" s="45">
        <f t="shared" si="2"/>
        <v>780495</v>
      </c>
      <c r="V11" s="107" t="s">
        <v>67</v>
      </c>
      <c r="W11" s="108">
        <v>43367</v>
      </c>
      <c r="X11" s="109">
        <v>16704</v>
      </c>
      <c r="Y11" s="110"/>
      <c r="Z11" s="110"/>
      <c r="AA11" s="110"/>
      <c r="AB11" s="110"/>
      <c r="AC11" s="110"/>
      <c r="AD11" s="95"/>
      <c r="AE11" s="96"/>
      <c r="AF11" s="111"/>
      <c r="AG11" s="110"/>
      <c r="AH11" s="110"/>
      <c r="AI11" s="110"/>
      <c r="AJ11" s="110"/>
      <c r="AK11" s="110"/>
      <c r="AL11" s="110"/>
      <c r="AM11" s="95"/>
      <c r="AN11" s="96"/>
      <c r="AO11" s="111"/>
      <c r="AP11" s="110"/>
      <c r="AQ11" s="110"/>
      <c r="AR11" s="110"/>
      <c r="AS11" s="110"/>
      <c r="AT11" s="110"/>
      <c r="AU11" s="110"/>
      <c r="AV11" s="95"/>
      <c r="AW11" s="96"/>
      <c r="AX11" s="111"/>
      <c r="AY11" s="110"/>
      <c r="AZ11" s="110"/>
      <c r="BA11" s="110"/>
      <c r="BB11" s="110"/>
      <c r="BC11" s="110"/>
      <c r="BD11" s="110"/>
      <c r="BE11" s="95"/>
      <c r="BF11" s="96"/>
      <c r="BG11" s="111"/>
      <c r="BH11" s="110"/>
      <c r="BI11" s="110"/>
      <c r="BJ11" s="110"/>
      <c r="BK11" s="110"/>
      <c r="BL11" s="110"/>
      <c r="BM11" s="110"/>
      <c r="BN11" s="96"/>
      <c r="BO11" s="96"/>
      <c r="BP11" s="111"/>
      <c r="BQ11" s="110"/>
      <c r="BR11" s="110"/>
      <c r="BS11" s="110"/>
      <c r="BT11" s="110"/>
      <c r="BU11" s="110"/>
      <c r="BV11" s="110"/>
      <c r="BW11" s="96"/>
      <c r="BX11" s="96"/>
      <c r="BY11" s="111"/>
      <c r="BZ11" s="110"/>
      <c r="CA11" s="110"/>
      <c r="CB11" s="110"/>
      <c r="CC11" s="110"/>
      <c r="CD11" s="110"/>
      <c r="CE11" s="110"/>
      <c r="CF11" s="96"/>
      <c r="CG11" s="96"/>
      <c r="CH11" s="111"/>
      <c r="CI11" s="110"/>
      <c r="CJ11" s="110"/>
      <c r="CK11" s="110"/>
      <c r="CL11" s="110"/>
      <c r="CM11" s="110"/>
      <c r="CN11" s="110"/>
      <c r="CO11" s="95"/>
      <c r="CP11" s="96"/>
      <c r="CQ11" s="111"/>
      <c r="CR11" s="110"/>
      <c r="CS11" s="110"/>
      <c r="CT11" s="110"/>
      <c r="CU11" s="110"/>
      <c r="CV11" s="110"/>
      <c r="CW11" s="110"/>
      <c r="CX11" s="96"/>
      <c r="CY11" s="96"/>
      <c r="CZ11" s="111"/>
      <c r="DA11" s="110"/>
      <c r="DB11" s="110"/>
      <c r="DC11" s="110"/>
      <c r="DD11" s="110"/>
      <c r="DE11" s="110"/>
      <c r="DF11" s="110"/>
      <c r="DG11" s="96"/>
      <c r="DH11" s="96"/>
      <c r="DI11" s="111"/>
      <c r="DJ11" s="110"/>
      <c r="DK11" s="110"/>
      <c r="DL11" s="110"/>
      <c r="DM11" s="110"/>
      <c r="DN11" s="110"/>
      <c r="DO11" s="110"/>
      <c r="DP11" s="96"/>
      <c r="DQ11" s="96"/>
      <c r="DR11" s="111"/>
      <c r="DS11" s="110"/>
      <c r="DT11" s="110"/>
      <c r="DU11" s="110"/>
      <c r="DV11" s="110"/>
      <c r="DW11" s="110"/>
      <c r="DX11" s="110"/>
      <c r="DY11" s="96"/>
      <c r="DZ11" s="96"/>
      <c r="EA11" s="111"/>
      <c r="EB11" s="110"/>
      <c r="EC11" s="110"/>
      <c r="ED11" s="110"/>
      <c r="EE11" s="110"/>
      <c r="EF11" s="110"/>
      <c r="EG11" s="110"/>
      <c r="EH11" s="96"/>
      <c r="EI11" s="96"/>
      <c r="EJ11" s="111"/>
      <c r="EK11" s="110"/>
      <c r="EL11" s="110"/>
      <c r="EM11" s="110"/>
      <c r="EN11" s="110"/>
      <c r="EO11" s="110"/>
      <c r="EP11" s="110"/>
      <c r="EQ11" s="96"/>
      <c r="ER11" s="96"/>
      <c r="ES11" s="111"/>
      <c r="ET11" s="110"/>
      <c r="EU11" s="110"/>
      <c r="EV11" s="110"/>
      <c r="EW11" s="110"/>
      <c r="EX11" s="110"/>
      <c r="EY11" s="110"/>
      <c r="EZ11" s="96"/>
      <c r="FA11" s="96"/>
      <c r="FB11" s="111"/>
      <c r="FC11" s="110"/>
      <c r="FD11" s="110"/>
      <c r="FE11" s="110"/>
      <c r="FF11" s="110"/>
      <c r="FG11" s="110"/>
      <c r="FH11" s="110"/>
      <c r="FI11" s="96"/>
      <c r="FJ11" s="96"/>
      <c r="FK11" s="111"/>
      <c r="FL11" s="110"/>
      <c r="FM11" s="110"/>
      <c r="FN11" s="110"/>
      <c r="FO11" s="110"/>
      <c r="FP11" s="110"/>
      <c r="FQ11" s="110"/>
      <c r="FR11" s="96"/>
      <c r="FS11" s="96"/>
      <c r="FT11" s="111"/>
      <c r="FU11" s="110"/>
      <c r="FV11" s="110"/>
      <c r="FW11" s="110"/>
      <c r="FX11" s="110"/>
      <c r="FY11" s="110"/>
      <c r="FZ11" s="110"/>
      <c r="GA11" s="96"/>
      <c r="GB11" s="96"/>
      <c r="GC11" s="111"/>
      <c r="GD11" s="110"/>
      <c r="GE11" s="110"/>
      <c r="GF11" s="110"/>
      <c r="GG11" s="110"/>
      <c r="GH11" s="110"/>
      <c r="GI11" s="110"/>
      <c r="GJ11" s="96"/>
      <c r="GK11" s="96"/>
      <c r="GL11" s="111"/>
      <c r="GM11" s="110"/>
      <c r="GN11" s="110"/>
      <c r="GO11" s="110"/>
      <c r="GP11" s="110"/>
      <c r="GQ11" s="110"/>
      <c r="GR11" s="110"/>
      <c r="GS11" s="96"/>
      <c r="GT11" s="96"/>
      <c r="GU11" s="121">
        <v>43367</v>
      </c>
      <c r="GV11" s="99"/>
      <c r="GW11" s="100"/>
      <c r="GX11" s="114"/>
      <c r="GY11" s="114"/>
      <c r="GZ11" s="583" t="s">
        <v>881</v>
      </c>
      <c r="HA11" s="229">
        <v>4176</v>
      </c>
      <c r="HB11" s="116"/>
      <c r="HC11" s="116"/>
    </row>
    <row r="12" spans="1:211" x14ac:dyDescent="0.25">
      <c r="B12" s="116"/>
      <c r="C12" s="124"/>
      <c r="D12" s="41"/>
      <c r="E12" s="42"/>
      <c r="F12" s="43"/>
      <c r="G12" s="44"/>
      <c r="H12" s="45"/>
      <c r="I12" s="46"/>
      <c r="J12" s="125" t="s">
        <v>438</v>
      </c>
      <c r="K12" s="494" t="s">
        <v>770</v>
      </c>
      <c r="L12" s="713" t="s">
        <v>787</v>
      </c>
      <c r="M12" s="86">
        <v>19970</v>
      </c>
      <c r="N12" s="87">
        <v>43352</v>
      </c>
      <c r="O12" s="88" t="s">
        <v>808</v>
      </c>
      <c r="P12" s="117">
        <v>24960</v>
      </c>
      <c r="Q12" s="76">
        <f t="shared" si="0"/>
        <v>4990</v>
      </c>
      <c r="R12" s="118">
        <v>30.5</v>
      </c>
      <c r="S12" s="99"/>
      <c r="T12" s="126"/>
      <c r="U12" s="45">
        <f t="shared" si="2"/>
        <v>761280</v>
      </c>
      <c r="V12" s="127" t="s">
        <v>67</v>
      </c>
      <c r="W12" s="128">
        <v>43367</v>
      </c>
      <c r="X12" s="129">
        <v>19209.599999999999</v>
      </c>
      <c r="Y12" s="111"/>
      <c r="Z12" s="110"/>
      <c r="AA12" s="130"/>
      <c r="AB12" s="131"/>
      <c r="AC12" s="130"/>
      <c r="AD12" s="132"/>
      <c r="AE12" s="133"/>
      <c r="AF12" s="111"/>
      <c r="AG12" s="111"/>
      <c r="AH12" s="111"/>
      <c r="AI12" s="110"/>
      <c r="AJ12" s="130"/>
      <c r="AK12" s="131"/>
      <c r="AL12" s="130"/>
      <c r="AM12" s="132"/>
      <c r="AN12" s="133"/>
      <c r="AO12" s="111"/>
      <c r="AP12" s="111"/>
      <c r="AQ12" s="111"/>
      <c r="AR12" s="110"/>
      <c r="AS12" s="130"/>
      <c r="AT12" s="131"/>
      <c r="AU12" s="130"/>
      <c r="AV12" s="132"/>
      <c r="AW12" s="133"/>
      <c r="AX12" s="111"/>
      <c r="AY12" s="111"/>
      <c r="AZ12" s="111"/>
      <c r="BA12" s="110"/>
      <c r="BB12" s="130"/>
      <c r="BC12" s="131"/>
      <c r="BD12" s="130"/>
      <c r="BE12" s="132"/>
      <c r="BF12" s="133"/>
      <c r="BG12" s="111"/>
      <c r="BH12" s="111"/>
      <c r="BI12" s="111"/>
      <c r="BJ12" s="110"/>
      <c r="BK12" s="130"/>
      <c r="BL12" s="131"/>
      <c r="BM12" s="130"/>
      <c r="BN12" s="132"/>
      <c r="BO12" s="133"/>
      <c r="BP12" s="111"/>
      <c r="BQ12" s="111"/>
      <c r="BR12" s="111"/>
      <c r="BS12" s="110"/>
      <c r="BT12" s="130"/>
      <c r="BU12" s="131"/>
      <c r="BV12" s="130"/>
      <c r="BW12" s="132"/>
      <c r="BX12" s="133"/>
      <c r="BY12" s="111"/>
      <c r="BZ12" s="111"/>
      <c r="CA12" s="111"/>
      <c r="CB12" s="110"/>
      <c r="CC12" s="130"/>
      <c r="CD12" s="131"/>
      <c r="CE12" s="130"/>
      <c r="CF12" s="132"/>
      <c r="CG12" s="133"/>
      <c r="CH12" s="111"/>
      <c r="CI12" s="111"/>
      <c r="CJ12" s="111"/>
      <c r="CK12" s="110"/>
      <c r="CL12" s="130"/>
      <c r="CM12" s="131"/>
      <c r="CN12" s="130"/>
      <c r="CO12" s="132"/>
      <c r="CP12" s="133"/>
      <c r="CQ12" s="111"/>
      <c r="CR12" s="111"/>
      <c r="CS12" s="111"/>
      <c r="CT12" s="110"/>
      <c r="CU12" s="130"/>
      <c r="CV12" s="131"/>
      <c r="CW12" s="134"/>
      <c r="CX12" s="132"/>
      <c r="CY12" s="133"/>
      <c r="CZ12" s="111"/>
      <c r="DA12" s="111"/>
      <c r="DB12" s="111"/>
      <c r="DC12" s="110"/>
      <c r="DD12" s="130"/>
      <c r="DE12" s="131"/>
      <c r="DF12" s="130"/>
      <c r="DG12" s="132"/>
      <c r="DH12" s="133"/>
      <c r="DI12" s="111"/>
      <c r="DJ12" s="111"/>
      <c r="DK12" s="111"/>
      <c r="DL12" s="110"/>
      <c r="DM12" s="130"/>
      <c r="DN12" s="131"/>
      <c r="DO12" s="130"/>
      <c r="DP12" s="132"/>
      <c r="DQ12" s="133"/>
      <c r="DR12" s="111"/>
      <c r="DS12" s="111"/>
      <c r="DT12" s="111"/>
      <c r="DU12" s="110"/>
      <c r="DV12" s="130"/>
      <c r="DW12" s="131"/>
      <c r="DX12" s="130"/>
      <c r="DY12" s="132"/>
      <c r="DZ12" s="133"/>
      <c r="EA12" s="111"/>
      <c r="EB12" s="111"/>
      <c r="EC12" s="111"/>
      <c r="ED12" s="110"/>
      <c r="EE12" s="130"/>
      <c r="EF12" s="131"/>
      <c r="EG12" s="130"/>
      <c r="EH12" s="132"/>
      <c r="EI12" s="133"/>
      <c r="EJ12" s="111"/>
      <c r="EK12" s="111"/>
      <c r="EL12" s="111"/>
      <c r="EM12" s="110"/>
      <c r="EN12" s="130"/>
      <c r="EO12" s="131"/>
      <c r="EP12" s="130"/>
      <c r="EQ12" s="132"/>
      <c r="ER12" s="133"/>
      <c r="ES12" s="111"/>
      <c r="ET12" s="111"/>
      <c r="EU12" s="111"/>
      <c r="EV12" s="110"/>
      <c r="EW12" s="130"/>
      <c r="EX12" s="131"/>
      <c r="EY12" s="130"/>
      <c r="EZ12" s="132"/>
      <c r="FA12" s="133"/>
      <c r="FB12" s="111"/>
      <c r="FC12" s="111"/>
      <c r="FD12" s="111"/>
      <c r="FE12" s="110"/>
      <c r="FF12" s="130"/>
      <c r="FG12" s="131"/>
      <c r="FH12" s="130"/>
      <c r="FI12" s="132"/>
      <c r="FJ12" s="133"/>
      <c r="FK12" s="111"/>
      <c r="FL12" s="111"/>
      <c r="FM12" s="111"/>
      <c r="FN12" s="110"/>
      <c r="FO12" s="130"/>
      <c r="FP12" s="131"/>
      <c r="FQ12" s="130"/>
      <c r="FR12" s="132"/>
      <c r="FS12" s="133"/>
      <c r="FT12" s="111"/>
      <c r="FU12" s="111"/>
      <c r="FV12" s="111"/>
      <c r="FW12" s="110"/>
      <c r="FX12" s="130"/>
      <c r="FY12" s="131"/>
      <c r="FZ12" s="130"/>
      <c r="GA12" s="132"/>
      <c r="GB12" s="133"/>
      <c r="GC12" s="111"/>
      <c r="GD12" s="111"/>
      <c r="GE12" s="111"/>
      <c r="GF12" s="110"/>
      <c r="GG12" s="130"/>
      <c r="GH12" s="131"/>
      <c r="GI12" s="130"/>
      <c r="GJ12" s="132"/>
      <c r="GK12" s="133"/>
      <c r="GL12" s="111"/>
      <c r="GM12" s="111"/>
      <c r="GN12" s="111"/>
      <c r="GO12" s="110"/>
      <c r="GP12" s="130"/>
      <c r="GQ12" s="131"/>
      <c r="GR12" s="130"/>
      <c r="GS12" s="132"/>
      <c r="GT12" s="133"/>
      <c r="GU12" s="135">
        <v>43367</v>
      </c>
      <c r="GV12" s="118"/>
      <c r="GW12" s="100"/>
      <c r="GX12" s="114"/>
      <c r="GY12" s="114"/>
      <c r="GZ12" s="583" t="s">
        <v>881</v>
      </c>
      <c r="HA12" s="229">
        <v>4176</v>
      </c>
      <c r="HB12" s="116"/>
      <c r="HC12" s="116"/>
    </row>
    <row r="13" spans="1:211" x14ac:dyDescent="0.25">
      <c r="B13" s="116"/>
      <c r="C13" s="124"/>
      <c r="D13" s="41"/>
      <c r="E13" s="42"/>
      <c r="F13" s="43"/>
      <c r="G13" s="44"/>
      <c r="H13" s="45"/>
      <c r="I13" s="46"/>
      <c r="J13" s="125" t="s">
        <v>270</v>
      </c>
      <c r="K13" s="494" t="s">
        <v>771</v>
      </c>
      <c r="L13" s="713" t="s">
        <v>789</v>
      </c>
      <c r="M13" s="86">
        <v>21190</v>
      </c>
      <c r="N13" s="87">
        <v>43354</v>
      </c>
      <c r="O13" s="576">
        <v>246</v>
      </c>
      <c r="P13" s="117">
        <v>21180</v>
      </c>
      <c r="Q13" s="76">
        <f t="shared" si="0"/>
        <v>-10</v>
      </c>
      <c r="R13" s="118">
        <v>39.4</v>
      </c>
      <c r="S13" s="99"/>
      <c r="T13" s="126"/>
      <c r="U13" s="45">
        <f t="shared" si="2"/>
        <v>834492</v>
      </c>
      <c r="V13" s="127" t="s">
        <v>67</v>
      </c>
      <c r="W13" s="128">
        <v>43364</v>
      </c>
      <c r="X13" s="129"/>
      <c r="Y13" s="111"/>
      <c r="Z13" s="110"/>
      <c r="AA13" s="130"/>
      <c r="AB13" s="131"/>
      <c r="AC13" s="130"/>
      <c r="AD13" s="132"/>
      <c r="AE13" s="133"/>
      <c r="AF13" s="111"/>
      <c r="AG13" s="111"/>
      <c r="AH13" s="111"/>
      <c r="AI13" s="110"/>
      <c r="AJ13" s="130"/>
      <c r="AK13" s="131"/>
      <c r="AL13" s="130"/>
      <c r="AM13" s="132"/>
      <c r="AN13" s="133"/>
      <c r="AO13" s="111"/>
      <c r="AP13" s="111"/>
      <c r="AQ13" s="111"/>
      <c r="AR13" s="110"/>
      <c r="AS13" s="130"/>
      <c r="AT13" s="131"/>
      <c r="AU13" s="130"/>
      <c r="AV13" s="132"/>
      <c r="AW13" s="133"/>
      <c r="AX13" s="111"/>
      <c r="AY13" s="111"/>
      <c r="AZ13" s="111"/>
      <c r="BA13" s="110"/>
      <c r="BB13" s="130"/>
      <c r="BC13" s="131"/>
      <c r="BD13" s="130"/>
      <c r="BE13" s="132"/>
      <c r="BF13" s="133"/>
      <c r="BG13" s="111"/>
      <c r="BH13" s="111"/>
      <c r="BI13" s="111"/>
      <c r="BJ13" s="110"/>
      <c r="BK13" s="130"/>
      <c r="BL13" s="131"/>
      <c r="BM13" s="130"/>
      <c r="BN13" s="132"/>
      <c r="BO13" s="133"/>
      <c r="BP13" s="111"/>
      <c r="BQ13" s="111"/>
      <c r="BR13" s="111"/>
      <c r="BS13" s="110"/>
      <c r="BT13" s="130"/>
      <c r="BU13" s="131"/>
      <c r="BV13" s="130"/>
      <c r="BW13" s="132"/>
      <c r="BX13" s="133"/>
      <c r="BY13" s="111"/>
      <c r="BZ13" s="111"/>
      <c r="CA13" s="111"/>
      <c r="CB13" s="110"/>
      <c r="CC13" s="130"/>
      <c r="CD13" s="131"/>
      <c r="CE13" s="130"/>
      <c r="CF13" s="132"/>
      <c r="CG13" s="133"/>
      <c r="CH13" s="111"/>
      <c r="CI13" s="111"/>
      <c r="CJ13" s="111"/>
      <c r="CK13" s="110"/>
      <c r="CL13" s="130"/>
      <c r="CM13" s="131"/>
      <c r="CN13" s="130"/>
      <c r="CO13" s="132"/>
      <c r="CP13" s="133"/>
      <c r="CQ13" s="111"/>
      <c r="CR13" s="111"/>
      <c r="CS13" s="111"/>
      <c r="CT13" s="110"/>
      <c r="CU13" s="130"/>
      <c r="CV13" s="131"/>
      <c r="CW13" s="134"/>
      <c r="CX13" s="132"/>
      <c r="CY13" s="133"/>
      <c r="CZ13" s="111"/>
      <c r="DA13" s="111"/>
      <c r="DB13" s="111"/>
      <c r="DC13" s="110"/>
      <c r="DD13" s="130"/>
      <c r="DE13" s="131"/>
      <c r="DF13" s="130"/>
      <c r="DG13" s="132"/>
      <c r="DH13" s="133"/>
      <c r="DI13" s="111"/>
      <c r="DJ13" s="111"/>
      <c r="DK13" s="111"/>
      <c r="DL13" s="110"/>
      <c r="DM13" s="130"/>
      <c r="DN13" s="131"/>
      <c r="DO13" s="130"/>
      <c r="DP13" s="132"/>
      <c r="DQ13" s="133"/>
      <c r="DR13" s="111"/>
      <c r="DS13" s="111"/>
      <c r="DT13" s="111"/>
      <c r="DU13" s="110"/>
      <c r="DV13" s="130"/>
      <c r="DW13" s="131"/>
      <c r="DX13" s="130"/>
      <c r="DY13" s="132"/>
      <c r="DZ13" s="133"/>
      <c r="EA13" s="111"/>
      <c r="EB13" s="111"/>
      <c r="EC13" s="111"/>
      <c r="ED13" s="110"/>
      <c r="EE13" s="130"/>
      <c r="EF13" s="131"/>
      <c r="EG13" s="130"/>
      <c r="EH13" s="132"/>
      <c r="EI13" s="133"/>
      <c r="EJ13" s="111"/>
      <c r="EK13" s="111"/>
      <c r="EL13" s="111"/>
      <c r="EM13" s="110"/>
      <c r="EN13" s="130"/>
      <c r="EO13" s="131"/>
      <c r="EP13" s="130"/>
      <c r="EQ13" s="132"/>
      <c r="ER13" s="133"/>
      <c r="ES13" s="111"/>
      <c r="ET13" s="111"/>
      <c r="EU13" s="111"/>
      <c r="EV13" s="110"/>
      <c r="EW13" s="130"/>
      <c r="EX13" s="131"/>
      <c r="EY13" s="130"/>
      <c r="EZ13" s="132"/>
      <c r="FA13" s="133"/>
      <c r="FB13" s="111"/>
      <c r="FC13" s="111"/>
      <c r="FD13" s="111"/>
      <c r="FE13" s="110"/>
      <c r="FF13" s="130"/>
      <c r="FG13" s="131"/>
      <c r="FH13" s="130"/>
      <c r="FI13" s="132"/>
      <c r="FJ13" s="133"/>
      <c r="FK13" s="111"/>
      <c r="FL13" s="111"/>
      <c r="FM13" s="111"/>
      <c r="FN13" s="110"/>
      <c r="FO13" s="130"/>
      <c r="FP13" s="131"/>
      <c r="FQ13" s="130"/>
      <c r="FR13" s="132"/>
      <c r="FS13" s="133"/>
      <c r="FT13" s="111"/>
      <c r="FU13" s="111"/>
      <c r="FV13" s="111"/>
      <c r="FW13" s="110"/>
      <c r="FX13" s="130"/>
      <c r="FY13" s="131"/>
      <c r="FZ13" s="130"/>
      <c r="GA13" s="132"/>
      <c r="GB13" s="133"/>
      <c r="GC13" s="111"/>
      <c r="GD13" s="111"/>
      <c r="GE13" s="111"/>
      <c r="GF13" s="110"/>
      <c r="GG13" s="130"/>
      <c r="GH13" s="131"/>
      <c r="GI13" s="130"/>
      <c r="GJ13" s="132"/>
      <c r="GK13" s="133"/>
      <c r="GL13" s="111"/>
      <c r="GM13" s="111"/>
      <c r="GN13" s="111"/>
      <c r="GO13" s="110"/>
      <c r="GP13" s="130"/>
      <c r="GQ13" s="131"/>
      <c r="GR13" s="130"/>
      <c r="GS13" s="132"/>
      <c r="GT13" s="133"/>
      <c r="GU13" s="135"/>
      <c r="GV13" s="118"/>
      <c r="GW13" s="100"/>
      <c r="GX13" s="114"/>
      <c r="GY13" s="114"/>
      <c r="GZ13" s="583" t="s">
        <v>881</v>
      </c>
      <c r="HA13" s="229">
        <v>4176</v>
      </c>
      <c r="HB13" s="116"/>
      <c r="HC13" s="116"/>
    </row>
    <row r="14" spans="1:211" x14ac:dyDescent="0.25">
      <c r="B14" s="116"/>
      <c r="C14" s="124"/>
      <c r="D14" s="41"/>
      <c r="E14" s="42"/>
      <c r="F14" s="43"/>
      <c r="G14" s="44"/>
      <c r="H14" s="45"/>
      <c r="I14" s="46"/>
      <c r="J14" s="125" t="s">
        <v>270</v>
      </c>
      <c r="K14" s="494" t="s">
        <v>727</v>
      </c>
      <c r="L14" s="713" t="s">
        <v>788</v>
      </c>
      <c r="M14" s="105">
        <v>19120</v>
      </c>
      <c r="N14" s="87">
        <v>43354</v>
      </c>
      <c r="O14" s="576">
        <v>245</v>
      </c>
      <c r="P14" s="106">
        <v>19130</v>
      </c>
      <c r="Q14" s="76">
        <f t="shared" si="0"/>
        <v>10</v>
      </c>
      <c r="R14" s="99">
        <v>39.4</v>
      </c>
      <c r="S14" s="855"/>
      <c r="T14" s="856"/>
      <c r="U14" s="45">
        <f t="shared" si="2"/>
        <v>753722</v>
      </c>
      <c r="V14" s="127" t="s">
        <v>67</v>
      </c>
      <c r="W14" s="128">
        <v>43363</v>
      </c>
      <c r="X14" s="129"/>
      <c r="Y14" s="111"/>
      <c r="Z14" s="110"/>
      <c r="AA14" s="130"/>
      <c r="AB14" s="131"/>
      <c r="AC14" s="130"/>
      <c r="AD14" s="132"/>
      <c r="AE14" s="133"/>
      <c r="AF14" s="111"/>
      <c r="AG14" s="111"/>
      <c r="AH14" s="111"/>
      <c r="AI14" s="110"/>
      <c r="AJ14" s="130"/>
      <c r="AK14" s="131"/>
      <c r="AL14" s="130"/>
      <c r="AM14" s="132"/>
      <c r="AN14" s="133"/>
      <c r="AO14" s="111"/>
      <c r="AP14" s="111"/>
      <c r="AQ14" s="111"/>
      <c r="AR14" s="110"/>
      <c r="AS14" s="130"/>
      <c r="AT14" s="131"/>
      <c r="AU14" s="130"/>
      <c r="AV14" s="132"/>
      <c r="AW14" s="133"/>
      <c r="AX14" s="111"/>
      <c r="AY14" s="111"/>
      <c r="AZ14" s="111"/>
      <c r="BA14" s="110"/>
      <c r="BB14" s="130"/>
      <c r="BC14" s="131"/>
      <c r="BD14" s="130"/>
      <c r="BE14" s="132"/>
      <c r="BF14" s="133"/>
      <c r="BG14" s="111"/>
      <c r="BH14" s="111"/>
      <c r="BI14" s="111"/>
      <c r="BJ14" s="110"/>
      <c r="BK14" s="130"/>
      <c r="BL14" s="131"/>
      <c r="BM14" s="130"/>
      <c r="BN14" s="132"/>
      <c r="BO14" s="133"/>
      <c r="BP14" s="111"/>
      <c r="BQ14" s="111"/>
      <c r="BR14" s="111"/>
      <c r="BS14" s="110"/>
      <c r="BT14" s="130"/>
      <c r="BU14" s="131"/>
      <c r="BV14" s="130"/>
      <c r="BW14" s="132"/>
      <c r="BX14" s="133"/>
      <c r="BY14" s="111"/>
      <c r="BZ14" s="111"/>
      <c r="CA14" s="111"/>
      <c r="CB14" s="110"/>
      <c r="CC14" s="130"/>
      <c r="CD14" s="131"/>
      <c r="CE14" s="130"/>
      <c r="CF14" s="132"/>
      <c r="CG14" s="133"/>
      <c r="CH14" s="111"/>
      <c r="CI14" s="111"/>
      <c r="CJ14" s="111"/>
      <c r="CK14" s="110"/>
      <c r="CL14" s="130"/>
      <c r="CM14" s="131"/>
      <c r="CN14" s="130"/>
      <c r="CO14" s="132"/>
      <c r="CP14" s="133"/>
      <c r="CQ14" s="111"/>
      <c r="CR14" s="111"/>
      <c r="CS14" s="111"/>
      <c r="CT14" s="110"/>
      <c r="CU14" s="130"/>
      <c r="CV14" s="131"/>
      <c r="CW14" s="134"/>
      <c r="CX14" s="132"/>
      <c r="CY14" s="133"/>
      <c r="CZ14" s="111"/>
      <c r="DA14" s="111"/>
      <c r="DB14" s="111"/>
      <c r="DC14" s="110"/>
      <c r="DD14" s="130"/>
      <c r="DE14" s="131"/>
      <c r="DF14" s="130"/>
      <c r="DG14" s="132"/>
      <c r="DH14" s="133"/>
      <c r="DI14" s="111"/>
      <c r="DJ14" s="111"/>
      <c r="DK14" s="111"/>
      <c r="DL14" s="110"/>
      <c r="DM14" s="130"/>
      <c r="DN14" s="131"/>
      <c r="DO14" s="130"/>
      <c r="DP14" s="132"/>
      <c r="DQ14" s="133"/>
      <c r="DR14" s="111"/>
      <c r="DS14" s="111"/>
      <c r="DT14" s="111"/>
      <c r="DU14" s="110"/>
      <c r="DV14" s="130"/>
      <c r="DW14" s="131"/>
      <c r="DX14" s="130"/>
      <c r="DY14" s="132"/>
      <c r="DZ14" s="133"/>
      <c r="EA14" s="111"/>
      <c r="EB14" s="111"/>
      <c r="EC14" s="111"/>
      <c r="ED14" s="110"/>
      <c r="EE14" s="130"/>
      <c r="EF14" s="131"/>
      <c r="EG14" s="130"/>
      <c r="EH14" s="132"/>
      <c r="EI14" s="133"/>
      <c r="EJ14" s="111"/>
      <c r="EK14" s="111"/>
      <c r="EL14" s="111"/>
      <c r="EM14" s="110"/>
      <c r="EN14" s="130"/>
      <c r="EO14" s="131"/>
      <c r="EP14" s="130"/>
      <c r="EQ14" s="132"/>
      <c r="ER14" s="133"/>
      <c r="ES14" s="111"/>
      <c r="ET14" s="111"/>
      <c r="EU14" s="111"/>
      <c r="EV14" s="110"/>
      <c r="EW14" s="130"/>
      <c r="EX14" s="131"/>
      <c r="EY14" s="130"/>
      <c r="EZ14" s="132"/>
      <c r="FA14" s="133"/>
      <c r="FB14" s="111"/>
      <c r="FC14" s="111"/>
      <c r="FD14" s="111"/>
      <c r="FE14" s="110"/>
      <c r="FF14" s="130"/>
      <c r="FG14" s="131"/>
      <c r="FH14" s="130"/>
      <c r="FI14" s="132"/>
      <c r="FJ14" s="133"/>
      <c r="FK14" s="111"/>
      <c r="FL14" s="111"/>
      <c r="FM14" s="111"/>
      <c r="FN14" s="110"/>
      <c r="FO14" s="130"/>
      <c r="FP14" s="131"/>
      <c r="FQ14" s="130"/>
      <c r="FR14" s="132"/>
      <c r="FS14" s="133"/>
      <c r="FT14" s="111"/>
      <c r="FU14" s="111"/>
      <c r="FV14" s="111"/>
      <c r="FW14" s="110"/>
      <c r="FX14" s="130"/>
      <c r="FY14" s="131"/>
      <c r="FZ14" s="130"/>
      <c r="GA14" s="132"/>
      <c r="GB14" s="133"/>
      <c r="GC14" s="111"/>
      <c r="GD14" s="111"/>
      <c r="GE14" s="111"/>
      <c r="GF14" s="110"/>
      <c r="GG14" s="130"/>
      <c r="GH14" s="131"/>
      <c r="GI14" s="130"/>
      <c r="GJ14" s="132"/>
      <c r="GK14" s="133"/>
      <c r="GL14" s="111"/>
      <c r="GM14" s="111"/>
      <c r="GN14" s="111"/>
      <c r="GO14" s="110"/>
      <c r="GP14" s="130"/>
      <c r="GQ14" s="131"/>
      <c r="GR14" s="130"/>
      <c r="GS14" s="132"/>
      <c r="GT14" s="133"/>
      <c r="GU14" s="135"/>
      <c r="GV14" s="118"/>
      <c r="GW14" s="100"/>
      <c r="GX14" s="114"/>
      <c r="GY14" s="114"/>
      <c r="GZ14" s="583" t="s">
        <v>881</v>
      </c>
      <c r="HA14" s="229">
        <v>4176</v>
      </c>
      <c r="HB14" s="116"/>
      <c r="HC14" s="116"/>
    </row>
    <row r="15" spans="1:211" x14ac:dyDescent="0.25">
      <c r="B15" s="116"/>
      <c r="C15" s="124"/>
      <c r="D15" s="41"/>
      <c r="E15" s="42"/>
      <c r="F15" s="43"/>
      <c r="G15" s="44"/>
      <c r="H15" s="45"/>
      <c r="I15" s="46"/>
      <c r="J15" s="125" t="s">
        <v>270</v>
      </c>
      <c r="K15" s="495" t="s">
        <v>91</v>
      </c>
      <c r="L15" s="714" t="s">
        <v>790</v>
      </c>
      <c r="M15" s="138">
        <v>21020</v>
      </c>
      <c r="N15" s="73">
        <v>43355</v>
      </c>
      <c r="O15" s="496">
        <v>247</v>
      </c>
      <c r="P15" s="139">
        <v>21020</v>
      </c>
      <c r="Q15" s="76">
        <f t="shared" si="0"/>
        <v>0</v>
      </c>
      <c r="R15" s="140">
        <v>39.4</v>
      </c>
      <c r="S15" s="141"/>
      <c r="T15" s="142"/>
      <c r="U15" s="45">
        <f t="shared" si="2"/>
        <v>828188</v>
      </c>
      <c r="V15" s="143" t="s">
        <v>67</v>
      </c>
      <c r="W15" s="144">
        <v>43368</v>
      </c>
      <c r="X15" s="145"/>
      <c r="Y15" s="111"/>
      <c r="Z15" s="110"/>
      <c r="AA15" s="130"/>
      <c r="AB15" s="131"/>
      <c r="AC15" s="130"/>
      <c r="AD15" s="132"/>
      <c r="AE15" s="133"/>
      <c r="AF15" s="111"/>
      <c r="AG15" s="111"/>
      <c r="AH15" s="111"/>
      <c r="AI15" s="110"/>
      <c r="AJ15" s="130"/>
      <c r="AK15" s="131"/>
      <c r="AL15" s="130"/>
      <c r="AM15" s="132"/>
      <c r="AN15" s="133"/>
      <c r="AO15" s="111"/>
      <c r="AP15" s="111"/>
      <c r="AQ15" s="111"/>
      <c r="AR15" s="110"/>
      <c r="AS15" s="130"/>
      <c r="AT15" s="131"/>
      <c r="AU15" s="130"/>
      <c r="AV15" s="132"/>
      <c r="AW15" s="133"/>
      <c r="AX15" s="111"/>
      <c r="AY15" s="111"/>
      <c r="AZ15" s="111"/>
      <c r="BA15" s="110"/>
      <c r="BB15" s="130"/>
      <c r="BC15" s="131"/>
      <c r="BD15" s="130"/>
      <c r="BE15" s="132"/>
      <c r="BF15" s="133"/>
      <c r="BG15" s="111"/>
      <c r="BH15" s="111"/>
      <c r="BI15" s="111"/>
      <c r="BJ15" s="110"/>
      <c r="BK15" s="130"/>
      <c r="BL15" s="131"/>
      <c r="BM15" s="130"/>
      <c r="BN15" s="132"/>
      <c r="BO15" s="133"/>
      <c r="BP15" s="111"/>
      <c r="BQ15" s="111"/>
      <c r="BR15" s="111"/>
      <c r="BS15" s="110"/>
      <c r="BT15" s="130"/>
      <c r="BU15" s="131"/>
      <c r="BV15" s="130"/>
      <c r="BW15" s="132"/>
      <c r="BX15" s="133"/>
      <c r="BY15" s="111"/>
      <c r="BZ15" s="111"/>
      <c r="CA15" s="111"/>
      <c r="CB15" s="110"/>
      <c r="CC15" s="130"/>
      <c r="CD15" s="131"/>
      <c r="CE15" s="130"/>
      <c r="CF15" s="132"/>
      <c r="CG15" s="133"/>
      <c r="CH15" s="111"/>
      <c r="CI15" s="111"/>
      <c r="CJ15" s="111"/>
      <c r="CK15" s="110"/>
      <c r="CL15" s="130"/>
      <c r="CM15" s="131"/>
      <c r="CN15" s="130"/>
      <c r="CO15" s="132"/>
      <c r="CP15" s="133"/>
      <c r="CQ15" s="111"/>
      <c r="CR15" s="111"/>
      <c r="CS15" s="111"/>
      <c r="CT15" s="110"/>
      <c r="CU15" s="130"/>
      <c r="CV15" s="131"/>
      <c r="CW15" s="134"/>
      <c r="CX15" s="132"/>
      <c r="CY15" s="133"/>
      <c r="CZ15" s="111"/>
      <c r="DA15" s="111"/>
      <c r="DB15" s="111"/>
      <c r="DC15" s="110"/>
      <c r="DD15" s="130"/>
      <c r="DE15" s="131"/>
      <c r="DF15" s="130"/>
      <c r="DG15" s="132"/>
      <c r="DH15" s="133"/>
      <c r="DI15" s="111"/>
      <c r="DJ15" s="111"/>
      <c r="DK15" s="111"/>
      <c r="DL15" s="110"/>
      <c r="DM15" s="130"/>
      <c r="DN15" s="131"/>
      <c r="DO15" s="130"/>
      <c r="DP15" s="132"/>
      <c r="DQ15" s="133"/>
      <c r="DR15" s="111"/>
      <c r="DS15" s="111"/>
      <c r="DT15" s="111"/>
      <c r="DU15" s="110"/>
      <c r="DV15" s="130"/>
      <c r="DW15" s="131"/>
      <c r="DX15" s="130"/>
      <c r="DY15" s="132"/>
      <c r="DZ15" s="133"/>
      <c r="EA15" s="111"/>
      <c r="EB15" s="111"/>
      <c r="EC15" s="111"/>
      <c r="ED15" s="110"/>
      <c r="EE15" s="130"/>
      <c r="EF15" s="131"/>
      <c r="EG15" s="130"/>
      <c r="EH15" s="132"/>
      <c r="EI15" s="133"/>
      <c r="EJ15" s="111"/>
      <c r="EK15" s="111"/>
      <c r="EL15" s="111"/>
      <c r="EM15" s="110"/>
      <c r="EN15" s="130"/>
      <c r="EO15" s="131"/>
      <c r="EP15" s="130"/>
      <c r="EQ15" s="132"/>
      <c r="ER15" s="133"/>
      <c r="ES15" s="111"/>
      <c r="ET15" s="111"/>
      <c r="EU15" s="111"/>
      <c r="EV15" s="110"/>
      <c r="EW15" s="130"/>
      <c r="EX15" s="131"/>
      <c r="EY15" s="130"/>
      <c r="EZ15" s="132"/>
      <c r="FA15" s="133"/>
      <c r="FB15" s="111"/>
      <c r="FC15" s="111"/>
      <c r="FD15" s="111"/>
      <c r="FE15" s="110"/>
      <c r="FF15" s="130"/>
      <c r="FG15" s="131"/>
      <c r="FH15" s="130"/>
      <c r="FI15" s="132"/>
      <c r="FJ15" s="133"/>
      <c r="FK15" s="111"/>
      <c r="FL15" s="111"/>
      <c r="FM15" s="111"/>
      <c r="FN15" s="110"/>
      <c r="FO15" s="130"/>
      <c r="FP15" s="131"/>
      <c r="FQ15" s="130"/>
      <c r="FR15" s="132"/>
      <c r="FS15" s="133"/>
      <c r="FT15" s="111"/>
      <c r="FU15" s="111"/>
      <c r="FV15" s="111"/>
      <c r="FW15" s="110"/>
      <c r="FX15" s="130"/>
      <c r="FY15" s="131"/>
      <c r="FZ15" s="130"/>
      <c r="GA15" s="132"/>
      <c r="GB15" s="133"/>
      <c r="GC15" s="111"/>
      <c r="GD15" s="111"/>
      <c r="GE15" s="111"/>
      <c r="GF15" s="110"/>
      <c r="GG15" s="130"/>
      <c r="GH15" s="131"/>
      <c r="GI15" s="130"/>
      <c r="GJ15" s="132"/>
      <c r="GK15" s="133"/>
      <c r="GL15" s="111"/>
      <c r="GM15" s="111"/>
      <c r="GN15" s="111"/>
      <c r="GO15" s="110"/>
      <c r="GP15" s="130"/>
      <c r="GQ15" s="131"/>
      <c r="GR15" s="130"/>
      <c r="GS15" s="132"/>
      <c r="GT15" s="133"/>
      <c r="GU15" s="135"/>
      <c r="GV15" s="118"/>
      <c r="GW15" s="100"/>
      <c r="GX15" s="114"/>
      <c r="GY15" s="114"/>
      <c r="GZ15" s="583" t="s">
        <v>881</v>
      </c>
      <c r="HA15" s="229">
        <v>4176</v>
      </c>
      <c r="HB15" s="116"/>
      <c r="HC15" s="116"/>
    </row>
    <row r="16" spans="1:211" x14ac:dyDescent="0.25">
      <c r="B16" s="116"/>
      <c r="C16" s="124"/>
      <c r="D16" s="41"/>
      <c r="E16" s="42"/>
      <c r="F16" s="43"/>
      <c r="G16" s="44"/>
      <c r="H16" s="45"/>
      <c r="I16" s="46"/>
      <c r="J16" s="381" t="s">
        <v>438</v>
      </c>
      <c r="K16" s="495" t="s">
        <v>775</v>
      </c>
      <c r="L16" s="714" t="s">
        <v>791</v>
      </c>
      <c r="M16" s="138">
        <v>11080</v>
      </c>
      <c r="N16" s="73">
        <v>43356</v>
      </c>
      <c r="O16" s="74" t="s">
        <v>812</v>
      </c>
      <c r="P16" s="139">
        <v>13850</v>
      </c>
      <c r="Q16" s="76">
        <f t="shared" si="0"/>
        <v>2770</v>
      </c>
      <c r="R16" s="140">
        <v>30.5</v>
      </c>
      <c r="S16" s="141"/>
      <c r="T16" s="142"/>
      <c r="U16" s="45">
        <f t="shared" si="2"/>
        <v>422425</v>
      </c>
      <c r="V16" s="143" t="s">
        <v>67</v>
      </c>
      <c r="W16" s="144">
        <v>43370</v>
      </c>
      <c r="X16" s="145">
        <v>10857.6</v>
      </c>
      <c r="Y16" s="111"/>
      <c r="Z16" s="110"/>
      <c r="AA16" s="130"/>
      <c r="AB16" s="131"/>
      <c r="AC16" s="130"/>
      <c r="AD16" s="132"/>
      <c r="AE16" s="133"/>
      <c r="AF16" s="111"/>
      <c r="AG16" s="111"/>
      <c r="AH16" s="111"/>
      <c r="AI16" s="110"/>
      <c r="AJ16" s="130"/>
      <c r="AK16" s="131"/>
      <c r="AL16" s="130"/>
      <c r="AM16" s="132"/>
      <c r="AN16" s="133"/>
      <c r="AO16" s="111"/>
      <c r="AP16" s="111"/>
      <c r="AQ16" s="111"/>
      <c r="AR16" s="110"/>
      <c r="AS16" s="130"/>
      <c r="AT16" s="131"/>
      <c r="AU16" s="130"/>
      <c r="AV16" s="132"/>
      <c r="AW16" s="133"/>
      <c r="AX16" s="111"/>
      <c r="AY16" s="111"/>
      <c r="AZ16" s="111"/>
      <c r="BA16" s="110"/>
      <c r="BB16" s="130"/>
      <c r="BC16" s="131"/>
      <c r="BD16" s="130"/>
      <c r="BE16" s="132"/>
      <c r="BF16" s="133"/>
      <c r="BG16" s="111"/>
      <c r="BH16" s="111"/>
      <c r="BI16" s="111"/>
      <c r="BJ16" s="110"/>
      <c r="BK16" s="130"/>
      <c r="BL16" s="131"/>
      <c r="BM16" s="130"/>
      <c r="BN16" s="132"/>
      <c r="BO16" s="133"/>
      <c r="BP16" s="111"/>
      <c r="BQ16" s="111"/>
      <c r="BR16" s="111"/>
      <c r="BS16" s="110"/>
      <c r="BT16" s="130"/>
      <c r="BU16" s="131"/>
      <c r="BV16" s="130"/>
      <c r="BW16" s="132"/>
      <c r="BX16" s="133"/>
      <c r="BY16" s="111"/>
      <c r="BZ16" s="111"/>
      <c r="CA16" s="111"/>
      <c r="CB16" s="110"/>
      <c r="CC16" s="130"/>
      <c r="CD16" s="131"/>
      <c r="CE16" s="130"/>
      <c r="CF16" s="132"/>
      <c r="CG16" s="133"/>
      <c r="CH16" s="111"/>
      <c r="CI16" s="111"/>
      <c r="CJ16" s="111"/>
      <c r="CK16" s="110"/>
      <c r="CL16" s="130"/>
      <c r="CM16" s="131"/>
      <c r="CN16" s="130"/>
      <c r="CO16" s="132"/>
      <c r="CP16" s="133"/>
      <c r="CQ16" s="111"/>
      <c r="CR16" s="111"/>
      <c r="CS16" s="111"/>
      <c r="CT16" s="110"/>
      <c r="CU16" s="130"/>
      <c r="CV16" s="131"/>
      <c r="CW16" s="134"/>
      <c r="CX16" s="132"/>
      <c r="CY16" s="133"/>
      <c r="CZ16" s="111"/>
      <c r="DA16" s="111"/>
      <c r="DB16" s="111"/>
      <c r="DC16" s="110"/>
      <c r="DD16" s="130"/>
      <c r="DE16" s="131"/>
      <c r="DF16" s="130"/>
      <c r="DG16" s="132"/>
      <c r="DH16" s="133"/>
      <c r="DI16" s="111"/>
      <c r="DJ16" s="111"/>
      <c r="DK16" s="111"/>
      <c r="DL16" s="110"/>
      <c r="DM16" s="130"/>
      <c r="DN16" s="131"/>
      <c r="DO16" s="130"/>
      <c r="DP16" s="132"/>
      <c r="DQ16" s="133"/>
      <c r="DR16" s="111"/>
      <c r="DS16" s="111"/>
      <c r="DT16" s="111"/>
      <c r="DU16" s="110"/>
      <c r="DV16" s="130"/>
      <c r="DW16" s="131"/>
      <c r="DX16" s="130"/>
      <c r="DY16" s="132"/>
      <c r="DZ16" s="133"/>
      <c r="EA16" s="111"/>
      <c r="EB16" s="111"/>
      <c r="EC16" s="111"/>
      <c r="ED16" s="110"/>
      <c r="EE16" s="130"/>
      <c r="EF16" s="131"/>
      <c r="EG16" s="130"/>
      <c r="EH16" s="132"/>
      <c r="EI16" s="133"/>
      <c r="EJ16" s="111"/>
      <c r="EK16" s="111"/>
      <c r="EL16" s="111"/>
      <c r="EM16" s="110"/>
      <c r="EN16" s="130"/>
      <c r="EO16" s="131"/>
      <c r="EP16" s="130"/>
      <c r="EQ16" s="132"/>
      <c r="ER16" s="133"/>
      <c r="ES16" s="111"/>
      <c r="ET16" s="111"/>
      <c r="EU16" s="111"/>
      <c r="EV16" s="110"/>
      <c r="EW16" s="130"/>
      <c r="EX16" s="131"/>
      <c r="EY16" s="130"/>
      <c r="EZ16" s="132"/>
      <c r="FA16" s="133"/>
      <c r="FB16" s="111"/>
      <c r="FC16" s="111"/>
      <c r="FD16" s="111"/>
      <c r="FE16" s="110"/>
      <c r="FF16" s="130"/>
      <c r="FG16" s="131"/>
      <c r="FH16" s="130"/>
      <c r="FI16" s="132"/>
      <c r="FJ16" s="133"/>
      <c r="FK16" s="111"/>
      <c r="FL16" s="111"/>
      <c r="FM16" s="111"/>
      <c r="FN16" s="110"/>
      <c r="FO16" s="130"/>
      <c r="FP16" s="131"/>
      <c r="FQ16" s="130"/>
      <c r="FR16" s="132"/>
      <c r="FS16" s="133"/>
      <c r="FT16" s="111"/>
      <c r="FU16" s="111"/>
      <c r="FV16" s="111"/>
      <c r="FW16" s="110"/>
      <c r="FX16" s="130"/>
      <c r="FY16" s="131"/>
      <c r="FZ16" s="130"/>
      <c r="GA16" s="132"/>
      <c r="GB16" s="133"/>
      <c r="GC16" s="111"/>
      <c r="GD16" s="111"/>
      <c r="GE16" s="111"/>
      <c r="GF16" s="110"/>
      <c r="GG16" s="130"/>
      <c r="GH16" s="131"/>
      <c r="GI16" s="130"/>
      <c r="GJ16" s="132"/>
      <c r="GK16" s="133"/>
      <c r="GL16" s="111"/>
      <c r="GM16" s="111"/>
      <c r="GN16" s="111"/>
      <c r="GO16" s="110"/>
      <c r="GP16" s="130"/>
      <c r="GQ16" s="131"/>
      <c r="GR16" s="130"/>
      <c r="GS16" s="132"/>
      <c r="GT16" s="133"/>
      <c r="GU16" s="135">
        <v>43370</v>
      </c>
      <c r="GV16" s="118">
        <v>18928</v>
      </c>
      <c r="GW16" s="100" t="s">
        <v>799</v>
      </c>
      <c r="GX16" s="114"/>
      <c r="GY16" s="114"/>
      <c r="GZ16" s="583" t="s">
        <v>881</v>
      </c>
      <c r="HA16" s="229">
        <v>2320</v>
      </c>
      <c r="HB16" s="116"/>
      <c r="HC16" s="116"/>
    </row>
    <row r="17" spans="2:211" x14ac:dyDescent="0.25">
      <c r="B17" s="116"/>
      <c r="C17" s="124"/>
      <c r="D17" s="41"/>
      <c r="E17" s="42"/>
      <c r="F17" s="43"/>
      <c r="G17" s="44"/>
      <c r="H17" s="45"/>
      <c r="I17" s="46"/>
      <c r="J17" s="125" t="s">
        <v>438</v>
      </c>
      <c r="K17" s="495" t="s">
        <v>87</v>
      </c>
      <c r="L17" s="714" t="s">
        <v>791</v>
      </c>
      <c r="M17" s="138">
        <v>21180</v>
      </c>
      <c r="N17" s="73">
        <v>43356</v>
      </c>
      <c r="O17" s="558" t="s">
        <v>826</v>
      </c>
      <c r="P17" s="139">
        <v>27030</v>
      </c>
      <c r="Q17" s="76">
        <f t="shared" si="0"/>
        <v>5850</v>
      </c>
      <c r="R17" s="140">
        <v>30.5</v>
      </c>
      <c r="S17" s="141"/>
      <c r="T17" s="142"/>
      <c r="U17" s="45">
        <f t="shared" si="2"/>
        <v>824415</v>
      </c>
      <c r="V17" s="560" t="s">
        <v>67</v>
      </c>
      <c r="W17" s="561">
        <v>43374</v>
      </c>
      <c r="X17" s="538">
        <v>20796.48</v>
      </c>
      <c r="Y17" s="470"/>
      <c r="Z17" s="471"/>
      <c r="AA17" s="472"/>
      <c r="AB17" s="473"/>
      <c r="AC17" s="472"/>
      <c r="AD17" s="474"/>
      <c r="AE17" s="475"/>
      <c r="AF17" s="470"/>
      <c r="AG17" s="470"/>
      <c r="AH17" s="470"/>
      <c r="AI17" s="471"/>
      <c r="AJ17" s="472"/>
      <c r="AK17" s="473"/>
      <c r="AL17" s="472"/>
      <c r="AM17" s="474"/>
      <c r="AN17" s="475"/>
      <c r="AO17" s="470"/>
      <c r="AP17" s="470"/>
      <c r="AQ17" s="470"/>
      <c r="AR17" s="471"/>
      <c r="AS17" s="472"/>
      <c r="AT17" s="473"/>
      <c r="AU17" s="472"/>
      <c r="AV17" s="474"/>
      <c r="AW17" s="475"/>
      <c r="AX17" s="470"/>
      <c r="AY17" s="470"/>
      <c r="AZ17" s="470"/>
      <c r="BA17" s="471"/>
      <c r="BB17" s="472"/>
      <c r="BC17" s="473"/>
      <c r="BD17" s="472"/>
      <c r="BE17" s="474"/>
      <c r="BF17" s="475"/>
      <c r="BG17" s="470"/>
      <c r="BH17" s="470"/>
      <c r="BI17" s="470"/>
      <c r="BJ17" s="471"/>
      <c r="BK17" s="472"/>
      <c r="BL17" s="473"/>
      <c r="BM17" s="472"/>
      <c r="BN17" s="474"/>
      <c r="BO17" s="475"/>
      <c r="BP17" s="470"/>
      <c r="BQ17" s="470"/>
      <c r="BR17" s="470"/>
      <c r="BS17" s="471"/>
      <c r="BT17" s="472"/>
      <c r="BU17" s="473"/>
      <c r="BV17" s="472"/>
      <c r="BW17" s="474"/>
      <c r="BX17" s="475"/>
      <c r="BY17" s="470"/>
      <c r="BZ17" s="470"/>
      <c r="CA17" s="470"/>
      <c r="CB17" s="471"/>
      <c r="CC17" s="472"/>
      <c r="CD17" s="473"/>
      <c r="CE17" s="472"/>
      <c r="CF17" s="474"/>
      <c r="CG17" s="475"/>
      <c r="CH17" s="470"/>
      <c r="CI17" s="470"/>
      <c r="CJ17" s="470"/>
      <c r="CK17" s="471"/>
      <c r="CL17" s="472"/>
      <c r="CM17" s="473"/>
      <c r="CN17" s="472"/>
      <c r="CO17" s="474"/>
      <c r="CP17" s="475"/>
      <c r="CQ17" s="470"/>
      <c r="CR17" s="470"/>
      <c r="CS17" s="470"/>
      <c r="CT17" s="471"/>
      <c r="CU17" s="472"/>
      <c r="CV17" s="473"/>
      <c r="CW17" s="476"/>
      <c r="CX17" s="474"/>
      <c r="CY17" s="475"/>
      <c r="CZ17" s="470"/>
      <c r="DA17" s="470"/>
      <c r="DB17" s="470"/>
      <c r="DC17" s="471"/>
      <c r="DD17" s="472"/>
      <c r="DE17" s="473"/>
      <c r="DF17" s="472"/>
      <c r="DG17" s="474"/>
      <c r="DH17" s="475"/>
      <c r="DI17" s="470"/>
      <c r="DJ17" s="470"/>
      <c r="DK17" s="470"/>
      <c r="DL17" s="471"/>
      <c r="DM17" s="472"/>
      <c r="DN17" s="473"/>
      <c r="DO17" s="472"/>
      <c r="DP17" s="474"/>
      <c r="DQ17" s="475"/>
      <c r="DR17" s="470"/>
      <c r="DS17" s="470"/>
      <c r="DT17" s="470"/>
      <c r="DU17" s="471"/>
      <c r="DV17" s="472"/>
      <c r="DW17" s="473"/>
      <c r="DX17" s="472"/>
      <c r="DY17" s="474"/>
      <c r="DZ17" s="475"/>
      <c r="EA17" s="470"/>
      <c r="EB17" s="470"/>
      <c r="EC17" s="470"/>
      <c r="ED17" s="471"/>
      <c r="EE17" s="472"/>
      <c r="EF17" s="473"/>
      <c r="EG17" s="472"/>
      <c r="EH17" s="474"/>
      <c r="EI17" s="475"/>
      <c r="EJ17" s="470"/>
      <c r="EK17" s="470"/>
      <c r="EL17" s="470"/>
      <c r="EM17" s="471"/>
      <c r="EN17" s="472"/>
      <c r="EO17" s="473"/>
      <c r="EP17" s="472"/>
      <c r="EQ17" s="474"/>
      <c r="ER17" s="475"/>
      <c r="ES17" s="470"/>
      <c r="ET17" s="470"/>
      <c r="EU17" s="470"/>
      <c r="EV17" s="471"/>
      <c r="EW17" s="472"/>
      <c r="EX17" s="473"/>
      <c r="EY17" s="472"/>
      <c r="EZ17" s="474"/>
      <c r="FA17" s="475"/>
      <c r="FB17" s="470"/>
      <c r="FC17" s="470"/>
      <c r="FD17" s="470"/>
      <c r="FE17" s="471"/>
      <c r="FF17" s="472"/>
      <c r="FG17" s="473"/>
      <c r="FH17" s="472"/>
      <c r="FI17" s="474"/>
      <c r="FJ17" s="475"/>
      <c r="FK17" s="470"/>
      <c r="FL17" s="470"/>
      <c r="FM17" s="470"/>
      <c r="FN17" s="471"/>
      <c r="FO17" s="472"/>
      <c r="FP17" s="473"/>
      <c r="FQ17" s="472"/>
      <c r="FR17" s="474"/>
      <c r="FS17" s="475"/>
      <c r="FT17" s="470"/>
      <c r="FU17" s="470"/>
      <c r="FV17" s="470"/>
      <c r="FW17" s="471"/>
      <c r="FX17" s="472"/>
      <c r="FY17" s="473"/>
      <c r="FZ17" s="472"/>
      <c r="GA17" s="474"/>
      <c r="GB17" s="475"/>
      <c r="GC17" s="470"/>
      <c r="GD17" s="470"/>
      <c r="GE17" s="470"/>
      <c r="GF17" s="471"/>
      <c r="GG17" s="472"/>
      <c r="GH17" s="473"/>
      <c r="GI17" s="472"/>
      <c r="GJ17" s="474"/>
      <c r="GK17" s="475"/>
      <c r="GL17" s="470"/>
      <c r="GM17" s="470"/>
      <c r="GN17" s="470"/>
      <c r="GO17" s="471"/>
      <c r="GP17" s="472"/>
      <c r="GQ17" s="473"/>
      <c r="GR17" s="472"/>
      <c r="GS17" s="474"/>
      <c r="GT17" s="475"/>
      <c r="GU17" s="477">
        <v>43374</v>
      </c>
      <c r="GV17" s="136"/>
      <c r="GW17" s="100"/>
      <c r="GX17" s="114"/>
      <c r="GY17" s="114"/>
      <c r="GZ17" s="583" t="s">
        <v>881</v>
      </c>
      <c r="HA17" s="229">
        <v>4176</v>
      </c>
      <c r="HB17" s="116"/>
      <c r="HC17" s="116"/>
    </row>
    <row r="18" spans="2:211" ht="18.75" x14ac:dyDescent="0.3">
      <c r="B18" s="116"/>
      <c r="C18" s="124"/>
      <c r="D18" s="41"/>
      <c r="E18" s="42"/>
      <c r="F18" s="43"/>
      <c r="G18" s="44"/>
      <c r="H18" s="45"/>
      <c r="I18" s="46"/>
      <c r="J18" s="381" t="s">
        <v>438</v>
      </c>
      <c r="K18" s="495" t="s">
        <v>87</v>
      </c>
      <c r="L18" s="714" t="s">
        <v>792</v>
      </c>
      <c r="M18" s="138">
        <v>21680</v>
      </c>
      <c r="N18" s="603">
        <v>43357</v>
      </c>
      <c r="O18" s="559" t="s">
        <v>825</v>
      </c>
      <c r="P18" s="139">
        <v>27245</v>
      </c>
      <c r="Q18" s="76">
        <f t="shared" si="0"/>
        <v>5565</v>
      </c>
      <c r="R18" s="140">
        <v>30.5</v>
      </c>
      <c r="S18" s="600"/>
      <c r="T18" s="600"/>
      <c r="U18" s="45">
        <f t="shared" si="2"/>
        <v>830972.5</v>
      </c>
      <c r="V18" s="560" t="s">
        <v>67</v>
      </c>
      <c r="W18" s="561">
        <v>43374</v>
      </c>
      <c r="X18" s="538">
        <v>20796.48</v>
      </c>
      <c r="Y18" s="470"/>
      <c r="Z18" s="471"/>
      <c r="AA18" s="472"/>
      <c r="AB18" s="473"/>
      <c r="AC18" s="472"/>
      <c r="AD18" s="474"/>
      <c r="AE18" s="475"/>
      <c r="AF18" s="470"/>
      <c r="AG18" s="470"/>
      <c r="AH18" s="470"/>
      <c r="AI18" s="471"/>
      <c r="AJ18" s="472"/>
      <c r="AK18" s="473"/>
      <c r="AL18" s="472"/>
      <c r="AM18" s="474"/>
      <c r="AN18" s="475"/>
      <c r="AO18" s="470"/>
      <c r="AP18" s="470"/>
      <c r="AQ18" s="470"/>
      <c r="AR18" s="471"/>
      <c r="AS18" s="472"/>
      <c r="AT18" s="473"/>
      <c r="AU18" s="472"/>
      <c r="AV18" s="474"/>
      <c r="AW18" s="475"/>
      <c r="AX18" s="470"/>
      <c r="AY18" s="470"/>
      <c r="AZ18" s="470"/>
      <c r="BA18" s="471"/>
      <c r="BB18" s="472"/>
      <c r="BC18" s="473"/>
      <c r="BD18" s="472"/>
      <c r="BE18" s="474"/>
      <c r="BF18" s="475"/>
      <c r="BG18" s="470"/>
      <c r="BH18" s="470"/>
      <c r="BI18" s="470"/>
      <c r="BJ18" s="471"/>
      <c r="BK18" s="472"/>
      <c r="BL18" s="473"/>
      <c r="BM18" s="472"/>
      <c r="BN18" s="474"/>
      <c r="BO18" s="475"/>
      <c r="BP18" s="470"/>
      <c r="BQ18" s="470"/>
      <c r="BR18" s="470"/>
      <c r="BS18" s="471"/>
      <c r="BT18" s="472"/>
      <c r="BU18" s="473"/>
      <c r="BV18" s="472"/>
      <c r="BW18" s="474"/>
      <c r="BX18" s="475"/>
      <c r="BY18" s="470"/>
      <c r="BZ18" s="470"/>
      <c r="CA18" s="470"/>
      <c r="CB18" s="471"/>
      <c r="CC18" s="472"/>
      <c r="CD18" s="473"/>
      <c r="CE18" s="472"/>
      <c r="CF18" s="474"/>
      <c r="CG18" s="475"/>
      <c r="CH18" s="470"/>
      <c r="CI18" s="470"/>
      <c r="CJ18" s="470"/>
      <c r="CK18" s="471"/>
      <c r="CL18" s="472"/>
      <c r="CM18" s="473"/>
      <c r="CN18" s="472"/>
      <c r="CO18" s="474"/>
      <c r="CP18" s="475"/>
      <c r="CQ18" s="470"/>
      <c r="CR18" s="470"/>
      <c r="CS18" s="470"/>
      <c r="CT18" s="471"/>
      <c r="CU18" s="472"/>
      <c r="CV18" s="473"/>
      <c r="CW18" s="476"/>
      <c r="CX18" s="474"/>
      <c r="CY18" s="475"/>
      <c r="CZ18" s="470"/>
      <c r="DA18" s="470"/>
      <c r="DB18" s="470"/>
      <c r="DC18" s="471"/>
      <c r="DD18" s="472"/>
      <c r="DE18" s="473"/>
      <c r="DF18" s="472"/>
      <c r="DG18" s="474"/>
      <c r="DH18" s="475"/>
      <c r="DI18" s="470"/>
      <c r="DJ18" s="470"/>
      <c r="DK18" s="470"/>
      <c r="DL18" s="471"/>
      <c r="DM18" s="472"/>
      <c r="DN18" s="473"/>
      <c r="DO18" s="472"/>
      <c r="DP18" s="474"/>
      <c r="DQ18" s="475"/>
      <c r="DR18" s="470"/>
      <c r="DS18" s="470"/>
      <c r="DT18" s="470"/>
      <c r="DU18" s="471"/>
      <c r="DV18" s="472"/>
      <c r="DW18" s="473"/>
      <c r="DX18" s="472"/>
      <c r="DY18" s="474"/>
      <c r="DZ18" s="475"/>
      <c r="EA18" s="470"/>
      <c r="EB18" s="470"/>
      <c r="EC18" s="470"/>
      <c r="ED18" s="471"/>
      <c r="EE18" s="472"/>
      <c r="EF18" s="473"/>
      <c r="EG18" s="472"/>
      <c r="EH18" s="474"/>
      <c r="EI18" s="475"/>
      <c r="EJ18" s="470"/>
      <c r="EK18" s="470"/>
      <c r="EL18" s="470"/>
      <c r="EM18" s="471"/>
      <c r="EN18" s="472"/>
      <c r="EO18" s="473"/>
      <c r="EP18" s="472"/>
      <c r="EQ18" s="474"/>
      <c r="ER18" s="475"/>
      <c r="ES18" s="470"/>
      <c r="ET18" s="470"/>
      <c r="EU18" s="470"/>
      <c r="EV18" s="471"/>
      <c r="EW18" s="472"/>
      <c r="EX18" s="473"/>
      <c r="EY18" s="472"/>
      <c r="EZ18" s="474"/>
      <c r="FA18" s="475"/>
      <c r="FB18" s="470"/>
      <c r="FC18" s="470"/>
      <c r="FD18" s="470"/>
      <c r="FE18" s="471"/>
      <c r="FF18" s="472"/>
      <c r="FG18" s="473"/>
      <c r="FH18" s="472"/>
      <c r="FI18" s="474"/>
      <c r="FJ18" s="475"/>
      <c r="FK18" s="470"/>
      <c r="FL18" s="470"/>
      <c r="FM18" s="470"/>
      <c r="FN18" s="471"/>
      <c r="FO18" s="472"/>
      <c r="FP18" s="473"/>
      <c r="FQ18" s="472"/>
      <c r="FR18" s="474"/>
      <c r="FS18" s="475"/>
      <c r="FT18" s="470"/>
      <c r="FU18" s="470"/>
      <c r="FV18" s="470"/>
      <c r="FW18" s="471"/>
      <c r="FX18" s="472"/>
      <c r="FY18" s="473"/>
      <c r="FZ18" s="472"/>
      <c r="GA18" s="474"/>
      <c r="GB18" s="475"/>
      <c r="GC18" s="470"/>
      <c r="GD18" s="470"/>
      <c r="GE18" s="470"/>
      <c r="GF18" s="471"/>
      <c r="GG18" s="472"/>
      <c r="GH18" s="473"/>
      <c r="GI18" s="472"/>
      <c r="GJ18" s="474"/>
      <c r="GK18" s="475"/>
      <c r="GL18" s="470"/>
      <c r="GM18" s="470"/>
      <c r="GN18" s="470"/>
      <c r="GO18" s="471"/>
      <c r="GP18" s="472"/>
      <c r="GQ18" s="473"/>
      <c r="GR18" s="472"/>
      <c r="GS18" s="474"/>
      <c r="GT18" s="475"/>
      <c r="GU18" s="477">
        <v>43374</v>
      </c>
      <c r="GV18" s="136"/>
      <c r="GW18" s="100"/>
      <c r="GX18" s="114"/>
      <c r="GY18" s="114"/>
      <c r="GZ18" s="583" t="s">
        <v>881</v>
      </c>
      <c r="HA18" s="229">
        <v>4176</v>
      </c>
      <c r="HB18" s="116"/>
      <c r="HC18" s="116"/>
    </row>
    <row r="19" spans="2:211" ht="32.25" x14ac:dyDescent="0.3">
      <c r="B19" s="116"/>
      <c r="C19" s="124"/>
      <c r="D19" s="41"/>
      <c r="E19" s="42"/>
      <c r="F19" s="43"/>
      <c r="G19" s="44"/>
      <c r="H19" s="45"/>
      <c r="I19" s="46"/>
      <c r="J19" s="500" t="s">
        <v>804</v>
      </c>
      <c r="K19" s="494" t="s">
        <v>30</v>
      </c>
      <c r="L19" s="713" t="s">
        <v>792</v>
      </c>
      <c r="M19" s="146">
        <v>10990</v>
      </c>
      <c r="N19" s="87">
        <v>43357</v>
      </c>
      <c r="O19" s="578" t="s">
        <v>805</v>
      </c>
      <c r="P19" s="106">
        <v>10990</v>
      </c>
      <c r="Q19" s="76">
        <f t="shared" si="0"/>
        <v>0</v>
      </c>
      <c r="R19" s="99">
        <v>41.4</v>
      </c>
      <c r="S19" s="99"/>
      <c r="T19" s="147"/>
      <c r="U19" s="45">
        <f t="shared" si="2"/>
        <v>454986</v>
      </c>
      <c r="V19" s="127" t="s">
        <v>67</v>
      </c>
      <c r="W19" s="148">
        <v>43367</v>
      </c>
      <c r="X19" s="145"/>
      <c r="Y19" s="111"/>
      <c r="Z19" s="110"/>
      <c r="AA19" s="130"/>
      <c r="AB19" s="131"/>
      <c r="AC19" s="130"/>
      <c r="AD19" s="132"/>
      <c r="AE19" s="133"/>
      <c r="AF19" s="111"/>
      <c r="AG19" s="111"/>
      <c r="AH19" s="111"/>
      <c r="AI19" s="110"/>
      <c r="AJ19" s="130"/>
      <c r="AK19" s="131"/>
      <c r="AL19" s="130"/>
      <c r="AM19" s="132"/>
      <c r="AN19" s="133"/>
      <c r="AO19" s="111"/>
      <c r="AP19" s="111"/>
      <c r="AQ19" s="111"/>
      <c r="AR19" s="110"/>
      <c r="AS19" s="130"/>
      <c r="AT19" s="131"/>
      <c r="AU19" s="130"/>
      <c r="AV19" s="132"/>
      <c r="AW19" s="133"/>
      <c r="AX19" s="111"/>
      <c r="AY19" s="111"/>
      <c r="AZ19" s="111"/>
      <c r="BA19" s="110"/>
      <c r="BB19" s="130"/>
      <c r="BC19" s="131"/>
      <c r="BD19" s="130"/>
      <c r="BE19" s="132"/>
      <c r="BF19" s="133"/>
      <c r="BG19" s="111"/>
      <c r="BH19" s="111"/>
      <c r="BI19" s="111"/>
      <c r="BJ19" s="110"/>
      <c r="BK19" s="130"/>
      <c r="BL19" s="131"/>
      <c r="BM19" s="130"/>
      <c r="BN19" s="132"/>
      <c r="BO19" s="133"/>
      <c r="BP19" s="111"/>
      <c r="BQ19" s="111"/>
      <c r="BR19" s="111"/>
      <c r="BS19" s="110"/>
      <c r="BT19" s="130"/>
      <c r="BU19" s="131"/>
      <c r="BV19" s="130"/>
      <c r="BW19" s="132"/>
      <c r="BX19" s="133"/>
      <c r="BY19" s="111"/>
      <c r="BZ19" s="111"/>
      <c r="CA19" s="111"/>
      <c r="CB19" s="110"/>
      <c r="CC19" s="130"/>
      <c r="CD19" s="131"/>
      <c r="CE19" s="130"/>
      <c r="CF19" s="132"/>
      <c r="CG19" s="133"/>
      <c r="CH19" s="111"/>
      <c r="CI19" s="111"/>
      <c r="CJ19" s="111"/>
      <c r="CK19" s="110"/>
      <c r="CL19" s="130"/>
      <c r="CM19" s="131"/>
      <c r="CN19" s="130"/>
      <c r="CO19" s="132"/>
      <c r="CP19" s="133"/>
      <c r="CQ19" s="111"/>
      <c r="CR19" s="111"/>
      <c r="CS19" s="111"/>
      <c r="CT19" s="110"/>
      <c r="CU19" s="130"/>
      <c r="CV19" s="131"/>
      <c r="CW19" s="134"/>
      <c r="CX19" s="132"/>
      <c r="CY19" s="133"/>
      <c r="CZ19" s="111"/>
      <c r="DA19" s="111"/>
      <c r="DB19" s="111"/>
      <c r="DC19" s="110"/>
      <c r="DD19" s="130"/>
      <c r="DE19" s="131"/>
      <c r="DF19" s="130"/>
      <c r="DG19" s="132"/>
      <c r="DH19" s="133"/>
      <c r="DI19" s="111"/>
      <c r="DJ19" s="111"/>
      <c r="DK19" s="111"/>
      <c r="DL19" s="110"/>
      <c r="DM19" s="130"/>
      <c r="DN19" s="131"/>
      <c r="DO19" s="130"/>
      <c r="DP19" s="132"/>
      <c r="DQ19" s="133"/>
      <c r="DR19" s="111"/>
      <c r="DS19" s="111"/>
      <c r="DT19" s="111"/>
      <c r="DU19" s="110"/>
      <c r="DV19" s="130"/>
      <c r="DW19" s="131"/>
      <c r="DX19" s="130"/>
      <c r="DY19" s="132"/>
      <c r="DZ19" s="133"/>
      <c r="EA19" s="111"/>
      <c r="EB19" s="111"/>
      <c r="EC19" s="111"/>
      <c r="ED19" s="110"/>
      <c r="EE19" s="130"/>
      <c r="EF19" s="131"/>
      <c r="EG19" s="130"/>
      <c r="EH19" s="132"/>
      <c r="EI19" s="133"/>
      <c r="EJ19" s="111"/>
      <c r="EK19" s="111"/>
      <c r="EL19" s="111"/>
      <c r="EM19" s="110"/>
      <c r="EN19" s="130"/>
      <c r="EO19" s="131"/>
      <c r="EP19" s="130"/>
      <c r="EQ19" s="132"/>
      <c r="ER19" s="133"/>
      <c r="ES19" s="111"/>
      <c r="ET19" s="111"/>
      <c r="EU19" s="111"/>
      <c r="EV19" s="110"/>
      <c r="EW19" s="130"/>
      <c r="EX19" s="131"/>
      <c r="EY19" s="130"/>
      <c r="EZ19" s="132"/>
      <c r="FA19" s="133"/>
      <c r="FB19" s="111"/>
      <c r="FC19" s="111"/>
      <c r="FD19" s="111"/>
      <c r="FE19" s="110"/>
      <c r="FF19" s="130"/>
      <c r="FG19" s="131"/>
      <c r="FH19" s="130"/>
      <c r="FI19" s="132"/>
      <c r="FJ19" s="133"/>
      <c r="FK19" s="111"/>
      <c r="FL19" s="111"/>
      <c r="FM19" s="111"/>
      <c r="FN19" s="110"/>
      <c r="FO19" s="130"/>
      <c r="FP19" s="131"/>
      <c r="FQ19" s="130"/>
      <c r="FR19" s="132"/>
      <c r="FS19" s="133"/>
      <c r="FT19" s="111"/>
      <c r="FU19" s="111"/>
      <c r="FV19" s="111"/>
      <c r="FW19" s="110"/>
      <c r="FX19" s="130"/>
      <c r="FY19" s="131"/>
      <c r="FZ19" s="130"/>
      <c r="GA19" s="132"/>
      <c r="GB19" s="133"/>
      <c r="GC19" s="111"/>
      <c r="GD19" s="111"/>
      <c r="GE19" s="111"/>
      <c r="GF19" s="110"/>
      <c r="GG19" s="130"/>
      <c r="GH19" s="131"/>
      <c r="GI19" s="130"/>
      <c r="GJ19" s="132"/>
      <c r="GK19" s="133"/>
      <c r="GL19" s="111"/>
      <c r="GM19" s="111"/>
      <c r="GN19" s="111"/>
      <c r="GO19" s="110"/>
      <c r="GP19" s="130"/>
      <c r="GQ19" s="131"/>
      <c r="GR19" s="130"/>
      <c r="GS19" s="132"/>
      <c r="GT19" s="133"/>
      <c r="GU19" s="135"/>
      <c r="GV19" s="136"/>
      <c r="GW19" s="100"/>
      <c r="GX19" s="114"/>
      <c r="GY19" s="114"/>
      <c r="GZ19" s="788"/>
      <c r="HA19" s="789"/>
      <c r="HB19" s="116"/>
      <c r="HC19" s="116"/>
    </row>
    <row r="20" spans="2:211" x14ac:dyDescent="0.25">
      <c r="B20" s="116"/>
      <c r="C20" s="124"/>
      <c r="D20" s="41"/>
      <c r="E20" s="42"/>
      <c r="F20" s="43"/>
      <c r="G20" s="44"/>
      <c r="H20" s="45"/>
      <c r="I20" s="46"/>
      <c r="J20" s="155" t="s">
        <v>438</v>
      </c>
      <c r="K20" s="494" t="s">
        <v>31</v>
      </c>
      <c r="L20" s="713" t="s">
        <v>793</v>
      </c>
      <c r="M20" s="146">
        <v>21270</v>
      </c>
      <c r="N20" s="87">
        <v>43359</v>
      </c>
      <c r="O20" s="575" t="s">
        <v>829</v>
      </c>
      <c r="P20" s="106">
        <v>27040</v>
      </c>
      <c r="Q20" s="76">
        <f t="shared" si="0"/>
        <v>5770</v>
      </c>
      <c r="R20" s="99">
        <v>30</v>
      </c>
      <c r="S20" s="830"/>
      <c r="T20" s="831"/>
      <c r="U20" s="45">
        <f t="shared" si="2"/>
        <v>811200</v>
      </c>
      <c r="V20" s="537" t="s">
        <v>67</v>
      </c>
      <c r="W20" s="468">
        <v>43375</v>
      </c>
      <c r="X20" s="538">
        <v>20880</v>
      </c>
      <c r="Y20" s="470"/>
      <c r="Z20" s="471"/>
      <c r="AA20" s="472"/>
      <c r="AB20" s="473"/>
      <c r="AC20" s="472"/>
      <c r="AD20" s="474"/>
      <c r="AE20" s="475"/>
      <c r="AF20" s="470"/>
      <c r="AG20" s="470"/>
      <c r="AH20" s="470"/>
      <c r="AI20" s="471"/>
      <c r="AJ20" s="472"/>
      <c r="AK20" s="473"/>
      <c r="AL20" s="472"/>
      <c r="AM20" s="474"/>
      <c r="AN20" s="475"/>
      <c r="AO20" s="470"/>
      <c r="AP20" s="470"/>
      <c r="AQ20" s="470"/>
      <c r="AR20" s="471"/>
      <c r="AS20" s="472"/>
      <c r="AT20" s="473"/>
      <c r="AU20" s="472"/>
      <c r="AV20" s="474"/>
      <c r="AW20" s="475"/>
      <c r="AX20" s="470"/>
      <c r="AY20" s="470"/>
      <c r="AZ20" s="470"/>
      <c r="BA20" s="471"/>
      <c r="BB20" s="472"/>
      <c r="BC20" s="473"/>
      <c r="BD20" s="472"/>
      <c r="BE20" s="474"/>
      <c r="BF20" s="475"/>
      <c r="BG20" s="470"/>
      <c r="BH20" s="470"/>
      <c r="BI20" s="470"/>
      <c r="BJ20" s="471"/>
      <c r="BK20" s="472"/>
      <c r="BL20" s="473"/>
      <c r="BM20" s="472"/>
      <c r="BN20" s="474"/>
      <c r="BO20" s="475"/>
      <c r="BP20" s="470"/>
      <c r="BQ20" s="470"/>
      <c r="BR20" s="470"/>
      <c r="BS20" s="471"/>
      <c r="BT20" s="472"/>
      <c r="BU20" s="473"/>
      <c r="BV20" s="472"/>
      <c r="BW20" s="474"/>
      <c r="BX20" s="475"/>
      <c r="BY20" s="470"/>
      <c r="BZ20" s="470"/>
      <c r="CA20" s="470"/>
      <c r="CB20" s="471"/>
      <c r="CC20" s="472"/>
      <c r="CD20" s="473"/>
      <c r="CE20" s="472"/>
      <c r="CF20" s="474"/>
      <c r="CG20" s="475"/>
      <c r="CH20" s="470"/>
      <c r="CI20" s="470"/>
      <c r="CJ20" s="470"/>
      <c r="CK20" s="471"/>
      <c r="CL20" s="472"/>
      <c r="CM20" s="473"/>
      <c r="CN20" s="472"/>
      <c r="CO20" s="474"/>
      <c r="CP20" s="475"/>
      <c r="CQ20" s="470"/>
      <c r="CR20" s="470"/>
      <c r="CS20" s="470"/>
      <c r="CT20" s="471"/>
      <c r="CU20" s="472"/>
      <c r="CV20" s="473"/>
      <c r="CW20" s="476"/>
      <c r="CX20" s="474"/>
      <c r="CY20" s="475"/>
      <c r="CZ20" s="470"/>
      <c r="DA20" s="470"/>
      <c r="DB20" s="470"/>
      <c r="DC20" s="471"/>
      <c r="DD20" s="472"/>
      <c r="DE20" s="473"/>
      <c r="DF20" s="472"/>
      <c r="DG20" s="474"/>
      <c r="DH20" s="475"/>
      <c r="DI20" s="470"/>
      <c r="DJ20" s="470"/>
      <c r="DK20" s="470"/>
      <c r="DL20" s="471"/>
      <c r="DM20" s="472"/>
      <c r="DN20" s="473"/>
      <c r="DO20" s="472"/>
      <c r="DP20" s="474"/>
      <c r="DQ20" s="475"/>
      <c r="DR20" s="470"/>
      <c r="DS20" s="470"/>
      <c r="DT20" s="470"/>
      <c r="DU20" s="471"/>
      <c r="DV20" s="472"/>
      <c r="DW20" s="473"/>
      <c r="DX20" s="472"/>
      <c r="DY20" s="474"/>
      <c r="DZ20" s="475"/>
      <c r="EA20" s="470"/>
      <c r="EB20" s="470"/>
      <c r="EC20" s="470"/>
      <c r="ED20" s="471"/>
      <c r="EE20" s="472"/>
      <c r="EF20" s="473"/>
      <c r="EG20" s="472"/>
      <c r="EH20" s="474"/>
      <c r="EI20" s="475"/>
      <c r="EJ20" s="470"/>
      <c r="EK20" s="470"/>
      <c r="EL20" s="470"/>
      <c r="EM20" s="471"/>
      <c r="EN20" s="472"/>
      <c r="EO20" s="473"/>
      <c r="EP20" s="472"/>
      <c r="EQ20" s="474"/>
      <c r="ER20" s="475"/>
      <c r="ES20" s="470"/>
      <c r="ET20" s="470"/>
      <c r="EU20" s="470"/>
      <c r="EV20" s="471"/>
      <c r="EW20" s="472"/>
      <c r="EX20" s="473"/>
      <c r="EY20" s="472"/>
      <c r="EZ20" s="474"/>
      <c r="FA20" s="475"/>
      <c r="FB20" s="470"/>
      <c r="FC20" s="470"/>
      <c r="FD20" s="470"/>
      <c r="FE20" s="471"/>
      <c r="FF20" s="472"/>
      <c r="FG20" s="473"/>
      <c r="FH20" s="472"/>
      <c r="FI20" s="474"/>
      <c r="FJ20" s="475"/>
      <c r="FK20" s="470"/>
      <c r="FL20" s="470"/>
      <c r="FM20" s="470"/>
      <c r="FN20" s="471"/>
      <c r="FO20" s="472"/>
      <c r="FP20" s="473"/>
      <c r="FQ20" s="472"/>
      <c r="FR20" s="474"/>
      <c r="FS20" s="475"/>
      <c r="FT20" s="470"/>
      <c r="FU20" s="470"/>
      <c r="FV20" s="470"/>
      <c r="FW20" s="471"/>
      <c r="FX20" s="472"/>
      <c r="FY20" s="473"/>
      <c r="FZ20" s="472"/>
      <c r="GA20" s="474"/>
      <c r="GB20" s="475"/>
      <c r="GC20" s="470"/>
      <c r="GD20" s="470"/>
      <c r="GE20" s="470"/>
      <c r="GF20" s="471"/>
      <c r="GG20" s="472"/>
      <c r="GH20" s="473"/>
      <c r="GI20" s="472"/>
      <c r="GJ20" s="474"/>
      <c r="GK20" s="475"/>
      <c r="GL20" s="470"/>
      <c r="GM20" s="470"/>
      <c r="GN20" s="470"/>
      <c r="GO20" s="471"/>
      <c r="GP20" s="472"/>
      <c r="GQ20" s="473"/>
      <c r="GR20" s="472"/>
      <c r="GS20" s="474"/>
      <c r="GT20" s="475"/>
      <c r="GU20" s="477">
        <v>43375</v>
      </c>
      <c r="GV20" s="149"/>
      <c r="GW20" s="100"/>
      <c r="GX20" s="114"/>
      <c r="GY20" s="114"/>
      <c r="GZ20" s="790" t="s">
        <v>960</v>
      </c>
      <c r="HA20" s="789">
        <v>4176</v>
      </c>
      <c r="HB20" s="116"/>
      <c r="HC20" s="116"/>
    </row>
    <row r="21" spans="2:211" ht="18.75" x14ac:dyDescent="0.3">
      <c r="B21" s="116"/>
      <c r="C21" s="124"/>
      <c r="D21" s="41"/>
      <c r="E21" s="42"/>
      <c r="F21" s="43"/>
      <c r="G21" s="44"/>
      <c r="H21" s="45"/>
      <c r="I21" s="46"/>
      <c r="J21" s="155" t="s">
        <v>438</v>
      </c>
      <c r="K21" s="494" t="s">
        <v>40</v>
      </c>
      <c r="L21" s="713" t="s">
        <v>794</v>
      </c>
      <c r="M21" s="146">
        <v>19170</v>
      </c>
      <c r="N21" s="87">
        <v>43360</v>
      </c>
      <c r="O21" s="575" t="s">
        <v>830</v>
      </c>
      <c r="P21" s="106">
        <v>24340</v>
      </c>
      <c r="Q21" s="76">
        <f t="shared" si="0"/>
        <v>5170</v>
      </c>
      <c r="R21" s="99">
        <v>30</v>
      </c>
      <c r="S21" s="851"/>
      <c r="T21" s="852"/>
      <c r="U21" s="45">
        <f t="shared" si="2"/>
        <v>730200</v>
      </c>
      <c r="V21" s="537" t="s">
        <v>67</v>
      </c>
      <c r="W21" s="468">
        <v>43378</v>
      </c>
      <c r="X21" s="538">
        <v>18374.400000000001</v>
      </c>
      <c r="Y21" s="470"/>
      <c r="Z21" s="471"/>
      <c r="AA21" s="472"/>
      <c r="AB21" s="473"/>
      <c r="AC21" s="472"/>
      <c r="AD21" s="474"/>
      <c r="AE21" s="475"/>
      <c r="AF21" s="470"/>
      <c r="AG21" s="470"/>
      <c r="AH21" s="470"/>
      <c r="AI21" s="471"/>
      <c r="AJ21" s="472"/>
      <c r="AK21" s="473"/>
      <c r="AL21" s="472"/>
      <c r="AM21" s="474"/>
      <c r="AN21" s="475"/>
      <c r="AO21" s="470"/>
      <c r="AP21" s="470"/>
      <c r="AQ21" s="470"/>
      <c r="AR21" s="471"/>
      <c r="AS21" s="472"/>
      <c r="AT21" s="473"/>
      <c r="AU21" s="472"/>
      <c r="AV21" s="474"/>
      <c r="AW21" s="475"/>
      <c r="AX21" s="470"/>
      <c r="AY21" s="470"/>
      <c r="AZ21" s="470"/>
      <c r="BA21" s="471"/>
      <c r="BB21" s="472"/>
      <c r="BC21" s="473"/>
      <c r="BD21" s="472"/>
      <c r="BE21" s="474"/>
      <c r="BF21" s="475"/>
      <c r="BG21" s="470"/>
      <c r="BH21" s="470"/>
      <c r="BI21" s="470"/>
      <c r="BJ21" s="471"/>
      <c r="BK21" s="472"/>
      <c r="BL21" s="473"/>
      <c r="BM21" s="472"/>
      <c r="BN21" s="474"/>
      <c r="BO21" s="475"/>
      <c r="BP21" s="470"/>
      <c r="BQ21" s="470"/>
      <c r="BR21" s="470"/>
      <c r="BS21" s="471"/>
      <c r="BT21" s="472"/>
      <c r="BU21" s="473"/>
      <c r="BV21" s="472"/>
      <c r="BW21" s="474"/>
      <c r="BX21" s="475"/>
      <c r="BY21" s="470"/>
      <c r="BZ21" s="470"/>
      <c r="CA21" s="470"/>
      <c r="CB21" s="471"/>
      <c r="CC21" s="472"/>
      <c r="CD21" s="473"/>
      <c r="CE21" s="472"/>
      <c r="CF21" s="474"/>
      <c r="CG21" s="475"/>
      <c r="CH21" s="470"/>
      <c r="CI21" s="470"/>
      <c r="CJ21" s="470"/>
      <c r="CK21" s="471"/>
      <c r="CL21" s="472"/>
      <c r="CM21" s="473"/>
      <c r="CN21" s="472"/>
      <c r="CO21" s="474"/>
      <c r="CP21" s="475"/>
      <c r="CQ21" s="470"/>
      <c r="CR21" s="470"/>
      <c r="CS21" s="470"/>
      <c r="CT21" s="471"/>
      <c r="CU21" s="472"/>
      <c r="CV21" s="473"/>
      <c r="CW21" s="476"/>
      <c r="CX21" s="474"/>
      <c r="CY21" s="475"/>
      <c r="CZ21" s="470"/>
      <c r="DA21" s="470"/>
      <c r="DB21" s="470"/>
      <c r="DC21" s="471"/>
      <c r="DD21" s="472"/>
      <c r="DE21" s="473"/>
      <c r="DF21" s="472"/>
      <c r="DG21" s="474"/>
      <c r="DH21" s="475"/>
      <c r="DI21" s="470"/>
      <c r="DJ21" s="470"/>
      <c r="DK21" s="470"/>
      <c r="DL21" s="471"/>
      <c r="DM21" s="472"/>
      <c r="DN21" s="473"/>
      <c r="DO21" s="472"/>
      <c r="DP21" s="474"/>
      <c r="DQ21" s="475"/>
      <c r="DR21" s="470"/>
      <c r="DS21" s="470"/>
      <c r="DT21" s="470"/>
      <c r="DU21" s="471"/>
      <c r="DV21" s="472"/>
      <c r="DW21" s="473"/>
      <c r="DX21" s="472"/>
      <c r="DY21" s="474"/>
      <c r="DZ21" s="475"/>
      <c r="EA21" s="470"/>
      <c r="EB21" s="470"/>
      <c r="EC21" s="470"/>
      <c r="ED21" s="471"/>
      <c r="EE21" s="472"/>
      <c r="EF21" s="473"/>
      <c r="EG21" s="472"/>
      <c r="EH21" s="474"/>
      <c r="EI21" s="475"/>
      <c r="EJ21" s="470"/>
      <c r="EK21" s="470"/>
      <c r="EL21" s="470"/>
      <c r="EM21" s="471"/>
      <c r="EN21" s="472"/>
      <c r="EO21" s="473"/>
      <c r="EP21" s="472"/>
      <c r="EQ21" s="474"/>
      <c r="ER21" s="475"/>
      <c r="ES21" s="470"/>
      <c r="ET21" s="470"/>
      <c r="EU21" s="470"/>
      <c r="EV21" s="471"/>
      <c r="EW21" s="472"/>
      <c r="EX21" s="473"/>
      <c r="EY21" s="472"/>
      <c r="EZ21" s="474"/>
      <c r="FA21" s="475"/>
      <c r="FB21" s="470"/>
      <c r="FC21" s="470"/>
      <c r="FD21" s="470"/>
      <c r="FE21" s="471"/>
      <c r="FF21" s="472"/>
      <c r="FG21" s="473"/>
      <c r="FH21" s="472"/>
      <c r="FI21" s="474"/>
      <c r="FJ21" s="475"/>
      <c r="FK21" s="470"/>
      <c r="FL21" s="470"/>
      <c r="FM21" s="470"/>
      <c r="FN21" s="471"/>
      <c r="FO21" s="472"/>
      <c r="FP21" s="473"/>
      <c r="FQ21" s="472"/>
      <c r="FR21" s="474"/>
      <c r="FS21" s="475"/>
      <c r="FT21" s="470"/>
      <c r="FU21" s="470"/>
      <c r="FV21" s="470"/>
      <c r="FW21" s="471"/>
      <c r="FX21" s="472"/>
      <c r="FY21" s="473"/>
      <c r="FZ21" s="472"/>
      <c r="GA21" s="474"/>
      <c r="GB21" s="475"/>
      <c r="GC21" s="470"/>
      <c r="GD21" s="470"/>
      <c r="GE21" s="470"/>
      <c r="GF21" s="471"/>
      <c r="GG21" s="472"/>
      <c r="GH21" s="473"/>
      <c r="GI21" s="472"/>
      <c r="GJ21" s="474"/>
      <c r="GK21" s="475"/>
      <c r="GL21" s="470"/>
      <c r="GM21" s="470"/>
      <c r="GN21" s="470"/>
      <c r="GO21" s="471"/>
      <c r="GP21" s="472"/>
      <c r="GQ21" s="473"/>
      <c r="GR21" s="472"/>
      <c r="GS21" s="474"/>
      <c r="GT21" s="475"/>
      <c r="GU21" s="477">
        <v>43378</v>
      </c>
      <c r="GV21" s="149"/>
      <c r="GW21" s="100"/>
      <c r="GX21" s="114"/>
      <c r="GY21" s="114"/>
      <c r="GZ21" s="790" t="s">
        <v>960</v>
      </c>
      <c r="HA21" s="789">
        <v>4176</v>
      </c>
      <c r="HB21" s="116"/>
      <c r="HC21" s="116"/>
    </row>
    <row r="22" spans="2:211" ht="18.75" x14ac:dyDescent="0.3">
      <c r="B22" s="116"/>
      <c r="C22" s="124"/>
      <c r="D22" s="41"/>
      <c r="E22" s="42"/>
      <c r="F22" s="43"/>
      <c r="G22" s="44"/>
      <c r="H22" s="45"/>
      <c r="I22" s="46"/>
      <c r="J22" s="359" t="s">
        <v>270</v>
      </c>
      <c r="K22" s="494" t="s">
        <v>682</v>
      </c>
      <c r="L22" s="713" t="s">
        <v>795</v>
      </c>
      <c r="M22" s="146">
        <v>19860</v>
      </c>
      <c r="N22" s="87">
        <v>43361</v>
      </c>
      <c r="O22" s="730">
        <v>256</v>
      </c>
      <c r="P22" s="106">
        <v>19783.900000000001</v>
      </c>
      <c r="Q22" s="76">
        <f t="shared" si="0"/>
        <v>-76.099999999998545</v>
      </c>
      <c r="R22" s="99">
        <v>38.9</v>
      </c>
      <c r="S22" s="152"/>
      <c r="T22" s="118"/>
      <c r="U22" s="45">
        <f>R22*P22</f>
        <v>769593.71000000008</v>
      </c>
      <c r="V22" s="127" t="s">
        <v>67</v>
      </c>
      <c r="W22" s="148">
        <v>43370</v>
      </c>
      <c r="X22" s="145"/>
      <c r="Y22" s="111"/>
      <c r="Z22" s="110"/>
      <c r="AA22" s="130"/>
      <c r="AB22" s="131"/>
      <c r="AC22" s="130"/>
      <c r="AD22" s="132"/>
      <c r="AE22" s="133"/>
      <c r="AF22" s="111"/>
      <c r="AG22" s="111"/>
      <c r="AH22" s="111"/>
      <c r="AI22" s="110"/>
      <c r="AJ22" s="130"/>
      <c r="AK22" s="131"/>
      <c r="AL22" s="130"/>
      <c r="AM22" s="132"/>
      <c r="AN22" s="133"/>
      <c r="AO22" s="111"/>
      <c r="AP22" s="111"/>
      <c r="AQ22" s="111"/>
      <c r="AR22" s="110"/>
      <c r="AS22" s="130"/>
      <c r="AT22" s="131"/>
      <c r="AU22" s="130"/>
      <c r="AV22" s="132"/>
      <c r="AW22" s="133"/>
      <c r="AX22" s="111"/>
      <c r="AY22" s="111"/>
      <c r="AZ22" s="111"/>
      <c r="BA22" s="110"/>
      <c r="BB22" s="130"/>
      <c r="BC22" s="131"/>
      <c r="BD22" s="130"/>
      <c r="BE22" s="132"/>
      <c r="BF22" s="133"/>
      <c r="BG22" s="111"/>
      <c r="BH22" s="111"/>
      <c r="BI22" s="111"/>
      <c r="BJ22" s="110"/>
      <c r="BK22" s="130"/>
      <c r="BL22" s="131"/>
      <c r="BM22" s="130"/>
      <c r="BN22" s="132"/>
      <c r="BO22" s="133"/>
      <c r="BP22" s="111"/>
      <c r="BQ22" s="111"/>
      <c r="BR22" s="111"/>
      <c r="BS22" s="110"/>
      <c r="BT22" s="130"/>
      <c r="BU22" s="131"/>
      <c r="BV22" s="130"/>
      <c r="BW22" s="132"/>
      <c r="BX22" s="133"/>
      <c r="BY22" s="111"/>
      <c r="BZ22" s="111"/>
      <c r="CA22" s="111"/>
      <c r="CB22" s="110"/>
      <c r="CC22" s="130"/>
      <c r="CD22" s="131"/>
      <c r="CE22" s="130"/>
      <c r="CF22" s="132"/>
      <c r="CG22" s="133"/>
      <c r="CH22" s="111"/>
      <c r="CI22" s="111"/>
      <c r="CJ22" s="111"/>
      <c r="CK22" s="110"/>
      <c r="CL22" s="130"/>
      <c r="CM22" s="131"/>
      <c r="CN22" s="130"/>
      <c r="CO22" s="132"/>
      <c r="CP22" s="133"/>
      <c r="CQ22" s="111"/>
      <c r="CR22" s="111"/>
      <c r="CS22" s="111"/>
      <c r="CT22" s="110"/>
      <c r="CU22" s="130"/>
      <c r="CV22" s="131"/>
      <c r="CW22" s="134"/>
      <c r="CX22" s="132"/>
      <c r="CY22" s="133"/>
      <c r="CZ22" s="111"/>
      <c r="DA22" s="111"/>
      <c r="DB22" s="111"/>
      <c r="DC22" s="110"/>
      <c r="DD22" s="130"/>
      <c r="DE22" s="131"/>
      <c r="DF22" s="130"/>
      <c r="DG22" s="132"/>
      <c r="DH22" s="133"/>
      <c r="DI22" s="111"/>
      <c r="DJ22" s="111"/>
      <c r="DK22" s="111"/>
      <c r="DL22" s="110"/>
      <c r="DM22" s="130"/>
      <c r="DN22" s="131"/>
      <c r="DO22" s="130"/>
      <c r="DP22" s="132"/>
      <c r="DQ22" s="133"/>
      <c r="DR22" s="111"/>
      <c r="DS22" s="111"/>
      <c r="DT22" s="111"/>
      <c r="DU22" s="110"/>
      <c r="DV22" s="130"/>
      <c r="DW22" s="131"/>
      <c r="DX22" s="130"/>
      <c r="DY22" s="132"/>
      <c r="DZ22" s="133"/>
      <c r="EA22" s="111"/>
      <c r="EB22" s="111"/>
      <c r="EC22" s="111"/>
      <c r="ED22" s="110"/>
      <c r="EE22" s="130"/>
      <c r="EF22" s="131"/>
      <c r="EG22" s="130"/>
      <c r="EH22" s="132"/>
      <c r="EI22" s="133"/>
      <c r="EJ22" s="111"/>
      <c r="EK22" s="111"/>
      <c r="EL22" s="111"/>
      <c r="EM22" s="110"/>
      <c r="EN22" s="130"/>
      <c r="EO22" s="131"/>
      <c r="EP22" s="130"/>
      <c r="EQ22" s="132"/>
      <c r="ER22" s="133"/>
      <c r="ES22" s="111"/>
      <c r="ET22" s="111"/>
      <c r="EU22" s="111"/>
      <c r="EV22" s="110"/>
      <c r="EW22" s="130"/>
      <c r="EX22" s="131"/>
      <c r="EY22" s="130"/>
      <c r="EZ22" s="132"/>
      <c r="FA22" s="133"/>
      <c r="FB22" s="111"/>
      <c r="FC22" s="111"/>
      <c r="FD22" s="111"/>
      <c r="FE22" s="110"/>
      <c r="FF22" s="130"/>
      <c r="FG22" s="131"/>
      <c r="FH22" s="130"/>
      <c r="FI22" s="132"/>
      <c r="FJ22" s="133"/>
      <c r="FK22" s="111"/>
      <c r="FL22" s="111"/>
      <c r="FM22" s="111"/>
      <c r="FN22" s="110"/>
      <c r="FO22" s="130"/>
      <c r="FP22" s="131"/>
      <c r="FQ22" s="130"/>
      <c r="FR22" s="132"/>
      <c r="FS22" s="133"/>
      <c r="FT22" s="111"/>
      <c r="FU22" s="111"/>
      <c r="FV22" s="111"/>
      <c r="FW22" s="110"/>
      <c r="FX22" s="130"/>
      <c r="FY22" s="131"/>
      <c r="FZ22" s="130"/>
      <c r="GA22" s="132"/>
      <c r="GB22" s="133"/>
      <c r="GC22" s="111"/>
      <c r="GD22" s="111"/>
      <c r="GE22" s="111"/>
      <c r="GF22" s="110"/>
      <c r="GG22" s="130"/>
      <c r="GH22" s="131"/>
      <c r="GI22" s="130"/>
      <c r="GJ22" s="132"/>
      <c r="GK22" s="133"/>
      <c r="GL22" s="111"/>
      <c r="GM22" s="111"/>
      <c r="GN22" s="111"/>
      <c r="GO22" s="110"/>
      <c r="GP22" s="130"/>
      <c r="GQ22" s="131"/>
      <c r="GR22" s="130"/>
      <c r="GS22" s="132"/>
      <c r="GT22" s="133"/>
      <c r="GU22" s="135"/>
      <c r="GV22" s="136"/>
      <c r="GW22" s="100"/>
      <c r="GX22" s="114"/>
      <c r="GY22" s="114"/>
      <c r="GZ22" s="790" t="s">
        <v>960</v>
      </c>
      <c r="HA22" s="789">
        <v>4176</v>
      </c>
      <c r="HB22" s="116"/>
      <c r="HC22" s="116"/>
    </row>
    <row r="23" spans="2:211" ht="18.75" x14ac:dyDescent="0.3">
      <c r="B23" s="116"/>
      <c r="C23" s="124"/>
      <c r="D23" s="41"/>
      <c r="E23" s="42"/>
      <c r="F23" s="43"/>
      <c r="G23" s="44"/>
      <c r="H23" s="45"/>
      <c r="I23" s="46"/>
      <c r="J23" s="125" t="s">
        <v>270</v>
      </c>
      <c r="K23" s="494" t="s">
        <v>50</v>
      </c>
      <c r="L23" s="713" t="s">
        <v>809</v>
      </c>
      <c r="M23" s="146">
        <v>19950</v>
      </c>
      <c r="N23" s="87">
        <v>43362</v>
      </c>
      <c r="O23" s="727">
        <v>257</v>
      </c>
      <c r="P23" s="106">
        <v>19898.2</v>
      </c>
      <c r="Q23" s="76">
        <f t="shared" si="0"/>
        <v>-51.799999999999272</v>
      </c>
      <c r="R23" s="99">
        <v>38.9</v>
      </c>
      <c r="S23" s="830"/>
      <c r="T23" s="831"/>
      <c r="U23" s="45">
        <f t="shared" si="2"/>
        <v>774039.98</v>
      </c>
      <c r="V23" s="537" t="s">
        <v>67</v>
      </c>
      <c r="W23" s="468">
        <v>43374</v>
      </c>
      <c r="X23" s="538"/>
      <c r="Y23" s="470"/>
      <c r="Z23" s="471"/>
      <c r="AA23" s="472"/>
      <c r="AB23" s="473"/>
      <c r="AC23" s="472"/>
      <c r="AD23" s="474"/>
      <c r="AE23" s="475"/>
      <c r="AF23" s="470"/>
      <c r="AG23" s="470"/>
      <c r="AH23" s="470"/>
      <c r="AI23" s="471"/>
      <c r="AJ23" s="472"/>
      <c r="AK23" s="473"/>
      <c r="AL23" s="472"/>
      <c r="AM23" s="474"/>
      <c r="AN23" s="475"/>
      <c r="AO23" s="470"/>
      <c r="AP23" s="470"/>
      <c r="AQ23" s="470"/>
      <c r="AR23" s="471"/>
      <c r="AS23" s="472"/>
      <c r="AT23" s="473"/>
      <c r="AU23" s="472"/>
      <c r="AV23" s="474"/>
      <c r="AW23" s="475"/>
      <c r="AX23" s="470"/>
      <c r="AY23" s="470"/>
      <c r="AZ23" s="470"/>
      <c r="BA23" s="471"/>
      <c r="BB23" s="472"/>
      <c r="BC23" s="473"/>
      <c r="BD23" s="472"/>
      <c r="BE23" s="474"/>
      <c r="BF23" s="475"/>
      <c r="BG23" s="470"/>
      <c r="BH23" s="470"/>
      <c r="BI23" s="470"/>
      <c r="BJ23" s="471"/>
      <c r="BK23" s="472"/>
      <c r="BL23" s="473"/>
      <c r="BM23" s="472"/>
      <c r="BN23" s="474"/>
      <c r="BO23" s="475"/>
      <c r="BP23" s="470"/>
      <c r="BQ23" s="470"/>
      <c r="BR23" s="470"/>
      <c r="BS23" s="471"/>
      <c r="BT23" s="472"/>
      <c r="BU23" s="473"/>
      <c r="BV23" s="472"/>
      <c r="BW23" s="474"/>
      <c r="BX23" s="475"/>
      <c r="BY23" s="470"/>
      <c r="BZ23" s="470"/>
      <c r="CA23" s="470"/>
      <c r="CB23" s="471"/>
      <c r="CC23" s="472"/>
      <c r="CD23" s="473"/>
      <c r="CE23" s="472"/>
      <c r="CF23" s="474"/>
      <c r="CG23" s="475"/>
      <c r="CH23" s="470"/>
      <c r="CI23" s="470"/>
      <c r="CJ23" s="470"/>
      <c r="CK23" s="471"/>
      <c r="CL23" s="472"/>
      <c r="CM23" s="473"/>
      <c r="CN23" s="472"/>
      <c r="CO23" s="474"/>
      <c r="CP23" s="475"/>
      <c r="CQ23" s="470"/>
      <c r="CR23" s="470"/>
      <c r="CS23" s="470"/>
      <c r="CT23" s="471"/>
      <c r="CU23" s="472"/>
      <c r="CV23" s="473"/>
      <c r="CW23" s="476"/>
      <c r="CX23" s="474"/>
      <c r="CY23" s="475"/>
      <c r="CZ23" s="470"/>
      <c r="DA23" s="470"/>
      <c r="DB23" s="470"/>
      <c r="DC23" s="471"/>
      <c r="DD23" s="472"/>
      <c r="DE23" s="473"/>
      <c r="DF23" s="472"/>
      <c r="DG23" s="474"/>
      <c r="DH23" s="475"/>
      <c r="DI23" s="470"/>
      <c r="DJ23" s="470"/>
      <c r="DK23" s="470"/>
      <c r="DL23" s="471"/>
      <c r="DM23" s="472"/>
      <c r="DN23" s="473"/>
      <c r="DO23" s="472"/>
      <c r="DP23" s="474"/>
      <c r="DQ23" s="475"/>
      <c r="DR23" s="470"/>
      <c r="DS23" s="470"/>
      <c r="DT23" s="470"/>
      <c r="DU23" s="471"/>
      <c r="DV23" s="472"/>
      <c r="DW23" s="473"/>
      <c r="DX23" s="472"/>
      <c r="DY23" s="474"/>
      <c r="DZ23" s="475"/>
      <c r="EA23" s="470"/>
      <c r="EB23" s="470"/>
      <c r="EC23" s="470"/>
      <c r="ED23" s="471"/>
      <c r="EE23" s="472"/>
      <c r="EF23" s="473"/>
      <c r="EG23" s="472"/>
      <c r="EH23" s="474"/>
      <c r="EI23" s="475"/>
      <c r="EJ23" s="470"/>
      <c r="EK23" s="470"/>
      <c r="EL23" s="470"/>
      <c r="EM23" s="471"/>
      <c r="EN23" s="472"/>
      <c r="EO23" s="473"/>
      <c r="EP23" s="472"/>
      <c r="EQ23" s="474"/>
      <c r="ER23" s="475"/>
      <c r="ES23" s="470"/>
      <c r="ET23" s="470"/>
      <c r="EU23" s="470"/>
      <c r="EV23" s="471"/>
      <c r="EW23" s="472"/>
      <c r="EX23" s="473"/>
      <c r="EY23" s="472"/>
      <c r="EZ23" s="474"/>
      <c r="FA23" s="475"/>
      <c r="FB23" s="470"/>
      <c r="FC23" s="470"/>
      <c r="FD23" s="470"/>
      <c r="FE23" s="471"/>
      <c r="FF23" s="472"/>
      <c r="FG23" s="473"/>
      <c r="FH23" s="472"/>
      <c r="FI23" s="474"/>
      <c r="FJ23" s="475"/>
      <c r="FK23" s="470"/>
      <c r="FL23" s="470"/>
      <c r="FM23" s="470"/>
      <c r="FN23" s="471"/>
      <c r="FO23" s="472"/>
      <c r="FP23" s="473"/>
      <c r="FQ23" s="472"/>
      <c r="FR23" s="474"/>
      <c r="FS23" s="475"/>
      <c r="FT23" s="470"/>
      <c r="FU23" s="470"/>
      <c r="FV23" s="470"/>
      <c r="FW23" s="471"/>
      <c r="FX23" s="472"/>
      <c r="FY23" s="473"/>
      <c r="FZ23" s="472"/>
      <c r="GA23" s="474"/>
      <c r="GB23" s="475"/>
      <c r="GC23" s="470"/>
      <c r="GD23" s="470"/>
      <c r="GE23" s="470"/>
      <c r="GF23" s="471"/>
      <c r="GG23" s="472"/>
      <c r="GH23" s="473"/>
      <c r="GI23" s="472"/>
      <c r="GJ23" s="474"/>
      <c r="GK23" s="475"/>
      <c r="GL23" s="470"/>
      <c r="GM23" s="470"/>
      <c r="GN23" s="470"/>
      <c r="GO23" s="471"/>
      <c r="GP23" s="472"/>
      <c r="GQ23" s="473"/>
      <c r="GR23" s="472"/>
      <c r="GS23" s="474"/>
      <c r="GT23" s="475"/>
      <c r="GU23" s="477"/>
      <c r="GV23" s="136"/>
      <c r="GW23" s="100"/>
      <c r="GX23" s="114"/>
      <c r="GY23" s="114"/>
      <c r="GZ23" s="790" t="s">
        <v>960</v>
      </c>
      <c r="HA23" s="789">
        <v>4176</v>
      </c>
      <c r="HB23" s="116"/>
      <c r="HC23" s="116"/>
    </row>
    <row r="24" spans="2:211" x14ac:dyDescent="0.25">
      <c r="B24" s="116"/>
      <c r="C24" s="124"/>
      <c r="D24" s="41"/>
      <c r="E24" s="42"/>
      <c r="F24" s="43"/>
      <c r="G24" s="44"/>
      <c r="H24" s="45"/>
      <c r="I24" s="46"/>
      <c r="J24" s="125" t="s">
        <v>438</v>
      </c>
      <c r="K24" s="494" t="s">
        <v>39</v>
      </c>
      <c r="L24" s="713" t="s">
        <v>815</v>
      </c>
      <c r="M24" s="146">
        <v>10990</v>
      </c>
      <c r="N24" s="87">
        <v>43363</v>
      </c>
      <c r="O24" s="466" t="s">
        <v>831</v>
      </c>
      <c r="P24" s="106">
        <v>13820</v>
      </c>
      <c r="Q24" s="76">
        <f t="shared" si="0"/>
        <v>2830</v>
      </c>
      <c r="R24" s="99">
        <v>30</v>
      </c>
      <c r="S24" s="658"/>
      <c r="T24" s="720"/>
      <c r="U24" s="45">
        <f t="shared" si="2"/>
        <v>414600</v>
      </c>
      <c r="V24" s="728" t="s">
        <v>67</v>
      </c>
      <c r="W24" s="468">
        <v>43381</v>
      </c>
      <c r="X24" s="538">
        <v>10774.08</v>
      </c>
      <c r="Y24" s="470"/>
      <c r="Z24" s="471"/>
      <c r="AA24" s="472"/>
      <c r="AB24" s="473"/>
      <c r="AC24" s="472"/>
      <c r="AD24" s="474"/>
      <c r="AE24" s="475"/>
      <c r="AF24" s="470"/>
      <c r="AG24" s="470"/>
      <c r="AH24" s="470"/>
      <c r="AI24" s="471"/>
      <c r="AJ24" s="472"/>
      <c r="AK24" s="473"/>
      <c r="AL24" s="472"/>
      <c r="AM24" s="474"/>
      <c r="AN24" s="475"/>
      <c r="AO24" s="470"/>
      <c r="AP24" s="470"/>
      <c r="AQ24" s="470"/>
      <c r="AR24" s="471"/>
      <c r="AS24" s="472"/>
      <c r="AT24" s="473"/>
      <c r="AU24" s="472"/>
      <c r="AV24" s="474"/>
      <c r="AW24" s="475"/>
      <c r="AX24" s="470"/>
      <c r="AY24" s="470"/>
      <c r="AZ24" s="470"/>
      <c r="BA24" s="471"/>
      <c r="BB24" s="472"/>
      <c r="BC24" s="473"/>
      <c r="BD24" s="472"/>
      <c r="BE24" s="474"/>
      <c r="BF24" s="475"/>
      <c r="BG24" s="470"/>
      <c r="BH24" s="470"/>
      <c r="BI24" s="470"/>
      <c r="BJ24" s="471"/>
      <c r="BK24" s="472"/>
      <c r="BL24" s="473"/>
      <c r="BM24" s="472"/>
      <c r="BN24" s="474"/>
      <c r="BO24" s="475"/>
      <c r="BP24" s="470"/>
      <c r="BQ24" s="470"/>
      <c r="BR24" s="470"/>
      <c r="BS24" s="471"/>
      <c r="BT24" s="472"/>
      <c r="BU24" s="473"/>
      <c r="BV24" s="472"/>
      <c r="BW24" s="474"/>
      <c r="BX24" s="475"/>
      <c r="BY24" s="470"/>
      <c r="BZ24" s="470"/>
      <c r="CA24" s="470"/>
      <c r="CB24" s="471"/>
      <c r="CC24" s="472"/>
      <c r="CD24" s="473"/>
      <c r="CE24" s="472"/>
      <c r="CF24" s="474"/>
      <c r="CG24" s="475"/>
      <c r="CH24" s="470"/>
      <c r="CI24" s="470"/>
      <c r="CJ24" s="470"/>
      <c r="CK24" s="471"/>
      <c r="CL24" s="472"/>
      <c r="CM24" s="473"/>
      <c r="CN24" s="472"/>
      <c r="CO24" s="474"/>
      <c r="CP24" s="475"/>
      <c r="CQ24" s="470"/>
      <c r="CR24" s="470"/>
      <c r="CS24" s="470"/>
      <c r="CT24" s="471"/>
      <c r="CU24" s="472"/>
      <c r="CV24" s="473"/>
      <c r="CW24" s="476"/>
      <c r="CX24" s="474"/>
      <c r="CY24" s="475"/>
      <c r="CZ24" s="470"/>
      <c r="DA24" s="470"/>
      <c r="DB24" s="470"/>
      <c r="DC24" s="471"/>
      <c r="DD24" s="472"/>
      <c r="DE24" s="473"/>
      <c r="DF24" s="472"/>
      <c r="DG24" s="474"/>
      <c r="DH24" s="475"/>
      <c r="DI24" s="470"/>
      <c r="DJ24" s="470"/>
      <c r="DK24" s="470"/>
      <c r="DL24" s="471"/>
      <c r="DM24" s="472"/>
      <c r="DN24" s="473"/>
      <c r="DO24" s="472"/>
      <c r="DP24" s="474"/>
      <c r="DQ24" s="475"/>
      <c r="DR24" s="470"/>
      <c r="DS24" s="470"/>
      <c r="DT24" s="470"/>
      <c r="DU24" s="471"/>
      <c r="DV24" s="472"/>
      <c r="DW24" s="473"/>
      <c r="DX24" s="472"/>
      <c r="DY24" s="474"/>
      <c r="DZ24" s="475"/>
      <c r="EA24" s="470"/>
      <c r="EB24" s="470"/>
      <c r="EC24" s="470"/>
      <c r="ED24" s="471"/>
      <c r="EE24" s="472"/>
      <c r="EF24" s="473"/>
      <c r="EG24" s="472"/>
      <c r="EH24" s="474"/>
      <c r="EI24" s="475"/>
      <c r="EJ24" s="470"/>
      <c r="EK24" s="470"/>
      <c r="EL24" s="470"/>
      <c r="EM24" s="471"/>
      <c r="EN24" s="472"/>
      <c r="EO24" s="473"/>
      <c r="EP24" s="472"/>
      <c r="EQ24" s="474"/>
      <c r="ER24" s="475"/>
      <c r="ES24" s="470"/>
      <c r="ET24" s="470"/>
      <c r="EU24" s="470"/>
      <c r="EV24" s="471"/>
      <c r="EW24" s="472"/>
      <c r="EX24" s="473"/>
      <c r="EY24" s="472"/>
      <c r="EZ24" s="474"/>
      <c r="FA24" s="475"/>
      <c r="FB24" s="470"/>
      <c r="FC24" s="470"/>
      <c r="FD24" s="470"/>
      <c r="FE24" s="471"/>
      <c r="FF24" s="472"/>
      <c r="FG24" s="473"/>
      <c r="FH24" s="472"/>
      <c r="FI24" s="474"/>
      <c r="FJ24" s="475"/>
      <c r="FK24" s="470"/>
      <c r="FL24" s="470"/>
      <c r="FM24" s="470"/>
      <c r="FN24" s="471"/>
      <c r="FO24" s="472"/>
      <c r="FP24" s="473"/>
      <c r="FQ24" s="472"/>
      <c r="FR24" s="474"/>
      <c r="FS24" s="475"/>
      <c r="FT24" s="470"/>
      <c r="FU24" s="470"/>
      <c r="FV24" s="470"/>
      <c r="FW24" s="471"/>
      <c r="FX24" s="472"/>
      <c r="FY24" s="473"/>
      <c r="FZ24" s="472"/>
      <c r="GA24" s="474"/>
      <c r="GB24" s="475"/>
      <c r="GC24" s="470"/>
      <c r="GD24" s="470"/>
      <c r="GE24" s="470"/>
      <c r="GF24" s="471"/>
      <c r="GG24" s="472"/>
      <c r="GH24" s="473"/>
      <c r="GI24" s="472"/>
      <c r="GJ24" s="474"/>
      <c r="GK24" s="475"/>
      <c r="GL24" s="470"/>
      <c r="GM24" s="470"/>
      <c r="GN24" s="470"/>
      <c r="GO24" s="471"/>
      <c r="GP24" s="472"/>
      <c r="GQ24" s="473"/>
      <c r="GR24" s="472"/>
      <c r="GS24" s="474"/>
      <c r="GT24" s="475"/>
      <c r="GU24" s="477">
        <v>43381</v>
      </c>
      <c r="GV24" s="136">
        <v>18928</v>
      </c>
      <c r="GW24" s="100" t="s">
        <v>802</v>
      </c>
      <c r="GX24" s="114"/>
      <c r="GY24" s="114"/>
      <c r="GZ24" s="790" t="s">
        <v>960</v>
      </c>
      <c r="HA24" s="789">
        <v>4176</v>
      </c>
      <c r="HB24" s="116"/>
      <c r="HC24" s="116"/>
    </row>
    <row r="25" spans="2:211" ht="18.75" x14ac:dyDescent="0.3">
      <c r="B25" s="116"/>
      <c r="C25" s="124"/>
      <c r="D25" s="41"/>
      <c r="E25" s="42"/>
      <c r="F25" s="43"/>
      <c r="G25" s="44"/>
      <c r="H25" s="45"/>
      <c r="I25" s="46"/>
      <c r="J25" s="125" t="s">
        <v>270</v>
      </c>
      <c r="K25" s="494" t="s">
        <v>40</v>
      </c>
      <c r="L25" s="713" t="s">
        <v>815</v>
      </c>
      <c r="M25" s="105">
        <v>20060</v>
      </c>
      <c r="N25" s="87">
        <v>43363</v>
      </c>
      <c r="O25" s="727">
        <v>258</v>
      </c>
      <c r="P25" s="106">
        <v>20070</v>
      </c>
      <c r="Q25" s="76">
        <f t="shared" si="0"/>
        <v>10</v>
      </c>
      <c r="R25" s="99">
        <v>38.9</v>
      </c>
      <c r="S25" s="99"/>
      <c r="T25" s="99"/>
      <c r="U25" s="45">
        <f t="shared" si="2"/>
        <v>780723</v>
      </c>
      <c r="V25" s="467" t="s">
        <v>67</v>
      </c>
      <c r="W25" s="468">
        <v>43376</v>
      </c>
      <c r="X25" s="469"/>
      <c r="Y25" s="470"/>
      <c r="Z25" s="471"/>
      <c r="AA25" s="472"/>
      <c r="AB25" s="473"/>
      <c r="AC25" s="472"/>
      <c r="AD25" s="474"/>
      <c r="AE25" s="475"/>
      <c r="AF25" s="470"/>
      <c r="AG25" s="470"/>
      <c r="AH25" s="470"/>
      <c r="AI25" s="471"/>
      <c r="AJ25" s="472"/>
      <c r="AK25" s="473"/>
      <c r="AL25" s="472"/>
      <c r="AM25" s="474"/>
      <c r="AN25" s="475"/>
      <c r="AO25" s="470"/>
      <c r="AP25" s="470"/>
      <c r="AQ25" s="470"/>
      <c r="AR25" s="471"/>
      <c r="AS25" s="472"/>
      <c r="AT25" s="473"/>
      <c r="AU25" s="472"/>
      <c r="AV25" s="474"/>
      <c r="AW25" s="475"/>
      <c r="AX25" s="470"/>
      <c r="AY25" s="470"/>
      <c r="AZ25" s="470"/>
      <c r="BA25" s="471"/>
      <c r="BB25" s="472"/>
      <c r="BC25" s="473"/>
      <c r="BD25" s="472"/>
      <c r="BE25" s="474"/>
      <c r="BF25" s="475"/>
      <c r="BG25" s="470"/>
      <c r="BH25" s="470"/>
      <c r="BI25" s="470"/>
      <c r="BJ25" s="471"/>
      <c r="BK25" s="472"/>
      <c r="BL25" s="473"/>
      <c r="BM25" s="472"/>
      <c r="BN25" s="474"/>
      <c r="BO25" s="475"/>
      <c r="BP25" s="470"/>
      <c r="BQ25" s="470"/>
      <c r="BR25" s="470"/>
      <c r="BS25" s="471"/>
      <c r="BT25" s="472"/>
      <c r="BU25" s="473"/>
      <c r="BV25" s="472"/>
      <c r="BW25" s="474"/>
      <c r="BX25" s="475"/>
      <c r="BY25" s="470"/>
      <c r="BZ25" s="470"/>
      <c r="CA25" s="470"/>
      <c r="CB25" s="471"/>
      <c r="CC25" s="472"/>
      <c r="CD25" s="473"/>
      <c r="CE25" s="472"/>
      <c r="CF25" s="474"/>
      <c r="CG25" s="475"/>
      <c r="CH25" s="470"/>
      <c r="CI25" s="470"/>
      <c r="CJ25" s="470"/>
      <c r="CK25" s="471"/>
      <c r="CL25" s="472"/>
      <c r="CM25" s="473"/>
      <c r="CN25" s="472"/>
      <c r="CO25" s="474"/>
      <c r="CP25" s="475"/>
      <c r="CQ25" s="470"/>
      <c r="CR25" s="470"/>
      <c r="CS25" s="470"/>
      <c r="CT25" s="471"/>
      <c r="CU25" s="472"/>
      <c r="CV25" s="473"/>
      <c r="CW25" s="476"/>
      <c r="CX25" s="474"/>
      <c r="CY25" s="475"/>
      <c r="CZ25" s="470"/>
      <c r="DA25" s="470"/>
      <c r="DB25" s="470"/>
      <c r="DC25" s="471"/>
      <c r="DD25" s="472"/>
      <c r="DE25" s="473"/>
      <c r="DF25" s="472"/>
      <c r="DG25" s="474"/>
      <c r="DH25" s="475"/>
      <c r="DI25" s="470"/>
      <c r="DJ25" s="470"/>
      <c r="DK25" s="470"/>
      <c r="DL25" s="471"/>
      <c r="DM25" s="472"/>
      <c r="DN25" s="473"/>
      <c r="DO25" s="472"/>
      <c r="DP25" s="474"/>
      <c r="DQ25" s="475"/>
      <c r="DR25" s="470"/>
      <c r="DS25" s="470"/>
      <c r="DT25" s="470"/>
      <c r="DU25" s="471"/>
      <c r="DV25" s="472"/>
      <c r="DW25" s="473"/>
      <c r="DX25" s="472"/>
      <c r="DY25" s="474"/>
      <c r="DZ25" s="475"/>
      <c r="EA25" s="470"/>
      <c r="EB25" s="470"/>
      <c r="EC25" s="470"/>
      <c r="ED25" s="471"/>
      <c r="EE25" s="472"/>
      <c r="EF25" s="473"/>
      <c r="EG25" s="472"/>
      <c r="EH25" s="474"/>
      <c r="EI25" s="475"/>
      <c r="EJ25" s="470"/>
      <c r="EK25" s="470"/>
      <c r="EL25" s="470"/>
      <c r="EM25" s="471"/>
      <c r="EN25" s="472"/>
      <c r="EO25" s="473"/>
      <c r="EP25" s="472"/>
      <c r="EQ25" s="474"/>
      <c r="ER25" s="475"/>
      <c r="ES25" s="470"/>
      <c r="ET25" s="470"/>
      <c r="EU25" s="470"/>
      <c r="EV25" s="471"/>
      <c r="EW25" s="472"/>
      <c r="EX25" s="473"/>
      <c r="EY25" s="472"/>
      <c r="EZ25" s="474"/>
      <c r="FA25" s="475"/>
      <c r="FB25" s="470"/>
      <c r="FC25" s="470"/>
      <c r="FD25" s="470"/>
      <c r="FE25" s="471"/>
      <c r="FF25" s="472"/>
      <c r="FG25" s="473"/>
      <c r="FH25" s="472"/>
      <c r="FI25" s="474"/>
      <c r="FJ25" s="475"/>
      <c r="FK25" s="470"/>
      <c r="FL25" s="470"/>
      <c r="FM25" s="470"/>
      <c r="FN25" s="471"/>
      <c r="FO25" s="472"/>
      <c r="FP25" s="473"/>
      <c r="FQ25" s="472"/>
      <c r="FR25" s="474"/>
      <c r="FS25" s="475"/>
      <c r="FT25" s="470"/>
      <c r="FU25" s="470"/>
      <c r="FV25" s="470"/>
      <c r="FW25" s="471"/>
      <c r="FX25" s="472"/>
      <c r="FY25" s="473"/>
      <c r="FZ25" s="472"/>
      <c r="GA25" s="474"/>
      <c r="GB25" s="475"/>
      <c r="GC25" s="470"/>
      <c r="GD25" s="470"/>
      <c r="GE25" s="470"/>
      <c r="GF25" s="471"/>
      <c r="GG25" s="472"/>
      <c r="GH25" s="473"/>
      <c r="GI25" s="472"/>
      <c r="GJ25" s="474"/>
      <c r="GK25" s="475"/>
      <c r="GL25" s="470"/>
      <c r="GM25" s="470"/>
      <c r="GN25" s="470"/>
      <c r="GO25" s="471"/>
      <c r="GP25" s="472"/>
      <c r="GQ25" s="473"/>
      <c r="GR25" s="472"/>
      <c r="GS25" s="474"/>
      <c r="GT25" s="475"/>
      <c r="GU25" s="477"/>
      <c r="GV25" s="136"/>
      <c r="GW25" s="100"/>
      <c r="GX25" s="114"/>
      <c r="GY25" s="114"/>
      <c r="GZ25" s="790" t="s">
        <v>960</v>
      </c>
      <c r="HA25" s="789">
        <v>2320</v>
      </c>
      <c r="HB25" s="116"/>
      <c r="HC25" s="116"/>
    </row>
    <row r="26" spans="2:211" x14ac:dyDescent="0.25">
      <c r="B26" s="116"/>
      <c r="C26" s="124"/>
      <c r="D26" s="41"/>
      <c r="E26" s="42"/>
      <c r="F26" s="43"/>
      <c r="G26" s="44"/>
      <c r="H26" s="45"/>
      <c r="I26" s="46"/>
      <c r="J26" s="125" t="s">
        <v>158</v>
      </c>
      <c r="K26" s="494" t="s">
        <v>30</v>
      </c>
      <c r="L26" s="713" t="s">
        <v>818</v>
      </c>
      <c r="M26" s="105">
        <v>10830</v>
      </c>
      <c r="N26" s="87">
        <v>43364</v>
      </c>
      <c r="O26" s="575" t="s">
        <v>832</v>
      </c>
      <c r="P26" s="106">
        <v>13580</v>
      </c>
      <c r="Q26" s="76">
        <f t="shared" si="0"/>
        <v>2750</v>
      </c>
      <c r="R26" s="99">
        <v>30</v>
      </c>
      <c r="S26" s="99"/>
      <c r="T26" s="99"/>
      <c r="U26" s="45">
        <f t="shared" si="2"/>
        <v>407400</v>
      </c>
      <c r="V26" s="467" t="s">
        <v>67</v>
      </c>
      <c r="W26" s="468">
        <v>43381</v>
      </c>
      <c r="X26" s="469">
        <v>10857.6</v>
      </c>
      <c r="Y26" s="470"/>
      <c r="Z26" s="471"/>
      <c r="AA26" s="472"/>
      <c r="AB26" s="473"/>
      <c r="AC26" s="472"/>
      <c r="AD26" s="474"/>
      <c r="AE26" s="475"/>
      <c r="AF26" s="470"/>
      <c r="AG26" s="470"/>
      <c r="AH26" s="470"/>
      <c r="AI26" s="471"/>
      <c r="AJ26" s="472"/>
      <c r="AK26" s="473"/>
      <c r="AL26" s="472"/>
      <c r="AM26" s="474"/>
      <c r="AN26" s="475"/>
      <c r="AO26" s="470"/>
      <c r="AP26" s="470"/>
      <c r="AQ26" s="470"/>
      <c r="AR26" s="471"/>
      <c r="AS26" s="472"/>
      <c r="AT26" s="473"/>
      <c r="AU26" s="472"/>
      <c r="AV26" s="474"/>
      <c r="AW26" s="475"/>
      <c r="AX26" s="470"/>
      <c r="AY26" s="470"/>
      <c r="AZ26" s="470"/>
      <c r="BA26" s="471"/>
      <c r="BB26" s="472"/>
      <c r="BC26" s="473"/>
      <c r="BD26" s="472"/>
      <c r="BE26" s="474"/>
      <c r="BF26" s="475"/>
      <c r="BG26" s="470"/>
      <c r="BH26" s="470"/>
      <c r="BI26" s="470"/>
      <c r="BJ26" s="471"/>
      <c r="BK26" s="472"/>
      <c r="BL26" s="473"/>
      <c r="BM26" s="472"/>
      <c r="BN26" s="474"/>
      <c r="BO26" s="475"/>
      <c r="BP26" s="470"/>
      <c r="BQ26" s="470"/>
      <c r="BR26" s="470"/>
      <c r="BS26" s="471"/>
      <c r="BT26" s="472"/>
      <c r="BU26" s="473"/>
      <c r="BV26" s="472"/>
      <c r="BW26" s="474"/>
      <c r="BX26" s="475"/>
      <c r="BY26" s="470"/>
      <c r="BZ26" s="470"/>
      <c r="CA26" s="470"/>
      <c r="CB26" s="471"/>
      <c r="CC26" s="472"/>
      <c r="CD26" s="473"/>
      <c r="CE26" s="472"/>
      <c r="CF26" s="474"/>
      <c r="CG26" s="475"/>
      <c r="CH26" s="470"/>
      <c r="CI26" s="470"/>
      <c r="CJ26" s="470"/>
      <c r="CK26" s="471"/>
      <c r="CL26" s="472"/>
      <c r="CM26" s="473"/>
      <c r="CN26" s="472"/>
      <c r="CO26" s="474"/>
      <c r="CP26" s="475"/>
      <c r="CQ26" s="470"/>
      <c r="CR26" s="470"/>
      <c r="CS26" s="470"/>
      <c r="CT26" s="471"/>
      <c r="CU26" s="472"/>
      <c r="CV26" s="473"/>
      <c r="CW26" s="476"/>
      <c r="CX26" s="474"/>
      <c r="CY26" s="475"/>
      <c r="CZ26" s="470"/>
      <c r="DA26" s="470"/>
      <c r="DB26" s="470"/>
      <c r="DC26" s="471"/>
      <c r="DD26" s="472"/>
      <c r="DE26" s="473"/>
      <c r="DF26" s="472"/>
      <c r="DG26" s="474"/>
      <c r="DH26" s="475"/>
      <c r="DI26" s="470"/>
      <c r="DJ26" s="470"/>
      <c r="DK26" s="470"/>
      <c r="DL26" s="471"/>
      <c r="DM26" s="472"/>
      <c r="DN26" s="473"/>
      <c r="DO26" s="472"/>
      <c r="DP26" s="474"/>
      <c r="DQ26" s="475"/>
      <c r="DR26" s="470"/>
      <c r="DS26" s="470"/>
      <c r="DT26" s="470"/>
      <c r="DU26" s="471"/>
      <c r="DV26" s="472"/>
      <c r="DW26" s="473"/>
      <c r="DX26" s="472"/>
      <c r="DY26" s="474"/>
      <c r="DZ26" s="475"/>
      <c r="EA26" s="470"/>
      <c r="EB26" s="470"/>
      <c r="EC26" s="470"/>
      <c r="ED26" s="471"/>
      <c r="EE26" s="472"/>
      <c r="EF26" s="473"/>
      <c r="EG26" s="472"/>
      <c r="EH26" s="474"/>
      <c r="EI26" s="475"/>
      <c r="EJ26" s="470"/>
      <c r="EK26" s="470"/>
      <c r="EL26" s="470"/>
      <c r="EM26" s="471"/>
      <c r="EN26" s="472"/>
      <c r="EO26" s="473"/>
      <c r="EP26" s="472"/>
      <c r="EQ26" s="474"/>
      <c r="ER26" s="475"/>
      <c r="ES26" s="470"/>
      <c r="ET26" s="470"/>
      <c r="EU26" s="470"/>
      <c r="EV26" s="471"/>
      <c r="EW26" s="472"/>
      <c r="EX26" s="473"/>
      <c r="EY26" s="472"/>
      <c r="EZ26" s="474"/>
      <c r="FA26" s="475"/>
      <c r="FB26" s="470"/>
      <c r="FC26" s="470"/>
      <c r="FD26" s="470"/>
      <c r="FE26" s="471"/>
      <c r="FF26" s="472"/>
      <c r="FG26" s="473"/>
      <c r="FH26" s="472"/>
      <c r="FI26" s="474"/>
      <c r="FJ26" s="475"/>
      <c r="FK26" s="470"/>
      <c r="FL26" s="470"/>
      <c r="FM26" s="470"/>
      <c r="FN26" s="471"/>
      <c r="FO26" s="472"/>
      <c r="FP26" s="473"/>
      <c r="FQ26" s="472"/>
      <c r="FR26" s="474"/>
      <c r="FS26" s="475"/>
      <c r="FT26" s="470"/>
      <c r="FU26" s="470"/>
      <c r="FV26" s="470"/>
      <c r="FW26" s="471"/>
      <c r="FX26" s="472"/>
      <c r="FY26" s="473"/>
      <c r="FZ26" s="472"/>
      <c r="GA26" s="474"/>
      <c r="GB26" s="475"/>
      <c r="GC26" s="470"/>
      <c r="GD26" s="470"/>
      <c r="GE26" s="470"/>
      <c r="GF26" s="471"/>
      <c r="GG26" s="472"/>
      <c r="GH26" s="473"/>
      <c r="GI26" s="472"/>
      <c r="GJ26" s="474"/>
      <c r="GK26" s="475"/>
      <c r="GL26" s="470"/>
      <c r="GM26" s="470"/>
      <c r="GN26" s="470"/>
      <c r="GO26" s="471"/>
      <c r="GP26" s="472"/>
      <c r="GQ26" s="473"/>
      <c r="GR26" s="472"/>
      <c r="GS26" s="474"/>
      <c r="GT26" s="475"/>
      <c r="GU26" s="477">
        <v>43381</v>
      </c>
      <c r="GV26" s="136">
        <v>18928</v>
      </c>
      <c r="GW26" s="100" t="s">
        <v>803</v>
      </c>
      <c r="GX26" s="114"/>
      <c r="GY26" s="114"/>
      <c r="GZ26" s="790" t="s">
        <v>960</v>
      </c>
      <c r="HA26" s="789">
        <v>2320</v>
      </c>
      <c r="HB26" s="116"/>
      <c r="HC26" s="116"/>
    </row>
    <row r="27" spans="2:211" ht="31.5" x14ac:dyDescent="0.25">
      <c r="B27" s="116"/>
      <c r="C27" s="124"/>
      <c r="D27" s="41"/>
      <c r="E27" s="42"/>
      <c r="F27" s="43"/>
      <c r="G27" s="44"/>
      <c r="H27" s="45"/>
      <c r="I27" s="46"/>
      <c r="J27" s="601" t="s">
        <v>804</v>
      </c>
      <c r="K27" s="494" t="s">
        <v>40</v>
      </c>
      <c r="L27" s="713" t="s">
        <v>818</v>
      </c>
      <c r="M27" s="105">
        <v>19873.2</v>
      </c>
      <c r="N27" s="87">
        <v>43364</v>
      </c>
      <c r="O27" s="575" t="s">
        <v>839</v>
      </c>
      <c r="P27" s="106">
        <v>19860</v>
      </c>
      <c r="Q27" s="76">
        <f t="shared" si="0"/>
        <v>-13.200000000000728</v>
      </c>
      <c r="R27" s="99">
        <v>40.799999999999997</v>
      </c>
      <c r="S27" s="99"/>
      <c r="T27" s="99"/>
      <c r="U27" s="45">
        <f t="shared" si="2"/>
        <v>810288</v>
      </c>
      <c r="V27" s="467" t="s">
        <v>67</v>
      </c>
      <c r="W27" s="468">
        <v>43381</v>
      </c>
      <c r="X27" s="469"/>
      <c r="Y27" s="470"/>
      <c r="Z27" s="471"/>
      <c r="AA27" s="472"/>
      <c r="AB27" s="473"/>
      <c r="AC27" s="472"/>
      <c r="AD27" s="474"/>
      <c r="AE27" s="475"/>
      <c r="AF27" s="470"/>
      <c r="AG27" s="470"/>
      <c r="AH27" s="470"/>
      <c r="AI27" s="471"/>
      <c r="AJ27" s="472"/>
      <c r="AK27" s="473"/>
      <c r="AL27" s="472"/>
      <c r="AM27" s="474"/>
      <c r="AN27" s="475"/>
      <c r="AO27" s="470"/>
      <c r="AP27" s="470"/>
      <c r="AQ27" s="470"/>
      <c r="AR27" s="471"/>
      <c r="AS27" s="472"/>
      <c r="AT27" s="473"/>
      <c r="AU27" s="472"/>
      <c r="AV27" s="474"/>
      <c r="AW27" s="475"/>
      <c r="AX27" s="470"/>
      <c r="AY27" s="470"/>
      <c r="AZ27" s="470"/>
      <c r="BA27" s="471"/>
      <c r="BB27" s="472"/>
      <c r="BC27" s="473"/>
      <c r="BD27" s="472"/>
      <c r="BE27" s="474"/>
      <c r="BF27" s="475"/>
      <c r="BG27" s="470"/>
      <c r="BH27" s="470"/>
      <c r="BI27" s="470"/>
      <c r="BJ27" s="471"/>
      <c r="BK27" s="472"/>
      <c r="BL27" s="473"/>
      <c r="BM27" s="472"/>
      <c r="BN27" s="474"/>
      <c r="BO27" s="475"/>
      <c r="BP27" s="470"/>
      <c r="BQ27" s="470"/>
      <c r="BR27" s="470"/>
      <c r="BS27" s="471"/>
      <c r="BT27" s="472"/>
      <c r="BU27" s="473"/>
      <c r="BV27" s="472"/>
      <c r="BW27" s="474"/>
      <c r="BX27" s="475"/>
      <c r="BY27" s="470"/>
      <c r="BZ27" s="470"/>
      <c r="CA27" s="470"/>
      <c r="CB27" s="471"/>
      <c r="CC27" s="472"/>
      <c r="CD27" s="473"/>
      <c r="CE27" s="472"/>
      <c r="CF27" s="474"/>
      <c r="CG27" s="475"/>
      <c r="CH27" s="470"/>
      <c r="CI27" s="470"/>
      <c r="CJ27" s="470"/>
      <c r="CK27" s="471"/>
      <c r="CL27" s="472"/>
      <c r="CM27" s="473"/>
      <c r="CN27" s="472"/>
      <c r="CO27" s="474"/>
      <c r="CP27" s="475"/>
      <c r="CQ27" s="470"/>
      <c r="CR27" s="470"/>
      <c r="CS27" s="470"/>
      <c r="CT27" s="471"/>
      <c r="CU27" s="472"/>
      <c r="CV27" s="473"/>
      <c r="CW27" s="476"/>
      <c r="CX27" s="474"/>
      <c r="CY27" s="475"/>
      <c r="CZ27" s="470"/>
      <c r="DA27" s="470"/>
      <c r="DB27" s="470"/>
      <c r="DC27" s="471"/>
      <c r="DD27" s="472"/>
      <c r="DE27" s="473"/>
      <c r="DF27" s="472"/>
      <c r="DG27" s="474"/>
      <c r="DH27" s="475"/>
      <c r="DI27" s="470"/>
      <c r="DJ27" s="470"/>
      <c r="DK27" s="470"/>
      <c r="DL27" s="471"/>
      <c r="DM27" s="472"/>
      <c r="DN27" s="473"/>
      <c r="DO27" s="472"/>
      <c r="DP27" s="474"/>
      <c r="DQ27" s="475"/>
      <c r="DR27" s="470"/>
      <c r="DS27" s="470"/>
      <c r="DT27" s="470"/>
      <c r="DU27" s="471"/>
      <c r="DV27" s="472"/>
      <c r="DW27" s="473"/>
      <c r="DX27" s="472"/>
      <c r="DY27" s="474"/>
      <c r="DZ27" s="475"/>
      <c r="EA27" s="470"/>
      <c r="EB27" s="470"/>
      <c r="EC27" s="470"/>
      <c r="ED27" s="471"/>
      <c r="EE27" s="472"/>
      <c r="EF27" s="473"/>
      <c r="EG27" s="472"/>
      <c r="EH27" s="474"/>
      <c r="EI27" s="475"/>
      <c r="EJ27" s="470"/>
      <c r="EK27" s="470"/>
      <c r="EL27" s="470"/>
      <c r="EM27" s="471"/>
      <c r="EN27" s="472"/>
      <c r="EO27" s="473"/>
      <c r="EP27" s="472"/>
      <c r="EQ27" s="474"/>
      <c r="ER27" s="475"/>
      <c r="ES27" s="470"/>
      <c r="ET27" s="470"/>
      <c r="EU27" s="470"/>
      <c r="EV27" s="471"/>
      <c r="EW27" s="472"/>
      <c r="EX27" s="473"/>
      <c r="EY27" s="472"/>
      <c r="EZ27" s="474"/>
      <c r="FA27" s="475"/>
      <c r="FB27" s="470"/>
      <c r="FC27" s="470"/>
      <c r="FD27" s="470"/>
      <c r="FE27" s="471"/>
      <c r="FF27" s="472"/>
      <c r="FG27" s="473"/>
      <c r="FH27" s="472"/>
      <c r="FI27" s="474"/>
      <c r="FJ27" s="475"/>
      <c r="FK27" s="470"/>
      <c r="FL27" s="470"/>
      <c r="FM27" s="470"/>
      <c r="FN27" s="471"/>
      <c r="FO27" s="472"/>
      <c r="FP27" s="473"/>
      <c r="FQ27" s="472"/>
      <c r="FR27" s="474"/>
      <c r="FS27" s="475"/>
      <c r="FT27" s="470"/>
      <c r="FU27" s="470"/>
      <c r="FV27" s="470"/>
      <c r="FW27" s="471"/>
      <c r="FX27" s="472"/>
      <c r="FY27" s="473"/>
      <c r="FZ27" s="472"/>
      <c r="GA27" s="474"/>
      <c r="GB27" s="475"/>
      <c r="GC27" s="470"/>
      <c r="GD27" s="470"/>
      <c r="GE27" s="470"/>
      <c r="GF27" s="471"/>
      <c r="GG27" s="472"/>
      <c r="GH27" s="473"/>
      <c r="GI27" s="472"/>
      <c r="GJ27" s="474"/>
      <c r="GK27" s="475"/>
      <c r="GL27" s="470"/>
      <c r="GM27" s="470"/>
      <c r="GN27" s="470"/>
      <c r="GO27" s="471"/>
      <c r="GP27" s="472"/>
      <c r="GQ27" s="473"/>
      <c r="GR27" s="472"/>
      <c r="GS27" s="474"/>
      <c r="GT27" s="475"/>
      <c r="GU27" s="477"/>
      <c r="GV27" s="136"/>
      <c r="GW27" s="100"/>
      <c r="GX27" s="114"/>
      <c r="GY27" s="114"/>
      <c r="GZ27" s="788" t="s">
        <v>200</v>
      </c>
      <c r="HA27" s="791">
        <v>0</v>
      </c>
      <c r="HB27" s="116"/>
      <c r="HC27" s="116"/>
    </row>
    <row r="28" spans="2:211" ht="18.75" x14ac:dyDescent="0.3">
      <c r="B28" s="116"/>
      <c r="C28" s="124"/>
      <c r="D28" s="41"/>
      <c r="E28" s="42"/>
      <c r="F28" s="43"/>
      <c r="G28" s="44"/>
      <c r="H28" s="45"/>
      <c r="I28" s="46"/>
      <c r="J28" s="104" t="s">
        <v>836</v>
      </c>
      <c r="K28" s="494" t="s">
        <v>837</v>
      </c>
      <c r="L28" s="713" t="s">
        <v>816</v>
      </c>
      <c r="M28" s="105">
        <v>20360</v>
      </c>
      <c r="N28" s="87">
        <v>43366</v>
      </c>
      <c r="O28" s="466" t="s">
        <v>835</v>
      </c>
      <c r="P28" s="106">
        <v>20455</v>
      </c>
      <c r="Q28" s="76">
        <f t="shared" si="0"/>
        <v>95</v>
      </c>
      <c r="R28" s="99">
        <v>29.5</v>
      </c>
      <c r="S28" s="821"/>
      <c r="T28" s="822"/>
      <c r="U28" s="45">
        <f t="shared" si="2"/>
        <v>603422.5</v>
      </c>
      <c r="V28" s="539" t="s">
        <v>67</v>
      </c>
      <c r="W28" s="468">
        <v>43382</v>
      </c>
      <c r="X28" s="469">
        <v>16620.48</v>
      </c>
      <c r="Y28" s="470"/>
      <c r="Z28" s="471"/>
      <c r="AA28" s="472"/>
      <c r="AB28" s="473"/>
      <c r="AC28" s="472"/>
      <c r="AD28" s="474"/>
      <c r="AE28" s="475"/>
      <c r="AF28" s="470"/>
      <c r="AG28" s="470"/>
      <c r="AH28" s="470"/>
      <c r="AI28" s="471"/>
      <c r="AJ28" s="472"/>
      <c r="AK28" s="473"/>
      <c r="AL28" s="472"/>
      <c r="AM28" s="474"/>
      <c r="AN28" s="475"/>
      <c r="AO28" s="470"/>
      <c r="AP28" s="470"/>
      <c r="AQ28" s="470"/>
      <c r="AR28" s="471"/>
      <c r="AS28" s="472"/>
      <c r="AT28" s="473"/>
      <c r="AU28" s="472"/>
      <c r="AV28" s="474"/>
      <c r="AW28" s="475"/>
      <c r="AX28" s="470"/>
      <c r="AY28" s="470"/>
      <c r="AZ28" s="470"/>
      <c r="BA28" s="471"/>
      <c r="BB28" s="472"/>
      <c r="BC28" s="473"/>
      <c r="BD28" s="472"/>
      <c r="BE28" s="474"/>
      <c r="BF28" s="475"/>
      <c r="BG28" s="470"/>
      <c r="BH28" s="470"/>
      <c r="BI28" s="470"/>
      <c r="BJ28" s="471"/>
      <c r="BK28" s="472"/>
      <c r="BL28" s="473"/>
      <c r="BM28" s="472"/>
      <c r="BN28" s="474"/>
      <c r="BO28" s="475"/>
      <c r="BP28" s="470"/>
      <c r="BQ28" s="470"/>
      <c r="BR28" s="470"/>
      <c r="BS28" s="471"/>
      <c r="BT28" s="472"/>
      <c r="BU28" s="473"/>
      <c r="BV28" s="472"/>
      <c r="BW28" s="474"/>
      <c r="BX28" s="475"/>
      <c r="BY28" s="470"/>
      <c r="BZ28" s="470"/>
      <c r="CA28" s="470"/>
      <c r="CB28" s="471"/>
      <c r="CC28" s="472"/>
      <c r="CD28" s="473"/>
      <c r="CE28" s="472"/>
      <c r="CF28" s="474"/>
      <c r="CG28" s="475"/>
      <c r="CH28" s="470"/>
      <c r="CI28" s="470"/>
      <c r="CJ28" s="470"/>
      <c r="CK28" s="471"/>
      <c r="CL28" s="472"/>
      <c r="CM28" s="473"/>
      <c r="CN28" s="472"/>
      <c r="CO28" s="474"/>
      <c r="CP28" s="475"/>
      <c r="CQ28" s="470"/>
      <c r="CR28" s="470"/>
      <c r="CS28" s="470"/>
      <c r="CT28" s="471"/>
      <c r="CU28" s="472"/>
      <c r="CV28" s="473"/>
      <c r="CW28" s="476"/>
      <c r="CX28" s="474"/>
      <c r="CY28" s="475"/>
      <c r="CZ28" s="470"/>
      <c r="DA28" s="470"/>
      <c r="DB28" s="470"/>
      <c r="DC28" s="471"/>
      <c r="DD28" s="472"/>
      <c r="DE28" s="473"/>
      <c r="DF28" s="472"/>
      <c r="DG28" s="474"/>
      <c r="DH28" s="475"/>
      <c r="DI28" s="470"/>
      <c r="DJ28" s="470"/>
      <c r="DK28" s="470"/>
      <c r="DL28" s="471"/>
      <c r="DM28" s="472"/>
      <c r="DN28" s="473"/>
      <c r="DO28" s="472"/>
      <c r="DP28" s="474"/>
      <c r="DQ28" s="475"/>
      <c r="DR28" s="470"/>
      <c r="DS28" s="470"/>
      <c r="DT28" s="470"/>
      <c r="DU28" s="471"/>
      <c r="DV28" s="472"/>
      <c r="DW28" s="473"/>
      <c r="DX28" s="472"/>
      <c r="DY28" s="474"/>
      <c r="DZ28" s="475"/>
      <c r="EA28" s="470"/>
      <c r="EB28" s="470"/>
      <c r="EC28" s="470"/>
      <c r="ED28" s="471"/>
      <c r="EE28" s="472"/>
      <c r="EF28" s="473"/>
      <c r="EG28" s="472"/>
      <c r="EH28" s="474"/>
      <c r="EI28" s="475"/>
      <c r="EJ28" s="470"/>
      <c r="EK28" s="470"/>
      <c r="EL28" s="470"/>
      <c r="EM28" s="471"/>
      <c r="EN28" s="472"/>
      <c r="EO28" s="473"/>
      <c r="EP28" s="472"/>
      <c r="EQ28" s="474"/>
      <c r="ER28" s="475"/>
      <c r="ES28" s="470"/>
      <c r="ET28" s="470"/>
      <c r="EU28" s="470"/>
      <c r="EV28" s="471"/>
      <c r="EW28" s="472"/>
      <c r="EX28" s="473"/>
      <c r="EY28" s="472"/>
      <c r="EZ28" s="474"/>
      <c r="FA28" s="475"/>
      <c r="FB28" s="470"/>
      <c r="FC28" s="470"/>
      <c r="FD28" s="470"/>
      <c r="FE28" s="471"/>
      <c r="FF28" s="472"/>
      <c r="FG28" s="473"/>
      <c r="FH28" s="472"/>
      <c r="FI28" s="474"/>
      <c r="FJ28" s="475"/>
      <c r="FK28" s="470"/>
      <c r="FL28" s="470"/>
      <c r="FM28" s="470"/>
      <c r="FN28" s="471"/>
      <c r="FO28" s="472"/>
      <c r="FP28" s="473"/>
      <c r="FQ28" s="472"/>
      <c r="FR28" s="474"/>
      <c r="FS28" s="475"/>
      <c r="FT28" s="470"/>
      <c r="FU28" s="470"/>
      <c r="FV28" s="470"/>
      <c r="FW28" s="471"/>
      <c r="FX28" s="472"/>
      <c r="FY28" s="473"/>
      <c r="FZ28" s="472"/>
      <c r="GA28" s="474"/>
      <c r="GB28" s="475"/>
      <c r="GC28" s="470"/>
      <c r="GD28" s="470"/>
      <c r="GE28" s="470"/>
      <c r="GF28" s="471"/>
      <c r="GG28" s="472"/>
      <c r="GH28" s="473"/>
      <c r="GI28" s="472"/>
      <c r="GJ28" s="474"/>
      <c r="GK28" s="475"/>
      <c r="GL28" s="470"/>
      <c r="GM28" s="470"/>
      <c r="GN28" s="470"/>
      <c r="GO28" s="471"/>
      <c r="GP28" s="472"/>
      <c r="GQ28" s="473"/>
      <c r="GR28" s="472"/>
      <c r="GS28" s="474"/>
      <c r="GT28" s="475"/>
      <c r="GU28" s="477">
        <v>43382</v>
      </c>
      <c r="GV28" s="136"/>
      <c r="GW28" s="122"/>
      <c r="GX28" s="114"/>
      <c r="GY28" s="114"/>
      <c r="GZ28" s="788" t="s">
        <v>960</v>
      </c>
      <c r="HA28" s="789">
        <v>4176</v>
      </c>
      <c r="HB28" s="116"/>
      <c r="HC28" s="116"/>
    </row>
    <row r="29" spans="2:211" x14ac:dyDescent="0.25">
      <c r="B29" s="116"/>
      <c r="C29" s="124"/>
      <c r="D29" s="41"/>
      <c r="E29" s="42"/>
      <c r="F29" s="43"/>
      <c r="G29" s="44"/>
      <c r="H29" s="45"/>
      <c r="I29" s="46"/>
      <c r="J29" s="155" t="s">
        <v>438</v>
      </c>
      <c r="K29" s="494" t="s">
        <v>800</v>
      </c>
      <c r="L29" s="713" t="s">
        <v>816</v>
      </c>
      <c r="M29" s="105">
        <v>0</v>
      </c>
      <c r="N29" s="87">
        <v>43366</v>
      </c>
      <c r="O29" s="466" t="s">
        <v>838</v>
      </c>
      <c r="P29" s="106">
        <v>5420</v>
      </c>
      <c r="Q29" s="76">
        <f t="shared" si="0"/>
        <v>5420</v>
      </c>
      <c r="R29" s="99">
        <v>29.5</v>
      </c>
      <c r="S29" s="717"/>
      <c r="T29" s="718"/>
      <c r="U29" s="45">
        <f t="shared" si="2"/>
        <v>159890</v>
      </c>
      <c r="V29" s="729" t="s">
        <v>67</v>
      </c>
      <c r="W29" s="468">
        <v>43382</v>
      </c>
      <c r="X29" s="469">
        <v>4176</v>
      </c>
      <c r="Y29" s="470"/>
      <c r="Z29" s="471"/>
      <c r="AA29" s="472"/>
      <c r="AB29" s="473"/>
      <c r="AC29" s="472"/>
      <c r="AD29" s="474"/>
      <c r="AE29" s="475"/>
      <c r="AF29" s="470"/>
      <c r="AG29" s="470"/>
      <c r="AH29" s="470"/>
      <c r="AI29" s="471"/>
      <c r="AJ29" s="472"/>
      <c r="AK29" s="473"/>
      <c r="AL29" s="472"/>
      <c r="AM29" s="474"/>
      <c r="AN29" s="475"/>
      <c r="AO29" s="470"/>
      <c r="AP29" s="470"/>
      <c r="AQ29" s="470"/>
      <c r="AR29" s="471"/>
      <c r="AS29" s="472"/>
      <c r="AT29" s="473"/>
      <c r="AU29" s="472"/>
      <c r="AV29" s="474"/>
      <c r="AW29" s="475"/>
      <c r="AX29" s="470"/>
      <c r="AY29" s="470"/>
      <c r="AZ29" s="470"/>
      <c r="BA29" s="471"/>
      <c r="BB29" s="472"/>
      <c r="BC29" s="473"/>
      <c r="BD29" s="472"/>
      <c r="BE29" s="474"/>
      <c r="BF29" s="475"/>
      <c r="BG29" s="470"/>
      <c r="BH29" s="470"/>
      <c r="BI29" s="470"/>
      <c r="BJ29" s="471"/>
      <c r="BK29" s="472"/>
      <c r="BL29" s="473"/>
      <c r="BM29" s="472"/>
      <c r="BN29" s="474"/>
      <c r="BO29" s="475"/>
      <c r="BP29" s="470"/>
      <c r="BQ29" s="470"/>
      <c r="BR29" s="470"/>
      <c r="BS29" s="471"/>
      <c r="BT29" s="472"/>
      <c r="BU29" s="473"/>
      <c r="BV29" s="472"/>
      <c r="BW29" s="474"/>
      <c r="BX29" s="475"/>
      <c r="BY29" s="470"/>
      <c r="BZ29" s="470"/>
      <c r="CA29" s="470"/>
      <c r="CB29" s="471"/>
      <c r="CC29" s="472"/>
      <c r="CD29" s="473"/>
      <c r="CE29" s="472"/>
      <c r="CF29" s="474"/>
      <c r="CG29" s="475"/>
      <c r="CH29" s="470"/>
      <c r="CI29" s="470"/>
      <c r="CJ29" s="470"/>
      <c r="CK29" s="471"/>
      <c r="CL29" s="472"/>
      <c r="CM29" s="473"/>
      <c r="CN29" s="472"/>
      <c r="CO29" s="474"/>
      <c r="CP29" s="475"/>
      <c r="CQ29" s="470"/>
      <c r="CR29" s="470"/>
      <c r="CS29" s="470"/>
      <c r="CT29" s="471"/>
      <c r="CU29" s="472"/>
      <c r="CV29" s="473"/>
      <c r="CW29" s="476"/>
      <c r="CX29" s="474"/>
      <c r="CY29" s="475"/>
      <c r="CZ29" s="470"/>
      <c r="DA29" s="470"/>
      <c r="DB29" s="470"/>
      <c r="DC29" s="471"/>
      <c r="DD29" s="472"/>
      <c r="DE29" s="473"/>
      <c r="DF29" s="472"/>
      <c r="DG29" s="474"/>
      <c r="DH29" s="475"/>
      <c r="DI29" s="470"/>
      <c r="DJ29" s="470"/>
      <c r="DK29" s="470"/>
      <c r="DL29" s="471"/>
      <c r="DM29" s="472"/>
      <c r="DN29" s="473"/>
      <c r="DO29" s="472"/>
      <c r="DP29" s="474"/>
      <c r="DQ29" s="475"/>
      <c r="DR29" s="470"/>
      <c r="DS29" s="470"/>
      <c r="DT29" s="470"/>
      <c r="DU29" s="471"/>
      <c r="DV29" s="472"/>
      <c r="DW29" s="473"/>
      <c r="DX29" s="472"/>
      <c r="DY29" s="474"/>
      <c r="DZ29" s="475"/>
      <c r="EA29" s="470"/>
      <c r="EB29" s="470"/>
      <c r="EC29" s="470"/>
      <c r="ED29" s="471"/>
      <c r="EE29" s="472"/>
      <c r="EF29" s="473"/>
      <c r="EG29" s="472"/>
      <c r="EH29" s="474"/>
      <c r="EI29" s="475"/>
      <c r="EJ29" s="470"/>
      <c r="EK29" s="470"/>
      <c r="EL29" s="470"/>
      <c r="EM29" s="471"/>
      <c r="EN29" s="472"/>
      <c r="EO29" s="473"/>
      <c r="EP29" s="472"/>
      <c r="EQ29" s="474"/>
      <c r="ER29" s="475"/>
      <c r="ES29" s="470"/>
      <c r="ET29" s="470"/>
      <c r="EU29" s="470"/>
      <c r="EV29" s="471"/>
      <c r="EW29" s="472"/>
      <c r="EX29" s="473"/>
      <c r="EY29" s="472"/>
      <c r="EZ29" s="474"/>
      <c r="FA29" s="475"/>
      <c r="FB29" s="470"/>
      <c r="FC29" s="470"/>
      <c r="FD29" s="470"/>
      <c r="FE29" s="471"/>
      <c r="FF29" s="472"/>
      <c r="FG29" s="473"/>
      <c r="FH29" s="472"/>
      <c r="FI29" s="474"/>
      <c r="FJ29" s="475"/>
      <c r="FK29" s="470"/>
      <c r="FL29" s="470"/>
      <c r="FM29" s="470"/>
      <c r="FN29" s="471"/>
      <c r="FO29" s="472"/>
      <c r="FP29" s="473"/>
      <c r="FQ29" s="472"/>
      <c r="FR29" s="474"/>
      <c r="FS29" s="475"/>
      <c r="FT29" s="470"/>
      <c r="FU29" s="470"/>
      <c r="FV29" s="470"/>
      <c r="FW29" s="471"/>
      <c r="FX29" s="472"/>
      <c r="FY29" s="473"/>
      <c r="FZ29" s="472"/>
      <c r="GA29" s="474"/>
      <c r="GB29" s="475"/>
      <c r="GC29" s="470"/>
      <c r="GD29" s="470"/>
      <c r="GE29" s="470"/>
      <c r="GF29" s="471"/>
      <c r="GG29" s="472"/>
      <c r="GH29" s="473"/>
      <c r="GI29" s="472"/>
      <c r="GJ29" s="474"/>
      <c r="GK29" s="475"/>
      <c r="GL29" s="470"/>
      <c r="GM29" s="470"/>
      <c r="GN29" s="470"/>
      <c r="GO29" s="471"/>
      <c r="GP29" s="472"/>
      <c r="GQ29" s="473"/>
      <c r="GR29" s="472"/>
      <c r="GS29" s="474"/>
      <c r="GT29" s="475"/>
      <c r="GU29" s="477">
        <v>43382</v>
      </c>
      <c r="GV29" s="136"/>
      <c r="GW29" s="122"/>
      <c r="GX29" s="114"/>
      <c r="GY29" s="114"/>
      <c r="GZ29" s="788" t="s">
        <v>960</v>
      </c>
      <c r="HA29" s="789">
        <v>0</v>
      </c>
      <c r="HB29" s="116"/>
      <c r="HC29" s="116"/>
    </row>
    <row r="30" spans="2:211" x14ac:dyDescent="0.25">
      <c r="B30" s="116"/>
      <c r="C30" s="124"/>
      <c r="D30" s="41"/>
      <c r="E30" s="42"/>
      <c r="F30" s="43"/>
      <c r="G30" s="44"/>
      <c r="H30" s="45"/>
      <c r="I30" s="46"/>
      <c r="J30" s="104" t="s">
        <v>438</v>
      </c>
      <c r="K30" s="494" t="s">
        <v>41</v>
      </c>
      <c r="L30" s="713" t="s">
        <v>817</v>
      </c>
      <c r="M30" s="105">
        <v>18760</v>
      </c>
      <c r="N30" s="87">
        <v>43367</v>
      </c>
      <c r="O30" s="466" t="s">
        <v>848</v>
      </c>
      <c r="P30" s="106">
        <v>23650</v>
      </c>
      <c r="Q30" s="76">
        <f t="shared" si="0"/>
        <v>4890</v>
      </c>
      <c r="R30" s="99">
        <v>29.5</v>
      </c>
      <c r="S30" s="717"/>
      <c r="T30" s="718"/>
      <c r="U30" s="45">
        <f t="shared" si="2"/>
        <v>697675</v>
      </c>
      <c r="V30" s="726" t="s">
        <v>67</v>
      </c>
      <c r="W30" s="683">
        <v>43384</v>
      </c>
      <c r="X30" s="469">
        <v>18207.36</v>
      </c>
      <c r="Y30" s="470"/>
      <c r="Z30" s="471"/>
      <c r="AA30" s="472"/>
      <c r="AB30" s="473"/>
      <c r="AC30" s="472"/>
      <c r="AD30" s="474"/>
      <c r="AE30" s="475"/>
      <c r="AF30" s="470"/>
      <c r="AG30" s="470"/>
      <c r="AH30" s="470"/>
      <c r="AI30" s="471"/>
      <c r="AJ30" s="472"/>
      <c r="AK30" s="473"/>
      <c r="AL30" s="472"/>
      <c r="AM30" s="474"/>
      <c r="AN30" s="475"/>
      <c r="AO30" s="470"/>
      <c r="AP30" s="470"/>
      <c r="AQ30" s="470"/>
      <c r="AR30" s="471"/>
      <c r="AS30" s="472"/>
      <c r="AT30" s="473"/>
      <c r="AU30" s="472"/>
      <c r="AV30" s="474"/>
      <c r="AW30" s="475"/>
      <c r="AX30" s="470"/>
      <c r="AY30" s="470"/>
      <c r="AZ30" s="470"/>
      <c r="BA30" s="471"/>
      <c r="BB30" s="472"/>
      <c r="BC30" s="473"/>
      <c r="BD30" s="472"/>
      <c r="BE30" s="474"/>
      <c r="BF30" s="475"/>
      <c r="BG30" s="470"/>
      <c r="BH30" s="470"/>
      <c r="BI30" s="470"/>
      <c r="BJ30" s="471"/>
      <c r="BK30" s="472"/>
      <c r="BL30" s="473"/>
      <c r="BM30" s="472"/>
      <c r="BN30" s="474"/>
      <c r="BO30" s="475"/>
      <c r="BP30" s="470"/>
      <c r="BQ30" s="470"/>
      <c r="BR30" s="470"/>
      <c r="BS30" s="471"/>
      <c r="BT30" s="472"/>
      <c r="BU30" s="473"/>
      <c r="BV30" s="472"/>
      <c r="BW30" s="474"/>
      <c r="BX30" s="475"/>
      <c r="BY30" s="470"/>
      <c r="BZ30" s="470"/>
      <c r="CA30" s="470"/>
      <c r="CB30" s="471"/>
      <c r="CC30" s="472"/>
      <c r="CD30" s="473"/>
      <c r="CE30" s="472"/>
      <c r="CF30" s="474"/>
      <c r="CG30" s="475"/>
      <c r="CH30" s="470"/>
      <c r="CI30" s="470"/>
      <c r="CJ30" s="470"/>
      <c r="CK30" s="471"/>
      <c r="CL30" s="472"/>
      <c r="CM30" s="473"/>
      <c r="CN30" s="472"/>
      <c r="CO30" s="474"/>
      <c r="CP30" s="475"/>
      <c r="CQ30" s="470"/>
      <c r="CR30" s="470"/>
      <c r="CS30" s="470"/>
      <c r="CT30" s="471"/>
      <c r="CU30" s="472"/>
      <c r="CV30" s="473"/>
      <c r="CW30" s="476"/>
      <c r="CX30" s="474"/>
      <c r="CY30" s="475"/>
      <c r="CZ30" s="470"/>
      <c r="DA30" s="470"/>
      <c r="DB30" s="470"/>
      <c r="DC30" s="471"/>
      <c r="DD30" s="472"/>
      <c r="DE30" s="473"/>
      <c r="DF30" s="472"/>
      <c r="DG30" s="474"/>
      <c r="DH30" s="475"/>
      <c r="DI30" s="470"/>
      <c r="DJ30" s="470"/>
      <c r="DK30" s="470"/>
      <c r="DL30" s="471"/>
      <c r="DM30" s="472"/>
      <c r="DN30" s="473"/>
      <c r="DO30" s="472"/>
      <c r="DP30" s="474"/>
      <c r="DQ30" s="475"/>
      <c r="DR30" s="470"/>
      <c r="DS30" s="470"/>
      <c r="DT30" s="470"/>
      <c r="DU30" s="471"/>
      <c r="DV30" s="472"/>
      <c r="DW30" s="473"/>
      <c r="DX30" s="472"/>
      <c r="DY30" s="474"/>
      <c r="DZ30" s="475"/>
      <c r="EA30" s="470"/>
      <c r="EB30" s="470"/>
      <c r="EC30" s="470"/>
      <c r="ED30" s="471"/>
      <c r="EE30" s="472"/>
      <c r="EF30" s="473"/>
      <c r="EG30" s="472"/>
      <c r="EH30" s="474"/>
      <c r="EI30" s="475"/>
      <c r="EJ30" s="470"/>
      <c r="EK30" s="470"/>
      <c r="EL30" s="470"/>
      <c r="EM30" s="471"/>
      <c r="EN30" s="472"/>
      <c r="EO30" s="473"/>
      <c r="EP30" s="472"/>
      <c r="EQ30" s="474"/>
      <c r="ER30" s="475"/>
      <c r="ES30" s="470"/>
      <c r="ET30" s="470"/>
      <c r="EU30" s="470"/>
      <c r="EV30" s="471"/>
      <c r="EW30" s="472"/>
      <c r="EX30" s="473"/>
      <c r="EY30" s="472"/>
      <c r="EZ30" s="474"/>
      <c r="FA30" s="475"/>
      <c r="FB30" s="470"/>
      <c r="FC30" s="470"/>
      <c r="FD30" s="470"/>
      <c r="FE30" s="471"/>
      <c r="FF30" s="472"/>
      <c r="FG30" s="473"/>
      <c r="FH30" s="472"/>
      <c r="FI30" s="474"/>
      <c r="FJ30" s="475"/>
      <c r="FK30" s="470"/>
      <c r="FL30" s="470"/>
      <c r="FM30" s="470"/>
      <c r="FN30" s="471"/>
      <c r="FO30" s="472"/>
      <c r="FP30" s="473"/>
      <c r="FQ30" s="472"/>
      <c r="FR30" s="474"/>
      <c r="FS30" s="475"/>
      <c r="FT30" s="470"/>
      <c r="FU30" s="470"/>
      <c r="FV30" s="470"/>
      <c r="FW30" s="471"/>
      <c r="FX30" s="472"/>
      <c r="FY30" s="473"/>
      <c r="FZ30" s="472"/>
      <c r="GA30" s="474"/>
      <c r="GB30" s="475"/>
      <c r="GC30" s="470"/>
      <c r="GD30" s="470"/>
      <c r="GE30" s="470"/>
      <c r="GF30" s="471"/>
      <c r="GG30" s="472"/>
      <c r="GH30" s="473"/>
      <c r="GI30" s="472"/>
      <c r="GJ30" s="474"/>
      <c r="GK30" s="475"/>
      <c r="GL30" s="470"/>
      <c r="GM30" s="470"/>
      <c r="GN30" s="470"/>
      <c r="GO30" s="471"/>
      <c r="GP30" s="472"/>
      <c r="GQ30" s="473"/>
      <c r="GR30" s="472"/>
      <c r="GS30" s="474"/>
      <c r="GT30" s="475"/>
      <c r="GU30" s="477">
        <v>43384</v>
      </c>
      <c r="GV30" s="136"/>
      <c r="GW30" s="100"/>
      <c r="GX30" s="114"/>
      <c r="GY30" s="114"/>
      <c r="GZ30" s="788" t="s">
        <v>960</v>
      </c>
      <c r="HA30" s="789">
        <v>4176</v>
      </c>
      <c r="HB30" s="116"/>
      <c r="HC30" s="116"/>
    </row>
    <row r="31" spans="2:211" ht="31.5" x14ac:dyDescent="0.25">
      <c r="B31" s="116"/>
      <c r="C31" s="124"/>
      <c r="D31" s="41"/>
      <c r="E31" s="42"/>
      <c r="F31" s="43"/>
      <c r="G31" s="44"/>
      <c r="H31" s="45"/>
      <c r="I31" s="46"/>
      <c r="J31" s="601" t="s">
        <v>804</v>
      </c>
      <c r="K31" s="494" t="s">
        <v>810</v>
      </c>
      <c r="L31" s="713" t="s">
        <v>819</v>
      </c>
      <c r="M31" s="105">
        <v>3610</v>
      </c>
      <c r="N31" s="87">
        <v>43368</v>
      </c>
      <c r="O31" s="575" t="s">
        <v>851</v>
      </c>
      <c r="P31" s="106">
        <v>3610</v>
      </c>
      <c r="Q31" s="76">
        <f t="shared" si="0"/>
        <v>0</v>
      </c>
      <c r="R31" s="99">
        <v>41</v>
      </c>
      <c r="S31" s="99"/>
      <c r="T31" s="99"/>
      <c r="U31" s="45">
        <f t="shared" si="2"/>
        <v>148010</v>
      </c>
      <c r="V31" s="467" t="s">
        <v>67</v>
      </c>
      <c r="W31" s="468">
        <v>43388</v>
      </c>
      <c r="X31" s="469"/>
      <c r="Y31" s="470"/>
      <c r="Z31" s="471"/>
      <c r="AA31" s="472"/>
      <c r="AB31" s="473"/>
      <c r="AC31" s="472"/>
      <c r="AD31" s="474"/>
      <c r="AE31" s="475"/>
      <c r="AF31" s="470"/>
      <c r="AG31" s="470"/>
      <c r="AH31" s="470"/>
      <c r="AI31" s="471"/>
      <c r="AJ31" s="472"/>
      <c r="AK31" s="473"/>
      <c r="AL31" s="472"/>
      <c r="AM31" s="474"/>
      <c r="AN31" s="475"/>
      <c r="AO31" s="470"/>
      <c r="AP31" s="470"/>
      <c r="AQ31" s="470"/>
      <c r="AR31" s="471"/>
      <c r="AS31" s="472"/>
      <c r="AT31" s="473"/>
      <c r="AU31" s="472"/>
      <c r="AV31" s="474"/>
      <c r="AW31" s="475"/>
      <c r="AX31" s="470"/>
      <c r="AY31" s="470"/>
      <c r="AZ31" s="470"/>
      <c r="BA31" s="471"/>
      <c r="BB31" s="472"/>
      <c r="BC31" s="473"/>
      <c r="BD31" s="472"/>
      <c r="BE31" s="474"/>
      <c r="BF31" s="475"/>
      <c r="BG31" s="470"/>
      <c r="BH31" s="470"/>
      <c r="BI31" s="470"/>
      <c r="BJ31" s="471"/>
      <c r="BK31" s="472"/>
      <c r="BL31" s="473"/>
      <c r="BM31" s="472"/>
      <c r="BN31" s="474"/>
      <c r="BO31" s="475"/>
      <c r="BP31" s="470"/>
      <c r="BQ31" s="470"/>
      <c r="BR31" s="470"/>
      <c r="BS31" s="471"/>
      <c r="BT31" s="472"/>
      <c r="BU31" s="473"/>
      <c r="BV31" s="472"/>
      <c r="BW31" s="474"/>
      <c r="BX31" s="475"/>
      <c r="BY31" s="470"/>
      <c r="BZ31" s="470"/>
      <c r="CA31" s="470"/>
      <c r="CB31" s="471"/>
      <c r="CC31" s="472"/>
      <c r="CD31" s="473"/>
      <c r="CE31" s="472"/>
      <c r="CF31" s="474"/>
      <c r="CG31" s="475"/>
      <c r="CH31" s="470"/>
      <c r="CI31" s="470"/>
      <c r="CJ31" s="470"/>
      <c r="CK31" s="471"/>
      <c r="CL31" s="472"/>
      <c r="CM31" s="473"/>
      <c r="CN31" s="472"/>
      <c r="CO31" s="474"/>
      <c r="CP31" s="475"/>
      <c r="CQ31" s="470"/>
      <c r="CR31" s="470"/>
      <c r="CS31" s="470"/>
      <c r="CT31" s="471"/>
      <c r="CU31" s="472"/>
      <c r="CV31" s="473"/>
      <c r="CW31" s="476"/>
      <c r="CX31" s="474"/>
      <c r="CY31" s="475"/>
      <c r="CZ31" s="470"/>
      <c r="DA31" s="470"/>
      <c r="DB31" s="470"/>
      <c r="DC31" s="471"/>
      <c r="DD31" s="472"/>
      <c r="DE31" s="473"/>
      <c r="DF31" s="472"/>
      <c r="DG31" s="474"/>
      <c r="DH31" s="475"/>
      <c r="DI31" s="470"/>
      <c r="DJ31" s="470"/>
      <c r="DK31" s="470"/>
      <c r="DL31" s="471"/>
      <c r="DM31" s="472"/>
      <c r="DN31" s="473"/>
      <c r="DO31" s="472"/>
      <c r="DP31" s="474"/>
      <c r="DQ31" s="475"/>
      <c r="DR31" s="470"/>
      <c r="DS31" s="470"/>
      <c r="DT31" s="470"/>
      <c r="DU31" s="471"/>
      <c r="DV31" s="472"/>
      <c r="DW31" s="473"/>
      <c r="DX31" s="472"/>
      <c r="DY31" s="474"/>
      <c r="DZ31" s="475"/>
      <c r="EA31" s="470"/>
      <c r="EB31" s="470"/>
      <c r="EC31" s="470"/>
      <c r="ED31" s="471"/>
      <c r="EE31" s="472"/>
      <c r="EF31" s="473"/>
      <c r="EG31" s="472"/>
      <c r="EH31" s="474"/>
      <c r="EI31" s="475"/>
      <c r="EJ31" s="470"/>
      <c r="EK31" s="470"/>
      <c r="EL31" s="470"/>
      <c r="EM31" s="471"/>
      <c r="EN31" s="472"/>
      <c r="EO31" s="473"/>
      <c r="EP31" s="472"/>
      <c r="EQ31" s="474"/>
      <c r="ER31" s="475"/>
      <c r="ES31" s="470"/>
      <c r="ET31" s="470"/>
      <c r="EU31" s="470"/>
      <c r="EV31" s="471"/>
      <c r="EW31" s="472"/>
      <c r="EX31" s="473"/>
      <c r="EY31" s="472"/>
      <c r="EZ31" s="474"/>
      <c r="FA31" s="475"/>
      <c r="FB31" s="470"/>
      <c r="FC31" s="470"/>
      <c r="FD31" s="470"/>
      <c r="FE31" s="471"/>
      <c r="FF31" s="472"/>
      <c r="FG31" s="473"/>
      <c r="FH31" s="472"/>
      <c r="FI31" s="474"/>
      <c r="FJ31" s="475"/>
      <c r="FK31" s="470"/>
      <c r="FL31" s="470"/>
      <c r="FM31" s="470"/>
      <c r="FN31" s="471"/>
      <c r="FO31" s="472"/>
      <c r="FP31" s="473"/>
      <c r="FQ31" s="472"/>
      <c r="FR31" s="474"/>
      <c r="FS31" s="475"/>
      <c r="FT31" s="470"/>
      <c r="FU31" s="470"/>
      <c r="FV31" s="470"/>
      <c r="FW31" s="471"/>
      <c r="FX31" s="472"/>
      <c r="FY31" s="473"/>
      <c r="FZ31" s="472"/>
      <c r="GA31" s="474"/>
      <c r="GB31" s="475"/>
      <c r="GC31" s="470"/>
      <c r="GD31" s="470"/>
      <c r="GE31" s="470"/>
      <c r="GF31" s="471"/>
      <c r="GG31" s="472"/>
      <c r="GH31" s="473"/>
      <c r="GI31" s="472"/>
      <c r="GJ31" s="474"/>
      <c r="GK31" s="475"/>
      <c r="GL31" s="470"/>
      <c r="GM31" s="470"/>
      <c r="GN31" s="470"/>
      <c r="GO31" s="471"/>
      <c r="GP31" s="472"/>
      <c r="GQ31" s="473"/>
      <c r="GR31" s="472"/>
      <c r="GS31" s="474"/>
      <c r="GT31" s="475"/>
      <c r="GU31" s="477"/>
      <c r="GV31" s="136"/>
      <c r="GW31" s="122"/>
      <c r="GX31" s="114"/>
      <c r="GY31" s="114"/>
      <c r="GZ31" s="788" t="s">
        <v>200</v>
      </c>
      <c r="HA31" s="789">
        <v>0</v>
      </c>
      <c r="HB31" s="116"/>
      <c r="HC31" s="116"/>
    </row>
    <row r="32" spans="2:211" x14ac:dyDescent="0.25">
      <c r="B32" s="116"/>
      <c r="C32" s="124"/>
      <c r="D32" s="41"/>
      <c r="E32" s="42"/>
      <c r="F32" s="43"/>
      <c r="G32" s="44"/>
      <c r="H32" s="45"/>
      <c r="I32" s="46"/>
      <c r="J32" s="104" t="s">
        <v>270</v>
      </c>
      <c r="K32" s="494" t="s">
        <v>41</v>
      </c>
      <c r="L32" s="713" t="s">
        <v>820</v>
      </c>
      <c r="M32" s="105">
        <v>18410</v>
      </c>
      <c r="N32" s="87">
        <v>43369</v>
      </c>
      <c r="O32" s="575">
        <v>277</v>
      </c>
      <c r="P32" s="106">
        <v>18310</v>
      </c>
      <c r="Q32" s="76">
        <f t="shared" si="0"/>
        <v>-100</v>
      </c>
      <c r="R32" s="99">
        <v>38.4</v>
      </c>
      <c r="S32" s="99"/>
      <c r="T32" s="99"/>
      <c r="U32" s="45">
        <f t="shared" si="2"/>
        <v>703104</v>
      </c>
      <c r="V32" s="467" t="s">
        <v>67</v>
      </c>
      <c r="W32" s="468">
        <v>43377</v>
      </c>
      <c r="X32" s="469"/>
      <c r="Y32" s="470"/>
      <c r="Z32" s="471"/>
      <c r="AA32" s="472"/>
      <c r="AB32" s="473"/>
      <c r="AC32" s="472"/>
      <c r="AD32" s="474"/>
      <c r="AE32" s="475"/>
      <c r="AF32" s="470"/>
      <c r="AG32" s="470"/>
      <c r="AH32" s="470"/>
      <c r="AI32" s="471"/>
      <c r="AJ32" s="472"/>
      <c r="AK32" s="473"/>
      <c r="AL32" s="472"/>
      <c r="AM32" s="474"/>
      <c r="AN32" s="475"/>
      <c r="AO32" s="470"/>
      <c r="AP32" s="470"/>
      <c r="AQ32" s="470"/>
      <c r="AR32" s="471"/>
      <c r="AS32" s="472"/>
      <c r="AT32" s="473"/>
      <c r="AU32" s="472"/>
      <c r="AV32" s="474"/>
      <c r="AW32" s="475"/>
      <c r="AX32" s="470"/>
      <c r="AY32" s="470"/>
      <c r="AZ32" s="470"/>
      <c r="BA32" s="471"/>
      <c r="BB32" s="472"/>
      <c r="BC32" s="473"/>
      <c r="BD32" s="472"/>
      <c r="BE32" s="474"/>
      <c r="BF32" s="475"/>
      <c r="BG32" s="470"/>
      <c r="BH32" s="470"/>
      <c r="BI32" s="470"/>
      <c r="BJ32" s="471"/>
      <c r="BK32" s="472"/>
      <c r="BL32" s="473"/>
      <c r="BM32" s="472"/>
      <c r="BN32" s="474"/>
      <c r="BO32" s="475"/>
      <c r="BP32" s="470"/>
      <c r="BQ32" s="470"/>
      <c r="BR32" s="470"/>
      <c r="BS32" s="471"/>
      <c r="BT32" s="472"/>
      <c r="BU32" s="473"/>
      <c r="BV32" s="472"/>
      <c r="BW32" s="474"/>
      <c r="BX32" s="475"/>
      <c r="BY32" s="470"/>
      <c r="BZ32" s="470"/>
      <c r="CA32" s="470"/>
      <c r="CB32" s="471"/>
      <c r="CC32" s="472"/>
      <c r="CD32" s="473"/>
      <c r="CE32" s="472"/>
      <c r="CF32" s="474"/>
      <c r="CG32" s="475"/>
      <c r="CH32" s="470"/>
      <c r="CI32" s="470"/>
      <c r="CJ32" s="470"/>
      <c r="CK32" s="471"/>
      <c r="CL32" s="472"/>
      <c r="CM32" s="473"/>
      <c r="CN32" s="472"/>
      <c r="CO32" s="474"/>
      <c r="CP32" s="475"/>
      <c r="CQ32" s="470"/>
      <c r="CR32" s="470"/>
      <c r="CS32" s="470"/>
      <c r="CT32" s="471"/>
      <c r="CU32" s="472"/>
      <c r="CV32" s="473"/>
      <c r="CW32" s="476"/>
      <c r="CX32" s="474"/>
      <c r="CY32" s="475"/>
      <c r="CZ32" s="470"/>
      <c r="DA32" s="470"/>
      <c r="DB32" s="470"/>
      <c r="DC32" s="471"/>
      <c r="DD32" s="472"/>
      <c r="DE32" s="473"/>
      <c r="DF32" s="472"/>
      <c r="DG32" s="474"/>
      <c r="DH32" s="475"/>
      <c r="DI32" s="470"/>
      <c r="DJ32" s="470"/>
      <c r="DK32" s="470"/>
      <c r="DL32" s="471"/>
      <c r="DM32" s="472"/>
      <c r="DN32" s="473"/>
      <c r="DO32" s="472"/>
      <c r="DP32" s="474"/>
      <c r="DQ32" s="475"/>
      <c r="DR32" s="470"/>
      <c r="DS32" s="470"/>
      <c r="DT32" s="470"/>
      <c r="DU32" s="471"/>
      <c r="DV32" s="472"/>
      <c r="DW32" s="473"/>
      <c r="DX32" s="472"/>
      <c r="DY32" s="474"/>
      <c r="DZ32" s="475"/>
      <c r="EA32" s="470"/>
      <c r="EB32" s="470"/>
      <c r="EC32" s="470"/>
      <c r="ED32" s="471"/>
      <c r="EE32" s="472"/>
      <c r="EF32" s="473"/>
      <c r="EG32" s="472"/>
      <c r="EH32" s="474"/>
      <c r="EI32" s="475"/>
      <c r="EJ32" s="470"/>
      <c r="EK32" s="470"/>
      <c r="EL32" s="470"/>
      <c r="EM32" s="471"/>
      <c r="EN32" s="472"/>
      <c r="EO32" s="473"/>
      <c r="EP32" s="472"/>
      <c r="EQ32" s="474"/>
      <c r="ER32" s="475"/>
      <c r="ES32" s="470"/>
      <c r="ET32" s="470"/>
      <c r="EU32" s="470"/>
      <c r="EV32" s="471"/>
      <c r="EW32" s="472"/>
      <c r="EX32" s="473"/>
      <c r="EY32" s="472"/>
      <c r="EZ32" s="474"/>
      <c r="FA32" s="475"/>
      <c r="FB32" s="470"/>
      <c r="FC32" s="470"/>
      <c r="FD32" s="470"/>
      <c r="FE32" s="471"/>
      <c r="FF32" s="472"/>
      <c r="FG32" s="473"/>
      <c r="FH32" s="472"/>
      <c r="FI32" s="474"/>
      <c r="FJ32" s="475"/>
      <c r="FK32" s="470"/>
      <c r="FL32" s="470"/>
      <c r="FM32" s="470"/>
      <c r="FN32" s="471"/>
      <c r="FO32" s="472"/>
      <c r="FP32" s="473"/>
      <c r="FQ32" s="472"/>
      <c r="FR32" s="474"/>
      <c r="FS32" s="475"/>
      <c r="FT32" s="470"/>
      <c r="FU32" s="470"/>
      <c r="FV32" s="470"/>
      <c r="FW32" s="471"/>
      <c r="FX32" s="472"/>
      <c r="FY32" s="473"/>
      <c r="FZ32" s="472"/>
      <c r="GA32" s="474"/>
      <c r="GB32" s="475"/>
      <c r="GC32" s="470"/>
      <c r="GD32" s="470"/>
      <c r="GE32" s="470"/>
      <c r="GF32" s="471"/>
      <c r="GG32" s="472"/>
      <c r="GH32" s="473"/>
      <c r="GI32" s="472"/>
      <c r="GJ32" s="474"/>
      <c r="GK32" s="475"/>
      <c r="GL32" s="470"/>
      <c r="GM32" s="470"/>
      <c r="GN32" s="470"/>
      <c r="GO32" s="471"/>
      <c r="GP32" s="472"/>
      <c r="GQ32" s="473"/>
      <c r="GR32" s="472"/>
      <c r="GS32" s="474"/>
      <c r="GT32" s="475"/>
      <c r="GU32" s="477"/>
      <c r="GV32" s="136"/>
      <c r="GW32" s="100"/>
      <c r="GX32" s="114"/>
      <c r="GY32" s="114"/>
      <c r="GZ32" s="788" t="s">
        <v>960</v>
      </c>
      <c r="HA32" s="789">
        <v>4176</v>
      </c>
      <c r="HB32" s="116"/>
      <c r="HC32" s="116"/>
    </row>
    <row r="33" spans="1:211" x14ac:dyDescent="0.25">
      <c r="B33" s="116"/>
      <c r="C33" s="124"/>
      <c r="D33" s="41"/>
      <c r="E33" s="42"/>
      <c r="F33" s="43"/>
      <c r="G33" s="44"/>
      <c r="H33" s="45"/>
      <c r="I33" s="46"/>
      <c r="J33" s="104" t="s">
        <v>154</v>
      </c>
      <c r="K33" s="500" t="s">
        <v>30</v>
      </c>
      <c r="L33" s="715" t="s">
        <v>821</v>
      </c>
      <c r="M33" s="105">
        <v>11510</v>
      </c>
      <c r="N33" s="87">
        <v>43370</v>
      </c>
      <c r="O33" s="575" t="s">
        <v>850</v>
      </c>
      <c r="P33" s="106">
        <v>14385</v>
      </c>
      <c r="Q33" s="76">
        <f t="shared" si="0"/>
        <v>2875</v>
      </c>
      <c r="R33" s="99">
        <v>29.5</v>
      </c>
      <c r="S33" s="99"/>
      <c r="T33" s="99"/>
      <c r="U33" s="45">
        <f t="shared" si="2"/>
        <v>424357.5</v>
      </c>
      <c r="V33" s="467" t="s">
        <v>67</v>
      </c>
      <c r="W33" s="468">
        <v>43388</v>
      </c>
      <c r="X33" s="469">
        <v>10857.6</v>
      </c>
      <c r="Y33" s="470"/>
      <c r="Z33" s="471"/>
      <c r="AA33" s="472"/>
      <c r="AB33" s="473"/>
      <c r="AC33" s="472"/>
      <c r="AD33" s="474"/>
      <c r="AE33" s="475"/>
      <c r="AF33" s="470"/>
      <c r="AG33" s="470"/>
      <c r="AH33" s="470"/>
      <c r="AI33" s="471"/>
      <c r="AJ33" s="472"/>
      <c r="AK33" s="473"/>
      <c r="AL33" s="472"/>
      <c r="AM33" s="474"/>
      <c r="AN33" s="475"/>
      <c r="AO33" s="470"/>
      <c r="AP33" s="470"/>
      <c r="AQ33" s="470"/>
      <c r="AR33" s="471"/>
      <c r="AS33" s="472"/>
      <c r="AT33" s="473"/>
      <c r="AU33" s="472"/>
      <c r="AV33" s="474"/>
      <c r="AW33" s="475"/>
      <c r="AX33" s="470"/>
      <c r="AY33" s="470"/>
      <c r="AZ33" s="470"/>
      <c r="BA33" s="471"/>
      <c r="BB33" s="472"/>
      <c r="BC33" s="473"/>
      <c r="BD33" s="472"/>
      <c r="BE33" s="474"/>
      <c r="BF33" s="475"/>
      <c r="BG33" s="470"/>
      <c r="BH33" s="470"/>
      <c r="BI33" s="470"/>
      <c r="BJ33" s="471"/>
      <c r="BK33" s="472"/>
      <c r="BL33" s="473"/>
      <c r="BM33" s="472"/>
      <c r="BN33" s="474"/>
      <c r="BO33" s="475"/>
      <c r="BP33" s="470"/>
      <c r="BQ33" s="470"/>
      <c r="BR33" s="470"/>
      <c r="BS33" s="471"/>
      <c r="BT33" s="472"/>
      <c r="BU33" s="473"/>
      <c r="BV33" s="472"/>
      <c r="BW33" s="474"/>
      <c r="BX33" s="475"/>
      <c r="BY33" s="470"/>
      <c r="BZ33" s="470"/>
      <c r="CA33" s="470"/>
      <c r="CB33" s="471"/>
      <c r="CC33" s="472"/>
      <c r="CD33" s="473"/>
      <c r="CE33" s="472"/>
      <c r="CF33" s="474"/>
      <c r="CG33" s="475"/>
      <c r="CH33" s="470"/>
      <c r="CI33" s="470"/>
      <c r="CJ33" s="470"/>
      <c r="CK33" s="471"/>
      <c r="CL33" s="472"/>
      <c r="CM33" s="473"/>
      <c r="CN33" s="472"/>
      <c r="CO33" s="474"/>
      <c r="CP33" s="475"/>
      <c r="CQ33" s="470"/>
      <c r="CR33" s="470"/>
      <c r="CS33" s="470"/>
      <c r="CT33" s="471"/>
      <c r="CU33" s="472"/>
      <c r="CV33" s="473"/>
      <c r="CW33" s="476"/>
      <c r="CX33" s="474"/>
      <c r="CY33" s="475"/>
      <c r="CZ33" s="470"/>
      <c r="DA33" s="470"/>
      <c r="DB33" s="470"/>
      <c r="DC33" s="471"/>
      <c r="DD33" s="472"/>
      <c r="DE33" s="473"/>
      <c r="DF33" s="472"/>
      <c r="DG33" s="474"/>
      <c r="DH33" s="475"/>
      <c r="DI33" s="470"/>
      <c r="DJ33" s="470"/>
      <c r="DK33" s="470"/>
      <c r="DL33" s="471"/>
      <c r="DM33" s="472"/>
      <c r="DN33" s="473"/>
      <c r="DO33" s="472"/>
      <c r="DP33" s="474"/>
      <c r="DQ33" s="475"/>
      <c r="DR33" s="470"/>
      <c r="DS33" s="470"/>
      <c r="DT33" s="470"/>
      <c r="DU33" s="471"/>
      <c r="DV33" s="472"/>
      <c r="DW33" s="473"/>
      <c r="DX33" s="472"/>
      <c r="DY33" s="474"/>
      <c r="DZ33" s="475"/>
      <c r="EA33" s="470"/>
      <c r="EB33" s="470"/>
      <c r="EC33" s="470"/>
      <c r="ED33" s="471"/>
      <c r="EE33" s="472"/>
      <c r="EF33" s="473"/>
      <c r="EG33" s="472"/>
      <c r="EH33" s="474"/>
      <c r="EI33" s="475"/>
      <c r="EJ33" s="470"/>
      <c r="EK33" s="470"/>
      <c r="EL33" s="470"/>
      <c r="EM33" s="471"/>
      <c r="EN33" s="472"/>
      <c r="EO33" s="473"/>
      <c r="EP33" s="472"/>
      <c r="EQ33" s="474"/>
      <c r="ER33" s="475"/>
      <c r="ES33" s="470"/>
      <c r="ET33" s="470"/>
      <c r="EU33" s="470"/>
      <c r="EV33" s="471"/>
      <c r="EW33" s="472"/>
      <c r="EX33" s="473"/>
      <c r="EY33" s="472"/>
      <c r="EZ33" s="474"/>
      <c r="FA33" s="475"/>
      <c r="FB33" s="470"/>
      <c r="FC33" s="470"/>
      <c r="FD33" s="470"/>
      <c r="FE33" s="471"/>
      <c r="FF33" s="472"/>
      <c r="FG33" s="473"/>
      <c r="FH33" s="472"/>
      <c r="FI33" s="474"/>
      <c r="FJ33" s="475"/>
      <c r="FK33" s="470"/>
      <c r="FL33" s="470"/>
      <c r="FM33" s="470"/>
      <c r="FN33" s="471"/>
      <c r="FO33" s="472"/>
      <c r="FP33" s="473"/>
      <c r="FQ33" s="472"/>
      <c r="FR33" s="474"/>
      <c r="FS33" s="475"/>
      <c r="FT33" s="470"/>
      <c r="FU33" s="470"/>
      <c r="FV33" s="470"/>
      <c r="FW33" s="471"/>
      <c r="FX33" s="472"/>
      <c r="FY33" s="473"/>
      <c r="FZ33" s="472"/>
      <c r="GA33" s="474"/>
      <c r="GB33" s="475"/>
      <c r="GC33" s="470"/>
      <c r="GD33" s="470"/>
      <c r="GE33" s="470"/>
      <c r="GF33" s="471"/>
      <c r="GG33" s="472"/>
      <c r="GH33" s="473"/>
      <c r="GI33" s="472"/>
      <c r="GJ33" s="474"/>
      <c r="GK33" s="475"/>
      <c r="GL33" s="470"/>
      <c r="GM33" s="470"/>
      <c r="GN33" s="470"/>
      <c r="GO33" s="471"/>
      <c r="GP33" s="472"/>
      <c r="GQ33" s="473"/>
      <c r="GR33" s="472"/>
      <c r="GS33" s="474"/>
      <c r="GT33" s="475"/>
      <c r="GU33" s="477">
        <v>43388</v>
      </c>
      <c r="GV33" s="136">
        <v>18928</v>
      </c>
      <c r="GW33" s="100" t="s">
        <v>827</v>
      </c>
      <c r="GX33" s="98"/>
      <c r="GY33" s="114"/>
      <c r="GZ33" s="788" t="s">
        <v>960</v>
      </c>
      <c r="HA33" s="789">
        <v>2320</v>
      </c>
      <c r="HB33" s="116"/>
      <c r="HC33" s="116"/>
    </row>
    <row r="34" spans="1:211" x14ac:dyDescent="0.25">
      <c r="B34" s="116"/>
      <c r="C34" s="124"/>
      <c r="D34" s="41"/>
      <c r="E34" s="42"/>
      <c r="F34" s="43"/>
      <c r="G34" s="44"/>
      <c r="H34" s="45"/>
      <c r="I34" s="46"/>
      <c r="J34" s="155" t="s">
        <v>270</v>
      </c>
      <c r="K34" s="500" t="s">
        <v>811</v>
      </c>
      <c r="L34" s="715" t="s">
        <v>821</v>
      </c>
      <c r="M34" s="105">
        <v>20250</v>
      </c>
      <c r="N34" s="87">
        <v>43370</v>
      </c>
      <c r="O34" s="575">
        <v>281</v>
      </c>
      <c r="P34" s="106">
        <v>20250</v>
      </c>
      <c r="Q34" s="76">
        <f t="shared" si="0"/>
        <v>0</v>
      </c>
      <c r="R34" s="99">
        <v>38.4</v>
      </c>
      <c r="S34" s="99"/>
      <c r="T34" s="99"/>
      <c r="U34" s="45">
        <f t="shared" si="2"/>
        <v>777600</v>
      </c>
      <c r="V34" s="467" t="s">
        <v>67</v>
      </c>
      <c r="W34" s="468">
        <v>43381</v>
      </c>
      <c r="X34" s="469"/>
      <c r="Y34" s="470"/>
      <c r="Z34" s="471"/>
      <c r="AA34" s="472"/>
      <c r="AB34" s="473"/>
      <c r="AC34" s="472"/>
      <c r="AD34" s="474"/>
      <c r="AE34" s="475"/>
      <c r="AF34" s="470"/>
      <c r="AG34" s="470"/>
      <c r="AH34" s="470"/>
      <c r="AI34" s="471"/>
      <c r="AJ34" s="472"/>
      <c r="AK34" s="473"/>
      <c r="AL34" s="472"/>
      <c r="AM34" s="474"/>
      <c r="AN34" s="475"/>
      <c r="AO34" s="470"/>
      <c r="AP34" s="470"/>
      <c r="AQ34" s="470"/>
      <c r="AR34" s="471"/>
      <c r="AS34" s="472"/>
      <c r="AT34" s="473"/>
      <c r="AU34" s="472"/>
      <c r="AV34" s="474"/>
      <c r="AW34" s="475"/>
      <c r="AX34" s="470"/>
      <c r="AY34" s="470"/>
      <c r="AZ34" s="470"/>
      <c r="BA34" s="471"/>
      <c r="BB34" s="472"/>
      <c r="BC34" s="473"/>
      <c r="BD34" s="472"/>
      <c r="BE34" s="474"/>
      <c r="BF34" s="475"/>
      <c r="BG34" s="470"/>
      <c r="BH34" s="470"/>
      <c r="BI34" s="470"/>
      <c r="BJ34" s="471"/>
      <c r="BK34" s="472"/>
      <c r="BL34" s="473"/>
      <c r="BM34" s="472"/>
      <c r="BN34" s="474"/>
      <c r="BO34" s="475"/>
      <c r="BP34" s="470"/>
      <c r="BQ34" s="470"/>
      <c r="BR34" s="470"/>
      <c r="BS34" s="471"/>
      <c r="BT34" s="472"/>
      <c r="BU34" s="473"/>
      <c r="BV34" s="472"/>
      <c r="BW34" s="474"/>
      <c r="BX34" s="475"/>
      <c r="BY34" s="470"/>
      <c r="BZ34" s="470"/>
      <c r="CA34" s="470"/>
      <c r="CB34" s="471"/>
      <c r="CC34" s="472"/>
      <c r="CD34" s="473"/>
      <c r="CE34" s="472"/>
      <c r="CF34" s="474"/>
      <c r="CG34" s="475"/>
      <c r="CH34" s="470"/>
      <c r="CI34" s="470"/>
      <c r="CJ34" s="470"/>
      <c r="CK34" s="471"/>
      <c r="CL34" s="472"/>
      <c r="CM34" s="473"/>
      <c r="CN34" s="472"/>
      <c r="CO34" s="474"/>
      <c r="CP34" s="475"/>
      <c r="CQ34" s="470"/>
      <c r="CR34" s="470"/>
      <c r="CS34" s="470"/>
      <c r="CT34" s="471"/>
      <c r="CU34" s="472"/>
      <c r="CV34" s="473"/>
      <c r="CW34" s="476"/>
      <c r="CX34" s="474"/>
      <c r="CY34" s="475"/>
      <c r="CZ34" s="470"/>
      <c r="DA34" s="470"/>
      <c r="DB34" s="470"/>
      <c r="DC34" s="471"/>
      <c r="DD34" s="472"/>
      <c r="DE34" s="473"/>
      <c r="DF34" s="472"/>
      <c r="DG34" s="474"/>
      <c r="DH34" s="475"/>
      <c r="DI34" s="470"/>
      <c r="DJ34" s="470"/>
      <c r="DK34" s="470"/>
      <c r="DL34" s="471"/>
      <c r="DM34" s="472"/>
      <c r="DN34" s="473"/>
      <c r="DO34" s="472"/>
      <c r="DP34" s="474"/>
      <c r="DQ34" s="475"/>
      <c r="DR34" s="470"/>
      <c r="DS34" s="470"/>
      <c r="DT34" s="470"/>
      <c r="DU34" s="471"/>
      <c r="DV34" s="472"/>
      <c r="DW34" s="473"/>
      <c r="DX34" s="472"/>
      <c r="DY34" s="474"/>
      <c r="DZ34" s="475"/>
      <c r="EA34" s="470"/>
      <c r="EB34" s="470"/>
      <c r="EC34" s="470"/>
      <c r="ED34" s="471"/>
      <c r="EE34" s="472"/>
      <c r="EF34" s="473"/>
      <c r="EG34" s="472"/>
      <c r="EH34" s="474"/>
      <c r="EI34" s="475"/>
      <c r="EJ34" s="470"/>
      <c r="EK34" s="470"/>
      <c r="EL34" s="470"/>
      <c r="EM34" s="471"/>
      <c r="EN34" s="472"/>
      <c r="EO34" s="473"/>
      <c r="EP34" s="472"/>
      <c r="EQ34" s="474"/>
      <c r="ER34" s="475"/>
      <c r="ES34" s="470"/>
      <c r="ET34" s="470"/>
      <c r="EU34" s="470"/>
      <c r="EV34" s="471"/>
      <c r="EW34" s="472"/>
      <c r="EX34" s="473"/>
      <c r="EY34" s="472"/>
      <c r="EZ34" s="474"/>
      <c r="FA34" s="475"/>
      <c r="FB34" s="470"/>
      <c r="FC34" s="470"/>
      <c r="FD34" s="470"/>
      <c r="FE34" s="471"/>
      <c r="FF34" s="472"/>
      <c r="FG34" s="473"/>
      <c r="FH34" s="472"/>
      <c r="FI34" s="474"/>
      <c r="FJ34" s="475"/>
      <c r="FK34" s="470"/>
      <c r="FL34" s="470"/>
      <c r="FM34" s="470"/>
      <c r="FN34" s="471"/>
      <c r="FO34" s="472"/>
      <c r="FP34" s="473"/>
      <c r="FQ34" s="472"/>
      <c r="FR34" s="474"/>
      <c r="FS34" s="475"/>
      <c r="FT34" s="470"/>
      <c r="FU34" s="470"/>
      <c r="FV34" s="470"/>
      <c r="FW34" s="471"/>
      <c r="FX34" s="472"/>
      <c r="FY34" s="473"/>
      <c r="FZ34" s="472"/>
      <c r="GA34" s="474"/>
      <c r="GB34" s="475"/>
      <c r="GC34" s="470"/>
      <c r="GD34" s="470"/>
      <c r="GE34" s="470"/>
      <c r="GF34" s="471"/>
      <c r="GG34" s="472"/>
      <c r="GH34" s="473"/>
      <c r="GI34" s="472"/>
      <c r="GJ34" s="474"/>
      <c r="GK34" s="475"/>
      <c r="GL34" s="470"/>
      <c r="GM34" s="470"/>
      <c r="GN34" s="470"/>
      <c r="GO34" s="471"/>
      <c r="GP34" s="472"/>
      <c r="GQ34" s="473"/>
      <c r="GR34" s="472"/>
      <c r="GS34" s="474"/>
      <c r="GT34" s="475"/>
      <c r="GU34" s="477"/>
      <c r="GV34" s="136"/>
      <c r="GW34" s="100"/>
      <c r="GX34" s="114"/>
      <c r="GY34" s="114"/>
      <c r="GZ34" s="788" t="s">
        <v>960</v>
      </c>
      <c r="HA34" s="789">
        <v>4176</v>
      </c>
      <c r="HB34" s="116"/>
      <c r="HC34" s="116"/>
    </row>
    <row r="35" spans="1:211" x14ac:dyDescent="0.25">
      <c r="B35" s="116"/>
      <c r="C35" s="124"/>
      <c r="D35" s="41"/>
      <c r="E35" s="42"/>
      <c r="F35" s="43"/>
      <c r="G35" s="44"/>
      <c r="H35" s="45"/>
      <c r="I35" s="46"/>
      <c r="J35" s="151" t="s">
        <v>270</v>
      </c>
      <c r="K35" s="500" t="s">
        <v>527</v>
      </c>
      <c r="L35" s="715" t="s">
        <v>822</v>
      </c>
      <c r="M35" s="105">
        <v>20150</v>
      </c>
      <c r="N35" s="87">
        <v>43371</v>
      </c>
      <c r="O35" s="575">
        <v>282</v>
      </c>
      <c r="P35" s="106">
        <v>20130</v>
      </c>
      <c r="Q35" s="76">
        <f t="shared" si="0"/>
        <v>-20</v>
      </c>
      <c r="R35" s="99">
        <v>38.4</v>
      </c>
      <c r="S35" s="99"/>
      <c r="T35" s="99"/>
      <c r="U35" s="45">
        <f t="shared" si="2"/>
        <v>772992</v>
      </c>
      <c r="V35" s="467" t="s">
        <v>67</v>
      </c>
      <c r="W35" s="468">
        <v>43384</v>
      </c>
      <c r="X35" s="469"/>
      <c r="Y35" s="470"/>
      <c r="Z35" s="471"/>
      <c r="AA35" s="472"/>
      <c r="AB35" s="473"/>
      <c r="AC35" s="472"/>
      <c r="AD35" s="474"/>
      <c r="AE35" s="475"/>
      <c r="AF35" s="470"/>
      <c r="AG35" s="470"/>
      <c r="AH35" s="470"/>
      <c r="AI35" s="471"/>
      <c r="AJ35" s="472"/>
      <c r="AK35" s="473"/>
      <c r="AL35" s="472"/>
      <c r="AM35" s="474"/>
      <c r="AN35" s="475"/>
      <c r="AO35" s="470"/>
      <c r="AP35" s="470"/>
      <c r="AQ35" s="470"/>
      <c r="AR35" s="471"/>
      <c r="AS35" s="472"/>
      <c r="AT35" s="473"/>
      <c r="AU35" s="472"/>
      <c r="AV35" s="474"/>
      <c r="AW35" s="475"/>
      <c r="AX35" s="470"/>
      <c r="AY35" s="470"/>
      <c r="AZ35" s="470"/>
      <c r="BA35" s="471"/>
      <c r="BB35" s="472"/>
      <c r="BC35" s="473"/>
      <c r="BD35" s="472"/>
      <c r="BE35" s="474"/>
      <c r="BF35" s="475"/>
      <c r="BG35" s="470"/>
      <c r="BH35" s="470"/>
      <c r="BI35" s="470"/>
      <c r="BJ35" s="471"/>
      <c r="BK35" s="472"/>
      <c r="BL35" s="473"/>
      <c r="BM35" s="472"/>
      <c r="BN35" s="474"/>
      <c r="BO35" s="475"/>
      <c r="BP35" s="470"/>
      <c r="BQ35" s="470"/>
      <c r="BR35" s="470"/>
      <c r="BS35" s="471"/>
      <c r="BT35" s="472"/>
      <c r="BU35" s="473"/>
      <c r="BV35" s="472"/>
      <c r="BW35" s="474"/>
      <c r="BX35" s="475"/>
      <c r="BY35" s="470"/>
      <c r="BZ35" s="470"/>
      <c r="CA35" s="470"/>
      <c r="CB35" s="471"/>
      <c r="CC35" s="472"/>
      <c r="CD35" s="473"/>
      <c r="CE35" s="472"/>
      <c r="CF35" s="474"/>
      <c r="CG35" s="475"/>
      <c r="CH35" s="470"/>
      <c r="CI35" s="470"/>
      <c r="CJ35" s="470"/>
      <c r="CK35" s="471"/>
      <c r="CL35" s="472"/>
      <c r="CM35" s="473"/>
      <c r="CN35" s="472"/>
      <c r="CO35" s="474"/>
      <c r="CP35" s="475"/>
      <c r="CQ35" s="470"/>
      <c r="CR35" s="470"/>
      <c r="CS35" s="470"/>
      <c r="CT35" s="471"/>
      <c r="CU35" s="472"/>
      <c r="CV35" s="473"/>
      <c r="CW35" s="476"/>
      <c r="CX35" s="474"/>
      <c r="CY35" s="475"/>
      <c r="CZ35" s="470"/>
      <c r="DA35" s="470"/>
      <c r="DB35" s="470"/>
      <c r="DC35" s="471"/>
      <c r="DD35" s="472"/>
      <c r="DE35" s="473"/>
      <c r="DF35" s="472"/>
      <c r="DG35" s="474"/>
      <c r="DH35" s="475"/>
      <c r="DI35" s="470"/>
      <c r="DJ35" s="470"/>
      <c r="DK35" s="470"/>
      <c r="DL35" s="471"/>
      <c r="DM35" s="472"/>
      <c r="DN35" s="473"/>
      <c r="DO35" s="472"/>
      <c r="DP35" s="474"/>
      <c r="DQ35" s="475"/>
      <c r="DR35" s="470"/>
      <c r="DS35" s="470"/>
      <c r="DT35" s="470"/>
      <c r="DU35" s="471"/>
      <c r="DV35" s="472"/>
      <c r="DW35" s="473"/>
      <c r="DX35" s="472"/>
      <c r="DY35" s="474"/>
      <c r="DZ35" s="475"/>
      <c r="EA35" s="470"/>
      <c r="EB35" s="470"/>
      <c r="EC35" s="470"/>
      <c r="ED35" s="471"/>
      <c r="EE35" s="472"/>
      <c r="EF35" s="473"/>
      <c r="EG35" s="472"/>
      <c r="EH35" s="474"/>
      <c r="EI35" s="475"/>
      <c r="EJ35" s="470"/>
      <c r="EK35" s="470"/>
      <c r="EL35" s="470"/>
      <c r="EM35" s="471"/>
      <c r="EN35" s="472"/>
      <c r="EO35" s="473"/>
      <c r="EP35" s="472"/>
      <c r="EQ35" s="474"/>
      <c r="ER35" s="475"/>
      <c r="ES35" s="470"/>
      <c r="ET35" s="470"/>
      <c r="EU35" s="470"/>
      <c r="EV35" s="471"/>
      <c r="EW35" s="472"/>
      <c r="EX35" s="473"/>
      <c r="EY35" s="472"/>
      <c r="EZ35" s="474"/>
      <c r="FA35" s="475"/>
      <c r="FB35" s="470"/>
      <c r="FC35" s="470"/>
      <c r="FD35" s="470"/>
      <c r="FE35" s="471"/>
      <c r="FF35" s="472"/>
      <c r="FG35" s="473"/>
      <c r="FH35" s="472"/>
      <c r="FI35" s="474"/>
      <c r="FJ35" s="475"/>
      <c r="FK35" s="470"/>
      <c r="FL35" s="470"/>
      <c r="FM35" s="470"/>
      <c r="FN35" s="471"/>
      <c r="FO35" s="472"/>
      <c r="FP35" s="473"/>
      <c r="FQ35" s="472"/>
      <c r="FR35" s="474"/>
      <c r="FS35" s="475"/>
      <c r="FT35" s="470"/>
      <c r="FU35" s="470"/>
      <c r="FV35" s="470"/>
      <c r="FW35" s="471"/>
      <c r="FX35" s="472"/>
      <c r="FY35" s="473"/>
      <c r="FZ35" s="472"/>
      <c r="GA35" s="474"/>
      <c r="GB35" s="475"/>
      <c r="GC35" s="470"/>
      <c r="GD35" s="470"/>
      <c r="GE35" s="470"/>
      <c r="GF35" s="471"/>
      <c r="GG35" s="472"/>
      <c r="GH35" s="473"/>
      <c r="GI35" s="472"/>
      <c r="GJ35" s="474"/>
      <c r="GK35" s="475"/>
      <c r="GL35" s="470"/>
      <c r="GM35" s="470"/>
      <c r="GN35" s="470"/>
      <c r="GO35" s="471"/>
      <c r="GP35" s="472"/>
      <c r="GQ35" s="473"/>
      <c r="GR35" s="472"/>
      <c r="GS35" s="474"/>
      <c r="GT35" s="475"/>
      <c r="GU35" s="477"/>
      <c r="GV35" s="136"/>
      <c r="GW35" s="100"/>
      <c r="GX35" s="101"/>
      <c r="GY35" s="114"/>
      <c r="GZ35" s="788" t="s">
        <v>960</v>
      </c>
      <c r="HA35" s="789">
        <v>4176</v>
      </c>
      <c r="HB35" s="116"/>
      <c r="HC35" s="116"/>
    </row>
    <row r="36" spans="1:211" x14ac:dyDescent="0.25">
      <c r="B36" s="116"/>
      <c r="C36" s="124"/>
      <c r="D36" s="41"/>
      <c r="E36" s="42"/>
      <c r="F36" s="43"/>
      <c r="G36" s="44"/>
      <c r="H36" s="45"/>
      <c r="I36" s="46"/>
      <c r="J36" s="151" t="s">
        <v>438</v>
      </c>
      <c r="K36" s="500" t="s">
        <v>30</v>
      </c>
      <c r="L36" s="715" t="s">
        <v>822</v>
      </c>
      <c r="M36" s="105">
        <v>10990</v>
      </c>
      <c r="N36" s="87">
        <v>43371</v>
      </c>
      <c r="O36" s="466" t="s">
        <v>879</v>
      </c>
      <c r="P36" s="106">
        <v>13920</v>
      </c>
      <c r="Q36" s="76">
        <f t="shared" si="0"/>
        <v>2930</v>
      </c>
      <c r="R36" s="99">
        <v>29.5</v>
      </c>
      <c r="S36" s="99"/>
      <c r="T36" s="99"/>
      <c r="U36" s="45">
        <f t="shared" si="2"/>
        <v>410640</v>
      </c>
      <c r="V36" s="467" t="s">
        <v>67</v>
      </c>
      <c r="W36" s="468">
        <v>43389</v>
      </c>
      <c r="X36" s="469">
        <v>10857.6</v>
      </c>
      <c r="Y36" s="470"/>
      <c r="Z36" s="471"/>
      <c r="AA36" s="472"/>
      <c r="AB36" s="473"/>
      <c r="AC36" s="472"/>
      <c r="AD36" s="474"/>
      <c r="AE36" s="475"/>
      <c r="AF36" s="470"/>
      <c r="AG36" s="470"/>
      <c r="AH36" s="470"/>
      <c r="AI36" s="471"/>
      <c r="AJ36" s="472"/>
      <c r="AK36" s="473"/>
      <c r="AL36" s="472"/>
      <c r="AM36" s="474"/>
      <c r="AN36" s="475"/>
      <c r="AO36" s="470"/>
      <c r="AP36" s="470"/>
      <c r="AQ36" s="470"/>
      <c r="AR36" s="471"/>
      <c r="AS36" s="472"/>
      <c r="AT36" s="473"/>
      <c r="AU36" s="472"/>
      <c r="AV36" s="474"/>
      <c r="AW36" s="475"/>
      <c r="AX36" s="470"/>
      <c r="AY36" s="470"/>
      <c r="AZ36" s="470"/>
      <c r="BA36" s="471"/>
      <c r="BB36" s="472"/>
      <c r="BC36" s="473"/>
      <c r="BD36" s="472"/>
      <c r="BE36" s="474"/>
      <c r="BF36" s="475"/>
      <c r="BG36" s="470"/>
      <c r="BH36" s="470"/>
      <c r="BI36" s="470"/>
      <c r="BJ36" s="471"/>
      <c r="BK36" s="472"/>
      <c r="BL36" s="473"/>
      <c r="BM36" s="472"/>
      <c r="BN36" s="474"/>
      <c r="BO36" s="475"/>
      <c r="BP36" s="470"/>
      <c r="BQ36" s="470"/>
      <c r="BR36" s="470"/>
      <c r="BS36" s="471"/>
      <c r="BT36" s="472"/>
      <c r="BU36" s="473"/>
      <c r="BV36" s="472"/>
      <c r="BW36" s="474"/>
      <c r="BX36" s="475"/>
      <c r="BY36" s="470"/>
      <c r="BZ36" s="470"/>
      <c r="CA36" s="470"/>
      <c r="CB36" s="471"/>
      <c r="CC36" s="472"/>
      <c r="CD36" s="473"/>
      <c r="CE36" s="472"/>
      <c r="CF36" s="474"/>
      <c r="CG36" s="475"/>
      <c r="CH36" s="470"/>
      <c r="CI36" s="470"/>
      <c r="CJ36" s="470"/>
      <c r="CK36" s="471"/>
      <c r="CL36" s="472"/>
      <c r="CM36" s="473"/>
      <c r="CN36" s="472"/>
      <c r="CO36" s="474"/>
      <c r="CP36" s="475"/>
      <c r="CQ36" s="470"/>
      <c r="CR36" s="470"/>
      <c r="CS36" s="470"/>
      <c r="CT36" s="471"/>
      <c r="CU36" s="472"/>
      <c r="CV36" s="473"/>
      <c r="CW36" s="476"/>
      <c r="CX36" s="474"/>
      <c r="CY36" s="475"/>
      <c r="CZ36" s="470"/>
      <c r="DA36" s="470"/>
      <c r="DB36" s="470"/>
      <c r="DC36" s="471"/>
      <c r="DD36" s="472"/>
      <c r="DE36" s="473"/>
      <c r="DF36" s="472"/>
      <c r="DG36" s="474"/>
      <c r="DH36" s="475"/>
      <c r="DI36" s="470"/>
      <c r="DJ36" s="470"/>
      <c r="DK36" s="470"/>
      <c r="DL36" s="471"/>
      <c r="DM36" s="472"/>
      <c r="DN36" s="473"/>
      <c r="DO36" s="472"/>
      <c r="DP36" s="474"/>
      <c r="DQ36" s="475"/>
      <c r="DR36" s="470"/>
      <c r="DS36" s="470"/>
      <c r="DT36" s="470"/>
      <c r="DU36" s="471"/>
      <c r="DV36" s="472"/>
      <c r="DW36" s="473"/>
      <c r="DX36" s="472"/>
      <c r="DY36" s="474"/>
      <c r="DZ36" s="475"/>
      <c r="EA36" s="470"/>
      <c r="EB36" s="470"/>
      <c r="EC36" s="470"/>
      <c r="ED36" s="471"/>
      <c r="EE36" s="472"/>
      <c r="EF36" s="473"/>
      <c r="EG36" s="472"/>
      <c r="EH36" s="474"/>
      <c r="EI36" s="475"/>
      <c r="EJ36" s="470"/>
      <c r="EK36" s="470"/>
      <c r="EL36" s="470"/>
      <c r="EM36" s="471"/>
      <c r="EN36" s="472"/>
      <c r="EO36" s="473"/>
      <c r="EP36" s="472"/>
      <c r="EQ36" s="474"/>
      <c r="ER36" s="475"/>
      <c r="ES36" s="470"/>
      <c r="ET36" s="470"/>
      <c r="EU36" s="470"/>
      <c r="EV36" s="471"/>
      <c r="EW36" s="472"/>
      <c r="EX36" s="473"/>
      <c r="EY36" s="472"/>
      <c r="EZ36" s="474"/>
      <c r="FA36" s="475"/>
      <c r="FB36" s="470"/>
      <c r="FC36" s="470"/>
      <c r="FD36" s="470"/>
      <c r="FE36" s="471"/>
      <c r="FF36" s="472"/>
      <c r="FG36" s="473"/>
      <c r="FH36" s="472"/>
      <c r="FI36" s="474"/>
      <c r="FJ36" s="475"/>
      <c r="FK36" s="470"/>
      <c r="FL36" s="470"/>
      <c r="FM36" s="470"/>
      <c r="FN36" s="471"/>
      <c r="FO36" s="472"/>
      <c r="FP36" s="473"/>
      <c r="FQ36" s="472"/>
      <c r="FR36" s="474"/>
      <c r="FS36" s="475"/>
      <c r="FT36" s="470"/>
      <c r="FU36" s="470"/>
      <c r="FV36" s="470"/>
      <c r="FW36" s="471"/>
      <c r="FX36" s="472"/>
      <c r="FY36" s="473"/>
      <c r="FZ36" s="472"/>
      <c r="GA36" s="474"/>
      <c r="GB36" s="475"/>
      <c r="GC36" s="470"/>
      <c r="GD36" s="470"/>
      <c r="GE36" s="470"/>
      <c r="GF36" s="471"/>
      <c r="GG36" s="472"/>
      <c r="GH36" s="473"/>
      <c r="GI36" s="472"/>
      <c r="GJ36" s="474"/>
      <c r="GK36" s="475"/>
      <c r="GL36" s="470"/>
      <c r="GM36" s="470"/>
      <c r="GN36" s="470"/>
      <c r="GO36" s="471"/>
      <c r="GP36" s="472"/>
      <c r="GQ36" s="473"/>
      <c r="GR36" s="472"/>
      <c r="GS36" s="474"/>
      <c r="GT36" s="475"/>
      <c r="GU36" s="477">
        <v>43390</v>
      </c>
      <c r="GV36" s="136">
        <v>18928</v>
      </c>
      <c r="GW36" s="100" t="s">
        <v>828</v>
      </c>
      <c r="GX36" s="114"/>
      <c r="GY36" s="114"/>
      <c r="GZ36" s="788" t="s">
        <v>960</v>
      </c>
      <c r="HA36" s="789">
        <v>2320</v>
      </c>
      <c r="HB36" s="116"/>
      <c r="HC36" s="116"/>
    </row>
    <row r="37" spans="1:211" ht="30" x14ac:dyDescent="0.25">
      <c r="B37" s="116"/>
      <c r="C37" s="124"/>
      <c r="D37" s="41"/>
      <c r="E37" s="42"/>
      <c r="F37" s="43"/>
      <c r="G37" s="44"/>
      <c r="H37" s="45"/>
      <c r="I37" s="46"/>
      <c r="J37" s="151" t="s">
        <v>438</v>
      </c>
      <c r="K37" s="500" t="s">
        <v>43</v>
      </c>
      <c r="L37" s="778"/>
      <c r="M37" s="105">
        <v>21240</v>
      </c>
      <c r="N37" s="87">
        <v>43373</v>
      </c>
      <c r="O37" s="466" t="s">
        <v>878</v>
      </c>
      <c r="P37" s="106">
        <f>26955-108</f>
        <v>26847</v>
      </c>
      <c r="Q37" s="76">
        <f t="shared" si="0"/>
        <v>5607</v>
      </c>
      <c r="R37" s="99">
        <v>29</v>
      </c>
      <c r="S37" s="99"/>
      <c r="T37" s="99"/>
      <c r="U37" s="45">
        <f t="shared" si="2"/>
        <v>778563</v>
      </c>
      <c r="V37" s="157" t="s">
        <v>67</v>
      </c>
      <c r="W37" s="468">
        <v>43390</v>
      </c>
      <c r="X37" s="469">
        <v>20880</v>
      </c>
      <c r="Y37" s="470"/>
      <c r="Z37" s="471"/>
      <c r="AA37" s="472"/>
      <c r="AB37" s="473"/>
      <c r="AC37" s="472"/>
      <c r="AD37" s="474"/>
      <c r="AE37" s="475"/>
      <c r="AF37" s="470"/>
      <c r="AG37" s="470"/>
      <c r="AH37" s="470"/>
      <c r="AI37" s="471"/>
      <c r="AJ37" s="472"/>
      <c r="AK37" s="473"/>
      <c r="AL37" s="472"/>
      <c r="AM37" s="474"/>
      <c r="AN37" s="475"/>
      <c r="AO37" s="470"/>
      <c r="AP37" s="470"/>
      <c r="AQ37" s="470"/>
      <c r="AR37" s="471"/>
      <c r="AS37" s="472"/>
      <c r="AT37" s="473"/>
      <c r="AU37" s="472"/>
      <c r="AV37" s="474"/>
      <c r="AW37" s="475"/>
      <c r="AX37" s="470"/>
      <c r="AY37" s="470"/>
      <c r="AZ37" s="470"/>
      <c r="BA37" s="471"/>
      <c r="BB37" s="472"/>
      <c r="BC37" s="473"/>
      <c r="BD37" s="472"/>
      <c r="BE37" s="474"/>
      <c r="BF37" s="475"/>
      <c r="BG37" s="470"/>
      <c r="BH37" s="470"/>
      <c r="BI37" s="470"/>
      <c r="BJ37" s="471"/>
      <c r="BK37" s="472"/>
      <c r="BL37" s="473"/>
      <c r="BM37" s="472"/>
      <c r="BN37" s="474"/>
      <c r="BO37" s="475"/>
      <c r="BP37" s="470"/>
      <c r="BQ37" s="470"/>
      <c r="BR37" s="470"/>
      <c r="BS37" s="471"/>
      <c r="BT37" s="472"/>
      <c r="BU37" s="473"/>
      <c r="BV37" s="472"/>
      <c r="BW37" s="474"/>
      <c r="BX37" s="475"/>
      <c r="BY37" s="470"/>
      <c r="BZ37" s="470"/>
      <c r="CA37" s="470"/>
      <c r="CB37" s="471"/>
      <c r="CC37" s="472"/>
      <c r="CD37" s="473"/>
      <c r="CE37" s="472"/>
      <c r="CF37" s="474"/>
      <c r="CG37" s="475"/>
      <c r="CH37" s="470"/>
      <c r="CI37" s="470"/>
      <c r="CJ37" s="470"/>
      <c r="CK37" s="471"/>
      <c r="CL37" s="472"/>
      <c r="CM37" s="473"/>
      <c r="CN37" s="472"/>
      <c r="CO37" s="474"/>
      <c r="CP37" s="475"/>
      <c r="CQ37" s="470"/>
      <c r="CR37" s="470"/>
      <c r="CS37" s="470"/>
      <c r="CT37" s="471"/>
      <c r="CU37" s="472"/>
      <c r="CV37" s="473"/>
      <c r="CW37" s="476"/>
      <c r="CX37" s="474"/>
      <c r="CY37" s="475"/>
      <c r="CZ37" s="470"/>
      <c r="DA37" s="470"/>
      <c r="DB37" s="470"/>
      <c r="DC37" s="471"/>
      <c r="DD37" s="472"/>
      <c r="DE37" s="473"/>
      <c r="DF37" s="472"/>
      <c r="DG37" s="474"/>
      <c r="DH37" s="475"/>
      <c r="DI37" s="470"/>
      <c r="DJ37" s="470"/>
      <c r="DK37" s="470"/>
      <c r="DL37" s="471"/>
      <c r="DM37" s="472"/>
      <c r="DN37" s="473"/>
      <c r="DO37" s="472"/>
      <c r="DP37" s="474"/>
      <c r="DQ37" s="475"/>
      <c r="DR37" s="470"/>
      <c r="DS37" s="470"/>
      <c r="DT37" s="470"/>
      <c r="DU37" s="471"/>
      <c r="DV37" s="472"/>
      <c r="DW37" s="473"/>
      <c r="DX37" s="472"/>
      <c r="DY37" s="474"/>
      <c r="DZ37" s="475"/>
      <c r="EA37" s="470"/>
      <c r="EB37" s="470"/>
      <c r="EC37" s="470"/>
      <c r="ED37" s="471"/>
      <c r="EE37" s="472"/>
      <c r="EF37" s="473"/>
      <c r="EG37" s="472"/>
      <c r="EH37" s="474"/>
      <c r="EI37" s="475"/>
      <c r="EJ37" s="470"/>
      <c r="EK37" s="470"/>
      <c r="EL37" s="470"/>
      <c r="EM37" s="471"/>
      <c r="EN37" s="472"/>
      <c r="EO37" s="473"/>
      <c r="EP37" s="472"/>
      <c r="EQ37" s="474"/>
      <c r="ER37" s="475"/>
      <c r="ES37" s="470"/>
      <c r="ET37" s="470"/>
      <c r="EU37" s="470"/>
      <c r="EV37" s="471"/>
      <c r="EW37" s="472"/>
      <c r="EX37" s="473"/>
      <c r="EY37" s="472"/>
      <c r="EZ37" s="474"/>
      <c r="FA37" s="475"/>
      <c r="FB37" s="470"/>
      <c r="FC37" s="470"/>
      <c r="FD37" s="470"/>
      <c r="FE37" s="471"/>
      <c r="FF37" s="472"/>
      <c r="FG37" s="473"/>
      <c r="FH37" s="472"/>
      <c r="FI37" s="474"/>
      <c r="FJ37" s="475"/>
      <c r="FK37" s="470"/>
      <c r="FL37" s="470"/>
      <c r="FM37" s="470"/>
      <c r="FN37" s="471"/>
      <c r="FO37" s="472"/>
      <c r="FP37" s="473"/>
      <c r="FQ37" s="472"/>
      <c r="FR37" s="474"/>
      <c r="FS37" s="475"/>
      <c r="FT37" s="470"/>
      <c r="FU37" s="470"/>
      <c r="FV37" s="470"/>
      <c r="FW37" s="471"/>
      <c r="FX37" s="472"/>
      <c r="FY37" s="473"/>
      <c r="FZ37" s="472"/>
      <c r="GA37" s="474"/>
      <c r="GB37" s="475"/>
      <c r="GC37" s="470"/>
      <c r="GD37" s="470"/>
      <c r="GE37" s="470"/>
      <c r="GF37" s="471"/>
      <c r="GG37" s="472"/>
      <c r="GH37" s="473"/>
      <c r="GI37" s="472"/>
      <c r="GJ37" s="474"/>
      <c r="GK37" s="475"/>
      <c r="GL37" s="470"/>
      <c r="GM37" s="470"/>
      <c r="GN37" s="470"/>
      <c r="GO37" s="471"/>
      <c r="GP37" s="472"/>
      <c r="GQ37" s="473"/>
      <c r="GR37" s="472"/>
      <c r="GS37" s="474"/>
      <c r="GT37" s="475"/>
      <c r="GU37" s="477">
        <v>43390</v>
      </c>
      <c r="GV37" s="136"/>
      <c r="GW37" s="100"/>
      <c r="GX37" s="114"/>
      <c r="GY37" s="114"/>
      <c r="GZ37" s="788" t="s">
        <v>960</v>
      </c>
      <c r="HA37" s="789">
        <v>4176</v>
      </c>
      <c r="HB37" s="116"/>
      <c r="HC37" s="116"/>
    </row>
    <row r="38" spans="1:211" x14ac:dyDescent="0.25">
      <c r="B38" s="116"/>
      <c r="C38" s="124"/>
      <c r="D38" s="41"/>
      <c r="E38" s="42"/>
      <c r="F38" s="43"/>
      <c r="G38" s="44"/>
      <c r="H38" s="45"/>
      <c r="I38" s="46"/>
      <c r="J38" s="104"/>
      <c r="K38" s="500"/>
      <c r="L38" s="715"/>
      <c r="M38" s="105"/>
      <c r="N38" s="87"/>
      <c r="O38" s="201"/>
      <c r="P38" s="106"/>
      <c r="Q38" s="76">
        <f t="shared" si="0"/>
        <v>0</v>
      </c>
      <c r="R38" s="99"/>
      <c r="S38" s="99"/>
      <c r="T38" s="99"/>
      <c r="U38" s="45">
        <f t="shared" si="2"/>
        <v>0</v>
      </c>
      <c r="V38" s="157"/>
      <c r="W38" s="158"/>
      <c r="X38" s="508"/>
      <c r="Y38" s="159"/>
      <c r="Z38" s="160"/>
      <c r="AA38" s="161"/>
      <c r="AB38" s="162"/>
      <c r="AC38" s="161"/>
      <c r="AD38" s="163"/>
      <c r="AE38" s="164"/>
      <c r="AF38" s="159"/>
      <c r="AG38" s="159"/>
      <c r="AH38" s="159"/>
      <c r="AI38" s="160"/>
      <c r="AJ38" s="161"/>
      <c r="AK38" s="162"/>
      <c r="AL38" s="161"/>
      <c r="AM38" s="163"/>
      <c r="AN38" s="164"/>
      <c r="AO38" s="159"/>
      <c r="AP38" s="159"/>
      <c r="AQ38" s="159"/>
      <c r="AR38" s="160"/>
      <c r="AS38" s="161"/>
      <c r="AT38" s="162"/>
      <c r="AU38" s="161"/>
      <c r="AV38" s="163"/>
      <c r="AW38" s="164"/>
      <c r="AX38" s="159"/>
      <c r="AY38" s="159"/>
      <c r="AZ38" s="159"/>
      <c r="BA38" s="160"/>
      <c r="BB38" s="161"/>
      <c r="BC38" s="162"/>
      <c r="BD38" s="161"/>
      <c r="BE38" s="163"/>
      <c r="BF38" s="164"/>
      <c r="BG38" s="159"/>
      <c r="BH38" s="159"/>
      <c r="BI38" s="159"/>
      <c r="BJ38" s="160"/>
      <c r="BK38" s="161"/>
      <c r="BL38" s="162"/>
      <c r="BM38" s="161"/>
      <c r="BN38" s="163"/>
      <c r="BO38" s="164"/>
      <c r="BP38" s="159"/>
      <c r="BQ38" s="159"/>
      <c r="BR38" s="159"/>
      <c r="BS38" s="160"/>
      <c r="BT38" s="161"/>
      <c r="BU38" s="162"/>
      <c r="BV38" s="161"/>
      <c r="BW38" s="163"/>
      <c r="BX38" s="164"/>
      <c r="BY38" s="159"/>
      <c r="BZ38" s="159"/>
      <c r="CA38" s="159"/>
      <c r="CB38" s="160"/>
      <c r="CC38" s="161"/>
      <c r="CD38" s="162"/>
      <c r="CE38" s="161"/>
      <c r="CF38" s="163"/>
      <c r="CG38" s="164"/>
      <c r="CH38" s="159"/>
      <c r="CI38" s="159"/>
      <c r="CJ38" s="159"/>
      <c r="CK38" s="160"/>
      <c r="CL38" s="161"/>
      <c r="CM38" s="162"/>
      <c r="CN38" s="161"/>
      <c r="CO38" s="163"/>
      <c r="CP38" s="164"/>
      <c r="CQ38" s="159"/>
      <c r="CR38" s="159"/>
      <c r="CS38" s="159"/>
      <c r="CT38" s="160"/>
      <c r="CU38" s="161"/>
      <c r="CV38" s="162"/>
      <c r="CW38" s="509"/>
      <c r="CX38" s="163"/>
      <c r="CY38" s="164"/>
      <c r="CZ38" s="159"/>
      <c r="DA38" s="159"/>
      <c r="DB38" s="159"/>
      <c r="DC38" s="160"/>
      <c r="DD38" s="161"/>
      <c r="DE38" s="162"/>
      <c r="DF38" s="161"/>
      <c r="DG38" s="163"/>
      <c r="DH38" s="164"/>
      <c r="DI38" s="159"/>
      <c r="DJ38" s="159"/>
      <c r="DK38" s="159"/>
      <c r="DL38" s="160"/>
      <c r="DM38" s="161"/>
      <c r="DN38" s="162"/>
      <c r="DO38" s="161"/>
      <c r="DP38" s="163"/>
      <c r="DQ38" s="164"/>
      <c r="DR38" s="159"/>
      <c r="DS38" s="159"/>
      <c r="DT38" s="159"/>
      <c r="DU38" s="160"/>
      <c r="DV38" s="161"/>
      <c r="DW38" s="162"/>
      <c r="DX38" s="161"/>
      <c r="DY38" s="163"/>
      <c r="DZ38" s="164"/>
      <c r="EA38" s="159"/>
      <c r="EB38" s="159"/>
      <c r="EC38" s="159"/>
      <c r="ED38" s="160"/>
      <c r="EE38" s="161"/>
      <c r="EF38" s="162"/>
      <c r="EG38" s="161"/>
      <c r="EH38" s="163"/>
      <c r="EI38" s="164"/>
      <c r="EJ38" s="159"/>
      <c r="EK38" s="159"/>
      <c r="EL38" s="159"/>
      <c r="EM38" s="160"/>
      <c r="EN38" s="161"/>
      <c r="EO38" s="162"/>
      <c r="EP38" s="161"/>
      <c r="EQ38" s="163"/>
      <c r="ER38" s="164"/>
      <c r="ES38" s="159"/>
      <c r="ET38" s="159"/>
      <c r="EU38" s="159"/>
      <c r="EV38" s="160"/>
      <c r="EW38" s="161"/>
      <c r="EX38" s="162"/>
      <c r="EY38" s="161"/>
      <c r="EZ38" s="163"/>
      <c r="FA38" s="164"/>
      <c r="FB38" s="159"/>
      <c r="FC38" s="159"/>
      <c r="FD38" s="159"/>
      <c r="FE38" s="160"/>
      <c r="FF38" s="161"/>
      <c r="FG38" s="162"/>
      <c r="FH38" s="161"/>
      <c r="FI38" s="163"/>
      <c r="FJ38" s="164"/>
      <c r="FK38" s="159"/>
      <c r="FL38" s="159"/>
      <c r="FM38" s="159"/>
      <c r="FN38" s="160"/>
      <c r="FO38" s="161"/>
      <c r="FP38" s="162"/>
      <c r="FQ38" s="161"/>
      <c r="FR38" s="163"/>
      <c r="FS38" s="164"/>
      <c r="FT38" s="159"/>
      <c r="FU38" s="159"/>
      <c r="FV38" s="159"/>
      <c r="FW38" s="160"/>
      <c r="FX38" s="161"/>
      <c r="FY38" s="162"/>
      <c r="FZ38" s="161"/>
      <c r="GA38" s="163"/>
      <c r="GB38" s="164"/>
      <c r="GC38" s="159"/>
      <c r="GD38" s="159"/>
      <c r="GE38" s="159"/>
      <c r="GF38" s="160"/>
      <c r="GG38" s="161"/>
      <c r="GH38" s="162"/>
      <c r="GI38" s="161"/>
      <c r="GJ38" s="163"/>
      <c r="GK38" s="164"/>
      <c r="GL38" s="159"/>
      <c r="GM38" s="159"/>
      <c r="GN38" s="159"/>
      <c r="GO38" s="160"/>
      <c r="GP38" s="161"/>
      <c r="GQ38" s="162"/>
      <c r="GR38" s="161"/>
      <c r="GS38" s="163"/>
      <c r="GT38" s="164"/>
      <c r="GU38" s="165"/>
      <c r="GV38" s="136"/>
      <c r="GW38" s="100"/>
      <c r="GX38" s="114"/>
      <c r="GY38" s="114"/>
      <c r="GZ38" s="521"/>
      <c r="HA38" s="93"/>
      <c r="HB38" s="116"/>
      <c r="HC38" s="116"/>
    </row>
    <row r="39" spans="1:211" x14ac:dyDescent="0.25">
      <c r="B39" s="116"/>
      <c r="C39" s="124"/>
      <c r="D39" s="41"/>
      <c r="E39" s="42"/>
      <c r="F39" s="43"/>
      <c r="G39" s="44"/>
      <c r="H39" s="45"/>
      <c r="I39" s="46"/>
      <c r="J39" s="155"/>
      <c r="K39" s="500"/>
      <c r="L39" s="715"/>
      <c r="M39" s="105"/>
      <c r="N39" s="87"/>
      <c r="O39" s="201"/>
      <c r="P39" s="106"/>
      <c r="Q39" s="76">
        <f t="shared" si="0"/>
        <v>0</v>
      </c>
      <c r="R39" s="99"/>
      <c r="S39" s="99"/>
      <c r="T39" s="99"/>
      <c r="U39" s="45">
        <f t="shared" si="2"/>
        <v>0</v>
      </c>
      <c r="V39" s="157"/>
      <c r="W39" s="158"/>
      <c r="X39" s="508"/>
      <c r="Y39" s="159"/>
      <c r="Z39" s="160"/>
      <c r="AA39" s="161"/>
      <c r="AB39" s="162"/>
      <c r="AC39" s="161"/>
      <c r="AD39" s="163"/>
      <c r="AE39" s="164"/>
      <c r="AF39" s="159"/>
      <c r="AG39" s="159"/>
      <c r="AH39" s="159"/>
      <c r="AI39" s="160"/>
      <c r="AJ39" s="161"/>
      <c r="AK39" s="162"/>
      <c r="AL39" s="161"/>
      <c r="AM39" s="163"/>
      <c r="AN39" s="164"/>
      <c r="AO39" s="159"/>
      <c r="AP39" s="159"/>
      <c r="AQ39" s="159"/>
      <c r="AR39" s="160"/>
      <c r="AS39" s="161"/>
      <c r="AT39" s="162"/>
      <c r="AU39" s="161"/>
      <c r="AV39" s="163"/>
      <c r="AW39" s="164"/>
      <c r="AX39" s="159"/>
      <c r="AY39" s="159"/>
      <c r="AZ39" s="159"/>
      <c r="BA39" s="160"/>
      <c r="BB39" s="161"/>
      <c r="BC39" s="162"/>
      <c r="BD39" s="161"/>
      <c r="BE39" s="163"/>
      <c r="BF39" s="164"/>
      <c r="BG39" s="159"/>
      <c r="BH39" s="159"/>
      <c r="BI39" s="159"/>
      <c r="BJ39" s="160"/>
      <c r="BK39" s="161"/>
      <c r="BL39" s="162"/>
      <c r="BM39" s="161"/>
      <c r="BN39" s="163"/>
      <c r="BO39" s="164"/>
      <c r="BP39" s="159"/>
      <c r="BQ39" s="159"/>
      <c r="BR39" s="159"/>
      <c r="BS39" s="160"/>
      <c r="BT39" s="161"/>
      <c r="BU39" s="162"/>
      <c r="BV39" s="161"/>
      <c r="BW39" s="163"/>
      <c r="BX39" s="164"/>
      <c r="BY39" s="159"/>
      <c r="BZ39" s="159"/>
      <c r="CA39" s="159"/>
      <c r="CB39" s="160"/>
      <c r="CC39" s="161"/>
      <c r="CD39" s="162"/>
      <c r="CE39" s="161"/>
      <c r="CF39" s="163"/>
      <c r="CG39" s="164"/>
      <c r="CH39" s="159"/>
      <c r="CI39" s="159"/>
      <c r="CJ39" s="159"/>
      <c r="CK39" s="160"/>
      <c r="CL39" s="161"/>
      <c r="CM39" s="162"/>
      <c r="CN39" s="161"/>
      <c r="CO39" s="163"/>
      <c r="CP39" s="164"/>
      <c r="CQ39" s="159"/>
      <c r="CR39" s="159"/>
      <c r="CS39" s="159"/>
      <c r="CT39" s="160"/>
      <c r="CU39" s="161"/>
      <c r="CV39" s="162"/>
      <c r="CW39" s="509"/>
      <c r="CX39" s="163"/>
      <c r="CY39" s="164"/>
      <c r="CZ39" s="159"/>
      <c r="DA39" s="159"/>
      <c r="DB39" s="159"/>
      <c r="DC39" s="160"/>
      <c r="DD39" s="161"/>
      <c r="DE39" s="162"/>
      <c r="DF39" s="161"/>
      <c r="DG39" s="163"/>
      <c r="DH39" s="164"/>
      <c r="DI39" s="159"/>
      <c r="DJ39" s="159"/>
      <c r="DK39" s="159"/>
      <c r="DL39" s="160"/>
      <c r="DM39" s="161"/>
      <c r="DN39" s="162"/>
      <c r="DO39" s="161"/>
      <c r="DP39" s="163"/>
      <c r="DQ39" s="164"/>
      <c r="DR39" s="159"/>
      <c r="DS39" s="159"/>
      <c r="DT39" s="159"/>
      <c r="DU39" s="160"/>
      <c r="DV39" s="161"/>
      <c r="DW39" s="162"/>
      <c r="DX39" s="161"/>
      <c r="DY39" s="163"/>
      <c r="DZ39" s="164"/>
      <c r="EA39" s="159"/>
      <c r="EB39" s="159"/>
      <c r="EC39" s="159"/>
      <c r="ED39" s="160"/>
      <c r="EE39" s="161"/>
      <c r="EF39" s="162"/>
      <c r="EG39" s="161"/>
      <c r="EH39" s="163"/>
      <c r="EI39" s="164"/>
      <c r="EJ39" s="159"/>
      <c r="EK39" s="159"/>
      <c r="EL39" s="159"/>
      <c r="EM39" s="160"/>
      <c r="EN39" s="161"/>
      <c r="EO39" s="162"/>
      <c r="EP39" s="161"/>
      <c r="EQ39" s="163"/>
      <c r="ER39" s="164"/>
      <c r="ES39" s="159"/>
      <c r="ET39" s="159"/>
      <c r="EU39" s="159"/>
      <c r="EV39" s="160"/>
      <c r="EW39" s="161"/>
      <c r="EX39" s="162"/>
      <c r="EY39" s="161"/>
      <c r="EZ39" s="163"/>
      <c r="FA39" s="164"/>
      <c r="FB39" s="159"/>
      <c r="FC39" s="159"/>
      <c r="FD39" s="159"/>
      <c r="FE39" s="160"/>
      <c r="FF39" s="161"/>
      <c r="FG39" s="162"/>
      <c r="FH39" s="161"/>
      <c r="FI39" s="163"/>
      <c r="FJ39" s="164"/>
      <c r="FK39" s="159"/>
      <c r="FL39" s="159"/>
      <c r="FM39" s="159"/>
      <c r="FN39" s="160"/>
      <c r="FO39" s="161"/>
      <c r="FP39" s="162"/>
      <c r="FQ39" s="161"/>
      <c r="FR39" s="163"/>
      <c r="FS39" s="164"/>
      <c r="FT39" s="159"/>
      <c r="FU39" s="159"/>
      <c r="FV39" s="159"/>
      <c r="FW39" s="160"/>
      <c r="FX39" s="161"/>
      <c r="FY39" s="162"/>
      <c r="FZ39" s="161"/>
      <c r="GA39" s="163"/>
      <c r="GB39" s="164"/>
      <c r="GC39" s="159"/>
      <c r="GD39" s="159"/>
      <c r="GE39" s="159"/>
      <c r="GF39" s="160"/>
      <c r="GG39" s="161"/>
      <c r="GH39" s="162"/>
      <c r="GI39" s="161"/>
      <c r="GJ39" s="163"/>
      <c r="GK39" s="164"/>
      <c r="GL39" s="159"/>
      <c r="GM39" s="159"/>
      <c r="GN39" s="159"/>
      <c r="GO39" s="160"/>
      <c r="GP39" s="161"/>
      <c r="GQ39" s="162"/>
      <c r="GR39" s="161"/>
      <c r="GS39" s="163"/>
      <c r="GT39" s="164"/>
      <c r="GU39" s="165"/>
      <c r="GV39" s="136"/>
      <c r="GW39" s="100"/>
      <c r="GX39" s="114"/>
      <c r="GY39" s="114"/>
      <c r="GZ39" s="521"/>
      <c r="HA39" s="93"/>
      <c r="HB39" s="116"/>
      <c r="HC39" s="116"/>
    </row>
    <row r="40" spans="1:211" x14ac:dyDescent="0.25">
      <c r="B40" s="116"/>
      <c r="C40" s="124"/>
      <c r="D40" s="41"/>
      <c r="E40" s="42"/>
      <c r="F40" s="43"/>
      <c r="G40" s="44"/>
      <c r="H40" s="45"/>
      <c r="I40" s="46"/>
      <c r="J40" s="155"/>
      <c r="K40" s="500"/>
      <c r="L40" s="715"/>
      <c r="M40" s="105"/>
      <c r="N40" s="87"/>
      <c r="O40" s="201"/>
      <c r="P40" s="106"/>
      <c r="Q40" s="76">
        <f t="shared" si="0"/>
        <v>0</v>
      </c>
      <c r="R40" s="99"/>
      <c r="S40" s="99"/>
      <c r="T40" s="99"/>
      <c r="U40" s="45">
        <f t="shared" si="2"/>
        <v>0</v>
      </c>
      <c r="V40" s="157"/>
      <c r="W40" s="158"/>
      <c r="X40" s="508"/>
      <c r="Y40" s="159"/>
      <c r="Z40" s="160"/>
      <c r="AA40" s="161"/>
      <c r="AB40" s="162"/>
      <c r="AC40" s="161"/>
      <c r="AD40" s="163"/>
      <c r="AE40" s="164"/>
      <c r="AF40" s="159"/>
      <c r="AG40" s="159"/>
      <c r="AH40" s="159"/>
      <c r="AI40" s="160"/>
      <c r="AJ40" s="161"/>
      <c r="AK40" s="162"/>
      <c r="AL40" s="161"/>
      <c r="AM40" s="163"/>
      <c r="AN40" s="164"/>
      <c r="AO40" s="159"/>
      <c r="AP40" s="159"/>
      <c r="AQ40" s="159"/>
      <c r="AR40" s="160"/>
      <c r="AS40" s="161"/>
      <c r="AT40" s="162"/>
      <c r="AU40" s="161"/>
      <c r="AV40" s="163"/>
      <c r="AW40" s="164"/>
      <c r="AX40" s="159"/>
      <c r="AY40" s="159"/>
      <c r="AZ40" s="159"/>
      <c r="BA40" s="160"/>
      <c r="BB40" s="161"/>
      <c r="BC40" s="162"/>
      <c r="BD40" s="161"/>
      <c r="BE40" s="163"/>
      <c r="BF40" s="164"/>
      <c r="BG40" s="159"/>
      <c r="BH40" s="159"/>
      <c r="BI40" s="159"/>
      <c r="BJ40" s="160"/>
      <c r="BK40" s="161"/>
      <c r="BL40" s="162"/>
      <c r="BM40" s="161"/>
      <c r="BN40" s="163"/>
      <c r="BO40" s="164"/>
      <c r="BP40" s="159"/>
      <c r="BQ40" s="159"/>
      <c r="BR40" s="159"/>
      <c r="BS40" s="160"/>
      <c r="BT40" s="161"/>
      <c r="BU40" s="162"/>
      <c r="BV40" s="161"/>
      <c r="BW40" s="163"/>
      <c r="BX40" s="164"/>
      <c r="BY40" s="159"/>
      <c r="BZ40" s="159"/>
      <c r="CA40" s="159"/>
      <c r="CB40" s="160"/>
      <c r="CC40" s="161"/>
      <c r="CD40" s="162"/>
      <c r="CE40" s="161"/>
      <c r="CF40" s="163"/>
      <c r="CG40" s="164"/>
      <c r="CH40" s="159"/>
      <c r="CI40" s="159"/>
      <c r="CJ40" s="159"/>
      <c r="CK40" s="160"/>
      <c r="CL40" s="161"/>
      <c r="CM40" s="162"/>
      <c r="CN40" s="161"/>
      <c r="CO40" s="163"/>
      <c r="CP40" s="164"/>
      <c r="CQ40" s="159"/>
      <c r="CR40" s="159"/>
      <c r="CS40" s="159"/>
      <c r="CT40" s="160"/>
      <c r="CU40" s="161"/>
      <c r="CV40" s="162"/>
      <c r="CW40" s="509"/>
      <c r="CX40" s="163"/>
      <c r="CY40" s="164"/>
      <c r="CZ40" s="159"/>
      <c r="DA40" s="159"/>
      <c r="DB40" s="159"/>
      <c r="DC40" s="160"/>
      <c r="DD40" s="161"/>
      <c r="DE40" s="162"/>
      <c r="DF40" s="161"/>
      <c r="DG40" s="163"/>
      <c r="DH40" s="164"/>
      <c r="DI40" s="159"/>
      <c r="DJ40" s="159"/>
      <c r="DK40" s="159"/>
      <c r="DL40" s="160"/>
      <c r="DM40" s="161"/>
      <c r="DN40" s="162"/>
      <c r="DO40" s="161"/>
      <c r="DP40" s="163"/>
      <c r="DQ40" s="164"/>
      <c r="DR40" s="159"/>
      <c r="DS40" s="159"/>
      <c r="DT40" s="159"/>
      <c r="DU40" s="160"/>
      <c r="DV40" s="161"/>
      <c r="DW40" s="162"/>
      <c r="DX40" s="161"/>
      <c r="DY40" s="163"/>
      <c r="DZ40" s="164"/>
      <c r="EA40" s="159"/>
      <c r="EB40" s="159"/>
      <c r="EC40" s="159"/>
      <c r="ED40" s="160"/>
      <c r="EE40" s="161"/>
      <c r="EF40" s="162"/>
      <c r="EG40" s="161"/>
      <c r="EH40" s="163"/>
      <c r="EI40" s="164"/>
      <c r="EJ40" s="159"/>
      <c r="EK40" s="159"/>
      <c r="EL40" s="159"/>
      <c r="EM40" s="160"/>
      <c r="EN40" s="161"/>
      <c r="EO40" s="162"/>
      <c r="EP40" s="161"/>
      <c r="EQ40" s="163"/>
      <c r="ER40" s="164"/>
      <c r="ES40" s="159"/>
      <c r="ET40" s="159"/>
      <c r="EU40" s="159"/>
      <c r="EV40" s="160"/>
      <c r="EW40" s="161"/>
      <c r="EX40" s="162"/>
      <c r="EY40" s="161"/>
      <c r="EZ40" s="163"/>
      <c r="FA40" s="164"/>
      <c r="FB40" s="159"/>
      <c r="FC40" s="159"/>
      <c r="FD40" s="159"/>
      <c r="FE40" s="160"/>
      <c r="FF40" s="161"/>
      <c r="FG40" s="162"/>
      <c r="FH40" s="161"/>
      <c r="FI40" s="163"/>
      <c r="FJ40" s="164"/>
      <c r="FK40" s="159"/>
      <c r="FL40" s="159"/>
      <c r="FM40" s="159"/>
      <c r="FN40" s="160"/>
      <c r="FO40" s="161"/>
      <c r="FP40" s="162"/>
      <c r="FQ40" s="161"/>
      <c r="FR40" s="163"/>
      <c r="FS40" s="164"/>
      <c r="FT40" s="159"/>
      <c r="FU40" s="159"/>
      <c r="FV40" s="159"/>
      <c r="FW40" s="160"/>
      <c r="FX40" s="161"/>
      <c r="FY40" s="162"/>
      <c r="FZ40" s="161"/>
      <c r="GA40" s="163"/>
      <c r="GB40" s="164"/>
      <c r="GC40" s="159"/>
      <c r="GD40" s="159"/>
      <c r="GE40" s="159"/>
      <c r="GF40" s="160"/>
      <c r="GG40" s="161"/>
      <c r="GH40" s="162"/>
      <c r="GI40" s="161"/>
      <c r="GJ40" s="163"/>
      <c r="GK40" s="164"/>
      <c r="GL40" s="159"/>
      <c r="GM40" s="159"/>
      <c r="GN40" s="159"/>
      <c r="GO40" s="160"/>
      <c r="GP40" s="161"/>
      <c r="GQ40" s="162"/>
      <c r="GR40" s="161"/>
      <c r="GS40" s="163"/>
      <c r="GT40" s="164"/>
      <c r="GU40" s="165"/>
      <c r="GV40" s="136"/>
      <c r="GW40" s="100"/>
      <c r="GX40" s="114"/>
      <c r="GY40" s="114"/>
      <c r="GZ40" s="521"/>
      <c r="HA40" s="93"/>
      <c r="HB40" s="116"/>
      <c r="HC40" s="116"/>
    </row>
    <row r="41" spans="1:211" x14ac:dyDescent="0.25">
      <c r="B41" s="116"/>
      <c r="C41" s="124"/>
      <c r="D41" s="41"/>
      <c r="E41" s="42"/>
      <c r="F41" s="43"/>
      <c r="G41" s="44"/>
      <c r="H41" s="45"/>
      <c r="I41" s="46"/>
      <c r="J41" s="155"/>
      <c r="K41" s="494"/>
      <c r="L41" s="713"/>
      <c r="M41" s="105"/>
      <c r="N41" s="87"/>
      <c r="O41" s="201"/>
      <c r="P41" s="106"/>
      <c r="Q41" s="76">
        <f t="shared" si="0"/>
        <v>0</v>
      </c>
      <c r="R41" s="99"/>
      <c r="S41" s="99"/>
      <c r="T41" s="99"/>
      <c r="U41" s="45">
        <f t="shared" si="2"/>
        <v>0</v>
      </c>
      <c r="V41" s="157"/>
      <c r="W41" s="158"/>
      <c r="X41" s="508"/>
      <c r="Y41" s="159"/>
      <c r="Z41" s="160"/>
      <c r="AA41" s="161"/>
      <c r="AB41" s="162"/>
      <c r="AC41" s="161"/>
      <c r="AD41" s="163"/>
      <c r="AE41" s="164"/>
      <c r="AF41" s="159"/>
      <c r="AG41" s="159"/>
      <c r="AH41" s="159"/>
      <c r="AI41" s="160"/>
      <c r="AJ41" s="161"/>
      <c r="AK41" s="162"/>
      <c r="AL41" s="161"/>
      <c r="AM41" s="163"/>
      <c r="AN41" s="164"/>
      <c r="AO41" s="159"/>
      <c r="AP41" s="159"/>
      <c r="AQ41" s="159"/>
      <c r="AR41" s="160"/>
      <c r="AS41" s="161"/>
      <c r="AT41" s="162"/>
      <c r="AU41" s="161"/>
      <c r="AV41" s="163"/>
      <c r="AW41" s="164"/>
      <c r="AX41" s="159"/>
      <c r="AY41" s="159"/>
      <c r="AZ41" s="159"/>
      <c r="BA41" s="160"/>
      <c r="BB41" s="161"/>
      <c r="BC41" s="162"/>
      <c r="BD41" s="161"/>
      <c r="BE41" s="163"/>
      <c r="BF41" s="164"/>
      <c r="BG41" s="159"/>
      <c r="BH41" s="159"/>
      <c r="BI41" s="159"/>
      <c r="BJ41" s="160"/>
      <c r="BK41" s="161"/>
      <c r="BL41" s="162"/>
      <c r="BM41" s="161"/>
      <c r="BN41" s="163"/>
      <c r="BO41" s="164"/>
      <c r="BP41" s="159"/>
      <c r="BQ41" s="159"/>
      <c r="BR41" s="159"/>
      <c r="BS41" s="160"/>
      <c r="BT41" s="161"/>
      <c r="BU41" s="162"/>
      <c r="BV41" s="161"/>
      <c r="BW41" s="163"/>
      <c r="BX41" s="164"/>
      <c r="BY41" s="159"/>
      <c r="BZ41" s="159"/>
      <c r="CA41" s="159"/>
      <c r="CB41" s="160"/>
      <c r="CC41" s="161"/>
      <c r="CD41" s="162"/>
      <c r="CE41" s="161"/>
      <c r="CF41" s="163"/>
      <c r="CG41" s="164"/>
      <c r="CH41" s="159"/>
      <c r="CI41" s="159"/>
      <c r="CJ41" s="159"/>
      <c r="CK41" s="160"/>
      <c r="CL41" s="161"/>
      <c r="CM41" s="162"/>
      <c r="CN41" s="161"/>
      <c r="CO41" s="163"/>
      <c r="CP41" s="164"/>
      <c r="CQ41" s="159"/>
      <c r="CR41" s="159"/>
      <c r="CS41" s="159"/>
      <c r="CT41" s="160"/>
      <c r="CU41" s="161"/>
      <c r="CV41" s="162"/>
      <c r="CW41" s="509"/>
      <c r="CX41" s="163"/>
      <c r="CY41" s="164"/>
      <c r="CZ41" s="159"/>
      <c r="DA41" s="159"/>
      <c r="DB41" s="159"/>
      <c r="DC41" s="160"/>
      <c r="DD41" s="161"/>
      <c r="DE41" s="162"/>
      <c r="DF41" s="161"/>
      <c r="DG41" s="163"/>
      <c r="DH41" s="164"/>
      <c r="DI41" s="159"/>
      <c r="DJ41" s="159"/>
      <c r="DK41" s="159"/>
      <c r="DL41" s="160"/>
      <c r="DM41" s="161"/>
      <c r="DN41" s="162"/>
      <c r="DO41" s="161"/>
      <c r="DP41" s="163"/>
      <c r="DQ41" s="164"/>
      <c r="DR41" s="159"/>
      <c r="DS41" s="159"/>
      <c r="DT41" s="159"/>
      <c r="DU41" s="160"/>
      <c r="DV41" s="161"/>
      <c r="DW41" s="162"/>
      <c r="DX41" s="161"/>
      <c r="DY41" s="163"/>
      <c r="DZ41" s="164"/>
      <c r="EA41" s="159"/>
      <c r="EB41" s="159"/>
      <c r="EC41" s="159"/>
      <c r="ED41" s="160"/>
      <c r="EE41" s="161"/>
      <c r="EF41" s="162"/>
      <c r="EG41" s="161"/>
      <c r="EH41" s="163"/>
      <c r="EI41" s="164"/>
      <c r="EJ41" s="159"/>
      <c r="EK41" s="159"/>
      <c r="EL41" s="159"/>
      <c r="EM41" s="160"/>
      <c r="EN41" s="161"/>
      <c r="EO41" s="162"/>
      <c r="EP41" s="161"/>
      <c r="EQ41" s="163"/>
      <c r="ER41" s="164"/>
      <c r="ES41" s="159"/>
      <c r="ET41" s="159"/>
      <c r="EU41" s="159"/>
      <c r="EV41" s="160"/>
      <c r="EW41" s="161"/>
      <c r="EX41" s="162"/>
      <c r="EY41" s="161"/>
      <c r="EZ41" s="163"/>
      <c r="FA41" s="164"/>
      <c r="FB41" s="159"/>
      <c r="FC41" s="159"/>
      <c r="FD41" s="159"/>
      <c r="FE41" s="160"/>
      <c r="FF41" s="161"/>
      <c r="FG41" s="162"/>
      <c r="FH41" s="161"/>
      <c r="FI41" s="163"/>
      <c r="FJ41" s="164"/>
      <c r="FK41" s="159"/>
      <c r="FL41" s="159"/>
      <c r="FM41" s="159"/>
      <c r="FN41" s="160"/>
      <c r="FO41" s="161"/>
      <c r="FP41" s="162"/>
      <c r="FQ41" s="161"/>
      <c r="FR41" s="163"/>
      <c r="FS41" s="164"/>
      <c r="FT41" s="159"/>
      <c r="FU41" s="159"/>
      <c r="FV41" s="159"/>
      <c r="FW41" s="160"/>
      <c r="FX41" s="161"/>
      <c r="FY41" s="162"/>
      <c r="FZ41" s="161"/>
      <c r="GA41" s="163"/>
      <c r="GB41" s="164"/>
      <c r="GC41" s="159"/>
      <c r="GD41" s="159"/>
      <c r="GE41" s="159"/>
      <c r="GF41" s="160"/>
      <c r="GG41" s="161"/>
      <c r="GH41" s="162"/>
      <c r="GI41" s="161"/>
      <c r="GJ41" s="163"/>
      <c r="GK41" s="164"/>
      <c r="GL41" s="159"/>
      <c r="GM41" s="159"/>
      <c r="GN41" s="159"/>
      <c r="GO41" s="160"/>
      <c r="GP41" s="161"/>
      <c r="GQ41" s="162"/>
      <c r="GR41" s="161"/>
      <c r="GS41" s="163"/>
      <c r="GT41" s="164"/>
      <c r="GU41" s="510"/>
      <c r="GV41" s="136"/>
      <c r="GW41" s="100"/>
      <c r="GX41" s="114"/>
      <c r="GY41" s="114"/>
      <c r="GZ41" s="521"/>
      <c r="HA41" s="93"/>
      <c r="HB41" s="116"/>
      <c r="HC41" s="116"/>
    </row>
    <row r="42" spans="1:211" x14ac:dyDescent="0.25">
      <c r="B42" s="116"/>
      <c r="C42" s="124"/>
      <c r="D42" s="41"/>
      <c r="E42" s="42"/>
      <c r="F42" s="43"/>
      <c r="G42" s="44"/>
      <c r="H42" s="45"/>
      <c r="I42" s="46"/>
      <c r="J42" s="155"/>
      <c r="K42" s="494"/>
      <c r="L42" s="713"/>
      <c r="M42" s="105"/>
      <c r="N42" s="87"/>
      <c r="O42" s="576"/>
      <c r="P42" s="106"/>
      <c r="Q42" s="76">
        <f t="shared" si="0"/>
        <v>0</v>
      </c>
      <c r="R42" s="99"/>
      <c r="S42" s="99"/>
      <c r="T42" s="99"/>
      <c r="U42" s="45">
        <f t="shared" si="2"/>
        <v>0</v>
      </c>
      <c r="V42" s="157"/>
      <c r="W42" s="158"/>
      <c r="X42" s="508"/>
      <c r="Y42" s="159"/>
      <c r="Z42" s="160"/>
      <c r="AA42" s="161"/>
      <c r="AB42" s="162"/>
      <c r="AC42" s="161"/>
      <c r="AD42" s="163"/>
      <c r="AE42" s="164"/>
      <c r="AF42" s="159"/>
      <c r="AG42" s="159"/>
      <c r="AH42" s="159"/>
      <c r="AI42" s="160"/>
      <c r="AJ42" s="161"/>
      <c r="AK42" s="162"/>
      <c r="AL42" s="161"/>
      <c r="AM42" s="163"/>
      <c r="AN42" s="164"/>
      <c r="AO42" s="159"/>
      <c r="AP42" s="159"/>
      <c r="AQ42" s="159"/>
      <c r="AR42" s="160"/>
      <c r="AS42" s="161"/>
      <c r="AT42" s="162"/>
      <c r="AU42" s="161"/>
      <c r="AV42" s="163"/>
      <c r="AW42" s="164"/>
      <c r="AX42" s="159"/>
      <c r="AY42" s="159"/>
      <c r="AZ42" s="159"/>
      <c r="BA42" s="160"/>
      <c r="BB42" s="161"/>
      <c r="BC42" s="162"/>
      <c r="BD42" s="161"/>
      <c r="BE42" s="163"/>
      <c r="BF42" s="164"/>
      <c r="BG42" s="159"/>
      <c r="BH42" s="159"/>
      <c r="BI42" s="159"/>
      <c r="BJ42" s="160"/>
      <c r="BK42" s="161"/>
      <c r="BL42" s="162"/>
      <c r="BM42" s="161"/>
      <c r="BN42" s="163"/>
      <c r="BO42" s="164"/>
      <c r="BP42" s="159"/>
      <c r="BQ42" s="159"/>
      <c r="BR42" s="159"/>
      <c r="BS42" s="160"/>
      <c r="BT42" s="161"/>
      <c r="BU42" s="162"/>
      <c r="BV42" s="161"/>
      <c r="BW42" s="163"/>
      <c r="BX42" s="164"/>
      <c r="BY42" s="159"/>
      <c r="BZ42" s="159"/>
      <c r="CA42" s="159"/>
      <c r="CB42" s="160"/>
      <c r="CC42" s="161"/>
      <c r="CD42" s="162"/>
      <c r="CE42" s="161"/>
      <c r="CF42" s="163"/>
      <c r="CG42" s="164"/>
      <c r="CH42" s="159"/>
      <c r="CI42" s="159"/>
      <c r="CJ42" s="159"/>
      <c r="CK42" s="160"/>
      <c r="CL42" s="161"/>
      <c r="CM42" s="162"/>
      <c r="CN42" s="161"/>
      <c r="CO42" s="163"/>
      <c r="CP42" s="164"/>
      <c r="CQ42" s="159"/>
      <c r="CR42" s="159"/>
      <c r="CS42" s="159"/>
      <c r="CT42" s="160"/>
      <c r="CU42" s="161"/>
      <c r="CV42" s="162"/>
      <c r="CW42" s="509"/>
      <c r="CX42" s="163"/>
      <c r="CY42" s="164"/>
      <c r="CZ42" s="159"/>
      <c r="DA42" s="159"/>
      <c r="DB42" s="159"/>
      <c r="DC42" s="160"/>
      <c r="DD42" s="161"/>
      <c r="DE42" s="162"/>
      <c r="DF42" s="161"/>
      <c r="DG42" s="163"/>
      <c r="DH42" s="164"/>
      <c r="DI42" s="159"/>
      <c r="DJ42" s="159"/>
      <c r="DK42" s="159"/>
      <c r="DL42" s="160"/>
      <c r="DM42" s="161"/>
      <c r="DN42" s="162"/>
      <c r="DO42" s="161"/>
      <c r="DP42" s="163"/>
      <c r="DQ42" s="164"/>
      <c r="DR42" s="159"/>
      <c r="DS42" s="159"/>
      <c r="DT42" s="159"/>
      <c r="DU42" s="160"/>
      <c r="DV42" s="161"/>
      <c r="DW42" s="162"/>
      <c r="DX42" s="161"/>
      <c r="DY42" s="163"/>
      <c r="DZ42" s="164"/>
      <c r="EA42" s="159"/>
      <c r="EB42" s="159"/>
      <c r="EC42" s="159"/>
      <c r="ED42" s="160"/>
      <c r="EE42" s="161"/>
      <c r="EF42" s="162"/>
      <c r="EG42" s="161"/>
      <c r="EH42" s="163"/>
      <c r="EI42" s="164"/>
      <c r="EJ42" s="159"/>
      <c r="EK42" s="159"/>
      <c r="EL42" s="159"/>
      <c r="EM42" s="160"/>
      <c r="EN42" s="161"/>
      <c r="EO42" s="162"/>
      <c r="EP42" s="161"/>
      <c r="EQ42" s="163"/>
      <c r="ER42" s="164"/>
      <c r="ES42" s="159"/>
      <c r="ET42" s="159"/>
      <c r="EU42" s="159"/>
      <c r="EV42" s="160"/>
      <c r="EW42" s="161"/>
      <c r="EX42" s="162"/>
      <c r="EY42" s="161"/>
      <c r="EZ42" s="163"/>
      <c r="FA42" s="164"/>
      <c r="FB42" s="159"/>
      <c r="FC42" s="159"/>
      <c r="FD42" s="159"/>
      <c r="FE42" s="160"/>
      <c r="FF42" s="161"/>
      <c r="FG42" s="162"/>
      <c r="FH42" s="161"/>
      <c r="FI42" s="163"/>
      <c r="FJ42" s="164"/>
      <c r="FK42" s="159"/>
      <c r="FL42" s="159"/>
      <c r="FM42" s="159"/>
      <c r="FN42" s="160"/>
      <c r="FO42" s="161"/>
      <c r="FP42" s="162"/>
      <c r="FQ42" s="161"/>
      <c r="FR42" s="163"/>
      <c r="FS42" s="164"/>
      <c r="FT42" s="159"/>
      <c r="FU42" s="159"/>
      <c r="FV42" s="159"/>
      <c r="FW42" s="160"/>
      <c r="FX42" s="161"/>
      <c r="FY42" s="162"/>
      <c r="FZ42" s="161"/>
      <c r="GA42" s="163"/>
      <c r="GB42" s="164"/>
      <c r="GC42" s="159"/>
      <c r="GD42" s="159"/>
      <c r="GE42" s="159"/>
      <c r="GF42" s="160"/>
      <c r="GG42" s="161"/>
      <c r="GH42" s="162"/>
      <c r="GI42" s="161"/>
      <c r="GJ42" s="163"/>
      <c r="GK42" s="164"/>
      <c r="GL42" s="159"/>
      <c r="GM42" s="159"/>
      <c r="GN42" s="159"/>
      <c r="GO42" s="160"/>
      <c r="GP42" s="161"/>
      <c r="GQ42" s="162"/>
      <c r="GR42" s="161"/>
      <c r="GS42" s="163"/>
      <c r="GT42" s="164"/>
      <c r="GU42" s="510"/>
      <c r="GV42" s="136"/>
      <c r="GW42" s="100"/>
      <c r="GX42" s="114"/>
      <c r="GY42" s="114"/>
      <c r="GZ42" s="521"/>
      <c r="HA42" s="93"/>
      <c r="HB42" s="116"/>
      <c r="HC42" s="116"/>
    </row>
    <row r="43" spans="1:211" x14ac:dyDescent="0.25">
      <c r="B43" s="116"/>
      <c r="C43" s="124"/>
      <c r="D43" s="41"/>
      <c r="E43" s="42"/>
      <c r="F43" s="43"/>
      <c r="G43" s="44"/>
      <c r="H43" s="45"/>
      <c r="I43" s="46"/>
      <c r="J43" s="155"/>
      <c r="K43" s="494"/>
      <c r="L43" s="713"/>
      <c r="M43" s="105"/>
      <c r="N43" s="87"/>
      <c r="O43" s="201"/>
      <c r="P43" s="106"/>
      <c r="Q43" s="76">
        <f t="shared" si="0"/>
        <v>0</v>
      </c>
      <c r="R43" s="99"/>
      <c r="S43" s="99"/>
      <c r="T43" s="99"/>
      <c r="U43" s="45">
        <f t="shared" si="2"/>
        <v>0</v>
      </c>
      <c r="V43" s="157"/>
      <c r="W43" s="158"/>
      <c r="X43" s="508"/>
      <c r="Y43" s="159"/>
      <c r="Z43" s="160"/>
      <c r="AA43" s="161"/>
      <c r="AB43" s="162"/>
      <c r="AC43" s="161"/>
      <c r="AD43" s="163"/>
      <c r="AE43" s="164"/>
      <c r="AF43" s="159"/>
      <c r="AG43" s="159"/>
      <c r="AH43" s="159"/>
      <c r="AI43" s="160"/>
      <c r="AJ43" s="161"/>
      <c r="AK43" s="162"/>
      <c r="AL43" s="161"/>
      <c r="AM43" s="163"/>
      <c r="AN43" s="164"/>
      <c r="AO43" s="159"/>
      <c r="AP43" s="159"/>
      <c r="AQ43" s="159"/>
      <c r="AR43" s="160"/>
      <c r="AS43" s="161"/>
      <c r="AT43" s="162"/>
      <c r="AU43" s="161"/>
      <c r="AV43" s="163"/>
      <c r="AW43" s="164"/>
      <c r="AX43" s="159"/>
      <c r="AY43" s="159"/>
      <c r="AZ43" s="159"/>
      <c r="BA43" s="160"/>
      <c r="BB43" s="161"/>
      <c r="BC43" s="162"/>
      <c r="BD43" s="161"/>
      <c r="BE43" s="163"/>
      <c r="BF43" s="164"/>
      <c r="BG43" s="159"/>
      <c r="BH43" s="159"/>
      <c r="BI43" s="159"/>
      <c r="BJ43" s="160"/>
      <c r="BK43" s="161"/>
      <c r="BL43" s="162"/>
      <c r="BM43" s="161"/>
      <c r="BN43" s="163"/>
      <c r="BO43" s="164"/>
      <c r="BP43" s="159"/>
      <c r="BQ43" s="159"/>
      <c r="BR43" s="159"/>
      <c r="BS43" s="160"/>
      <c r="BT43" s="161"/>
      <c r="BU43" s="162"/>
      <c r="BV43" s="161"/>
      <c r="BW43" s="163"/>
      <c r="BX43" s="164"/>
      <c r="BY43" s="159"/>
      <c r="BZ43" s="159"/>
      <c r="CA43" s="159"/>
      <c r="CB43" s="160"/>
      <c r="CC43" s="161"/>
      <c r="CD43" s="162"/>
      <c r="CE43" s="161"/>
      <c r="CF43" s="163"/>
      <c r="CG43" s="164"/>
      <c r="CH43" s="159"/>
      <c r="CI43" s="159"/>
      <c r="CJ43" s="159"/>
      <c r="CK43" s="160"/>
      <c r="CL43" s="161"/>
      <c r="CM43" s="162"/>
      <c r="CN43" s="161"/>
      <c r="CO43" s="163"/>
      <c r="CP43" s="164"/>
      <c r="CQ43" s="159"/>
      <c r="CR43" s="159"/>
      <c r="CS43" s="159"/>
      <c r="CT43" s="160"/>
      <c r="CU43" s="161"/>
      <c r="CV43" s="162"/>
      <c r="CW43" s="509"/>
      <c r="CX43" s="163"/>
      <c r="CY43" s="164"/>
      <c r="CZ43" s="159"/>
      <c r="DA43" s="159"/>
      <c r="DB43" s="159"/>
      <c r="DC43" s="160"/>
      <c r="DD43" s="161"/>
      <c r="DE43" s="162"/>
      <c r="DF43" s="161"/>
      <c r="DG43" s="163"/>
      <c r="DH43" s="164"/>
      <c r="DI43" s="159"/>
      <c r="DJ43" s="159"/>
      <c r="DK43" s="159"/>
      <c r="DL43" s="160"/>
      <c r="DM43" s="161"/>
      <c r="DN43" s="162"/>
      <c r="DO43" s="161"/>
      <c r="DP43" s="163"/>
      <c r="DQ43" s="164"/>
      <c r="DR43" s="159"/>
      <c r="DS43" s="159"/>
      <c r="DT43" s="159"/>
      <c r="DU43" s="160"/>
      <c r="DV43" s="161"/>
      <c r="DW43" s="162"/>
      <c r="DX43" s="161"/>
      <c r="DY43" s="163"/>
      <c r="DZ43" s="164"/>
      <c r="EA43" s="159"/>
      <c r="EB43" s="159"/>
      <c r="EC43" s="159"/>
      <c r="ED43" s="160"/>
      <c r="EE43" s="161"/>
      <c r="EF43" s="162"/>
      <c r="EG43" s="161"/>
      <c r="EH43" s="163"/>
      <c r="EI43" s="164"/>
      <c r="EJ43" s="159"/>
      <c r="EK43" s="159"/>
      <c r="EL43" s="159"/>
      <c r="EM43" s="160"/>
      <c r="EN43" s="161"/>
      <c r="EO43" s="162"/>
      <c r="EP43" s="161"/>
      <c r="EQ43" s="163"/>
      <c r="ER43" s="164"/>
      <c r="ES43" s="159"/>
      <c r="ET43" s="159"/>
      <c r="EU43" s="159"/>
      <c r="EV43" s="160"/>
      <c r="EW43" s="161"/>
      <c r="EX43" s="162"/>
      <c r="EY43" s="161"/>
      <c r="EZ43" s="163"/>
      <c r="FA43" s="164"/>
      <c r="FB43" s="159"/>
      <c r="FC43" s="159"/>
      <c r="FD43" s="159"/>
      <c r="FE43" s="160"/>
      <c r="FF43" s="161"/>
      <c r="FG43" s="162"/>
      <c r="FH43" s="161"/>
      <c r="FI43" s="163"/>
      <c r="FJ43" s="164"/>
      <c r="FK43" s="159"/>
      <c r="FL43" s="159"/>
      <c r="FM43" s="159"/>
      <c r="FN43" s="160"/>
      <c r="FO43" s="161"/>
      <c r="FP43" s="162"/>
      <c r="FQ43" s="161"/>
      <c r="FR43" s="163"/>
      <c r="FS43" s="164"/>
      <c r="FT43" s="159"/>
      <c r="FU43" s="159"/>
      <c r="FV43" s="159"/>
      <c r="FW43" s="160"/>
      <c r="FX43" s="161"/>
      <c r="FY43" s="162"/>
      <c r="FZ43" s="161"/>
      <c r="GA43" s="163"/>
      <c r="GB43" s="164"/>
      <c r="GC43" s="159"/>
      <c r="GD43" s="159"/>
      <c r="GE43" s="159"/>
      <c r="GF43" s="160"/>
      <c r="GG43" s="161"/>
      <c r="GH43" s="162"/>
      <c r="GI43" s="161"/>
      <c r="GJ43" s="163"/>
      <c r="GK43" s="164"/>
      <c r="GL43" s="159"/>
      <c r="GM43" s="159"/>
      <c r="GN43" s="159"/>
      <c r="GO43" s="160"/>
      <c r="GP43" s="161"/>
      <c r="GQ43" s="162"/>
      <c r="GR43" s="161"/>
      <c r="GS43" s="163"/>
      <c r="GT43" s="164"/>
      <c r="GU43" s="510"/>
      <c r="GV43" s="136"/>
      <c r="GW43" s="100"/>
      <c r="GX43" s="114"/>
      <c r="GY43" s="114"/>
      <c r="GZ43" s="521"/>
      <c r="HA43" s="93"/>
      <c r="HB43" s="116"/>
      <c r="HC43" s="116"/>
    </row>
    <row r="44" spans="1:211" x14ac:dyDescent="0.25">
      <c r="B44" s="116"/>
      <c r="C44" s="124"/>
      <c r="D44" s="41"/>
      <c r="E44" s="42"/>
      <c r="F44" s="43"/>
      <c r="G44" s="44"/>
      <c r="H44" s="45"/>
      <c r="I44" s="46"/>
      <c r="J44" s="155"/>
      <c r="K44" s="494"/>
      <c r="L44" s="713"/>
      <c r="M44" s="105"/>
      <c r="N44" s="87"/>
      <c r="O44" s="201"/>
      <c r="P44" s="106"/>
      <c r="Q44" s="76">
        <f t="shared" si="0"/>
        <v>0</v>
      </c>
      <c r="R44" s="99"/>
      <c r="S44" s="99"/>
      <c r="T44" s="99"/>
      <c r="U44" s="45">
        <f t="shared" si="2"/>
        <v>0</v>
      </c>
      <c r="V44" s="157"/>
      <c r="W44" s="158"/>
      <c r="X44" s="508"/>
      <c r="Y44" s="159"/>
      <c r="Z44" s="160"/>
      <c r="AA44" s="161"/>
      <c r="AB44" s="162"/>
      <c r="AC44" s="161"/>
      <c r="AD44" s="163"/>
      <c r="AE44" s="164"/>
      <c r="AF44" s="159"/>
      <c r="AG44" s="159"/>
      <c r="AH44" s="159"/>
      <c r="AI44" s="160"/>
      <c r="AJ44" s="161"/>
      <c r="AK44" s="162"/>
      <c r="AL44" s="161"/>
      <c r="AM44" s="163"/>
      <c r="AN44" s="164"/>
      <c r="AO44" s="159"/>
      <c r="AP44" s="159"/>
      <c r="AQ44" s="159"/>
      <c r="AR44" s="160"/>
      <c r="AS44" s="161"/>
      <c r="AT44" s="162"/>
      <c r="AU44" s="161"/>
      <c r="AV44" s="163"/>
      <c r="AW44" s="164"/>
      <c r="AX44" s="159"/>
      <c r="AY44" s="159"/>
      <c r="AZ44" s="159"/>
      <c r="BA44" s="160"/>
      <c r="BB44" s="161"/>
      <c r="BC44" s="162"/>
      <c r="BD44" s="161"/>
      <c r="BE44" s="163"/>
      <c r="BF44" s="164"/>
      <c r="BG44" s="159"/>
      <c r="BH44" s="159"/>
      <c r="BI44" s="159"/>
      <c r="BJ44" s="160"/>
      <c r="BK44" s="161"/>
      <c r="BL44" s="162"/>
      <c r="BM44" s="161"/>
      <c r="BN44" s="163"/>
      <c r="BO44" s="164"/>
      <c r="BP44" s="159"/>
      <c r="BQ44" s="159"/>
      <c r="BR44" s="159"/>
      <c r="BS44" s="160"/>
      <c r="BT44" s="161"/>
      <c r="BU44" s="162"/>
      <c r="BV44" s="161"/>
      <c r="BW44" s="163"/>
      <c r="BX44" s="164"/>
      <c r="BY44" s="159"/>
      <c r="BZ44" s="159"/>
      <c r="CA44" s="159"/>
      <c r="CB44" s="160"/>
      <c r="CC44" s="161"/>
      <c r="CD44" s="162"/>
      <c r="CE44" s="161"/>
      <c r="CF44" s="163"/>
      <c r="CG44" s="164"/>
      <c r="CH44" s="159"/>
      <c r="CI44" s="159"/>
      <c r="CJ44" s="159"/>
      <c r="CK44" s="160"/>
      <c r="CL44" s="161"/>
      <c r="CM44" s="162"/>
      <c r="CN44" s="161"/>
      <c r="CO44" s="163"/>
      <c r="CP44" s="164"/>
      <c r="CQ44" s="159"/>
      <c r="CR44" s="159"/>
      <c r="CS44" s="159"/>
      <c r="CT44" s="160"/>
      <c r="CU44" s="161"/>
      <c r="CV44" s="162"/>
      <c r="CW44" s="509"/>
      <c r="CX44" s="163"/>
      <c r="CY44" s="164"/>
      <c r="CZ44" s="159"/>
      <c r="DA44" s="159"/>
      <c r="DB44" s="159"/>
      <c r="DC44" s="160"/>
      <c r="DD44" s="161"/>
      <c r="DE44" s="162"/>
      <c r="DF44" s="161"/>
      <c r="DG44" s="163"/>
      <c r="DH44" s="164"/>
      <c r="DI44" s="159"/>
      <c r="DJ44" s="159"/>
      <c r="DK44" s="159"/>
      <c r="DL44" s="160"/>
      <c r="DM44" s="161"/>
      <c r="DN44" s="162"/>
      <c r="DO44" s="161"/>
      <c r="DP44" s="163"/>
      <c r="DQ44" s="164"/>
      <c r="DR44" s="159"/>
      <c r="DS44" s="159"/>
      <c r="DT44" s="159"/>
      <c r="DU44" s="160"/>
      <c r="DV44" s="161"/>
      <c r="DW44" s="162"/>
      <c r="DX44" s="161"/>
      <c r="DY44" s="163"/>
      <c r="DZ44" s="164"/>
      <c r="EA44" s="159"/>
      <c r="EB44" s="159"/>
      <c r="EC44" s="159"/>
      <c r="ED44" s="160"/>
      <c r="EE44" s="161"/>
      <c r="EF44" s="162"/>
      <c r="EG44" s="161"/>
      <c r="EH44" s="163"/>
      <c r="EI44" s="164"/>
      <c r="EJ44" s="159"/>
      <c r="EK44" s="159"/>
      <c r="EL44" s="159"/>
      <c r="EM44" s="160"/>
      <c r="EN44" s="161"/>
      <c r="EO44" s="162"/>
      <c r="EP44" s="161"/>
      <c r="EQ44" s="163"/>
      <c r="ER44" s="164"/>
      <c r="ES44" s="159"/>
      <c r="ET44" s="159"/>
      <c r="EU44" s="159"/>
      <c r="EV44" s="160"/>
      <c r="EW44" s="161"/>
      <c r="EX44" s="162"/>
      <c r="EY44" s="161"/>
      <c r="EZ44" s="163"/>
      <c r="FA44" s="164"/>
      <c r="FB44" s="159"/>
      <c r="FC44" s="159"/>
      <c r="FD44" s="159"/>
      <c r="FE44" s="160"/>
      <c r="FF44" s="161"/>
      <c r="FG44" s="162"/>
      <c r="FH44" s="161"/>
      <c r="FI44" s="163"/>
      <c r="FJ44" s="164"/>
      <c r="FK44" s="159"/>
      <c r="FL44" s="159"/>
      <c r="FM44" s="159"/>
      <c r="FN44" s="160"/>
      <c r="FO44" s="161"/>
      <c r="FP44" s="162"/>
      <c r="FQ44" s="161"/>
      <c r="FR44" s="163"/>
      <c r="FS44" s="164"/>
      <c r="FT44" s="159"/>
      <c r="FU44" s="159"/>
      <c r="FV44" s="159"/>
      <c r="FW44" s="160"/>
      <c r="FX44" s="161"/>
      <c r="FY44" s="162"/>
      <c r="FZ44" s="161"/>
      <c r="GA44" s="163"/>
      <c r="GB44" s="164"/>
      <c r="GC44" s="159"/>
      <c r="GD44" s="159"/>
      <c r="GE44" s="159"/>
      <c r="GF44" s="160"/>
      <c r="GG44" s="161"/>
      <c r="GH44" s="162"/>
      <c r="GI44" s="161"/>
      <c r="GJ44" s="163"/>
      <c r="GK44" s="164"/>
      <c r="GL44" s="159"/>
      <c r="GM44" s="159"/>
      <c r="GN44" s="159"/>
      <c r="GO44" s="160"/>
      <c r="GP44" s="161"/>
      <c r="GQ44" s="162"/>
      <c r="GR44" s="161"/>
      <c r="GS44" s="163"/>
      <c r="GT44" s="164"/>
      <c r="GU44" s="165"/>
      <c r="GV44" s="136"/>
      <c r="GW44" s="100"/>
      <c r="GX44" s="114"/>
      <c r="GY44" s="114"/>
      <c r="GZ44" s="521"/>
      <c r="HA44" s="93"/>
      <c r="HB44" s="116"/>
      <c r="HC44" s="116"/>
    </row>
    <row r="45" spans="1:211" ht="18.75" x14ac:dyDescent="0.3">
      <c r="B45" s="116"/>
      <c r="C45" s="124"/>
      <c r="D45" s="41"/>
      <c r="E45" s="42"/>
      <c r="F45" s="43"/>
      <c r="G45" s="44"/>
      <c r="H45" s="45"/>
      <c r="I45" s="46"/>
      <c r="J45" s="155"/>
      <c r="K45" s="494"/>
      <c r="L45" s="713"/>
      <c r="M45" s="105"/>
      <c r="N45" s="87"/>
      <c r="O45" s="576"/>
      <c r="P45" s="106"/>
      <c r="Q45" s="76">
        <f t="shared" si="0"/>
        <v>0</v>
      </c>
      <c r="R45" s="99"/>
      <c r="S45" s="684"/>
      <c r="T45" s="99"/>
      <c r="U45" s="45">
        <f t="shared" si="2"/>
        <v>0</v>
      </c>
      <c r="V45" s="157"/>
      <c r="W45" s="158"/>
      <c r="X45" s="508"/>
      <c r="Y45" s="159"/>
      <c r="Z45" s="160"/>
      <c r="AA45" s="161"/>
      <c r="AB45" s="162"/>
      <c r="AC45" s="161"/>
      <c r="AD45" s="163"/>
      <c r="AE45" s="164"/>
      <c r="AF45" s="159"/>
      <c r="AG45" s="159"/>
      <c r="AH45" s="159"/>
      <c r="AI45" s="160"/>
      <c r="AJ45" s="161"/>
      <c r="AK45" s="162"/>
      <c r="AL45" s="161"/>
      <c r="AM45" s="163"/>
      <c r="AN45" s="164"/>
      <c r="AO45" s="159"/>
      <c r="AP45" s="159"/>
      <c r="AQ45" s="159"/>
      <c r="AR45" s="160"/>
      <c r="AS45" s="161"/>
      <c r="AT45" s="162"/>
      <c r="AU45" s="161"/>
      <c r="AV45" s="163"/>
      <c r="AW45" s="164"/>
      <c r="AX45" s="159"/>
      <c r="AY45" s="159"/>
      <c r="AZ45" s="159"/>
      <c r="BA45" s="160"/>
      <c r="BB45" s="161"/>
      <c r="BC45" s="162"/>
      <c r="BD45" s="161"/>
      <c r="BE45" s="163"/>
      <c r="BF45" s="164"/>
      <c r="BG45" s="159"/>
      <c r="BH45" s="159"/>
      <c r="BI45" s="159"/>
      <c r="BJ45" s="160"/>
      <c r="BK45" s="161"/>
      <c r="BL45" s="162"/>
      <c r="BM45" s="161"/>
      <c r="BN45" s="163"/>
      <c r="BO45" s="164"/>
      <c r="BP45" s="159"/>
      <c r="BQ45" s="159"/>
      <c r="BR45" s="159"/>
      <c r="BS45" s="160"/>
      <c r="BT45" s="161"/>
      <c r="BU45" s="162"/>
      <c r="BV45" s="161"/>
      <c r="BW45" s="163"/>
      <c r="BX45" s="164"/>
      <c r="BY45" s="159"/>
      <c r="BZ45" s="159"/>
      <c r="CA45" s="159"/>
      <c r="CB45" s="160"/>
      <c r="CC45" s="161"/>
      <c r="CD45" s="162"/>
      <c r="CE45" s="161"/>
      <c r="CF45" s="163"/>
      <c r="CG45" s="164"/>
      <c r="CH45" s="159"/>
      <c r="CI45" s="159"/>
      <c r="CJ45" s="159"/>
      <c r="CK45" s="160"/>
      <c r="CL45" s="161"/>
      <c r="CM45" s="162"/>
      <c r="CN45" s="161"/>
      <c r="CO45" s="163"/>
      <c r="CP45" s="164"/>
      <c r="CQ45" s="159"/>
      <c r="CR45" s="159"/>
      <c r="CS45" s="159"/>
      <c r="CT45" s="160"/>
      <c r="CU45" s="161"/>
      <c r="CV45" s="162"/>
      <c r="CW45" s="509"/>
      <c r="CX45" s="163"/>
      <c r="CY45" s="164"/>
      <c r="CZ45" s="159"/>
      <c r="DA45" s="159"/>
      <c r="DB45" s="159"/>
      <c r="DC45" s="160"/>
      <c r="DD45" s="161"/>
      <c r="DE45" s="162"/>
      <c r="DF45" s="161"/>
      <c r="DG45" s="163"/>
      <c r="DH45" s="164"/>
      <c r="DI45" s="159"/>
      <c r="DJ45" s="159"/>
      <c r="DK45" s="159"/>
      <c r="DL45" s="160"/>
      <c r="DM45" s="161"/>
      <c r="DN45" s="162"/>
      <c r="DO45" s="161"/>
      <c r="DP45" s="163"/>
      <c r="DQ45" s="164"/>
      <c r="DR45" s="159"/>
      <c r="DS45" s="159"/>
      <c r="DT45" s="159"/>
      <c r="DU45" s="160"/>
      <c r="DV45" s="161"/>
      <c r="DW45" s="162"/>
      <c r="DX45" s="161"/>
      <c r="DY45" s="163"/>
      <c r="DZ45" s="164"/>
      <c r="EA45" s="159"/>
      <c r="EB45" s="159"/>
      <c r="EC45" s="159"/>
      <c r="ED45" s="160"/>
      <c r="EE45" s="161"/>
      <c r="EF45" s="162"/>
      <c r="EG45" s="161"/>
      <c r="EH45" s="163"/>
      <c r="EI45" s="164"/>
      <c r="EJ45" s="159"/>
      <c r="EK45" s="159"/>
      <c r="EL45" s="159"/>
      <c r="EM45" s="160"/>
      <c r="EN45" s="161"/>
      <c r="EO45" s="162"/>
      <c r="EP45" s="161"/>
      <c r="EQ45" s="163"/>
      <c r="ER45" s="164"/>
      <c r="ES45" s="159"/>
      <c r="ET45" s="159"/>
      <c r="EU45" s="159"/>
      <c r="EV45" s="160"/>
      <c r="EW45" s="161"/>
      <c r="EX45" s="162"/>
      <c r="EY45" s="161"/>
      <c r="EZ45" s="163"/>
      <c r="FA45" s="164"/>
      <c r="FB45" s="159"/>
      <c r="FC45" s="159"/>
      <c r="FD45" s="159"/>
      <c r="FE45" s="160"/>
      <c r="FF45" s="161"/>
      <c r="FG45" s="162"/>
      <c r="FH45" s="161"/>
      <c r="FI45" s="163"/>
      <c r="FJ45" s="164"/>
      <c r="FK45" s="159"/>
      <c r="FL45" s="159"/>
      <c r="FM45" s="159"/>
      <c r="FN45" s="160"/>
      <c r="FO45" s="161"/>
      <c r="FP45" s="162"/>
      <c r="FQ45" s="161"/>
      <c r="FR45" s="163"/>
      <c r="FS45" s="164"/>
      <c r="FT45" s="159"/>
      <c r="FU45" s="159"/>
      <c r="FV45" s="159"/>
      <c r="FW45" s="160"/>
      <c r="FX45" s="161"/>
      <c r="FY45" s="162"/>
      <c r="FZ45" s="161"/>
      <c r="GA45" s="163"/>
      <c r="GB45" s="164"/>
      <c r="GC45" s="159"/>
      <c r="GD45" s="159"/>
      <c r="GE45" s="159"/>
      <c r="GF45" s="160"/>
      <c r="GG45" s="161"/>
      <c r="GH45" s="162"/>
      <c r="GI45" s="161"/>
      <c r="GJ45" s="163"/>
      <c r="GK45" s="164"/>
      <c r="GL45" s="159"/>
      <c r="GM45" s="159"/>
      <c r="GN45" s="159"/>
      <c r="GO45" s="160"/>
      <c r="GP45" s="161"/>
      <c r="GQ45" s="162"/>
      <c r="GR45" s="161"/>
      <c r="GS45" s="163"/>
      <c r="GT45" s="164"/>
      <c r="GU45" s="165"/>
      <c r="GV45" s="136"/>
      <c r="GW45" s="100"/>
      <c r="GX45" s="114"/>
      <c r="GY45" s="114"/>
      <c r="GZ45" s="521"/>
      <c r="HA45" s="93"/>
      <c r="HB45" s="116"/>
      <c r="HC45" s="116"/>
    </row>
    <row r="46" spans="1:211" ht="18.75" x14ac:dyDescent="0.3">
      <c r="B46" s="116"/>
      <c r="C46" s="124"/>
      <c r="D46" s="41"/>
      <c r="E46" s="42"/>
      <c r="F46" s="43"/>
      <c r="G46" s="44"/>
      <c r="H46" s="45"/>
      <c r="I46" s="46"/>
      <c r="J46" s="155"/>
      <c r="K46" s="494"/>
      <c r="L46" s="713"/>
      <c r="M46" s="105"/>
      <c r="N46" s="87"/>
      <c r="O46" s="576"/>
      <c r="P46" s="106"/>
      <c r="Q46" s="76">
        <f t="shared" si="0"/>
        <v>0</v>
      </c>
      <c r="R46" s="99"/>
      <c r="S46" s="684"/>
      <c r="T46" s="99"/>
      <c r="U46" s="45">
        <f t="shared" si="2"/>
        <v>0</v>
      </c>
      <c r="V46" s="157"/>
      <c r="W46" s="158"/>
      <c r="X46" s="508"/>
      <c r="Y46" s="159"/>
      <c r="Z46" s="160"/>
      <c r="AA46" s="161"/>
      <c r="AB46" s="162"/>
      <c r="AC46" s="161"/>
      <c r="AD46" s="163"/>
      <c r="AE46" s="164"/>
      <c r="AF46" s="159"/>
      <c r="AG46" s="159"/>
      <c r="AH46" s="159"/>
      <c r="AI46" s="160"/>
      <c r="AJ46" s="161"/>
      <c r="AK46" s="162"/>
      <c r="AL46" s="161"/>
      <c r="AM46" s="163"/>
      <c r="AN46" s="164"/>
      <c r="AO46" s="159"/>
      <c r="AP46" s="159"/>
      <c r="AQ46" s="159"/>
      <c r="AR46" s="160"/>
      <c r="AS46" s="161"/>
      <c r="AT46" s="162"/>
      <c r="AU46" s="161"/>
      <c r="AV46" s="163"/>
      <c r="AW46" s="164"/>
      <c r="AX46" s="159"/>
      <c r="AY46" s="159"/>
      <c r="AZ46" s="159"/>
      <c r="BA46" s="160"/>
      <c r="BB46" s="161"/>
      <c r="BC46" s="162"/>
      <c r="BD46" s="161"/>
      <c r="BE46" s="163"/>
      <c r="BF46" s="164"/>
      <c r="BG46" s="159"/>
      <c r="BH46" s="159"/>
      <c r="BI46" s="159"/>
      <c r="BJ46" s="160"/>
      <c r="BK46" s="161"/>
      <c r="BL46" s="162"/>
      <c r="BM46" s="161"/>
      <c r="BN46" s="163"/>
      <c r="BO46" s="164"/>
      <c r="BP46" s="159"/>
      <c r="BQ46" s="159"/>
      <c r="BR46" s="159"/>
      <c r="BS46" s="160"/>
      <c r="BT46" s="161"/>
      <c r="BU46" s="162"/>
      <c r="BV46" s="161"/>
      <c r="BW46" s="163"/>
      <c r="BX46" s="164"/>
      <c r="BY46" s="159"/>
      <c r="BZ46" s="159"/>
      <c r="CA46" s="159"/>
      <c r="CB46" s="160"/>
      <c r="CC46" s="161"/>
      <c r="CD46" s="162"/>
      <c r="CE46" s="161"/>
      <c r="CF46" s="163"/>
      <c r="CG46" s="164"/>
      <c r="CH46" s="159"/>
      <c r="CI46" s="159"/>
      <c r="CJ46" s="159"/>
      <c r="CK46" s="160"/>
      <c r="CL46" s="161"/>
      <c r="CM46" s="162"/>
      <c r="CN46" s="161"/>
      <c r="CO46" s="163"/>
      <c r="CP46" s="164"/>
      <c r="CQ46" s="159"/>
      <c r="CR46" s="159"/>
      <c r="CS46" s="159"/>
      <c r="CT46" s="160"/>
      <c r="CU46" s="161"/>
      <c r="CV46" s="162"/>
      <c r="CW46" s="509"/>
      <c r="CX46" s="163"/>
      <c r="CY46" s="164"/>
      <c r="CZ46" s="159"/>
      <c r="DA46" s="159"/>
      <c r="DB46" s="159"/>
      <c r="DC46" s="160"/>
      <c r="DD46" s="161"/>
      <c r="DE46" s="162"/>
      <c r="DF46" s="161"/>
      <c r="DG46" s="163"/>
      <c r="DH46" s="164"/>
      <c r="DI46" s="159"/>
      <c r="DJ46" s="159"/>
      <c r="DK46" s="159"/>
      <c r="DL46" s="160"/>
      <c r="DM46" s="161"/>
      <c r="DN46" s="162"/>
      <c r="DO46" s="161"/>
      <c r="DP46" s="163"/>
      <c r="DQ46" s="164"/>
      <c r="DR46" s="159"/>
      <c r="DS46" s="159"/>
      <c r="DT46" s="159"/>
      <c r="DU46" s="160"/>
      <c r="DV46" s="161"/>
      <c r="DW46" s="162"/>
      <c r="DX46" s="161"/>
      <c r="DY46" s="163"/>
      <c r="DZ46" s="164"/>
      <c r="EA46" s="159"/>
      <c r="EB46" s="159"/>
      <c r="EC46" s="159"/>
      <c r="ED46" s="160"/>
      <c r="EE46" s="161"/>
      <c r="EF46" s="162"/>
      <c r="EG46" s="161"/>
      <c r="EH46" s="163"/>
      <c r="EI46" s="164"/>
      <c r="EJ46" s="159"/>
      <c r="EK46" s="159"/>
      <c r="EL46" s="159"/>
      <c r="EM46" s="160"/>
      <c r="EN46" s="161"/>
      <c r="EO46" s="162"/>
      <c r="EP46" s="161"/>
      <c r="EQ46" s="163"/>
      <c r="ER46" s="164"/>
      <c r="ES46" s="159"/>
      <c r="ET46" s="159"/>
      <c r="EU46" s="159"/>
      <c r="EV46" s="160"/>
      <c r="EW46" s="161"/>
      <c r="EX46" s="162"/>
      <c r="EY46" s="161"/>
      <c r="EZ46" s="163"/>
      <c r="FA46" s="164"/>
      <c r="FB46" s="159"/>
      <c r="FC46" s="159"/>
      <c r="FD46" s="159"/>
      <c r="FE46" s="160"/>
      <c r="FF46" s="161"/>
      <c r="FG46" s="162"/>
      <c r="FH46" s="161"/>
      <c r="FI46" s="163"/>
      <c r="FJ46" s="164"/>
      <c r="FK46" s="159"/>
      <c r="FL46" s="159"/>
      <c r="FM46" s="159"/>
      <c r="FN46" s="160"/>
      <c r="FO46" s="161"/>
      <c r="FP46" s="162"/>
      <c r="FQ46" s="161"/>
      <c r="FR46" s="163"/>
      <c r="FS46" s="164"/>
      <c r="FT46" s="159"/>
      <c r="FU46" s="159"/>
      <c r="FV46" s="159"/>
      <c r="FW46" s="160"/>
      <c r="FX46" s="161"/>
      <c r="FY46" s="162"/>
      <c r="FZ46" s="161"/>
      <c r="GA46" s="163"/>
      <c r="GB46" s="164"/>
      <c r="GC46" s="159"/>
      <c r="GD46" s="159"/>
      <c r="GE46" s="159"/>
      <c r="GF46" s="160"/>
      <c r="GG46" s="161"/>
      <c r="GH46" s="162"/>
      <c r="GI46" s="161"/>
      <c r="GJ46" s="163"/>
      <c r="GK46" s="164"/>
      <c r="GL46" s="159"/>
      <c r="GM46" s="159"/>
      <c r="GN46" s="159"/>
      <c r="GO46" s="160"/>
      <c r="GP46" s="161"/>
      <c r="GQ46" s="162"/>
      <c r="GR46" s="161"/>
      <c r="GS46" s="163"/>
      <c r="GT46" s="164"/>
      <c r="GU46" s="165"/>
      <c r="GV46" s="136"/>
      <c r="GW46" s="100"/>
      <c r="GX46" s="114"/>
      <c r="GY46" s="114"/>
      <c r="GZ46" s="521"/>
      <c r="HA46" s="93"/>
      <c r="HB46" s="116"/>
      <c r="HC46" s="116"/>
    </row>
    <row r="47" spans="1:211" x14ac:dyDescent="0.25">
      <c r="A47" s="1">
        <v>23</v>
      </c>
      <c r="B47" s="116" t="e">
        <f>#REF!</f>
        <v>#REF!</v>
      </c>
      <c r="C47" s="116" t="e">
        <f>#REF!</f>
        <v>#REF!</v>
      </c>
      <c r="D47" s="41" t="e">
        <f>#REF!</f>
        <v>#REF!</v>
      </c>
      <c r="E47" s="42" t="e">
        <f>#REF!</f>
        <v>#REF!</v>
      </c>
      <c r="F47" s="43" t="e">
        <f>#REF!</f>
        <v>#REF!</v>
      </c>
      <c r="G47" s="44" t="e">
        <f>#REF!</f>
        <v>#REF!</v>
      </c>
      <c r="H47" s="45" t="e">
        <f>#REF!</f>
        <v>#REF!</v>
      </c>
      <c r="I47" s="46" t="e">
        <f>#REF!</f>
        <v>#REF!</v>
      </c>
      <c r="J47" s="155"/>
      <c r="K47" s="494"/>
      <c r="L47" s="713"/>
      <c r="M47" s="105"/>
      <c r="N47" s="87"/>
      <c r="O47" s="201"/>
      <c r="P47" s="106"/>
      <c r="Q47" s="76">
        <f t="shared" si="0"/>
        <v>0</v>
      </c>
      <c r="R47" s="99"/>
      <c r="S47" s="99"/>
      <c r="T47" s="99"/>
      <c r="U47" s="45">
        <f t="shared" si="2"/>
        <v>0</v>
      </c>
      <c r="V47" s="157"/>
      <c r="W47" s="511"/>
      <c r="X47" s="512"/>
      <c r="Y47" s="159"/>
      <c r="Z47" s="160"/>
      <c r="AA47" s="161"/>
      <c r="AB47" s="162"/>
      <c r="AC47" s="161"/>
      <c r="AD47" s="163"/>
      <c r="AE47" s="164"/>
      <c r="AF47" s="159"/>
      <c r="AG47" s="159"/>
      <c r="AH47" s="159"/>
      <c r="AI47" s="160"/>
      <c r="AJ47" s="161"/>
      <c r="AK47" s="162"/>
      <c r="AL47" s="161"/>
      <c r="AM47" s="163"/>
      <c r="AN47" s="164"/>
      <c r="AO47" s="159"/>
      <c r="AP47" s="159"/>
      <c r="AQ47" s="159"/>
      <c r="AR47" s="160"/>
      <c r="AS47" s="161"/>
      <c r="AT47" s="162"/>
      <c r="AU47" s="161"/>
      <c r="AV47" s="163"/>
      <c r="AW47" s="164"/>
      <c r="AX47" s="159"/>
      <c r="AY47" s="159"/>
      <c r="AZ47" s="159"/>
      <c r="BA47" s="160"/>
      <c r="BB47" s="161"/>
      <c r="BC47" s="162"/>
      <c r="BD47" s="161"/>
      <c r="BE47" s="163"/>
      <c r="BF47" s="164"/>
      <c r="BG47" s="159"/>
      <c r="BH47" s="159"/>
      <c r="BI47" s="159"/>
      <c r="BJ47" s="160"/>
      <c r="BK47" s="161"/>
      <c r="BL47" s="162"/>
      <c r="BM47" s="161"/>
      <c r="BN47" s="163"/>
      <c r="BO47" s="164"/>
      <c r="BP47" s="159"/>
      <c r="BQ47" s="159"/>
      <c r="BR47" s="159"/>
      <c r="BS47" s="160"/>
      <c r="BT47" s="161"/>
      <c r="BU47" s="162"/>
      <c r="BV47" s="161"/>
      <c r="BW47" s="163"/>
      <c r="BX47" s="164"/>
      <c r="BY47" s="159"/>
      <c r="BZ47" s="159"/>
      <c r="CA47" s="159"/>
      <c r="CB47" s="160"/>
      <c r="CC47" s="161"/>
      <c r="CD47" s="162"/>
      <c r="CE47" s="161"/>
      <c r="CF47" s="163"/>
      <c r="CG47" s="164"/>
      <c r="CH47" s="159"/>
      <c r="CI47" s="159"/>
      <c r="CJ47" s="159"/>
      <c r="CK47" s="160"/>
      <c r="CL47" s="161"/>
      <c r="CM47" s="162"/>
      <c r="CN47" s="161"/>
      <c r="CO47" s="163"/>
      <c r="CP47" s="164"/>
      <c r="CQ47" s="159"/>
      <c r="CR47" s="159"/>
      <c r="CS47" s="159"/>
      <c r="CT47" s="160"/>
      <c r="CU47" s="161"/>
      <c r="CV47" s="162"/>
      <c r="CW47" s="161"/>
      <c r="CX47" s="163"/>
      <c r="CY47" s="164"/>
      <c r="CZ47" s="159"/>
      <c r="DA47" s="159"/>
      <c r="DB47" s="159"/>
      <c r="DC47" s="160"/>
      <c r="DD47" s="161"/>
      <c r="DE47" s="162"/>
      <c r="DF47" s="161"/>
      <c r="DG47" s="163"/>
      <c r="DH47" s="164"/>
      <c r="DI47" s="159"/>
      <c r="DJ47" s="159"/>
      <c r="DK47" s="159"/>
      <c r="DL47" s="160"/>
      <c r="DM47" s="161"/>
      <c r="DN47" s="162"/>
      <c r="DO47" s="161"/>
      <c r="DP47" s="163"/>
      <c r="DQ47" s="164"/>
      <c r="DR47" s="159"/>
      <c r="DS47" s="159"/>
      <c r="DT47" s="159"/>
      <c r="DU47" s="160"/>
      <c r="DV47" s="161"/>
      <c r="DW47" s="162"/>
      <c r="DX47" s="161"/>
      <c r="DY47" s="163"/>
      <c r="DZ47" s="164"/>
      <c r="EA47" s="159"/>
      <c r="EB47" s="159"/>
      <c r="EC47" s="159"/>
      <c r="ED47" s="160"/>
      <c r="EE47" s="161"/>
      <c r="EF47" s="162"/>
      <c r="EG47" s="161"/>
      <c r="EH47" s="163"/>
      <c r="EI47" s="164"/>
      <c r="EJ47" s="159"/>
      <c r="EK47" s="159"/>
      <c r="EL47" s="159"/>
      <c r="EM47" s="160"/>
      <c r="EN47" s="161"/>
      <c r="EO47" s="162"/>
      <c r="EP47" s="161"/>
      <c r="EQ47" s="163"/>
      <c r="ER47" s="164"/>
      <c r="ES47" s="159"/>
      <c r="ET47" s="159"/>
      <c r="EU47" s="159"/>
      <c r="EV47" s="160"/>
      <c r="EW47" s="161"/>
      <c r="EX47" s="162"/>
      <c r="EY47" s="161"/>
      <c r="EZ47" s="163"/>
      <c r="FA47" s="164"/>
      <c r="FB47" s="159"/>
      <c r="FC47" s="159"/>
      <c r="FD47" s="159"/>
      <c r="FE47" s="160"/>
      <c r="FF47" s="161"/>
      <c r="FG47" s="162"/>
      <c r="FH47" s="161"/>
      <c r="FI47" s="163"/>
      <c r="FJ47" s="164"/>
      <c r="FK47" s="159"/>
      <c r="FL47" s="159"/>
      <c r="FM47" s="159"/>
      <c r="FN47" s="160"/>
      <c r="FO47" s="161"/>
      <c r="FP47" s="162"/>
      <c r="FQ47" s="161"/>
      <c r="FR47" s="163"/>
      <c r="FS47" s="164"/>
      <c r="FT47" s="159"/>
      <c r="FU47" s="159"/>
      <c r="FV47" s="159"/>
      <c r="FW47" s="160"/>
      <c r="FX47" s="161"/>
      <c r="FY47" s="162"/>
      <c r="FZ47" s="161"/>
      <c r="GA47" s="163"/>
      <c r="GB47" s="164"/>
      <c r="GC47" s="159"/>
      <c r="GD47" s="159"/>
      <c r="GE47" s="159"/>
      <c r="GF47" s="160"/>
      <c r="GG47" s="161"/>
      <c r="GH47" s="162"/>
      <c r="GI47" s="161"/>
      <c r="GJ47" s="163"/>
      <c r="GK47" s="164"/>
      <c r="GL47" s="159"/>
      <c r="GM47" s="159"/>
      <c r="GN47" s="159"/>
      <c r="GO47" s="160"/>
      <c r="GP47" s="161"/>
      <c r="GQ47" s="162"/>
      <c r="GR47" s="161"/>
      <c r="GS47" s="163"/>
      <c r="GT47" s="164"/>
      <c r="GU47" s="165"/>
      <c r="GV47" s="136"/>
      <c r="GW47" s="122"/>
      <c r="GX47" s="114"/>
      <c r="GY47" s="114"/>
      <c r="GZ47" s="217"/>
      <c r="HA47" s="93"/>
      <c r="HB47" s="116"/>
      <c r="HC47" s="116"/>
    </row>
    <row r="48" spans="1:211" x14ac:dyDescent="0.25">
      <c r="B48" s="116"/>
      <c r="C48" s="116"/>
      <c r="D48" s="41"/>
      <c r="E48" s="42"/>
      <c r="F48" s="43"/>
      <c r="G48" s="44"/>
      <c r="H48" s="45"/>
      <c r="I48" s="46"/>
      <c r="J48" s="155"/>
      <c r="K48" s="494"/>
      <c r="L48" s="713"/>
      <c r="M48" s="105"/>
      <c r="N48" s="87"/>
      <c r="O48" s="201"/>
      <c r="P48" s="106"/>
      <c r="Q48" s="76">
        <f t="shared" si="0"/>
        <v>0</v>
      </c>
      <c r="R48" s="166"/>
      <c r="S48" s="166"/>
      <c r="T48" s="166"/>
      <c r="U48" s="45">
        <f t="shared" si="2"/>
        <v>0</v>
      </c>
      <c r="V48" s="157"/>
      <c r="W48" s="158"/>
      <c r="X48" s="167"/>
      <c r="Y48" s="159"/>
      <c r="Z48" s="160"/>
      <c r="AA48" s="161"/>
      <c r="AB48" s="162"/>
      <c r="AC48" s="161"/>
      <c r="AD48" s="163"/>
      <c r="AE48" s="164"/>
      <c r="AF48" s="159"/>
      <c r="AG48" s="159"/>
      <c r="AH48" s="159"/>
      <c r="AI48" s="160"/>
      <c r="AJ48" s="161"/>
      <c r="AK48" s="162"/>
      <c r="AL48" s="161"/>
      <c r="AM48" s="163"/>
      <c r="AN48" s="164"/>
      <c r="AO48" s="159"/>
      <c r="AP48" s="159"/>
      <c r="AQ48" s="159"/>
      <c r="AR48" s="160"/>
      <c r="AS48" s="161"/>
      <c r="AT48" s="162"/>
      <c r="AU48" s="161"/>
      <c r="AV48" s="163"/>
      <c r="AW48" s="164"/>
      <c r="AX48" s="159"/>
      <c r="AY48" s="159"/>
      <c r="AZ48" s="159"/>
      <c r="BA48" s="160"/>
      <c r="BB48" s="161"/>
      <c r="BC48" s="162"/>
      <c r="BD48" s="161"/>
      <c r="BE48" s="163"/>
      <c r="BF48" s="164"/>
      <c r="BG48" s="159"/>
      <c r="BH48" s="159"/>
      <c r="BI48" s="159"/>
      <c r="BJ48" s="160"/>
      <c r="BK48" s="161"/>
      <c r="BL48" s="162"/>
      <c r="BM48" s="161"/>
      <c r="BN48" s="163"/>
      <c r="BO48" s="164"/>
      <c r="BP48" s="159"/>
      <c r="BQ48" s="159"/>
      <c r="BR48" s="159"/>
      <c r="BS48" s="160"/>
      <c r="BT48" s="161"/>
      <c r="BU48" s="162"/>
      <c r="BV48" s="161"/>
      <c r="BW48" s="163"/>
      <c r="BX48" s="164"/>
      <c r="BY48" s="159"/>
      <c r="BZ48" s="159"/>
      <c r="CA48" s="159"/>
      <c r="CB48" s="160"/>
      <c r="CC48" s="161"/>
      <c r="CD48" s="162"/>
      <c r="CE48" s="161"/>
      <c r="CF48" s="163"/>
      <c r="CG48" s="164"/>
      <c r="CH48" s="159"/>
      <c r="CI48" s="159"/>
      <c r="CJ48" s="159"/>
      <c r="CK48" s="160"/>
      <c r="CL48" s="161"/>
      <c r="CM48" s="162"/>
      <c r="CN48" s="161"/>
      <c r="CO48" s="163"/>
      <c r="CP48" s="164"/>
      <c r="CQ48" s="159"/>
      <c r="CR48" s="159"/>
      <c r="CS48" s="159"/>
      <c r="CT48" s="160"/>
      <c r="CU48" s="161"/>
      <c r="CV48" s="162"/>
      <c r="CW48" s="161"/>
      <c r="CX48" s="163"/>
      <c r="CY48" s="164"/>
      <c r="CZ48" s="159"/>
      <c r="DA48" s="159"/>
      <c r="DB48" s="159"/>
      <c r="DC48" s="160"/>
      <c r="DD48" s="161"/>
      <c r="DE48" s="162"/>
      <c r="DF48" s="161"/>
      <c r="DG48" s="163"/>
      <c r="DH48" s="164"/>
      <c r="DI48" s="159"/>
      <c r="DJ48" s="159"/>
      <c r="DK48" s="159"/>
      <c r="DL48" s="160"/>
      <c r="DM48" s="161"/>
      <c r="DN48" s="162"/>
      <c r="DO48" s="161"/>
      <c r="DP48" s="163"/>
      <c r="DQ48" s="164"/>
      <c r="DR48" s="159"/>
      <c r="DS48" s="159"/>
      <c r="DT48" s="159"/>
      <c r="DU48" s="160"/>
      <c r="DV48" s="161"/>
      <c r="DW48" s="162"/>
      <c r="DX48" s="161"/>
      <c r="DY48" s="163"/>
      <c r="DZ48" s="164"/>
      <c r="EA48" s="159"/>
      <c r="EB48" s="159"/>
      <c r="EC48" s="159"/>
      <c r="ED48" s="160"/>
      <c r="EE48" s="161"/>
      <c r="EF48" s="162"/>
      <c r="EG48" s="161"/>
      <c r="EH48" s="163"/>
      <c r="EI48" s="164"/>
      <c r="EJ48" s="159"/>
      <c r="EK48" s="159"/>
      <c r="EL48" s="159"/>
      <c r="EM48" s="160"/>
      <c r="EN48" s="161"/>
      <c r="EO48" s="162"/>
      <c r="EP48" s="161"/>
      <c r="EQ48" s="163"/>
      <c r="ER48" s="164"/>
      <c r="ES48" s="159"/>
      <c r="ET48" s="159"/>
      <c r="EU48" s="159"/>
      <c r="EV48" s="160"/>
      <c r="EW48" s="161"/>
      <c r="EX48" s="162"/>
      <c r="EY48" s="161"/>
      <c r="EZ48" s="163"/>
      <c r="FA48" s="164"/>
      <c r="FB48" s="159"/>
      <c r="FC48" s="159"/>
      <c r="FD48" s="159"/>
      <c r="FE48" s="160"/>
      <c r="FF48" s="161"/>
      <c r="FG48" s="162"/>
      <c r="FH48" s="161"/>
      <c r="FI48" s="163"/>
      <c r="FJ48" s="164"/>
      <c r="FK48" s="159"/>
      <c r="FL48" s="159"/>
      <c r="FM48" s="159"/>
      <c r="FN48" s="160"/>
      <c r="FO48" s="161"/>
      <c r="FP48" s="162"/>
      <c r="FQ48" s="161"/>
      <c r="FR48" s="163"/>
      <c r="FS48" s="164"/>
      <c r="FT48" s="159"/>
      <c r="FU48" s="159"/>
      <c r="FV48" s="159"/>
      <c r="FW48" s="160"/>
      <c r="FX48" s="161"/>
      <c r="FY48" s="162"/>
      <c r="FZ48" s="161"/>
      <c r="GA48" s="163"/>
      <c r="GB48" s="164"/>
      <c r="GC48" s="159"/>
      <c r="GD48" s="159"/>
      <c r="GE48" s="159"/>
      <c r="GF48" s="160"/>
      <c r="GG48" s="161"/>
      <c r="GH48" s="162"/>
      <c r="GI48" s="161"/>
      <c r="GJ48" s="163"/>
      <c r="GK48" s="164"/>
      <c r="GL48" s="159"/>
      <c r="GM48" s="159"/>
      <c r="GN48" s="159"/>
      <c r="GO48" s="160"/>
      <c r="GP48" s="161"/>
      <c r="GQ48" s="162"/>
      <c r="GR48" s="161"/>
      <c r="GS48" s="163"/>
      <c r="GT48" s="164"/>
      <c r="GU48" s="165"/>
      <c r="GV48" s="136"/>
      <c r="GW48" s="100"/>
      <c r="GX48" s="114"/>
      <c r="GY48" s="114"/>
      <c r="GZ48" s="521"/>
      <c r="HA48" s="93"/>
      <c r="HB48" s="116"/>
      <c r="HC48" s="116"/>
    </row>
    <row r="49" spans="1:211" x14ac:dyDescent="0.25">
      <c r="B49" s="116"/>
      <c r="C49" s="116"/>
      <c r="D49" s="41"/>
      <c r="E49" s="42"/>
      <c r="F49" s="43"/>
      <c r="G49" s="44"/>
      <c r="H49" s="45"/>
      <c r="I49" s="46"/>
      <c r="J49" s="155"/>
      <c r="K49" s="494"/>
      <c r="L49" s="713"/>
      <c r="M49" s="105"/>
      <c r="N49" s="87"/>
      <c r="O49" s="201"/>
      <c r="P49" s="106"/>
      <c r="Q49" s="76">
        <f t="shared" si="0"/>
        <v>0</v>
      </c>
      <c r="R49" s="166"/>
      <c r="S49" s="830"/>
      <c r="T49" s="831"/>
      <c r="U49" s="45">
        <f t="shared" si="2"/>
        <v>0</v>
      </c>
      <c r="V49" s="157"/>
      <c r="W49" s="158"/>
      <c r="X49" s="167"/>
      <c r="Y49" s="159"/>
      <c r="Z49" s="160"/>
      <c r="AA49" s="161"/>
      <c r="AB49" s="162"/>
      <c r="AC49" s="161"/>
      <c r="AD49" s="163"/>
      <c r="AE49" s="164"/>
      <c r="AF49" s="159"/>
      <c r="AG49" s="159"/>
      <c r="AH49" s="159"/>
      <c r="AI49" s="160"/>
      <c r="AJ49" s="161"/>
      <c r="AK49" s="162"/>
      <c r="AL49" s="161"/>
      <c r="AM49" s="163"/>
      <c r="AN49" s="164"/>
      <c r="AO49" s="159"/>
      <c r="AP49" s="159"/>
      <c r="AQ49" s="159"/>
      <c r="AR49" s="160"/>
      <c r="AS49" s="161"/>
      <c r="AT49" s="162"/>
      <c r="AU49" s="161"/>
      <c r="AV49" s="163"/>
      <c r="AW49" s="164"/>
      <c r="AX49" s="159"/>
      <c r="AY49" s="159"/>
      <c r="AZ49" s="159"/>
      <c r="BA49" s="160"/>
      <c r="BB49" s="161"/>
      <c r="BC49" s="162"/>
      <c r="BD49" s="161"/>
      <c r="BE49" s="163"/>
      <c r="BF49" s="164"/>
      <c r="BG49" s="159"/>
      <c r="BH49" s="159"/>
      <c r="BI49" s="159"/>
      <c r="BJ49" s="160"/>
      <c r="BK49" s="161"/>
      <c r="BL49" s="162"/>
      <c r="BM49" s="161"/>
      <c r="BN49" s="163"/>
      <c r="BO49" s="164"/>
      <c r="BP49" s="159"/>
      <c r="BQ49" s="159"/>
      <c r="BR49" s="159"/>
      <c r="BS49" s="160"/>
      <c r="BT49" s="161"/>
      <c r="BU49" s="162"/>
      <c r="BV49" s="161"/>
      <c r="BW49" s="163"/>
      <c r="BX49" s="164"/>
      <c r="BY49" s="159"/>
      <c r="BZ49" s="159"/>
      <c r="CA49" s="159"/>
      <c r="CB49" s="160"/>
      <c r="CC49" s="161"/>
      <c r="CD49" s="162"/>
      <c r="CE49" s="161"/>
      <c r="CF49" s="163"/>
      <c r="CG49" s="164"/>
      <c r="CH49" s="159"/>
      <c r="CI49" s="159"/>
      <c r="CJ49" s="159"/>
      <c r="CK49" s="160"/>
      <c r="CL49" s="161"/>
      <c r="CM49" s="162"/>
      <c r="CN49" s="161"/>
      <c r="CO49" s="163"/>
      <c r="CP49" s="164"/>
      <c r="CQ49" s="159"/>
      <c r="CR49" s="159"/>
      <c r="CS49" s="159"/>
      <c r="CT49" s="160"/>
      <c r="CU49" s="161"/>
      <c r="CV49" s="162"/>
      <c r="CW49" s="161"/>
      <c r="CX49" s="163"/>
      <c r="CY49" s="164"/>
      <c r="CZ49" s="159"/>
      <c r="DA49" s="159"/>
      <c r="DB49" s="159"/>
      <c r="DC49" s="160"/>
      <c r="DD49" s="161"/>
      <c r="DE49" s="162"/>
      <c r="DF49" s="161"/>
      <c r="DG49" s="163"/>
      <c r="DH49" s="164"/>
      <c r="DI49" s="159"/>
      <c r="DJ49" s="159"/>
      <c r="DK49" s="159"/>
      <c r="DL49" s="160"/>
      <c r="DM49" s="161"/>
      <c r="DN49" s="162"/>
      <c r="DO49" s="161"/>
      <c r="DP49" s="163"/>
      <c r="DQ49" s="164"/>
      <c r="DR49" s="159"/>
      <c r="DS49" s="159"/>
      <c r="DT49" s="159"/>
      <c r="DU49" s="160"/>
      <c r="DV49" s="161"/>
      <c r="DW49" s="162"/>
      <c r="DX49" s="161"/>
      <c r="DY49" s="163"/>
      <c r="DZ49" s="164"/>
      <c r="EA49" s="159"/>
      <c r="EB49" s="159"/>
      <c r="EC49" s="159"/>
      <c r="ED49" s="160"/>
      <c r="EE49" s="161"/>
      <c r="EF49" s="162"/>
      <c r="EG49" s="161"/>
      <c r="EH49" s="163"/>
      <c r="EI49" s="164"/>
      <c r="EJ49" s="159"/>
      <c r="EK49" s="159"/>
      <c r="EL49" s="159"/>
      <c r="EM49" s="160"/>
      <c r="EN49" s="161"/>
      <c r="EO49" s="162"/>
      <c r="EP49" s="161"/>
      <c r="EQ49" s="163"/>
      <c r="ER49" s="164"/>
      <c r="ES49" s="159"/>
      <c r="ET49" s="159"/>
      <c r="EU49" s="159"/>
      <c r="EV49" s="160"/>
      <c r="EW49" s="161"/>
      <c r="EX49" s="162"/>
      <c r="EY49" s="161"/>
      <c r="EZ49" s="163"/>
      <c r="FA49" s="164"/>
      <c r="FB49" s="159"/>
      <c r="FC49" s="159"/>
      <c r="FD49" s="159"/>
      <c r="FE49" s="160"/>
      <c r="FF49" s="161"/>
      <c r="FG49" s="162"/>
      <c r="FH49" s="161"/>
      <c r="FI49" s="163"/>
      <c r="FJ49" s="164"/>
      <c r="FK49" s="159"/>
      <c r="FL49" s="159"/>
      <c r="FM49" s="159"/>
      <c r="FN49" s="160"/>
      <c r="FO49" s="161"/>
      <c r="FP49" s="162"/>
      <c r="FQ49" s="161"/>
      <c r="FR49" s="163"/>
      <c r="FS49" s="164"/>
      <c r="FT49" s="159"/>
      <c r="FU49" s="159"/>
      <c r="FV49" s="159"/>
      <c r="FW49" s="160"/>
      <c r="FX49" s="161"/>
      <c r="FY49" s="162"/>
      <c r="FZ49" s="161"/>
      <c r="GA49" s="163"/>
      <c r="GB49" s="164"/>
      <c r="GC49" s="159"/>
      <c r="GD49" s="159"/>
      <c r="GE49" s="159"/>
      <c r="GF49" s="160"/>
      <c r="GG49" s="161"/>
      <c r="GH49" s="162"/>
      <c r="GI49" s="161"/>
      <c r="GJ49" s="163"/>
      <c r="GK49" s="164"/>
      <c r="GL49" s="159"/>
      <c r="GM49" s="159"/>
      <c r="GN49" s="159"/>
      <c r="GO49" s="160"/>
      <c r="GP49" s="161"/>
      <c r="GQ49" s="162"/>
      <c r="GR49" s="161"/>
      <c r="GS49" s="163"/>
      <c r="GT49" s="164"/>
      <c r="GU49" s="165"/>
      <c r="GV49" s="136"/>
      <c r="GW49" s="100"/>
      <c r="GX49" s="114"/>
      <c r="GY49" s="114"/>
      <c r="GZ49" s="521"/>
      <c r="HA49" s="93"/>
      <c r="HB49" s="116"/>
      <c r="HC49" s="116"/>
    </row>
    <row r="50" spans="1:211" x14ac:dyDescent="0.25">
      <c r="B50" s="116"/>
      <c r="C50" s="116"/>
      <c r="D50" s="41"/>
      <c r="E50" s="42"/>
      <c r="F50" s="43"/>
      <c r="G50" s="44"/>
      <c r="H50" s="45"/>
      <c r="I50" s="46"/>
      <c r="J50" s="155"/>
      <c r="K50" s="500"/>
      <c r="L50" s="715"/>
      <c r="M50" s="105"/>
      <c r="N50" s="87"/>
      <c r="O50" s="201"/>
      <c r="P50" s="106"/>
      <c r="Q50" s="76">
        <f t="shared" si="0"/>
        <v>0</v>
      </c>
      <c r="R50" s="166"/>
      <c r="S50" s="719"/>
      <c r="T50" s="720"/>
      <c r="U50" s="45">
        <f t="shared" si="2"/>
        <v>0</v>
      </c>
      <c r="V50" s="157"/>
      <c r="W50" s="158"/>
      <c r="X50" s="167"/>
      <c r="Y50" s="159"/>
      <c r="Z50" s="160"/>
      <c r="AA50" s="161"/>
      <c r="AB50" s="162"/>
      <c r="AC50" s="161"/>
      <c r="AD50" s="163"/>
      <c r="AE50" s="164"/>
      <c r="AF50" s="159"/>
      <c r="AG50" s="159"/>
      <c r="AH50" s="159"/>
      <c r="AI50" s="160"/>
      <c r="AJ50" s="161"/>
      <c r="AK50" s="162"/>
      <c r="AL50" s="161"/>
      <c r="AM50" s="163"/>
      <c r="AN50" s="164"/>
      <c r="AO50" s="159"/>
      <c r="AP50" s="159"/>
      <c r="AQ50" s="159"/>
      <c r="AR50" s="160"/>
      <c r="AS50" s="161"/>
      <c r="AT50" s="162"/>
      <c r="AU50" s="161"/>
      <c r="AV50" s="163"/>
      <c r="AW50" s="164"/>
      <c r="AX50" s="159"/>
      <c r="AY50" s="159"/>
      <c r="AZ50" s="159"/>
      <c r="BA50" s="160"/>
      <c r="BB50" s="161"/>
      <c r="BC50" s="162"/>
      <c r="BD50" s="161"/>
      <c r="BE50" s="163"/>
      <c r="BF50" s="164"/>
      <c r="BG50" s="159"/>
      <c r="BH50" s="159"/>
      <c r="BI50" s="159"/>
      <c r="BJ50" s="160"/>
      <c r="BK50" s="161"/>
      <c r="BL50" s="162"/>
      <c r="BM50" s="161"/>
      <c r="BN50" s="163"/>
      <c r="BO50" s="164"/>
      <c r="BP50" s="159"/>
      <c r="BQ50" s="159"/>
      <c r="BR50" s="159"/>
      <c r="BS50" s="160"/>
      <c r="BT50" s="161"/>
      <c r="BU50" s="162"/>
      <c r="BV50" s="161"/>
      <c r="BW50" s="163"/>
      <c r="BX50" s="164"/>
      <c r="BY50" s="159"/>
      <c r="BZ50" s="159"/>
      <c r="CA50" s="159"/>
      <c r="CB50" s="160"/>
      <c r="CC50" s="161"/>
      <c r="CD50" s="162"/>
      <c r="CE50" s="161"/>
      <c r="CF50" s="163"/>
      <c r="CG50" s="164"/>
      <c r="CH50" s="159"/>
      <c r="CI50" s="159"/>
      <c r="CJ50" s="159"/>
      <c r="CK50" s="160"/>
      <c r="CL50" s="161"/>
      <c r="CM50" s="162"/>
      <c r="CN50" s="161"/>
      <c r="CO50" s="163"/>
      <c r="CP50" s="164"/>
      <c r="CQ50" s="159"/>
      <c r="CR50" s="159"/>
      <c r="CS50" s="159"/>
      <c r="CT50" s="160"/>
      <c r="CU50" s="161"/>
      <c r="CV50" s="162"/>
      <c r="CW50" s="161"/>
      <c r="CX50" s="163"/>
      <c r="CY50" s="164"/>
      <c r="CZ50" s="159"/>
      <c r="DA50" s="159"/>
      <c r="DB50" s="159"/>
      <c r="DC50" s="160"/>
      <c r="DD50" s="161"/>
      <c r="DE50" s="162"/>
      <c r="DF50" s="161"/>
      <c r="DG50" s="163"/>
      <c r="DH50" s="164"/>
      <c r="DI50" s="159"/>
      <c r="DJ50" s="159"/>
      <c r="DK50" s="159"/>
      <c r="DL50" s="160"/>
      <c r="DM50" s="161"/>
      <c r="DN50" s="162"/>
      <c r="DO50" s="161"/>
      <c r="DP50" s="163"/>
      <c r="DQ50" s="164"/>
      <c r="DR50" s="159"/>
      <c r="DS50" s="159"/>
      <c r="DT50" s="159"/>
      <c r="DU50" s="160"/>
      <c r="DV50" s="161"/>
      <c r="DW50" s="162"/>
      <c r="DX50" s="161"/>
      <c r="DY50" s="163"/>
      <c r="DZ50" s="164"/>
      <c r="EA50" s="159"/>
      <c r="EB50" s="159"/>
      <c r="EC50" s="159"/>
      <c r="ED50" s="160"/>
      <c r="EE50" s="161"/>
      <c r="EF50" s="162"/>
      <c r="EG50" s="161"/>
      <c r="EH50" s="163"/>
      <c r="EI50" s="164"/>
      <c r="EJ50" s="159"/>
      <c r="EK50" s="159"/>
      <c r="EL50" s="159"/>
      <c r="EM50" s="160"/>
      <c r="EN50" s="161"/>
      <c r="EO50" s="162"/>
      <c r="EP50" s="161"/>
      <c r="EQ50" s="163"/>
      <c r="ER50" s="164"/>
      <c r="ES50" s="159"/>
      <c r="ET50" s="159"/>
      <c r="EU50" s="159"/>
      <c r="EV50" s="160"/>
      <c r="EW50" s="161"/>
      <c r="EX50" s="162"/>
      <c r="EY50" s="161"/>
      <c r="EZ50" s="163"/>
      <c r="FA50" s="164"/>
      <c r="FB50" s="159"/>
      <c r="FC50" s="159"/>
      <c r="FD50" s="159"/>
      <c r="FE50" s="160"/>
      <c r="FF50" s="161"/>
      <c r="FG50" s="162"/>
      <c r="FH50" s="161"/>
      <c r="FI50" s="163"/>
      <c r="FJ50" s="164"/>
      <c r="FK50" s="159"/>
      <c r="FL50" s="159"/>
      <c r="FM50" s="159"/>
      <c r="FN50" s="160"/>
      <c r="FO50" s="161"/>
      <c r="FP50" s="162"/>
      <c r="FQ50" s="161"/>
      <c r="FR50" s="163"/>
      <c r="FS50" s="164"/>
      <c r="FT50" s="159"/>
      <c r="FU50" s="159"/>
      <c r="FV50" s="159"/>
      <c r="FW50" s="160"/>
      <c r="FX50" s="161"/>
      <c r="FY50" s="162"/>
      <c r="FZ50" s="161"/>
      <c r="GA50" s="163"/>
      <c r="GB50" s="164"/>
      <c r="GC50" s="159"/>
      <c r="GD50" s="159"/>
      <c r="GE50" s="159"/>
      <c r="GF50" s="160"/>
      <c r="GG50" s="161"/>
      <c r="GH50" s="162"/>
      <c r="GI50" s="161"/>
      <c r="GJ50" s="163"/>
      <c r="GK50" s="164"/>
      <c r="GL50" s="159"/>
      <c r="GM50" s="159"/>
      <c r="GN50" s="159"/>
      <c r="GO50" s="160"/>
      <c r="GP50" s="161"/>
      <c r="GQ50" s="162"/>
      <c r="GR50" s="161"/>
      <c r="GS50" s="163"/>
      <c r="GT50" s="164"/>
      <c r="GU50" s="165"/>
      <c r="GV50" s="136"/>
      <c r="GW50" s="100"/>
      <c r="GX50" s="114"/>
      <c r="GY50" s="114"/>
      <c r="GZ50" s="521"/>
      <c r="HA50" s="93"/>
      <c r="HB50" s="116"/>
      <c r="HC50" s="116"/>
    </row>
    <row r="51" spans="1:211" x14ac:dyDescent="0.25">
      <c r="B51" s="116"/>
      <c r="C51" s="116"/>
      <c r="D51" s="41"/>
      <c r="E51" s="42"/>
      <c r="F51" s="43"/>
      <c r="G51" s="44"/>
      <c r="H51" s="45"/>
      <c r="I51" s="46"/>
      <c r="J51" s="155"/>
      <c r="K51" s="500"/>
      <c r="L51" s="715"/>
      <c r="M51" s="105"/>
      <c r="N51" s="87"/>
      <c r="O51" s="201"/>
      <c r="P51" s="106"/>
      <c r="Q51" s="150">
        <f t="shared" si="0"/>
        <v>0</v>
      </c>
      <c r="R51" s="166"/>
      <c r="S51" s="719"/>
      <c r="T51" s="720"/>
      <c r="U51" s="45">
        <f t="shared" si="2"/>
        <v>0</v>
      </c>
      <c r="V51" s="157"/>
      <c r="W51" s="158"/>
      <c r="X51" s="167"/>
      <c r="Y51" s="159"/>
      <c r="Z51" s="160"/>
      <c r="AA51" s="161"/>
      <c r="AB51" s="162"/>
      <c r="AC51" s="161"/>
      <c r="AD51" s="163"/>
      <c r="AE51" s="164"/>
      <c r="AF51" s="159"/>
      <c r="AG51" s="159"/>
      <c r="AH51" s="159"/>
      <c r="AI51" s="160"/>
      <c r="AJ51" s="161"/>
      <c r="AK51" s="162"/>
      <c r="AL51" s="161"/>
      <c r="AM51" s="163"/>
      <c r="AN51" s="164"/>
      <c r="AO51" s="159"/>
      <c r="AP51" s="159"/>
      <c r="AQ51" s="159"/>
      <c r="AR51" s="160"/>
      <c r="AS51" s="161"/>
      <c r="AT51" s="162"/>
      <c r="AU51" s="161"/>
      <c r="AV51" s="163"/>
      <c r="AW51" s="164"/>
      <c r="AX51" s="159"/>
      <c r="AY51" s="159"/>
      <c r="AZ51" s="159"/>
      <c r="BA51" s="160"/>
      <c r="BB51" s="161"/>
      <c r="BC51" s="162"/>
      <c r="BD51" s="161"/>
      <c r="BE51" s="163"/>
      <c r="BF51" s="164"/>
      <c r="BG51" s="159"/>
      <c r="BH51" s="159"/>
      <c r="BI51" s="159"/>
      <c r="BJ51" s="160"/>
      <c r="BK51" s="161"/>
      <c r="BL51" s="162"/>
      <c r="BM51" s="161"/>
      <c r="BN51" s="163"/>
      <c r="BO51" s="164"/>
      <c r="BP51" s="159"/>
      <c r="BQ51" s="159"/>
      <c r="BR51" s="159"/>
      <c r="BS51" s="160"/>
      <c r="BT51" s="161"/>
      <c r="BU51" s="162"/>
      <c r="BV51" s="161"/>
      <c r="BW51" s="163"/>
      <c r="BX51" s="164"/>
      <c r="BY51" s="159"/>
      <c r="BZ51" s="159"/>
      <c r="CA51" s="159"/>
      <c r="CB51" s="160"/>
      <c r="CC51" s="161"/>
      <c r="CD51" s="162"/>
      <c r="CE51" s="161"/>
      <c r="CF51" s="163"/>
      <c r="CG51" s="164"/>
      <c r="CH51" s="159"/>
      <c r="CI51" s="159"/>
      <c r="CJ51" s="159"/>
      <c r="CK51" s="160"/>
      <c r="CL51" s="161"/>
      <c r="CM51" s="162"/>
      <c r="CN51" s="161"/>
      <c r="CO51" s="163"/>
      <c r="CP51" s="164"/>
      <c r="CQ51" s="159"/>
      <c r="CR51" s="159"/>
      <c r="CS51" s="159"/>
      <c r="CT51" s="160"/>
      <c r="CU51" s="161"/>
      <c r="CV51" s="162"/>
      <c r="CW51" s="161"/>
      <c r="CX51" s="163"/>
      <c r="CY51" s="164"/>
      <c r="CZ51" s="159"/>
      <c r="DA51" s="159"/>
      <c r="DB51" s="159"/>
      <c r="DC51" s="160"/>
      <c r="DD51" s="161"/>
      <c r="DE51" s="162"/>
      <c r="DF51" s="161"/>
      <c r="DG51" s="163"/>
      <c r="DH51" s="164"/>
      <c r="DI51" s="159"/>
      <c r="DJ51" s="159"/>
      <c r="DK51" s="159"/>
      <c r="DL51" s="160"/>
      <c r="DM51" s="161"/>
      <c r="DN51" s="162"/>
      <c r="DO51" s="161"/>
      <c r="DP51" s="163"/>
      <c r="DQ51" s="164"/>
      <c r="DR51" s="159"/>
      <c r="DS51" s="159"/>
      <c r="DT51" s="159"/>
      <c r="DU51" s="160"/>
      <c r="DV51" s="161"/>
      <c r="DW51" s="162"/>
      <c r="DX51" s="161"/>
      <c r="DY51" s="163"/>
      <c r="DZ51" s="164"/>
      <c r="EA51" s="159"/>
      <c r="EB51" s="159"/>
      <c r="EC51" s="159"/>
      <c r="ED51" s="160"/>
      <c r="EE51" s="161"/>
      <c r="EF51" s="162"/>
      <c r="EG51" s="161"/>
      <c r="EH51" s="163"/>
      <c r="EI51" s="164"/>
      <c r="EJ51" s="159"/>
      <c r="EK51" s="159"/>
      <c r="EL51" s="159"/>
      <c r="EM51" s="160"/>
      <c r="EN51" s="161"/>
      <c r="EO51" s="162"/>
      <c r="EP51" s="161"/>
      <c r="EQ51" s="163"/>
      <c r="ER51" s="164"/>
      <c r="ES51" s="159"/>
      <c r="ET51" s="159"/>
      <c r="EU51" s="159"/>
      <c r="EV51" s="160"/>
      <c r="EW51" s="161"/>
      <c r="EX51" s="162"/>
      <c r="EY51" s="161"/>
      <c r="EZ51" s="163"/>
      <c r="FA51" s="164"/>
      <c r="FB51" s="159"/>
      <c r="FC51" s="159"/>
      <c r="FD51" s="159"/>
      <c r="FE51" s="160"/>
      <c r="FF51" s="161"/>
      <c r="FG51" s="162"/>
      <c r="FH51" s="161"/>
      <c r="FI51" s="163"/>
      <c r="FJ51" s="164"/>
      <c r="FK51" s="159"/>
      <c r="FL51" s="159"/>
      <c r="FM51" s="159"/>
      <c r="FN51" s="160"/>
      <c r="FO51" s="161"/>
      <c r="FP51" s="162"/>
      <c r="FQ51" s="161"/>
      <c r="FR51" s="163"/>
      <c r="FS51" s="164"/>
      <c r="FT51" s="159"/>
      <c r="FU51" s="159"/>
      <c r="FV51" s="159"/>
      <c r="FW51" s="160"/>
      <c r="FX51" s="161"/>
      <c r="FY51" s="162"/>
      <c r="FZ51" s="161"/>
      <c r="GA51" s="163"/>
      <c r="GB51" s="164"/>
      <c r="GC51" s="159"/>
      <c r="GD51" s="159"/>
      <c r="GE51" s="159"/>
      <c r="GF51" s="160"/>
      <c r="GG51" s="161"/>
      <c r="GH51" s="162"/>
      <c r="GI51" s="161"/>
      <c r="GJ51" s="163"/>
      <c r="GK51" s="164"/>
      <c r="GL51" s="159"/>
      <c r="GM51" s="159"/>
      <c r="GN51" s="159"/>
      <c r="GO51" s="160"/>
      <c r="GP51" s="161"/>
      <c r="GQ51" s="162"/>
      <c r="GR51" s="161"/>
      <c r="GS51" s="163"/>
      <c r="GT51" s="164"/>
      <c r="GU51" s="165"/>
      <c r="GV51" s="136"/>
      <c r="GW51" s="100"/>
      <c r="GX51" s="114"/>
      <c r="GY51" s="114"/>
      <c r="GZ51" s="521"/>
      <c r="HA51" s="93"/>
      <c r="HB51" s="116"/>
      <c r="HC51" s="116"/>
    </row>
    <row r="52" spans="1:211" ht="18.75" x14ac:dyDescent="0.3">
      <c r="B52" s="116"/>
      <c r="C52" s="116"/>
      <c r="D52" s="41"/>
      <c r="E52" s="42"/>
      <c r="F52" s="43"/>
      <c r="G52" s="44"/>
      <c r="H52" s="45"/>
      <c r="I52" s="46"/>
      <c r="J52" s="155"/>
      <c r="K52" s="500"/>
      <c r="L52" s="715"/>
      <c r="M52" s="105"/>
      <c r="N52" s="87"/>
      <c r="O52" s="576"/>
      <c r="P52" s="106"/>
      <c r="Q52" s="150">
        <f t="shared" si="0"/>
        <v>0</v>
      </c>
      <c r="R52" s="166"/>
      <c r="S52" s="725"/>
      <c r="T52" s="720"/>
      <c r="U52" s="45">
        <f t="shared" si="2"/>
        <v>0</v>
      </c>
      <c r="V52" s="157"/>
      <c r="W52" s="158"/>
      <c r="X52" s="167"/>
      <c r="Y52" s="159"/>
      <c r="Z52" s="160"/>
      <c r="AA52" s="161"/>
      <c r="AB52" s="162"/>
      <c r="AC52" s="161"/>
      <c r="AD52" s="163"/>
      <c r="AE52" s="164"/>
      <c r="AF52" s="159"/>
      <c r="AG52" s="159"/>
      <c r="AH52" s="159"/>
      <c r="AI52" s="160"/>
      <c r="AJ52" s="161"/>
      <c r="AK52" s="162"/>
      <c r="AL52" s="161"/>
      <c r="AM52" s="163"/>
      <c r="AN52" s="164"/>
      <c r="AO52" s="159"/>
      <c r="AP52" s="159"/>
      <c r="AQ52" s="159"/>
      <c r="AR52" s="160"/>
      <c r="AS52" s="161"/>
      <c r="AT52" s="162"/>
      <c r="AU52" s="161"/>
      <c r="AV52" s="163"/>
      <c r="AW52" s="164"/>
      <c r="AX52" s="159"/>
      <c r="AY52" s="159"/>
      <c r="AZ52" s="159"/>
      <c r="BA52" s="160"/>
      <c r="BB52" s="161"/>
      <c r="BC52" s="162"/>
      <c r="BD52" s="161"/>
      <c r="BE52" s="163"/>
      <c r="BF52" s="164"/>
      <c r="BG52" s="159"/>
      <c r="BH52" s="159"/>
      <c r="BI52" s="159"/>
      <c r="BJ52" s="160"/>
      <c r="BK52" s="161"/>
      <c r="BL52" s="162"/>
      <c r="BM52" s="161"/>
      <c r="BN52" s="163"/>
      <c r="BO52" s="164"/>
      <c r="BP52" s="159"/>
      <c r="BQ52" s="159"/>
      <c r="BR52" s="159"/>
      <c r="BS52" s="160"/>
      <c r="BT52" s="161"/>
      <c r="BU52" s="162"/>
      <c r="BV52" s="161"/>
      <c r="BW52" s="163"/>
      <c r="BX52" s="164"/>
      <c r="BY52" s="159"/>
      <c r="BZ52" s="159"/>
      <c r="CA52" s="159"/>
      <c r="CB52" s="160"/>
      <c r="CC52" s="161"/>
      <c r="CD52" s="162"/>
      <c r="CE52" s="161"/>
      <c r="CF52" s="163"/>
      <c r="CG52" s="164"/>
      <c r="CH52" s="159"/>
      <c r="CI52" s="159"/>
      <c r="CJ52" s="159"/>
      <c r="CK52" s="160"/>
      <c r="CL52" s="161"/>
      <c r="CM52" s="162"/>
      <c r="CN52" s="161"/>
      <c r="CO52" s="163"/>
      <c r="CP52" s="164"/>
      <c r="CQ52" s="159"/>
      <c r="CR52" s="159"/>
      <c r="CS52" s="159"/>
      <c r="CT52" s="160"/>
      <c r="CU52" s="161"/>
      <c r="CV52" s="162"/>
      <c r="CW52" s="161"/>
      <c r="CX52" s="163"/>
      <c r="CY52" s="164"/>
      <c r="CZ52" s="159"/>
      <c r="DA52" s="159"/>
      <c r="DB52" s="159"/>
      <c r="DC52" s="160"/>
      <c r="DD52" s="161"/>
      <c r="DE52" s="162"/>
      <c r="DF52" s="161"/>
      <c r="DG52" s="163"/>
      <c r="DH52" s="164"/>
      <c r="DI52" s="159"/>
      <c r="DJ52" s="159"/>
      <c r="DK52" s="159"/>
      <c r="DL52" s="160"/>
      <c r="DM52" s="161"/>
      <c r="DN52" s="162"/>
      <c r="DO52" s="161"/>
      <c r="DP52" s="163"/>
      <c r="DQ52" s="164"/>
      <c r="DR52" s="159"/>
      <c r="DS52" s="159"/>
      <c r="DT52" s="159"/>
      <c r="DU52" s="160"/>
      <c r="DV52" s="161"/>
      <c r="DW52" s="162"/>
      <c r="DX52" s="161"/>
      <c r="DY52" s="163"/>
      <c r="DZ52" s="164"/>
      <c r="EA52" s="159"/>
      <c r="EB52" s="159"/>
      <c r="EC52" s="159"/>
      <c r="ED52" s="160"/>
      <c r="EE52" s="161"/>
      <c r="EF52" s="162"/>
      <c r="EG52" s="161"/>
      <c r="EH52" s="163"/>
      <c r="EI52" s="164"/>
      <c r="EJ52" s="159"/>
      <c r="EK52" s="159"/>
      <c r="EL52" s="159"/>
      <c r="EM52" s="160"/>
      <c r="EN52" s="161"/>
      <c r="EO52" s="162"/>
      <c r="EP52" s="161"/>
      <c r="EQ52" s="163"/>
      <c r="ER52" s="164"/>
      <c r="ES52" s="159"/>
      <c r="ET52" s="159"/>
      <c r="EU52" s="159"/>
      <c r="EV52" s="160"/>
      <c r="EW52" s="161"/>
      <c r="EX52" s="162"/>
      <c r="EY52" s="161"/>
      <c r="EZ52" s="163"/>
      <c r="FA52" s="164"/>
      <c r="FB52" s="159"/>
      <c r="FC52" s="159"/>
      <c r="FD52" s="159"/>
      <c r="FE52" s="160"/>
      <c r="FF52" s="161"/>
      <c r="FG52" s="162"/>
      <c r="FH52" s="161"/>
      <c r="FI52" s="163"/>
      <c r="FJ52" s="164"/>
      <c r="FK52" s="159"/>
      <c r="FL52" s="159"/>
      <c r="FM52" s="159"/>
      <c r="FN52" s="160"/>
      <c r="FO52" s="161"/>
      <c r="FP52" s="162"/>
      <c r="FQ52" s="161"/>
      <c r="FR52" s="163"/>
      <c r="FS52" s="164"/>
      <c r="FT52" s="159"/>
      <c r="FU52" s="159"/>
      <c r="FV52" s="159"/>
      <c r="FW52" s="160"/>
      <c r="FX52" s="161"/>
      <c r="FY52" s="162"/>
      <c r="FZ52" s="161"/>
      <c r="GA52" s="163"/>
      <c r="GB52" s="164"/>
      <c r="GC52" s="159"/>
      <c r="GD52" s="159"/>
      <c r="GE52" s="159"/>
      <c r="GF52" s="160"/>
      <c r="GG52" s="161"/>
      <c r="GH52" s="162"/>
      <c r="GI52" s="161"/>
      <c r="GJ52" s="163"/>
      <c r="GK52" s="164"/>
      <c r="GL52" s="159"/>
      <c r="GM52" s="159"/>
      <c r="GN52" s="159"/>
      <c r="GO52" s="160"/>
      <c r="GP52" s="161"/>
      <c r="GQ52" s="162"/>
      <c r="GR52" s="161"/>
      <c r="GS52" s="163"/>
      <c r="GT52" s="164"/>
      <c r="GU52" s="165"/>
      <c r="GV52" s="136"/>
      <c r="GW52" s="100"/>
      <c r="GX52" s="114"/>
      <c r="GY52" s="114"/>
      <c r="GZ52" s="521"/>
      <c r="HA52" s="93"/>
      <c r="HB52" s="116"/>
      <c r="HC52" s="116"/>
    </row>
    <row r="53" spans="1:211" x14ac:dyDescent="0.25">
      <c r="B53" s="116"/>
      <c r="C53" s="116"/>
      <c r="D53" s="41"/>
      <c r="E53" s="42"/>
      <c r="F53" s="43"/>
      <c r="G53" s="44"/>
      <c r="H53" s="45"/>
      <c r="I53" s="46"/>
      <c r="J53" s="155"/>
      <c r="K53" s="494"/>
      <c r="L53" s="713"/>
      <c r="M53" s="105"/>
      <c r="N53" s="87"/>
      <c r="O53" s="88"/>
      <c r="P53" s="106"/>
      <c r="Q53" s="150">
        <f t="shared" si="0"/>
        <v>0</v>
      </c>
      <c r="R53" s="172"/>
      <c r="S53" s="99"/>
      <c r="T53" s="99"/>
      <c r="U53" s="45">
        <f t="shared" si="2"/>
        <v>0</v>
      </c>
      <c r="V53" s="157"/>
      <c r="W53" s="158"/>
      <c r="X53" s="167"/>
      <c r="Y53" s="159"/>
      <c r="Z53" s="160"/>
      <c r="AA53" s="161"/>
      <c r="AB53" s="162"/>
      <c r="AC53" s="161"/>
      <c r="AD53" s="163"/>
      <c r="AE53" s="164"/>
      <c r="AF53" s="159"/>
      <c r="AG53" s="159"/>
      <c r="AH53" s="159"/>
      <c r="AI53" s="160"/>
      <c r="AJ53" s="161"/>
      <c r="AK53" s="162"/>
      <c r="AL53" s="161"/>
      <c r="AM53" s="163"/>
      <c r="AN53" s="164"/>
      <c r="AO53" s="159"/>
      <c r="AP53" s="159"/>
      <c r="AQ53" s="159"/>
      <c r="AR53" s="160"/>
      <c r="AS53" s="161"/>
      <c r="AT53" s="162"/>
      <c r="AU53" s="161"/>
      <c r="AV53" s="163"/>
      <c r="AW53" s="164"/>
      <c r="AX53" s="159"/>
      <c r="AY53" s="159"/>
      <c r="AZ53" s="159"/>
      <c r="BA53" s="160"/>
      <c r="BB53" s="161"/>
      <c r="BC53" s="162"/>
      <c r="BD53" s="161"/>
      <c r="BE53" s="163"/>
      <c r="BF53" s="164"/>
      <c r="BG53" s="159"/>
      <c r="BH53" s="159"/>
      <c r="BI53" s="159"/>
      <c r="BJ53" s="160"/>
      <c r="BK53" s="161"/>
      <c r="BL53" s="162"/>
      <c r="BM53" s="161"/>
      <c r="BN53" s="163"/>
      <c r="BO53" s="164"/>
      <c r="BP53" s="159"/>
      <c r="BQ53" s="159"/>
      <c r="BR53" s="159"/>
      <c r="BS53" s="160"/>
      <c r="BT53" s="161"/>
      <c r="BU53" s="162"/>
      <c r="BV53" s="161"/>
      <c r="BW53" s="163"/>
      <c r="BX53" s="164"/>
      <c r="BY53" s="159"/>
      <c r="BZ53" s="159"/>
      <c r="CA53" s="159"/>
      <c r="CB53" s="160"/>
      <c r="CC53" s="161"/>
      <c r="CD53" s="162"/>
      <c r="CE53" s="161"/>
      <c r="CF53" s="163"/>
      <c r="CG53" s="164"/>
      <c r="CH53" s="159"/>
      <c r="CI53" s="159"/>
      <c r="CJ53" s="159"/>
      <c r="CK53" s="160"/>
      <c r="CL53" s="161"/>
      <c r="CM53" s="162"/>
      <c r="CN53" s="161"/>
      <c r="CO53" s="163"/>
      <c r="CP53" s="164"/>
      <c r="CQ53" s="159"/>
      <c r="CR53" s="159"/>
      <c r="CS53" s="159"/>
      <c r="CT53" s="160"/>
      <c r="CU53" s="161"/>
      <c r="CV53" s="162"/>
      <c r="CW53" s="161"/>
      <c r="CX53" s="163"/>
      <c r="CY53" s="164"/>
      <c r="CZ53" s="159"/>
      <c r="DA53" s="159"/>
      <c r="DB53" s="159"/>
      <c r="DC53" s="160"/>
      <c r="DD53" s="161"/>
      <c r="DE53" s="162"/>
      <c r="DF53" s="161"/>
      <c r="DG53" s="163"/>
      <c r="DH53" s="164"/>
      <c r="DI53" s="159"/>
      <c r="DJ53" s="159"/>
      <c r="DK53" s="159"/>
      <c r="DL53" s="160"/>
      <c r="DM53" s="161"/>
      <c r="DN53" s="162"/>
      <c r="DO53" s="161"/>
      <c r="DP53" s="163"/>
      <c r="DQ53" s="164"/>
      <c r="DR53" s="159"/>
      <c r="DS53" s="159"/>
      <c r="DT53" s="159"/>
      <c r="DU53" s="160"/>
      <c r="DV53" s="161"/>
      <c r="DW53" s="162"/>
      <c r="DX53" s="161"/>
      <c r="DY53" s="163"/>
      <c r="DZ53" s="164"/>
      <c r="EA53" s="159"/>
      <c r="EB53" s="159"/>
      <c r="EC53" s="159"/>
      <c r="ED53" s="160"/>
      <c r="EE53" s="161"/>
      <c r="EF53" s="162"/>
      <c r="EG53" s="161"/>
      <c r="EH53" s="163"/>
      <c r="EI53" s="164"/>
      <c r="EJ53" s="159"/>
      <c r="EK53" s="159"/>
      <c r="EL53" s="159"/>
      <c r="EM53" s="160"/>
      <c r="EN53" s="161"/>
      <c r="EO53" s="162"/>
      <c r="EP53" s="161"/>
      <c r="EQ53" s="163"/>
      <c r="ER53" s="164"/>
      <c r="ES53" s="159"/>
      <c r="ET53" s="159"/>
      <c r="EU53" s="159"/>
      <c r="EV53" s="160"/>
      <c r="EW53" s="161"/>
      <c r="EX53" s="162"/>
      <c r="EY53" s="161"/>
      <c r="EZ53" s="163"/>
      <c r="FA53" s="164"/>
      <c r="FB53" s="159"/>
      <c r="FC53" s="159"/>
      <c r="FD53" s="159"/>
      <c r="FE53" s="160"/>
      <c r="FF53" s="161"/>
      <c r="FG53" s="162"/>
      <c r="FH53" s="161"/>
      <c r="FI53" s="163"/>
      <c r="FJ53" s="164"/>
      <c r="FK53" s="159"/>
      <c r="FL53" s="159"/>
      <c r="FM53" s="159"/>
      <c r="FN53" s="160"/>
      <c r="FO53" s="161"/>
      <c r="FP53" s="162"/>
      <c r="FQ53" s="161"/>
      <c r="FR53" s="163"/>
      <c r="FS53" s="164"/>
      <c r="FT53" s="159"/>
      <c r="FU53" s="159"/>
      <c r="FV53" s="159"/>
      <c r="FW53" s="160"/>
      <c r="FX53" s="161"/>
      <c r="FY53" s="162"/>
      <c r="FZ53" s="161"/>
      <c r="GA53" s="163"/>
      <c r="GB53" s="164"/>
      <c r="GC53" s="159"/>
      <c r="GD53" s="159"/>
      <c r="GE53" s="159"/>
      <c r="GF53" s="160"/>
      <c r="GG53" s="161"/>
      <c r="GH53" s="162"/>
      <c r="GI53" s="161"/>
      <c r="GJ53" s="163"/>
      <c r="GK53" s="164"/>
      <c r="GL53" s="159"/>
      <c r="GM53" s="159"/>
      <c r="GN53" s="159"/>
      <c r="GO53" s="160"/>
      <c r="GP53" s="161"/>
      <c r="GQ53" s="162"/>
      <c r="GR53" s="161"/>
      <c r="GS53" s="163"/>
      <c r="GT53" s="164"/>
      <c r="GU53" s="165"/>
      <c r="GV53" s="136"/>
      <c r="GW53" s="100"/>
      <c r="GX53" s="114"/>
      <c r="GY53" s="114"/>
      <c r="GZ53" s="217"/>
      <c r="HA53" s="93"/>
      <c r="HB53" s="116"/>
      <c r="HC53" s="116"/>
    </row>
    <row r="54" spans="1:211" ht="18.75" x14ac:dyDescent="0.3">
      <c r="B54" s="116"/>
      <c r="C54" s="116"/>
      <c r="D54" s="41"/>
      <c r="E54" s="42"/>
      <c r="F54" s="43"/>
      <c r="G54" s="44"/>
      <c r="H54" s="45"/>
      <c r="I54" s="46"/>
      <c r="J54" s="104"/>
      <c r="K54" s="498"/>
      <c r="L54" s="713"/>
      <c r="M54" s="499"/>
      <c r="N54" s="87"/>
      <c r="O54" s="173"/>
      <c r="P54" s="106"/>
      <c r="Q54" s="150">
        <f t="shared" si="0"/>
        <v>0</v>
      </c>
      <c r="R54" s="485"/>
      <c r="S54" s="486"/>
      <c r="T54" s="174"/>
      <c r="U54" s="458">
        <f>R54*P54+7.35</f>
        <v>7.35</v>
      </c>
      <c r="V54" s="685"/>
      <c r="W54" s="686"/>
      <c r="X54" s="175"/>
      <c r="Y54" s="159"/>
      <c r="Z54" s="160"/>
      <c r="AA54" s="161"/>
      <c r="AB54" s="162"/>
      <c r="AC54" s="161"/>
      <c r="AD54" s="163"/>
      <c r="AE54" s="164"/>
      <c r="AF54" s="159"/>
      <c r="AG54" s="159"/>
      <c r="AH54" s="159"/>
      <c r="AI54" s="160"/>
      <c r="AJ54" s="161"/>
      <c r="AK54" s="162"/>
      <c r="AL54" s="161"/>
      <c r="AM54" s="163"/>
      <c r="AN54" s="164"/>
      <c r="AO54" s="159"/>
      <c r="AP54" s="159"/>
      <c r="AQ54" s="159"/>
      <c r="AR54" s="160"/>
      <c r="AS54" s="161"/>
      <c r="AT54" s="162"/>
      <c r="AU54" s="161"/>
      <c r="AV54" s="163"/>
      <c r="AW54" s="164"/>
      <c r="AX54" s="159"/>
      <c r="AY54" s="159"/>
      <c r="AZ54" s="159"/>
      <c r="BA54" s="160"/>
      <c r="BB54" s="161"/>
      <c r="BC54" s="162"/>
      <c r="BD54" s="161"/>
      <c r="BE54" s="163"/>
      <c r="BF54" s="164"/>
      <c r="BG54" s="159"/>
      <c r="BH54" s="159"/>
      <c r="BI54" s="159"/>
      <c r="BJ54" s="160"/>
      <c r="BK54" s="161"/>
      <c r="BL54" s="162"/>
      <c r="BM54" s="161"/>
      <c r="BN54" s="163"/>
      <c r="BO54" s="164"/>
      <c r="BP54" s="159"/>
      <c r="BQ54" s="159"/>
      <c r="BR54" s="159"/>
      <c r="BS54" s="160"/>
      <c r="BT54" s="161"/>
      <c r="BU54" s="162"/>
      <c r="BV54" s="161"/>
      <c r="BW54" s="163"/>
      <c r="BX54" s="164"/>
      <c r="BY54" s="159"/>
      <c r="BZ54" s="159"/>
      <c r="CA54" s="159"/>
      <c r="CB54" s="160"/>
      <c r="CC54" s="161"/>
      <c r="CD54" s="162"/>
      <c r="CE54" s="161"/>
      <c r="CF54" s="163"/>
      <c r="CG54" s="164"/>
      <c r="CH54" s="159"/>
      <c r="CI54" s="159"/>
      <c r="CJ54" s="159"/>
      <c r="CK54" s="160"/>
      <c r="CL54" s="161"/>
      <c r="CM54" s="162"/>
      <c r="CN54" s="161"/>
      <c r="CO54" s="163"/>
      <c r="CP54" s="164"/>
      <c r="CQ54" s="159"/>
      <c r="CR54" s="159"/>
      <c r="CS54" s="159"/>
      <c r="CT54" s="160"/>
      <c r="CU54" s="161"/>
      <c r="CV54" s="162"/>
      <c r="CW54" s="161"/>
      <c r="CX54" s="163"/>
      <c r="CY54" s="164"/>
      <c r="CZ54" s="159"/>
      <c r="DA54" s="159"/>
      <c r="DB54" s="159"/>
      <c r="DC54" s="160"/>
      <c r="DD54" s="161"/>
      <c r="DE54" s="162"/>
      <c r="DF54" s="161"/>
      <c r="DG54" s="163"/>
      <c r="DH54" s="164"/>
      <c r="DI54" s="159"/>
      <c r="DJ54" s="159"/>
      <c r="DK54" s="159"/>
      <c r="DL54" s="160"/>
      <c r="DM54" s="161"/>
      <c r="DN54" s="162"/>
      <c r="DO54" s="161"/>
      <c r="DP54" s="163"/>
      <c r="DQ54" s="164"/>
      <c r="DR54" s="159"/>
      <c r="DS54" s="159"/>
      <c r="DT54" s="159"/>
      <c r="DU54" s="160"/>
      <c r="DV54" s="161"/>
      <c r="DW54" s="162"/>
      <c r="DX54" s="161"/>
      <c r="DY54" s="163"/>
      <c r="DZ54" s="164"/>
      <c r="EA54" s="159"/>
      <c r="EB54" s="159"/>
      <c r="EC54" s="159"/>
      <c r="ED54" s="160"/>
      <c r="EE54" s="161"/>
      <c r="EF54" s="162"/>
      <c r="EG54" s="161"/>
      <c r="EH54" s="163"/>
      <c r="EI54" s="164"/>
      <c r="EJ54" s="159"/>
      <c r="EK54" s="159"/>
      <c r="EL54" s="159"/>
      <c r="EM54" s="160"/>
      <c r="EN54" s="161"/>
      <c r="EO54" s="162"/>
      <c r="EP54" s="161"/>
      <c r="EQ54" s="163"/>
      <c r="ER54" s="164"/>
      <c r="ES54" s="159"/>
      <c r="ET54" s="159"/>
      <c r="EU54" s="159"/>
      <c r="EV54" s="160"/>
      <c r="EW54" s="161"/>
      <c r="EX54" s="162"/>
      <c r="EY54" s="161"/>
      <c r="EZ54" s="163"/>
      <c r="FA54" s="164"/>
      <c r="FB54" s="159"/>
      <c r="FC54" s="159"/>
      <c r="FD54" s="159"/>
      <c r="FE54" s="160"/>
      <c r="FF54" s="161"/>
      <c r="FG54" s="162"/>
      <c r="FH54" s="161"/>
      <c r="FI54" s="163"/>
      <c r="FJ54" s="164"/>
      <c r="FK54" s="159"/>
      <c r="FL54" s="159"/>
      <c r="FM54" s="159"/>
      <c r="FN54" s="160"/>
      <c r="FO54" s="161"/>
      <c r="FP54" s="162"/>
      <c r="FQ54" s="161"/>
      <c r="FR54" s="163"/>
      <c r="FS54" s="164"/>
      <c r="FT54" s="159"/>
      <c r="FU54" s="159"/>
      <c r="FV54" s="159"/>
      <c r="FW54" s="160"/>
      <c r="FX54" s="161"/>
      <c r="FY54" s="162"/>
      <c r="FZ54" s="161"/>
      <c r="GA54" s="163"/>
      <c r="GB54" s="164"/>
      <c r="GC54" s="159"/>
      <c r="GD54" s="159"/>
      <c r="GE54" s="159"/>
      <c r="GF54" s="160"/>
      <c r="GG54" s="161"/>
      <c r="GH54" s="162"/>
      <c r="GI54" s="161"/>
      <c r="GJ54" s="163"/>
      <c r="GK54" s="164"/>
      <c r="GL54" s="159"/>
      <c r="GM54" s="159"/>
      <c r="GN54" s="159"/>
      <c r="GO54" s="160"/>
      <c r="GP54" s="161"/>
      <c r="GQ54" s="162"/>
      <c r="GR54" s="161"/>
      <c r="GS54" s="163"/>
      <c r="GT54" s="164"/>
      <c r="GU54" s="176"/>
      <c r="GV54" s="136"/>
      <c r="GW54" s="122"/>
      <c r="GX54" s="114"/>
      <c r="GY54" s="114"/>
      <c r="GZ54" s="217"/>
      <c r="HA54" s="93"/>
      <c r="HB54" s="116"/>
      <c r="HC54" s="116"/>
    </row>
    <row r="55" spans="1:211" x14ac:dyDescent="0.25">
      <c r="B55" s="116"/>
      <c r="C55" s="116"/>
      <c r="D55" s="41"/>
      <c r="E55" s="42"/>
      <c r="F55" s="43"/>
      <c r="G55" s="44"/>
      <c r="H55" s="45"/>
      <c r="I55" s="46"/>
      <c r="J55" s="104"/>
      <c r="K55" s="494"/>
      <c r="L55" s="716"/>
      <c r="M55" s="105"/>
      <c r="N55" s="87"/>
      <c r="O55" s="88"/>
      <c r="P55" s="106"/>
      <c r="Q55" s="150">
        <f t="shared" si="0"/>
        <v>0</v>
      </c>
      <c r="R55" s="166"/>
      <c r="S55" s="166"/>
      <c r="T55" s="126"/>
      <c r="U55" s="45">
        <f t="shared" si="2"/>
        <v>0</v>
      </c>
      <c r="V55" s="153"/>
      <c r="W55" s="148"/>
      <c r="X55" s="178"/>
      <c r="Y55" s="111"/>
      <c r="Z55" s="110"/>
      <c r="AA55" s="130"/>
      <c r="AB55" s="131"/>
      <c r="AC55" s="130"/>
      <c r="AD55" s="132"/>
      <c r="AE55" s="133"/>
      <c r="AF55" s="111"/>
      <c r="AG55" s="111"/>
      <c r="AH55" s="111"/>
      <c r="AI55" s="110"/>
      <c r="AJ55" s="130"/>
      <c r="AK55" s="131"/>
      <c r="AL55" s="130"/>
      <c r="AM55" s="132"/>
      <c r="AN55" s="133"/>
      <c r="AO55" s="111"/>
      <c r="AP55" s="111"/>
      <c r="AQ55" s="111"/>
      <c r="AR55" s="110"/>
      <c r="AS55" s="130"/>
      <c r="AT55" s="131"/>
      <c r="AU55" s="130"/>
      <c r="AV55" s="132"/>
      <c r="AW55" s="133"/>
      <c r="AX55" s="111"/>
      <c r="AY55" s="111"/>
      <c r="AZ55" s="111"/>
      <c r="BA55" s="110"/>
      <c r="BB55" s="130"/>
      <c r="BC55" s="131"/>
      <c r="BD55" s="130"/>
      <c r="BE55" s="132"/>
      <c r="BF55" s="133"/>
      <c r="BG55" s="111"/>
      <c r="BH55" s="111"/>
      <c r="BI55" s="111"/>
      <c r="BJ55" s="110"/>
      <c r="BK55" s="130"/>
      <c r="BL55" s="131"/>
      <c r="BM55" s="130"/>
      <c r="BN55" s="132"/>
      <c r="BO55" s="133"/>
      <c r="BP55" s="111"/>
      <c r="BQ55" s="111"/>
      <c r="BR55" s="111"/>
      <c r="BS55" s="110"/>
      <c r="BT55" s="130"/>
      <c r="BU55" s="131"/>
      <c r="BV55" s="130"/>
      <c r="BW55" s="132"/>
      <c r="BX55" s="133"/>
      <c r="BY55" s="111"/>
      <c r="BZ55" s="111"/>
      <c r="CA55" s="111"/>
      <c r="CB55" s="110"/>
      <c r="CC55" s="130"/>
      <c r="CD55" s="131"/>
      <c r="CE55" s="130"/>
      <c r="CF55" s="132"/>
      <c r="CG55" s="133"/>
      <c r="CH55" s="111"/>
      <c r="CI55" s="111"/>
      <c r="CJ55" s="111"/>
      <c r="CK55" s="110"/>
      <c r="CL55" s="130"/>
      <c r="CM55" s="131"/>
      <c r="CN55" s="130"/>
      <c r="CO55" s="132"/>
      <c r="CP55" s="133"/>
      <c r="CQ55" s="111"/>
      <c r="CR55" s="111"/>
      <c r="CS55" s="111"/>
      <c r="CT55" s="110"/>
      <c r="CU55" s="130"/>
      <c r="CV55" s="131"/>
      <c r="CW55" s="130"/>
      <c r="CX55" s="132"/>
      <c r="CY55" s="133"/>
      <c r="CZ55" s="111"/>
      <c r="DA55" s="111"/>
      <c r="DB55" s="111"/>
      <c r="DC55" s="110"/>
      <c r="DD55" s="130"/>
      <c r="DE55" s="131"/>
      <c r="DF55" s="130"/>
      <c r="DG55" s="132"/>
      <c r="DH55" s="133"/>
      <c r="DI55" s="111"/>
      <c r="DJ55" s="111"/>
      <c r="DK55" s="111"/>
      <c r="DL55" s="110"/>
      <c r="DM55" s="130"/>
      <c r="DN55" s="131"/>
      <c r="DO55" s="130"/>
      <c r="DP55" s="132"/>
      <c r="DQ55" s="133"/>
      <c r="DR55" s="111"/>
      <c r="DS55" s="111"/>
      <c r="DT55" s="111"/>
      <c r="DU55" s="110"/>
      <c r="DV55" s="130"/>
      <c r="DW55" s="131"/>
      <c r="DX55" s="130"/>
      <c r="DY55" s="132"/>
      <c r="DZ55" s="133"/>
      <c r="EA55" s="111"/>
      <c r="EB55" s="111"/>
      <c r="EC55" s="111"/>
      <c r="ED55" s="110"/>
      <c r="EE55" s="130"/>
      <c r="EF55" s="131"/>
      <c r="EG55" s="130"/>
      <c r="EH55" s="132"/>
      <c r="EI55" s="133"/>
      <c r="EJ55" s="111"/>
      <c r="EK55" s="111"/>
      <c r="EL55" s="111"/>
      <c r="EM55" s="110"/>
      <c r="EN55" s="130"/>
      <c r="EO55" s="131"/>
      <c r="EP55" s="130"/>
      <c r="EQ55" s="132"/>
      <c r="ER55" s="133"/>
      <c r="ES55" s="111"/>
      <c r="ET55" s="111"/>
      <c r="EU55" s="111"/>
      <c r="EV55" s="110"/>
      <c r="EW55" s="130"/>
      <c r="EX55" s="131"/>
      <c r="EY55" s="130"/>
      <c r="EZ55" s="132"/>
      <c r="FA55" s="133"/>
      <c r="FB55" s="111"/>
      <c r="FC55" s="111"/>
      <c r="FD55" s="111"/>
      <c r="FE55" s="110"/>
      <c r="FF55" s="130"/>
      <c r="FG55" s="131"/>
      <c r="FH55" s="130"/>
      <c r="FI55" s="132"/>
      <c r="FJ55" s="133"/>
      <c r="FK55" s="111"/>
      <c r="FL55" s="111"/>
      <c r="FM55" s="111"/>
      <c r="FN55" s="110"/>
      <c r="FO55" s="130"/>
      <c r="FP55" s="131"/>
      <c r="FQ55" s="130"/>
      <c r="FR55" s="132"/>
      <c r="FS55" s="133"/>
      <c r="FT55" s="111"/>
      <c r="FU55" s="111"/>
      <c r="FV55" s="111"/>
      <c r="FW55" s="110"/>
      <c r="FX55" s="130"/>
      <c r="FY55" s="131"/>
      <c r="FZ55" s="130"/>
      <c r="GA55" s="132"/>
      <c r="GB55" s="133"/>
      <c r="GC55" s="111"/>
      <c r="GD55" s="111"/>
      <c r="GE55" s="111"/>
      <c r="GF55" s="110"/>
      <c r="GG55" s="130"/>
      <c r="GH55" s="131"/>
      <c r="GI55" s="130"/>
      <c r="GJ55" s="132"/>
      <c r="GK55" s="133"/>
      <c r="GL55" s="111"/>
      <c r="GM55" s="111"/>
      <c r="GN55" s="111"/>
      <c r="GO55" s="110"/>
      <c r="GP55" s="130"/>
      <c r="GQ55" s="131"/>
      <c r="GR55" s="130"/>
      <c r="GS55" s="132"/>
      <c r="GT55" s="133"/>
      <c r="GU55" s="135"/>
      <c r="GV55" s="136"/>
      <c r="GW55" s="100"/>
      <c r="GX55" s="114"/>
      <c r="GY55" s="114"/>
      <c r="GZ55" s="217"/>
      <c r="HA55" s="93"/>
      <c r="HB55" s="116"/>
      <c r="HC55" s="116"/>
    </row>
    <row r="56" spans="1:211" x14ac:dyDescent="0.25">
      <c r="B56" s="116"/>
      <c r="C56" s="116"/>
      <c r="D56" s="41"/>
      <c r="E56" s="42"/>
      <c r="F56" s="43"/>
      <c r="G56" s="44"/>
      <c r="H56" s="45"/>
      <c r="I56" s="46"/>
      <c r="J56" s="104"/>
      <c r="K56" s="494"/>
      <c r="L56" s="716"/>
      <c r="M56" s="105"/>
      <c r="N56" s="87"/>
      <c r="O56" s="88"/>
      <c r="P56" s="106"/>
      <c r="Q56" s="150">
        <f t="shared" si="0"/>
        <v>0</v>
      </c>
      <c r="R56" s="99"/>
      <c r="S56" s="179"/>
      <c r="T56" s="166"/>
      <c r="U56" s="45">
        <f t="shared" si="2"/>
        <v>0</v>
      </c>
      <c r="V56" s="157"/>
      <c r="W56" s="158"/>
      <c r="X56" s="180"/>
      <c r="Y56" s="159"/>
      <c r="Z56" s="160"/>
      <c r="AA56" s="161"/>
      <c r="AB56" s="162"/>
      <c r="AC56" s="161"/>
      <c r="AD56" s="163"/>
      <c r="AE56" s="164"/>
      <c r="AF56" s="159"/>
      <c r="AG56" s="159"/>
      <c r="AH56" s="159"/>
      <c r="AI56" s="160"/>
      <c r="AJ56" s="161"/>
      <c r="AK56" s="162"/>
      <c r="AL56" s="161"/>
      <c r="AM56" s="163"/>
      <c r="AN56" s="164"/>
      <c r="AO56" s="159"/>
      <c r="AP56" s="159"/>
      <c r="AQ56" s="159"/>
      <c r="AR56" s="160"/>
      <c r="AS56" s="161"/>
      <c r="AT56" s="162"/>
      <c r="AU56" s="161"/>
      <c r="AV56" s="163"/>
      <c r="AW56" s="164"/>
      <c r="AX56" s="159"/>
      <c r="AY56" s="159"/>
      <c r="AZ56" s="159"/>
      <c r="BA56" s="160"/>
      <c r="BB56" s="161"/>
      <c r="BC56" s="162"/>
      <c r="BD56" s="161"/>
      <c r="BE56" s="163"/>
      <c r="BF56" s="164"/>
      <c r="BG56" s="159"/>
      <c r="BH56" s="159"/>
      <c r="BI56" s="159"/>
      <c r="BJ56" s="160"/>
      <c r="BK56" s="161"/>
      <c r="BL56" s="162"/>
      <c r="BM56" s="161"/>
      <c r="BN56" s="163"/>
      <c r="BO56" s="164"/>
      <c r="BP56" s="159"/>
      <c r="BQ56" s="159"/>
      <c r="BR56" s="159"/>
      <c r="BS56" s="160"/>
      <c r="BT56" s="161"/>
      <c r="BU56" s="162"/>
      <c r="BV56" s="161"/>
      <c r="BW56" s="163"/>
      <c r="BX56" s="164"/>
      <c r="BY56" s="159"/>
      <c r="BZ56" s="159"/>
      <c r="CA56" s="159"/>
      <c r="CB56" s="160"/>
      <c r="CC56" s="161"/>
      <c r="CD56" s="162"/>
      <c r="CE56" s="161"/>
      <c r="CF56" s="163"/>
      <c r="CG56" s="164"/>
      <c r="CH56" s="159"/>
      <c r="CI56" s="159"/>
      <c r="CJ56" s="159"/>
      <c r="CK56" s="160"/>
      <c r="CL56" s="161"/>
      <c r="CM56" s="162"/>
      <c r="CN56" s="161"/>
      <c r="CO56" s="163"/>
      <c r="CP56" s="164"/>
      <c r="CQ56" s="159"/>
      <c r="CR56" s="159"/>
      <c r="CS56" s="159"/>
      <c r="CT56" s="160"/>
      <c r="CU56" s="161"/>
      <c r="CV56" s="162"/>
      <c r="CW56" s="161"/>
      <c r="CX56" s="163"/>
      <c r="CY56" s="164"/>
      <c r="CZ56" s="159"/>
      <c r="DA56" s="159"/>
      <c r="DB56" s="159"/>
      <c r="DC56" s="160"/>
      <c r="DD56" s="161"/>
      <c r="DE56" s="162"/>
      <c r="DF56" s="161"/>
      <c r="DG56" s="163"/>
      <c r="DH56" s="164"/>
      <c r="DI56" s="159"/>
      <c r="DJ56" s="159"/>
      <c r="DK56" s="159"/>
      <c r="DL56" s="160"/>
      <c r="DM56" s="161"/>
      <c r="DN56" s="162"/>
      <c r="DO56" s="161"/>
      <c r="DP56" s="163"/>
      <c r="DQ56" s="164"/>
      <c r="DR56" s="159"/>
      <c r="DS56" s="159"/>
      <c r="DT56" s="159"/>
      <c r="DU56" s="160"/>
      <c r="DV56" s="161"/>
      <c r="DW56" s="162"/>
      <c r="DX56" s="161"/>
      <c r="DY56" s="163"/>
      <c r="DZ56" s="164"/>
      <c r="EA56" s="159"/>
      <c r="EB56" s="159"/>
      <c r="EC56" s="159"/>
      <c r="ED56" s="160"/>
      <c r="EE56" s="161"/>
      <c r="EF56" s="162"/>
      <c r="EG56" s="161"/>
      <c r="EH56" s="163"/>
      <c r="EI56" s="164"/>
      <c r="EJ56" s="159"/>
      <c r="EK56" s="159"/>
      <c r="EL56" s="159"/>
      <c r="EM56" s="160"/>
      <c r="EN56" s="161"/>
      <c r="EO56" s="162"/>
      <c r="EP56" s="161"/>
      <c r="EQ56" s="163"/>
      <c r="ER56" s="164"/>
      <c r="ES56" s="159"/>
      <c r="ET56" s="159"/>
      <c r="EU56" s="159"/>
      <c r="EV56" s="160"/>
      <c r="EW56" s="161"/>
      <c r="EX56" s="162"/>
      <c r="EY56" s="161"/>
      <c r="EZ56" s="163"/>
      <c r="FA56" s="164"/>
      <c r="FB56" s="159"/>
      <c r="FC56" s="159"/>
      <c r="FD56" s="159"/>
      <c r="FE56" s="160"/>
      <c r="FF56" s="161"/>
      <c r="FG56" s="162"/>
      <c r="FH56" s="161"/>
      <c r="FI56" s="163"/>
      <c r="FJ56" s="164"/>
      <c r="FK56" s="159"/>
      <c r="FL56" s="159"/>
      <c r="FM56" s="159"/>
      <c r="FN56" s="160"/>
      <c r="FO56" s="161"/>
      <c r="FP56" s="162"/>
      <c r="FQ56" s="161"/>
      <c r="FR56" s="163"/>
      <c r="FS56" s="164"/>
      <c r="FT56" s="159"/>
      <c r="FU56" s="159"/>
      <c r="FV56" s="159"/>
      <c r="FW56" s="160"/>
      <c r="FX56" s="161"/>
      <c r="FY56" s="162"/>
      <c r="FZ56" s="161"/>
      <c r="GA56" s="163"/>
      <c r="GB56" s="164"/>
      <c r="GC56" s="159"/>
      <c r="GD56" s="159"/>
      <c r="GE56" s="159"/>
      <c r="GF56" s="160"/>
      <c r="GG56" s="161"/>
      <c r="GH56" s="162"/>
      <c r="GI56" s="161"/>
      <c r="GJ56" s="163"/>
      <c r="GK56" s="164"/>
      <c r="GL56" s="159"/>
      <c r="GM56" s="159"/>
      <c r="GN56" s="159"/>
      <c r="GO56" s="160"/>
      <c r="GP56" s="161"/>
      <c r="GQ56" s="162"/>
      <c r="GR56" s="161"/>
      <c r="GS56" s="163"/>
      <c r="GT56" s="164"/>
      <c r="GU56" s="176"/>
      <c r="GV56" s="136"/>
      <c r="GW56" s="100"/>
      <c r="GX56" s="114"/>
      <c r="GY56" s="114"/>
      <c r="GZ56" s="217"/>
      <c r="HA56" s="93"/>
      <c r="HB56" s="116"/>
      <c r="HC56" s="116"/>
    </row>
    <row r="57" spans="1:211" x14ac:dyDescent="0.25">
      <c r="B57" s="116"/>
      <c r="C57" s="116"/>
      <c r="D57" s="41"/>
      <c r="E57" s="42"/>
      <c r="F57" s="43"/>
      <c r="G57" s="44"/>
      <c r="H57" s="45"/>
      <c r="I57" s="46"/>
      <c r="J57" s="104"/>
      <c r="K57" s="494"/>
      <c r="L57" s="716"/>
      <c r="M57" s="105"/>
      <c r="N57" s="87"/>
      <c r="O57" s="88"/>
      <c r="P57" s="106"/>
      <c r="Q57" s="150">
        <f t="shared" si="0"/>
        <v>0</v>
      </c>
      <c r="R57" s="99"/>
      <c r="S57" s="179"/>
      <c r="T57" s="181"/>
      <c r="U57" s="45">
        <f t="shared" si="2"/>
        <v>0</v>
      </c>
      <c r="V57" s="157"/>
      <c r="W57" s="158"/>
      <c r="X57" s="180"/>
      <c r="Y57" s="159"/>
      <c r="Z57" s="160"/>
      <c r="AA57" s="161"/>
      <c r="AB57" s="162"/>
      <c r="AC57" s="161"/>
      <c r="AD57" s="163"/>
      <c r="AE57" s="164"/>
      <c r="AF57" s="159"/>
      <c r="AG57" s="159"/>
      <c r="AH57" s="159"/>
      <c r="AI57" s="160"/>
      <c r="AJ57" s="161"/>
      <c r="AK57" s="162"/>
      <c r="AL57" s="161"/>
      <c r="AM57" s="163"/>
      <c r="AN57" s="164"/>
      <c r="AO57" s="159"/>
      <c r="AP57" s="159"/>
      <c r="AQ57" s="159"/>
      <c r="AR57" s="160"/>
      <c r="AS57" s="161"/>
      <c r="AT57" s="162"/>
      <c r="AU57" s="161"/>
      <c r="AV57" s="163"/>
      <c r="AW57" s="164"/>
      <c r="AX57" s="159"/>
      <c r="AY57" s="159"/>
      <c r="AZ57" s="159"/>
      <c r="BA57" s="160"/>
      <c r="BB57" s="161"/>
      <c r="BC57" s="162"/>
      <c r="BD57" s="161"/>
      <c r="BE57" s="163"/>
      <c r="BF57" s="164"/>
      <c r="BG57" s="159"/>
      <c r="BH57" s="159"/>
      <c r="BI57" s="159"/>
      <c r="BJ57" s="160"/>
      <c r="BK57" s="161"/>
      <c r="BL57" s="162"/>
      <c r="BM57" s="161"/>
      <c r="BN57" s="163"/>
      <c r="BO57" s="164"/>
      <c r="BP57" s="159"/>
      <c r="BQ57" s="159"/>
      <c r="BR57" s="159"/>
      <c r="BS57" s="160"/>
      <c r="BT57" s="161"/>
      <c r="BU57" s="162"/>
      <c r="BV57" s="161"/>
      <c r="BW57" s="163"/>
      <c r="BX57" s="164"/>
      <c r="BY57" s="159"/>
      <c r="BZ57" s="159"/>
      <c r="CA57" s="159"/>
      <c r="CB57" s="160"/>
      <c r="CC57" s="161"/>
      <c r="CD57" s="162"/>
      <c r="CE57" s="161"/>
      <c r="CF57" s="163"/>
      <c r="CG57" s="164"/>
      <c r="CH57" s="159"/>
      <c r="CI57" s="159"/>
      <c r="CJ57" s="159"/>
      <c r="CK57" s="160"/>
      <c r="CL57" s="161"/>
      <c r="CM57" s="162"/>
      <c r="CN57" s="161"/>
      <c r="CO57" s="163"/>
      <c r="CP57" s="164"/>
      <c r="CQ57" s="159"/>
      <c r="CR57" s="159"/>
      <c r="CS57" s="159"/>
      <c r="CT57" s="160"/>
      <c r="CU57" s="161"/>
      <c r="CV57" s="162"/>
      <c r="CW57" s="161"/>
      <c r="CX57" s="163"/>
      <c r="CY57" s="164"/>
      <c r="CZ57" s="159"/>
      <c r="DA57" s="159"/>
      <c r="DB57" s="159"/>
      <c r="DC57" s="160"/>
      <c r="DD57" s="161"/>
      <c r="DE57" s="162"/>
      <c r="DF57" s="161"/>
      <c r="DG57" s="163"/>
      <c r="DH57" s="164"/>
      <c r="DI57" s="159"/>
      <c r="DJ57" s="159"/>
      <c r="DK57" s="159"/>
      <c r="DL57" s="160"/>
      <c r="DM57" s="161"/>
      <c r="DN57" s="162"/>
      <c r="DO57" s="161"/>
      <c r="DP57" s="163"/>
      <c r="DQ57" s="164"/>
      <c r="DR57" s="159"/>
      <c r="DS57" s="159"/>
      <c r="DT57" s="159"/>
      <c r="DU57" s="160"/>
      <c r="DV57" s="161"/>
      <c r="DW57" s="162"/>
      <c r="DX57" s="161"/>
      <c r="DY57" s="163"/>
      <c r="DZ57" s="164"/>
      <c r="EA57" s="159"/>
      <c r="EB57" s="159"/>
      <c r="EC57" s="159"/>
      <c r="ED57" s="160"/>
      <c r="EE57" s="161"/>
      <c r="EF57" s="162"/>
      <c r="EG57" s="161"/>
      <c r="EH57" s="163"/>
      <c r="EI57" s="164"/>
      <c r="EJ57" s="159"/>
      <c r="EK57" s="159"/>
      <c r="EL57" s="159"/>
      <c r="EM57" s="160"/>
      <c r="EN57" s="161"/>
      <c r="EO57" s="162"/>
      <c r="EP57" s="161"/>
      <c r="EQ57" s="163"/>
      <c r="ER57" s="164"/>
      <c r="ES57" s="159"/>
      <c r="ET57" s="159"/>
      <c r="EU57" s="159"/>
      <c r="EV57" s="160"/>
      <c r="EW57" s="161"/>
      <c r="EX57" s="162"/>
      <c r="EY57" s="161"/>
      <c r="EZ57" s="163"/>
      <c r="FA57" s="164"/>
      <c r="FB57" s="159"/>
      <c r="FC57" s="159"/>
      <c r="FD57" s="159"/>
      <c r="FE57" s="160"/>
      <c r="FF57" s="161"/>
      <c r="FG57" s="162"/>
      <c r="FH57" s="161"/>
      <c r="FI57" s="163"/>
      <c r="FJ57" s="164"/>
      <c r="FK57" s="159"/>
      <c r="FL57" s="159"/>
      <c r="FM57" s="159"/>
      <c r="FN57" s="160"/>
      <c r="FO57" s="161"/>
      <c r="FP57" s="162"/>
      <c r="FQ57" s="161"/>
      <c r="FR57" s="163"/>
      <c r="FS57" s="164"/>
      <c r="FT57" s="159"/>
      <c r="FU57" s="159"/>
      <c r="FV57" s="159"/>
      <c r="FW57" s="160"/>
      <c r="FX57" s="161"/>
      <c r="FY57" s="162"/>
      <c r="FZ57" s="161"/>
      <c r="GA57" s="163"/>
      <c r="GB57" s="164"/>
      <c r="GC57" s="159"/>
      <c r="GD57" s="159"/>
      <c r="GE57" s="159"/>
      <c r="GF57" s="160"/>
      <c r="GG57" s="161"/>
      <c r="GH57" s="162"/>
      <c r="GI57" s="161"/>
      <c r="GJ57" s="163"/>
      <c r="GK57" s="164"/>
      <c r="GL57" s="159"/>
      <c r="GM57" s="159"/>
      <c r="GN57" s="159"/>
      <c r="GO57" s="160"/>
      <c r="GP57" s="161"/>
      <c r="GQ57" s="162"/>
      <c r="GR57" s="161"/>
      <c r="GS57" s="163"/>
      <c r="GT57" s="164"/>
      <c r="GU57" s="176"/>
      <c r="GV57" s="136"/>
      <c r="GW57" s="100"/>
      <c r="GX57" s="114"/>
      <c r="GY57" s="114"/>
      <c r="GZ57" s="217"/>
      <c r="HA57" s="93"/>
      <c r="HB57" s="116"/>
      <c r="HC57" s="116"/>
    </row>
    <row r="58" spans="1:211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4"/>
      <c r="L58" s="716"/>
      <c r="M58" s="105"/>
      <c r="N58" s="87"/>
      <c r="O58" s="88"/>
      <c r="P58" s="106"/>
      <c r="Q58" s="150">
        <f t="shared" si="0"/>
        <v>0</v>
      </c>
      <c r="R58" s="182"/>
      <c r="S58" s="183"/>
      <c r="T58" s="183"/>
      <c r="U58" s="45">
        <f t="shared" si="2"/>
        <v>0</v>
      </c>
      <c r="V58" s="157"/>
      <c r="W58" s="158"/>
      <c r="X58" s="167"/>
      <c r="Y58" s="159"/>
      <c r="Z58" s="160"/>
      <c r="AA58" s="161"/>
      <c r="AB58" s="162"/>
      <c r="AC58" s="161"/>
      <c r="AD58" s="163"/>
      <c r="AE58" s="164"/>
      <c r="AF58" s="159"/>
      <c r="AG58" s="159"/>
      <c r="AH58" s="159"/>
      <c r="AI58" s="160"/>
      <c r="AJ58" s="161"/>
      <c r="AK58" s="162"/>
      <c r="AL58" s="161"/>
      <c r="AM58" s="163"/>
      <c r="AN58" s="164"/>
      <c r="AO58" s="159"/>
      <c r="AP58" s="159"/>
      <c r="AQ58" s="159"/>
      <c r="AR58" s="160"/>
      <c r="AS58" s="161"/>
      <c r="AT58" s="162"/>
      <c r="AU58" s="161"/>
      <c r="AV58" s="163"/>
      <c r="AW58" s="164"/>
      <c r="AX58" s="159"/>
      <c r="AY58" s="159"/>
      <c r="AZ58" s="159"/>
      <c r="BA58" s="160"/>
      <c r="BB58" s="161"/>
      <c r="BC58" s="162"/>
      <c r="BD58" s="161"/>
      <c r="BE58" s="163"/>
      <c r="BF58" s="164"/>
      <c r="BG58" s="159"/>
      <c r="BH58" s="159"/>
      <c r="BI58" s="159"/>
      <c r="BJ58" s="160"/>
      <c r="BK58" s="161"/>
      <c r="BL58" s="162"/>
      <c r="BM58" s="161"/>
      <c r="BN58" s="163"/>
      <c r="BO58" s="164"/>
      <c r="BP58" s="159"/>
      <c r="BQ58" s="159"/>
      <c r="BR58" s="159"/>
      <c r="BS58" s="160"/>
      <c r="BT58" s="161"/>
      <c r="BU58" s="162"/>
      <c r="BV58" s="161"/>
      <c r="BW58" s="163"/>
      <c r="BX58" s="164"/>
      <c r="BY58" s="159"/>
      <c r="BZ58" s="159"/>
      <c r="CA58" s="159"/>
      <c r="CB58" s="160"/>
      <c r="CC58" s="161"/>
      <c r="CD58" s="162"/>
      <c r="CE58" s="161"/>
      <c r="CF58" s="163"/>
      <c r="CG58" s="164"/>
      <c r="CH58" s="159"/>
      <c r="CI58" s="159"/>
      <c r="CJ58" s="159"/>
      <c r="CK58" s="160"/>
      <c r="CL58" s="161"/>
      <c r="CM58" s="162"/>
      <c r="CN58" s="161"/>
      <c r="CO58" s="163"/>
      <c r="CP58" s="164"/>
      <c r="CQ58" s="159"/>
      <c r="CR58" s="159"/>
      <c r="CS58" s="159"/>
      <c r="CT58" s="160"/>
      <c r="CU58" s="161"/>
      <c r="CV58" s="162"/>
      <c r="CW58" s="161"/>
      <c r="CX58" s="163"/>
      <c r="CY58" s="164"/>
      <c r="CZ58" s="159"/>
      <c r="DA58" s="159"/>
      <c r="DB58" s="159"/>
      <c r="DC58" s="160"/>
      <c r="DD58" s="161"/>
      <c r="DE58" s="162"/>
      <c r="DF58" s="161"/>
      <c r="DG58" s="163"/>
      <c r="DH58" s="164"/>
      <c r="DI58" s="159"/>
      <c r="DJ58" s="159"/>
      <c r="DK58" s="159"/>
      <c r="DL58" s="160"/>
      <c r="DM58" s="161"/>
      <c r="DN58" s="162"/>
      <c r="DO58" s="161"/>
      <c r="DP58" s="163"/>
      <c r="DQ58" s="164"/>
      <c r="DR58" s="159"/>
      <c r="DS58" s="159"/>
      <c r="DT58" s="159"/>
      <c r="DU58" s="160"/>
      <c r="DV58" s="161"/>
      <c r="DW58" s="162"/>
      <c r="DX58" s="161"/>
      <c r="DY58" s="163"/>
      <c r="DZ58" s="164"/>
      <c r="EA58" s="159"/>
      <c r="EB58" s="159"/>
      <c r="EC58" s="159"/>
      <c r="ED58" s="160"/>
      <c r="EE58" s="161"/>
      <c r="EF58" s="162"/>
      <c r="EG58" s="161"/>
      <c r="EH58" s="163"/>
      <c r="EI58" s="164"/>
      <c r="EJ58" s="159"/>
      <c r="EK58" s="159"/>
      <c r="EL58" s="159"/>
      <c r="EM58" s="160"/>
      <c r="EN58" s="161"/>
      <c r="EO58" s="162"/>
      <c r="EP58" s="161"/>
      <c r="EQ58" s="163"/>
      <c r="ER58" s="164"/>
      <c r="ES58" s="159"/>
      <c r="ET58" s="159"/>
      <c r="EU58" s="159"/>
      <c r="EV58" s="160"/>
      <c r="EW58" s="161"/>
      <c r="EX58" s="162"/>
      <c r="EY58" s="161"/>
      <c r="EZ58" s="163"/>
      <c r="FA58" s="164"/>
      <c r="FB58" s="159"/>
      <c r="FC58" s="159"/>
      <c r="FD58" s="159"/>
      <c r="FE58" s="160"/>
      <c r="FF58" s="161"/>
      <c r="FG58" s="162"/>
      <c r="FH58" s="161"/>
      <c r="FI58" s="163"/>
      <c r="FJ58" s="164"/>
      <c r="FK58" s="159"/>
      <c r="FL58" s="159"/>
      <c r="FM58" s="159"/>
      <c r="FN58" s="160"/>
      <c r="FO58" s="161"/>
      <c r="FP58" s="162"/>
      <c r="FQ58" s="161"/>
      <c r="FR58" s="163"/>
      <c r="FS58" s="164"/>
      <c r="FT58" s="159"/>
      <c r="FU58" s="159"/>
      <c r="FV58" s="159"/>
      <c r="FW58" s="160"/>
      <c r="FX58" s="161"/>
      <c r="FY58" s="162"/>
      <c r="FZ58" s="161"/>
      <c r="GA58" s="163"/>
      <c r="GB58" s="164"/>
      <c r="GC58" s="159"/>
      <c r="GD58" s="159"/>
      <c r="GE58" s="159"/>
      <c r="GF58" s="160"/>
      <c r="GG58" s="161"/>
      <c r="GH58" s="162"/>
      <c r="GI58" s="161"/>
      <c r="GJ58" s="163"/>
      <c r="GK58" s="164"/>
      <c r="GL58" s="159"/>
      <c r="GM58" s="159"/>
      <c r="GN58" s="159"/>
      <c r="GO58" s="160"/>
      <c r="GP58" s="161"/>
      <c r="GQ58" s="162"/>
      <c r="GR58" s="161"/>
      <c r="GS58" s="163"/>
      <c r="GT58" s="164"/>
      <c r="GU58" s="184"/>
      <c r="GV58" s="136"/>
      <c r="GW58" s="100"/>
      <c r="GX58" s="114"/>
      <c r="GY58" s="114"/>
      <c r="GZ58" s="217"/>
      <c r="HA58" s="93"/>
      <c r="HB58" s="116"/>
      <c r="HC58" s="116"/>
    </row>
    <row r="59" spans="1:211" x14ac:dyDescent="0.25">
      <c r="A59"/>
      <c r="B59" s="116"/>
      <c r="C59" s="116"/>
      <c r="D59" s="41"/>
      <c r="E59" s="42"/>
      <c r="F59" s="43"/>
      <c r="G59" s="44"/>
      <c r="H59" s="45"/>
      <c r="I59" s="46"/>
      <c r="J59" s="155"/>
      <c r="K59" s="494"/>
      <c r="L59" s="716"/>
      <c r="M59" s="105"/>
      <c r="N59" s="87"/>
      <c r="O59" s="88"/>
      <c r="P59" s="106"/>
      <c r="Q59" s="150">
        <f t="shared" si="0"/>
        <v>0</v>
      </c>
      <c r="R59" s="166"/>
      <c r="S59" s="183"/>
      <c r="T59" s="183"/>
      <c r="U59" s="45">
        <f t="shared" si="2"/>
        <v>0</v>
      </c>
      <c r="V59" s="157"/>
      <c r="W59" s="158"/>
      <c r="X59" s="167"/>
      <c r="Y59" s="159"/>
      <c r="Z59" s="160"/>
      <c r="AA59" s="161"/>
      <c r="AB59" s="162"/>
      <c r="AC59" s="161"/>
      <c r="AD59" s="163"/>
      <c r="AE59" s="164"/>
      <c r="AF59" s="159"/>
      <c r="AG59" s="159"/>
      <c r="AH59" s="159"/>
      <c r="AI59" s="160"/>
      <c r="AJ59" s="161"/>
      <c r="AK59" s="162"/>
      <c r="AL59" s="161"/>
      <c r="AM59" s="163"/>
      <c r="AN59" s="164"/>
      <c r="AO59" s="159"/>
      <c r="AP59" s="159"/>
      <c r="AQ59" s="159"/>
      <c r="AR59" s="160"/>
      <c r="AS59" s="161"/>
      <c r="AT59" s="162"/>
      <c r="AU59" s="161"/>
      <c r="AV59" s="163"/>
      <c r="AW59" s="164"/>
      <c r="AX59" s="159"/>
      <c r="AY59" s="159"/>
      <c r="AZ59" s="159"/>
      <c r="BA59" s="160"/>
      <c r="BB59" s="161"/>
      <c r="BC59" s="162"/>
      <c r="BD59" s="161"/>
      <c r="BE59" s="163"/>
      <c r="BF59" s="164"/>
      <c r="BG59" s="159"/>
      <c r="BH59" s="159"/>
      <c r="BI59" s="159"/>
      <c r="BJ59" s="160"/>
      <c r="BK59" s="161"/>
      <c r="BL59" s="162"/>
      <c r="BM59" s="161"/>
      <c r="BN59" s="163"/>
      <c r="BO59" s="164"/>
      <c r="BP59" s="159"/>
      <c r="BQ59" s="159"/>
      <c r="BR59" s="159"/>
      <c r="BS59" s="160"/>
      <c r="BT59" s="161"/>
      <c r="BU59" s="162"/>
      <c r="BV59" s="161"/>
      <c r="BW59" s="163"/>
      <c r="BX59" s="164"/>
      <c r="BY59" s="159"/>
      <c r="BZ59" s="159"/>
      <c r="CA59" s="159"/>
      <c r="CB59" s="160"/>
      <c r="CC59" s="161"/>
      <c r="CD59" s="162"/>
      <c r="CE59" s="161"/>
      <c r="CF59" s="163"/>
      <c r="CG59" s="164"/>
      <c r="CH59" s="159"/>
      <c r="CI59" s="159"/>
      <c r="CJ59" s="159"/>
      <c r="CK59" s="160"/>
      <c r="CL59" s="161"/>
      <c r="CM59" s="162"/>
      <c r="CN59" s="161"/>
      <c r="CO59" s="163"/>
      <c r="CP59" s="164"/>
      <c r="CQ59" s="159"/>
      <c r="CR59" s="159"/>
      <c r="CS59" s="159"/>
      <c r="CT59" s="160"/>
      <c r="CU59" s="161"/>
      <c r="CV59" s="162"/>
      <c r="CW59" s="161"/>
      <c r="CX59" s="163"/>
      <c r="CY59" s="164"/>
      <c r="CZ59" s="159"/>
      <c r="DA59" s="159"/>
      <c r="DB59" s="159"/>
      <c r="DC59" s="160"/>
      <c r="DD59" s="161"/>
      <c r="DE59" s="162"/>
      <c r="DF59" s="161"/>
      <c r="DG59" s="163"/>
      <c r="DH59" s="164"/>
      <c r="DI59" s="159"/>
      <c r="DJ59" s="159"/>
      <c r="DK59" s="159"/>
      <c r="DL59" s="160"/>
      <c r="DM59" s="161"/>
      <c r="DN59" s="162"/>
      <c r="DO59" s="161"/>
      <c r="DP59" s="163"/>
      <c r="DQ59" s="164"/>
      <c r="DR59" s="159"/>
      <c r="DS59" s="159"/>
      <c r="DT59" s="159"/>
      <c r="DU59" s="160"/>
      <c r="DV59" s="161"/>
      <c r="DW59" s="162"/>
      <c r="DX59" s="161"/>
      <c r="DY59" s="163"/>
      <c r="DZ59" s="164"/>
      <c r="EA59" s="159"/>
      <c r="EB59" s="159"/>
      <c r="EC59" s="159"/>
      <c r="ED59" s="160"/>
      <c r="EE59" s="161"/>
      <c r="EF59" s="162"/>
      <c r="EG59" s="161"/>
      <c r="EH59" s="163"/>
      <c r="EI59" s="164"/>
      <c r="EJ59" s="159"/>
      <c r="EK59" s="159"/>
      <c r="EL59" s="159"/>
      <c r="EM59" s="160"/>
      <c r="EN59" s="161"/>
      <c r="EO59" s="162"/>
      <c r="EP59" s="161"/>
      <c r="EQ59" s="163"/>
      <c r="ER59" s="164"/>
      <c r="ES59" s="159"/>
      <c r="ET59" s="159"/>
      <c r="EU59" s="159"/>
      <c r="EV59" s="160"/>
      <c r="EW59" s="161"/>
      <c r="EX59" s="162"/>
      <c r="EY59" s="161"/>
      <c r="EZ59" s="163"/>
      <c r="FA59" s="164"/>
      <c r="FB59" s="159"/>
      <c r="FC59" s="159"/>
      <c r="FD59" s="159"/>
      <c r="FE59" s="160"/>
      <c r="FF59" s="161"/>
      <c r="FG59" s="162"/>
      <c r="FH59" s="161"/>
      <c r="FI59" s="163"/>
      <c r="FJ59" s="164"/>
      <c r="FK59" s="159"/>
      <c r="FL59" s="159"/>
      <c r="FM59" s="159"/>
      <c r="FN59" s="160"/>
      <c r="FO59" s="161"/>
      <c r="FP59" s="162"/>
      <c r="FQ59" s="161"/>
      <c r="FR59" s="163"/>
      <c r="FS59" s="164"/>
      <c r="FT59" s="159"/>
      <c r="FU59" s="159"/>
      <c r="FV59" s="159"/>
      <c r="FW59" s="160"/>
      <c r="FX59" s="161"/>
      <c r="FY59" s="162"/>
      <c r="FZ59" s="161"/>
      <c r="GA59" s="163"/>
      <c r="GB59" s="164"/>
      <c r="GC59" s="159"/>
      <c r="GD59" s="159"/>
      <c r="GE59" s="159"/>
      <c r="GF59" s="160"/>
      <c r="GG59" s="161"/>
      <c r="GH59" s="162"/>
      <c r="GI59" s="161"/>
      <c r="GJ59" s="163"/>
      <c r="GK59" s="164"/>
      <c r="GL59" s="159"/>
      <c r="GM59" s="159"/>
      <c r="GN59" s="159"/>
      <c r="GO59" s="160"/>
      <c r="GP59" s="161"/>
      <c r="GQ59" s="162"/>
      <c r="GR59" s="161"/>
      <c r="GS59" s="163"/>
      <c r="GT59" s="164"/>
      <c r="GU59" s="165"/>
      <c r="GV59" s="136"/>
      <c r="GW59" s="100"/>
      <c r="GX59" s="114"/>
      <c r="GY59" s="114"/>
      <c r="GZ59" s="217"/>
      <c r="HA59" s="93"/>
      <c r="HB59" s="116"/>
      <c r="HC59" s="116"/>
    </row>
    <row r="60" spans="1:211" x14ac:dyDescent="0.25">
      <c r="A60"/>
      <c r="B60" s="116"/>
      <c r="C60" s="116"/>
      <c r="D60" s="41"/>
      <c r="E60" s="42"/>
      <c r="F60" s="43"/>
      <c r="G60" s="44"/>
      <c r="H60" s="45"/>
      <c r="I60" s="46"/>
      <c r="J60" s="155"/>
      <c r="K60" s="494"/>
      <c r="L60" s="716"/>
      <c r="M60" s="105"/>
      <c r="N60" s="87"/>
      <c r="O60" s="88"/>
      <c r="P60" s="106"/>
      <c r="Q60" s="150">
        <f t="shared" si="0"/>
        <v>0</v>
      </c>
      <c r="R60" s="166"/>
      <c r="S60" s="166"/>
      <c r="T60" s="166"/>
      <c r="U60" s="45">
        <f>R60*P60</f>
        <v>0</v>
      </c>
      <c r="V60" s="157"/>
      <c r="W60" s="158"/>
      <c r="X60" s="167"/>
      <c r="Y60" s="159"/>
      <c r="Z60" s="160"/>
      <c r="AA60" s="161"/>
      <c r="AB60" s="162"/>
      <c r="AC60" s="161"/>
      <c r="AD60" s="163"/>
      <c r="AE60" s="164"/>
      <c r="AF60" s="159"/>
      <c r="AG60" s="159"/>
      <c r="AH60" s="159"/>
      <c r="AI60" s="160"/>
      <c r="AJ60" s="161"/>
      <c r="AK60" s="162"/>
      <c r="AL60" s="161"/>
      <c r="AM60" s="163"/>
      <c r="AN60" s="164"/>
      <c r="AO60" s="159"/>
      <c r="AP60" s="159"/>
      <c r="AQ60" s="159"/>
      <c r="AR60" s="160"/>
      <c r="AS60" s="161"/>
      <c r="AT60" s="162"/>
      <c r="AU60" s="161"/>
      <c r="AV60" s="163"/>
      <c r="AW60" s="164"/>
      <c r="AX60" s="159"/>
      <c r="AY60" s="159"/>
      <c r="AZ60" s="159"/>
      <c r="BA60" s="160"/>
      <c r="BB60" s="161"/>
      <c r="BC60" s="162"/>
      <c r="BD60" s="161"/>
      <c r="BE60" s="163"/>
      <c r="BF60" s="164"/>
      <c r="BG60" s="159"/>
      <c r="BH60" s="159"/>
      <c r="BI60" s="159"/>
      <c r="BJ60" s="160"/>
      <c r="BK60" s="161"/>
      <c r="BL60" s="162"/>
      <c r="BM60" s="161"/>
      <c r="BN60" s="163"/>
      <c r="BO60" s="164"/>
      <c r="BP60" s="159"/>
      <c r="BQ60" s="159"/>
      <c r="BR60" s="159"/>
      <c r="BS60" s="160"/>
      <c r="BT60" s="161"/>
      <c r="BU60" s="162"/>
      <c r="BV60" s="161"/>
      <c r="BW60" s="163"/>
      <c r="BX60" s="164"/>
      <c r="BY60" s="159"/>
      <c r="BZ60" s="159"/>
      <c r="CA60" s="159"/>
      <c r="CB60" s="160"/>
      <c r="CC60" s="161"/>
      <c r="CD60" s="162"/>
      <c r="CE60" s="161"/>
      <c r="CF60" s="163"/>
      <c r="CG60" s="164"/>
      <c r="CH60" s="159"/>
      <c r="CI60" s="159"/>
      <c r="CJ60" s="159"/>
      <c r="CK60" s="160"/>
      <c r="CL60" s="161"/>
      <c r="CM60" s="162"/>
      <c r="CN60" s="161"/>
      <c r="CO60" s="163"/>
      <c r="CP60" s="164"/>
      <c r="CQ60" s="159"/>
      <c r="CR60" s="159"/>
      <c r="CS60" s="159"/>
      <c r="CT60" s="160"/>
      <c r="CU60" s="161"/>
      <c r="CV60" s="162"/>
      <c r="CW60" s="161"/>
      <c r="CX60" s="163"/>
      <c r="CY60" s="164"/>
      <c r="CZ60" s="159"/>
      <c r="DA60" s="159"/>
      <c r="DB60" s="159"/>
      <c r="DC60" s="160"/>
      <c r="DD60" s="161"/>
      <c r="DE60" s="162"/>
      <c r="DF60" s="161"/>
      <c r="DG60" s="163"/>
      <c r="DH60" s="164"/>
      <c r="DI60" s="159"/>
      <c r="DJ60" s="159"/>
      <c r="DK60" s="159"/>
      <c r="DL60" s="160"/>
      <c r="DM60" s="161"/>
      <c r="DN60" s="162"/>
      <c r="DO60" s="161"/>
      <c r="DP60" s="163"/>
      <c r="DQ60" s="164"/>
      <c r="DR60" s="159"/>
      <c r="DS60" s="159"/>
      <c r="DT60" s="159"/>
      <c r="DU60" s="160"/>
      <c r="DV60" s="161"/>
      <c r="DW60" s="162"/>
      <c r="DX60" s="161"/>
      <c r="DY60" s="163"/>
      <c r="DZ60" s="164"/>
      <c r="EA60" s="159"/>
      <c r="EB60" s="159"/>
      <c r="EC60" s="159"/>
      <c r="ED60" s="160"/>
      <c r="EE60" s="161"/>
      <c r="EF60" s="162"/>
      <c r="EG60" s="161"/>
      <c r="EH60" s="163"/>
      <c r="EI60" s="164"/>
      <c r="EJ60" s="159"/>
      <c r="EK60" s="159"/>
      <c r="EL60" s="159"/>
      <c r="EM60" s="160"/>
      <c r="EN60" s="161"/>
      <c r="EO60" s="162"/>
      <c r="EP60" s="161"/>
      <c r="EQ60" s="163"/>
      <c r="ER60" s="164"/>
      <c r="ES60" s="159"/>
      <c r="ET60" s="159"/>
      <c r="EU60" s="159"/>
      <c r="EV60" s="160"/>
      <c r="EW60" s="161"/>
      <c r="EX60" s="162"/>
      <c r="EY60" s="161"/>
      <c r="EZ60" s="163"/>
      <c r="FA60" s="164"/>
      <c r="FB60" s="159"/>
      <c r="FC60" s="159"/>
      <c r="FD60" s="159"/>
      <c r="FE60" s="160"/>
      <c r="FF60" s="161"/>
      <c r="FG60" s="162"/>
      <c r="FH60" s="161"/>
      <c r="FI60" s="163"/>
      <c r="FJ60" s="164"/>
      <c r="FK60" s="159"/>
      <c r="FL60" s="159"/>
      <c r="FM60" s="159"/>
      <c r="FN60" s="160"/>
      <c r="FO60" s="161"/>
      <c r="FP60" s="162"/>
      <c r="FQ60" s="161"/>
      <c r="FR60" s="163"/>
      <c r="FS60" s="164"/>
      <c r="FT60" s="159"/>
      <c r="FU60" s="159"/>
      <c r="FV60" s="159"/>
      <c r="FW60" s="160"/>
      <c r="FX60" s="161"/>
      <c r="FY60" s="162"/>
      <c r="FZ60" s="161"/>
      <c r="GA60" s="163"/>
      <c r="GB60" s="164"/>
      <c r="GC60" s="159"/>
      <c r="GD60" s="159"/>
      <c r="GE60" s="159"/>
      <c r="GF60" s="160"/>
      <c r="GG60" s="161"/>
      <c r="GH60" s="162"/>
      <c r="GI60" s="161"/>
      <c r="GJ60" s="163"/>
      <c r="GK60" s="164"/>
      <c r="GL60" s="159"/>
      <c r="GM60" s="159"/>
      <c r="GN60" s="159"/>
      <c r="GO60" s="160"/>
      <c r="GP60" s="161"/>
      <c r="GQ60" s="162"/>
      <c r="GR60" s="161"/>
      <c r="GS60" s="163"/>
      <c r="GT60" s="164"/>
      <c r="GU60" s="185"/>
      <c r="GV60" s="136"/>
      <c r="GW60" s="100"/>
      <c r="GX60" s="114"/>
      <c r="GY60" s="114"/>
      <c r="GZ60" s="217"/>
      <c r="HA60" s="93"/>
      <c r="HB60" s="116"/>
      <c r="HC60" s="116"/>
    </row>
    <row r="61" spans="1:211" x14ac:dyDescent="0.25">
      <c r="A61"/>
      <c r="B61" s="116"/>
      <c r="C61" s="116"/>
      <c r="D61" s="41"/>
      <c r="E61" s="42"/>
      <c r="F61" s="43"/>
      <c r="G61" s="44"/>
      <c r="H61" s="45"/>
      <c r="I61" s="46"/>
      <c r="J61" s="155"/>
      <c r="K61" s="494"/>
      <c r="L61" s="716"/>
      <c r="M61" s="105"/>
      <c r="N61" s="87"/>
      <c r="O61" s="88"/>
      <c r="P61" s="106"/>
      <c r="Q61" s="150">
        <f t="shared" si="0"/>
        <v>0</v>
      </c>
      <c r="R61" s="166"/>
      <c r="S61" s="166"/>
      <c r="T61" s="166"/>
      <c r="U61" s="45">
        <f>R61*P61</f>
        <v>0</v>
      </c>
      <c r="V61" s="157"/>
      <c r="W61" s="158"/>
      <c r="X61" s="167"/>
      <c r="Y61" s="159"/>
      <c r="Z61" s="160"/>
      <c r="AA61" s="161"/>
      <c r="AB61" s="162"/>
      <c r="AC61" s="161"/>
      <c r="AD61" s="163"/>
      <c r="AE61" s="164"/>
      <c r="AF61" s="159"/>
      <c r="AG61" s="159"/>
      <c r="AH61" s="159"/>
      <c r="AI61" s="160"/>
      <c r="AJ61" s="161"/>
      <c r="AK61" s="162"/>
      <c r="AL61" s="161"/>
      <c r="AM61" s="163"/>
      <c r="AN61" s="164"/>
      <c r="AO61" s="159"/>
      <c r="AP61" s="159"/>
      <c r="AQ61" s="159"/>
      <c r="AR61" s="160"/>
      <c r="AS61" s="161"/>
      <c r="AT61" s="162"/>
      <c r="AU61" s="161"/>
      <c r="AV61" s="163"/>
      <c r="AW61" s="164"/>
      <c r="AX61" s="159"/>
      <c r="AY61" s="159"/>
      <c r="AZ61" s="159"/>
      <c r="BA61" s="160"/>
      <c r="BB61" s="161"/>
      <c r="BC61" s="162"/>
      <c r="BD61" s="161"/>
      <c r="BE61" s="163"/>
      <c r="BF61" s="164"/>
      <c r="BG61" s="159"/>
      <c r="BH61" s="159"/>
      <c r="BI61" s="159"/>
      <c r="BJ61" s="160"/>
      <c r="BK61" s="161"/>
      <c r="BL61" s="162"/>
      <c r="BM61" s="161"/>
      <c r="BN61" s="163"/>
      <c r="BO61" s="164"/>
      <c r="BP61" s="159"/>
      <c r="BQ61" s="159"/>
      <c r="BR61" s="159"/>
      <c r="BS61" s="160"/>
      <c r="BT61" s="161"/>
      <c r="BU61" s="162"/>
      <c r="BV61" s="161"/>
      <c r="BW61" s="163"/>
      <c r="BX61" s="164"/>
      <c r="BY61" s="159"/>
      <c r="BZ61" s="159"/>
      <c r="CA61" s="159"/>
      <c r="CB61" s="160"/>
      <c r="CC61" s="161"/>
      <c r="CD61" s="162"/>
      <c r="CE61" s="161"/>
      <c r="CF61" s="163"/>
      <c r="CG61" s="164"/>
      <c r="CH61" s="159"/>
      <c r="CI61" s="159"/>
      <c r="CJ61" s="159"/>
      <c r="CK61" s="160"/>
      <c r="CL61" s="161"/>
      <c r="CM61" s="162"/>
      <c r="CN61" s="161"/>
      <c r="CO61" s="163"/>
      <c r="CP61" s="164"/>
      <c r="CQ61" s="159"/>
      <c r="CR61" s="159"/>
      <c r="CS61" s="159"/>
      <c r="CT61" s="160"/>
      <c r="CU61" s="161"/>
      <c r="CV61" s="162"/>
      <c r="CW61" s="161"/>
      <c r="CX61" s="163"/>
      <c r="CY61" s="164"/>
      <c r="CZ61" s="159"/>
      <c r="DA61" s="159"/>
      <c r="DB61" s="159"/>
      <c r="DC61" s="160"/>
      <c r="DD61" s="161"/>
      <c r="DE61" s="162"/>
      <c r="DF61" s="161"/>
      <c r="DG61" s="163"/>
      <c r="DH61" s="164"/>
      <c r="DI61" s="159"/>
      <c r="DJ61" s="159"/>
      <c r="DK61" s="159"/>
      <c r="DL61" s="160"/>
      <c r="DM61" s="161"/>
      <c r="DN61" s="162"/>
      <c r="DO61" s="161"/>
      <c r="DP61" s="163"/>
      <c r="DQ61" s="164"/>
      <c r="DR61" s="159"/>
      <c r="DS61" s="159"/>
      <c r="DT61" s="159"/>
      <c r="DU61" s="160"/>
      <c r="DV61" s="161"/>
      <c r="DW61" s="162"/>
      <c r="DX61" s="161"/>
      <c r="DY61" s="163"/>
      <c r="DZ61" s="164"/>
      <c r="EA61" s="159"/>
      <c r="EB61" s="159"/>
      <c r="EC61" s="159"/>
      <c r="ED61" s="160"/>
      <c r="EE61" s="161"/>
      <c r="EF61" s="162"/>
      <c r="EG61" s="161"/>
      <c r="EH61" s="163"/>
      <c r="EI61" s="164"/>
      <c r="EJ61" s="159"/>
      <c r="EK61" s="159"/>
      <c r="EL61" s="159"/>
      <c r="EM61" s="160"/>
      <c r="EN61" s="161"/>
      <c r="EO61" s="162"/>
      <c r="EP61" s="161"/>
      <c r="EQ61" s="163"/>
      <c r="ER61" s="164"/>
      <c r="ES61" s="159"/>
      <c r="ET61" s="159"/>
      <c r="EU61" s="159"/>
      <c r="EV61" s="160"/>
      <c r="EW61" s="161"/>
      <c r="EX61" s="162"/>
      <c r="EY61" s="161"/>
      <c r="EZ61" s="163"/>
      <c r="FA61" s="164"/>
      <c r="FB61" s="159"/>
      <c r="FC61" s="159"/>
      <c r="FD61" s="159"/>
      <c r="FE61" s="160"/>
      <c r="FF61" s="161"/>
      <c r="FG61" s="162"/>
      <c r="FH61" s="161"/>
      <c r="FI61" s="163"/>
      <c r="FJ61" s="164"/>
      <c r="FK61" s="159"/>
      <c r="FL61" s="159"/>
      <c r="FM61" s="159"/>
      <c r="FN61" s="160"/>
      <c r="FO61" s="161"/>
      <c r="FP61" s="162"/>
      <c r="FQ61" s="161"/>
      <c r="FR61" s="163"/>
      <c r="FS61" s="164"/>
      <c r="FT61" s="159"/>
      <c r="FU61" s="159"/>
      <c r="FV61" s="159"/>
      <c r="FW61" s="160"/>
      <c r="FX61" s="161"/>
      <c r="FY61" s="162"/>
      <c r="FZ61" s="161"/>
      <c r="GA61" s="163"/>
      <c r="GB61" s="164"/>
      <c r="GC61" s="159"/>
      <c r="GD61" s="159"/>
      <c r="GE61" s="159"/>
      <c r="GF61" s="160"/>
      <c r="GG61" s="161"/>
      <c r="GH61" s="162"/>
      <c r="GI61" s="161"/>
      <c r="GJ61" s="163"/>
      <c r="GK61" s="164"/>
      <c r="GL61" s="159"/>
      <c r="GM61" s="159"/>
      <c r="GN61" s="159"/>
      <c r="GO61" s="160"/>
      <c r="GP61" s="161"/>
      <c r="GQ61" s="162"/>
      <c r="GR61" s="161"/>
      <c r="GS61" s="163"/>
      <c r="GT61" s="164"/>
      <c r="GU61" s="165"/>
      <c r="GV61" s="136"/>
      <c r="GW61" s="100"/>
      <c r="GX61" s="114"/>
      <c r="GY61" s="114"/>
      <c r="GZ61" s="217"/>
      <c r="HA61" s="93"/>
      <c r="HB61" s="116"/>
      <c r="HC61" s="116"/>
    </row>
    <row r="62" spans="1:211" ht="18.75" x14ac:dyDescent="0.3">
      <c r="A62"/>
      <c r="B62" s="116"/>
      <c r="C62" s="116"/>
      <c r="D62" s="41"/>
      <c r="E62" s="42"/>
      <c r="F62" s="43"/>
      <c r="G62" s="44"/>
      <c r="H62" s="45"/>
      <c r="I62" s="46"/>
      <c r="J62" s="497"/>
      <c r="K62" s="494"/>
      <c r="L62" s="716"/>
      <c r="M62" s="105"/>
      <c r="N62" s="87"/>
      <c r="O62" s="88"/>
      <c r="P62" s="106"/>
      <c r="Q62" s="150">
        <f t="shared" si="0"/>
        <v>0</v>
      </c>
      <c r="R62" s="99"/>
      <c r="S62" s="166"/>
      <c r="T62" s="166"/>
      <c r="U62" s="45">
        <f>R62*P62</f>
        <v>0</v>
      </c>
      <c r="V62" s="153"/>
      <c r="W62" s="148"/>
      <c r="X62" s="178"/>
      <c r="Y62" s="111"/>
      <c r="Z62" s="110"/>
      <c r="AA62" s="130"/>
      <c r="AB62" s="131"/>
      <c r="AC62" s="130"/>
      <c r="AD62" s="132"/>
      <c r="AE62" s="133"/>
      <c r="AF62" s="111"/>
      <c r="AG62" s="111"/>
      <c r="AH62" s="111"/>
      <c r="AI62" s="110"/>
      <c r="AJ62" s="130"/>
      <c r="AK62" s="131"/>
      <c r="AL62" s="130"/>
      <c r="AM62" s="132"/>
      <c r="AN62" s="133"/>
      <c r="AO62" s="111"/>
      <c r="AP62" s="111"/>
      <c r="AQ62" s="111"/>
      <c r="AR62" s="110"/>
      <c r="AS62" s="130"/>
      <c r="AT62" s="131"/>
      <c r="AU62" s="130"/>
      <c r="AV62" s="132"/>
      <c r="AW62" s="133"/>
      <c r="AX62" s="111"/>
      <c r="AY62" s="111"/>
      <c r="AZ62" s="111"/>
      <c r="BA62" s="110"/>
      <c r="BB62" s="130"/>
      <c r="BC62" s="131"/>
      <c r="BD62" s="130"/>
      <c r="BE62" s="132"/>
      <c r="BF62" s="133"/>
      <c r="BG62" s="111"/>
      <c r="BH62" s="111"/>
      <c r="BI62" s="111"/>
      <c r="BJ62" s="110"/>
      <c r="BK62" s="130"/>
      <c r="BL62" s="131"/>
      <c r="BM62" s="130"/>
      <c r="BN62" s="132"/>
      <c r="BO62" s="133"/>
      <c r="BP62" s="111"/>
      <c r="BQ62" s="111"/>
      <c r="BR62" s="111"/>
      <c r="BS62" s="110"/>
      <c r="BT62" s="130"/>
      <c r="BU62" s="131"/>
      <c r="BV62" s="130"/>
      <c r="BW62" s="132"/>
      <c r="BX62" s="133"/>
      <c r="BY62" s="111"/>
      <c r="BZ62" s="111"/>
      <c r="CA62" s="111"/>
      <c r="CB62" s="110"/>
      <c r="CC62" s="130"/>
      <c r="CD62" s="131"/>
      <c r="CE62" s="130"/>
      <c r="CF62" s="132"/>
      <c r="CG62" s="133"/>
      <c r="CH62" s="111"/>
      <c r="CI62" s="111"/>
      <c r="CJ62" s="111"/>
      <c r="CK62" s="110"/>
      <c r="CL62" s="130"/>
      <c r="CM62" s="131"/>
      <c r="CN62" s="130"/>
      <c r="CO62" s="132"/>
      <c r="CP62" s="133"/>
      <c r="CQ62" s="111"/>
      <c r="CR62" s="111"/>
      <c r="CS62" s="111"/>
      <c r="CT62" s="110"/>
      <c r="CU62" s="130"/>
      <c r="CV62" s="131"/>
      <c r="CW62" s="130"/>
      <c r="CX62" s="132"/>
      <c r="CY62" s="133"/>
      <c r="CZ62" s="111"/>
      <c r="DA62" s="111"/>
      <c r="DB62" s="111"/>
      <c r="DC62" s="110"/>
      <c r="DD62" s="130"/>
      <c r="DE62" s="131"/>
      <c r="DF62" s="130"/>
      <c r="DG62" s="132"/>
      <c r="DH62" s="133"/>
      <c r="DI62" s="111"/>
      <c r="DJ62" s="111"/>
      <c r="DK62" s="111"/>
      <c r="DL62" s="110"/>
      <c r="DM62" s="130"/>
      <c r="DN62" s="131"/>
      <c r="DO62" s="130"/>
      <c r="DP62" s="132"/>
      <c r="DQ62" s="133"/>
      <c r="DR62" s="111"/>
      <c r="DS62" s="111"/>
      <c r="DT62" s="111"/>
      <c r="DU62" s="110"/>
      <c r="DV62" s="130"/>
      <c r="DW62" s="131"/>
      <c r="DX62" s="130"/>
      <c r="DY62" s="132"/>
      <c r="DZ62" s="133"/>
      <c r="EA62" s="111"/>
      <c r="EB62" s="111"/>
      <c r="EC62" s="111"/>
      <c r="ED62" s="110"/>
      <c r="EE62" s="130"/>
      <c r="EF62" s="131"/>
      <c r="EG62" s="130"/>
      <c r="EH62" s="132"/>
      <c r="EI62" s="133"/>
      <c r="EJ62" s="111"/>
      <c r="EK62" s="111"/>
      <c r="EL62" s="111"/>
      <c r="EM62" s="110"/>
      <c r="EN62" s="130"/>
      <c r="EO62" s="131"/>
      <c r="EP62" s="130"/>
      <c r="EQ62" s="132"/>
      <c r="ER62" s="133"/>
      <c r="ES62" s="111"/>
      <c r="ET62" s="111"/>
      <c r="EU62" s="111"/>
      <c r="EV62" s="110"/>
      <c r="EW62" s="130"/>
      <c r="EX62" s="131"/>
      <c r="EY62" s="130"/>
      <c r="EZ62" s="132"/>
      <c r="FA62" s="133"/>
      <c r="FB62" s="111"/>
      <c r="FC62" s="111"/>
      <c r="FD62" s="111"/>
      <c r="FE62" s="110"/>
      <c r="FF62" s="130"/>
      <c r="FG62" s="131"/>
      <c r="FH62" s="130"/>
      <c r="FI62" s="132"/>
      <c r="FJ62" s="133"/>
      <c r="FK62" s="111"/>
      <c r="FL62" s="111"/>
      <c r="FM62" s="111"/>
      <c r="FN62" s="110"/>
      <c r="FO62" s="130"/>
      <c r="FP62" s="131"/>
      <c r="FQ62" s="130"/>
      <c r="FR62" s="132"/>
      <c r="FS62" s="133"/>
      <c r="FT62" s="111"/>
      <c r="FU62" s="111"/>
      <c r="FV62" s="111"/>
      <c r="FW62" s="110"/>
      <c r="FX62" s="130"/>
      <c r="FY62" s="131"/>
      <c r="FZ62" s="130"/>
      <c r="GA62" s="132"/>
      <c r="GB62" s="133"/>
      <c r="GC62" s="111"/>
      <c r="GD62" s="111"/>
      <c r="GE62" s="111"/>
      <c r="GF62" s="110"/>
      <c r="GG62" s="130"/>
      <c r="GH62" s="131"/>
      <c r="GI62" s="130"/>
      <c r="GJ62" s="132"/>
      <c r="GK62" s="133"/>
      <c r="GL62" s="111"/>
      <c r="GM62" s="111"/>
      <c r="GN62" s="111"/>
      <c r="GO62" s="110"/>
      <c r="GP62" s="130"/>
      <c r="GQ62" s="131"/>
      <c r="GR62" s="130"/>
      <c r="GS62" s="132"/>
      <c r="GT62" s="133"/>
      <c r="GU62" s="186"/>
      <c r="GV62" s="136"/>
      <c r="GW62" s="122"/>
      <c r="GX62" s="114"/>
      <c r="GY62" s="114"/>
      <c r="GZ62" s="217"/>
      <c r="HA62" s="93"/>
      <c r="HB62" s="116"/>
      <c r="HC62" s="116"/>
    </row>
    <row r="63" spans="1:211" x14ac:dyDescent="0.25">
      <c r="A63"/>
      <c r="B63" s="116"/>
      <c r="C63" s="116"/>
      <c r="D63" s="41"/>
      <c r="E63" s="42"/>
      <c r="F63" s="43"/>
      <c r="G63" s="44"/>
      <c r="H63" s="45"/>
      <c r="I63" s="46"/>
      <c r="J63" s="104"/>
      <c r="K63" s="494"/>
      <c r="L63" s="716"/>
      <c r="M63" s="105"/>
      <c r="N63" s="87"/>
      <c r="O63" s="173"/>
      <c r="P63" s="106"/>
      <c r="Q63" s="150">
        <f>P63-M63</f>
        <v>0</v>
      </c>
      <c r="R63" s="166"/>
      <c r="S63" s="166"/>
      <c r="T63" s="147"/>
      <c r="U63" s="45">
        <f>R63*P63+T63+0</f>
        <v>0</v>
      </c>
      <c r="V63" s="157"/>
      <c r="W63" s="158"/>
      <c r="X63" s="167"/>
      <c r="Y63" s="159"/>
      <c r="Z63" s="160"/>
      <c r="AA63" s="161"/>
      <c r="AB63" s="162"/>
      <c r="AC63" s="161"/>
      <c r="AD63" s="163"/>
      <c r="AE63" s="164"/>
      <c r="AF63" s="159"/>
      <c r="AG63" s="159"/>
      <c r="AH63" s="159"/>
      <c r="AI63" s="160"/>
      <c r="AJ63" s="161"/>
      <c r="AK63" s="162"/>
      <c r="AL63" s="161"/>
      <c r="AM63" s="163"/>
      <c r="AN63" s="164"/>
      <c r="AO63" s="159"/>
      <c r="AP63" s="159"/>
      <c r="AQ63" s="159"/>
      <c r="AR63" s="160"/>
      <c r="AS63" s="161"/>
      <c r="AT63" s="162"/>
      <c r="AU63" s="161"/>
      <c r="AV63" s="163"/>
      <c r="AW63" s="164"/>
      <c r="AX63" s="159"/>
      <c r="AY63" s="159"/>
      <c r="AZ63" s="159"/>
      <c r="BA63" s="160"/>
      <c r="BB63" s="161"/>
      <c r="BC63" s="162"/>
      <c r="BD63" s="161"/>
      <c r="BE63" s="163"/>
      <c r="BF63" s="164"/>
      <c r="BG63" s="159"/>
      <c r="BH63" s="159"/>
      <c r="BI63" s="159"/>
      <c r="BJ63" s="160"/>
      <c r="BK63" s="161"/>
      <c r="BL63" s="162"/>
      <c r="BM63" s="161"/>
      <c r="BN63" s="163"/>
      <c r="BO63" s="164"/>
      <c r="BP63" s="159"/>
      <c r="BQ63" s="159"/>
      <c r="BR63" s="159"/>
      <c r="BS63" s="160"/>
      <c r="BT63" s="161"/>
      <c r="BU63" s="162"/>
      <c r="BV63" s="161"/>
      <c r="BW63" s="163"/>
      <c r="BX63" s="164"/>
      <c r="BY63" s="159"/>
      <c r="BZ63" s="159"/>
      <c r="CA63" s="159"/>
      <c r="CB63" s="160"/>
      <c r="CC63" s="161"/>
      <c r="CD63" s="162"/>
      <c r="CE63" s="161"/>
      <c r="CF63" s="163"/>
      <c r="CG63" s="164"/>
      <c r="CH63" s="159"/>
      <c r="CI63" s="159"/>
      <c r="CJ63" s="159"/>
      <c r="CK63" s="160"/>
      <c r="CL63" s="161"/>
      <c r="CM63" s="162"/>
      <c r="CN63" s="161"/>
      <c r="CO63" s="163"/>
      <c r="CP63" s="164"/>
      <c r="CQ63" s="159"/>
      <c r="CR63" s="159"/>
      <c r="CS63" s="159"/>
      <c r="CT63" s="160"/>
      <c r="CU63" s="161"/>
      <c r="CV63" s="162"/>
      <c r="CW63" s="161"/>
      <c r="CX63" s="163"/>
      <c r="CY63" s="164"/>
      <c r="CZ63" s="159"/>
      <c r="DA63" s="159"/>
      <c r="DB63" s="159"/>
      <c r="DC63" s="160"/>
      <c r="DD63" s="161"/>
      <c r="DE63" s="162"/>
      <c r="DF63" s="161"/>
      <c r="DG63" s="163"/>
      <c r="DH63" s="164"/>
      <c r="DI63" s="159"/>
      <c r="DJ63" s="159"/>
      <c r="DK63" s="159"/>
      <c r="DL63" s="160"/>
      <c r="DM63" s="161"/>
      <c r="DN63" s="162"/>
      <c r="DO63" s="161"/>
      <c r="DP63" s="163"/>
      <c r="DQ63" s="164"/>
      <c r="DR63" s="159"/>
      <c r="DS63" s="159"/>
      <c r="DT63" s="159"/>
      <c r="DU63" s="160"/>
      <c r="DV63" s="161"/>
      <c r="DW63" s="162"/>
      <c r="DX63" s="161"/>
      <c r="DY63" s="163"/>
      <c r="DZ63" s="164"/>
      <c r="EA63" s="159"/>
      <c r="EB63" s="159"/>
      <c r="EC63" s="159"/>
      <c r="ED63" s="160"/>
      <c r="EE63" s="161"/>
      <c r="EF63" s="162"/>
      <c r="EG63" s="161"/>
      <c r="EH63" s="163"/>
      <c r="EI63" s="164"/>
      <c r="EJ63" s="159"/>
      <c r="EK63" s="159"/>
      <c r="EL63" s="159"/>
      <c r="EM63" s="160"/>
      <c r="EN63" s="161"/>
      <c r="EO63" s="162"/>
      <c r="EP63" s="161"/>
      <c r="EQ63" s="163"/>
      <c r="ER63" s="164"/>
      <c r="ES63" s="159"/>
      <c r="ET63" s="159"/>
      <c r="EU63" s="159"/>
      <c r="EV63" s="160"/>
      <c r="EW63" s="161"/>
      <c r="EX63" s="162"/>
      <c r="EY63" s="161"/>
      <c r="EZ63" s="163"/>
      <c r="FA63" s="164"/>
      <c r="FB63" s="159"/>
      <c r="FC63" s="159"/>
      <c r="FD63" s="159"/>
      <c r="FE63" s="160"/>
      <c r="FF63" s="161"/>
      <c r="FG63" s="162"/>
      <c r="FH63" s="161"/>
      <c r="FI63" s="163"/>
      <c r="FJ63" s="164"/>
      <c r="FK63" s="159"/>
      <c r="FL63" s="159"/>
      <c r="FM63" s="159"/>
      <c r="FN63" s="160"/>
      <c r="FO63" s="161"/>
      <c r="FP63" s="162"/>
      <c r="FQ63" s="161"/>
      <c r="FR63" s="163"/>
      <c r="FS63" s="164"/>
      <c r="FT63" s="159"/>
      <c r="FU63" s="159"/>
      <c r="FV63" s="159"/>
      <c r="FW63" s="160"/>
      <c r="FX63" s="161"/>
      <c r="FY63" s="162"/>
      <c r="FZ63" s="161"/>
      <c r="GA63" s="163"/>
      <c r="GB63" s="164"/>
      <c r="GC63" s="159"/>
      <c r="GD63" s="159"/>
      <c r="GE63" s="159"/>
      <c r="GF63" s="160"/>
      <c r="GG63" s="161"/>
      <c r="GH63" s="162"/>
      <c r="GI63" s="161"/>
      <c r="GJ63" s="163"/>
      <c r="GK63" s="164"/>
      <c r="GL63" s="159"/>
      <c r="GM63" s="159"/>
      <c r="GN63" s="159"/>
      <c r="GO63" s="160"/>
      <c r="GP63" s="161"/>
      <c r="GQ63" s="162"/>
      <c r="GR63" s="161"/>
      <c r="GS63" s="163"/>
      <c r="GT63" s="164"/>
      <c r="GU63" s="165"/>
      <c r="GV63" s="136"/>
      <c r="GW63" s="100"/>
      <c r="GX63" s="114"/>
      <c r="GY63" s="114"/>
      <c r="GZ63" s="217"/>
      <c r="HA63" s="93"/>
      <c r="HB63" s="116"/>
      <c r="HC63" s="116"/>
    </row>
    <row r="64" spans="1:211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494"/>
      <c r="L64" s="716"/>
      <c r="M64" s="105"/>
      <c r="N64" s="87"/>
      <c r="O64" s="173"/>
      <c r="P64" s="106"/>
      <c r="Q64" s="150">
        <f t="shared" ref="Q64:Q75" si="3">P64-M64</f>
        <v>0</v>
      </c>
      <c r="R64" s="166"/>
      <c r="S64" s="166"/>
      <c r="T64" s="147"/>
      <c r="U64" s="45">
        <f>R64*P64+T64+0</f>
        <v>0</v>
      </c>
      <c r="V64" s="157"/>
      <c r="W64" s="158"/>
      <c r="X64" s="167"/>
      <c r="Y64" s="159"/>
      <c r="Z64" s="160"/>
      <c r="AA64" s="161"/>
      <c r="AB64" s="162"/>
      <c r="AC64" s="161"/>
      <c r="AD64" s="163"/>
      <c r="AE64" s="164"/>
      <c r="AF64" s="159"/>
      <c r="AG64" s="159"/>
      <c r="AH64" s="159"/>
      <c r="AI64" s="160"/>
      <c r="AJ64" s="161"/>
      <c r="AK64" s="162"/>
      <c r="AL64" s="161"/>
      <c r="AM64" s="163"/>
      <c r="AN64" s="164"/>
      <c r="AO64" s="159"/>
      <c r="AP64" s="159"/>
      <c r="AQ64" s="159"/>
      <c r="AR64" s="160"/>
      <c r="AS64" s="161"/>
      <c r="AT64" s="162"/>
      <c r="AU64" s="161"/>
      <c r="AV64" s="163"/>
      <c r="AW64" s="164"/>
      <c r="AX64" s="159"/>
      <c r="AY64" s="159"/>
      <c r="AZ64" s="159"/>
      <c r="BA64" s="160"/>
      <c r="BB64" s="161"/>
      <c r="BC64" s="162"/>
      <c r="BD64" s="161"/>
      <c r="BE64" s="163"/>
      <c r="BF64" s="164"/>
      <c r="BG64" s="159"/>
      <c r="BH64" s="159"/>
      <c r="BI64" s="159"/>
      <c r="BJ64" s="160"/>
      <c r="BK64" s="161"/>
      <c r="BL64" s="162"/>
      <c r="BM64" s="161"/>
      <c r="BN64" s="163"/>
      <c r="BO64" s="164"/>
      <c r="BP64" s="159"/>
      <c r="BQ64" s="159"/>
      <c r="BR64" s="159"/>
      <c r="BS64" s="160"/>
      <c r="BT64" s="161"/>
      <c r="BU64" s="162"/>
      <c r="BV64" s="161"/>
      <c r="BW64" s="163"/>
      <c r="BX64" s="164"/>
      <c r="BY64" s="159"/>
      <c r="BZ64" s="159"/>
      <c r="CA64" s="159"/>
      <c r="CB64" s="160"/>
      <c r="CC64" s="161"/>
      <c r="CD64" s="162"/>
      <c r="CE64" s="161"/>
      <c r="CF64" s="163"/>
      <c r="CG64" s="164"/>
      <c r="CH64" s="159"/>
      <c r="CI64" s="159"/>
      <c r="CJ64" s="159"/>
      <c r="CK64" s="160"/>
      <c r="CL64" s="161"/>
      <c r="CM64" s="162"/>
      <c r="CN64" s="161"/>
      <c r="CO64" s="163"/>
      <c r="CP64" s="164"/>
      <c r="CQ64" s="159"/>
      <c r="CR64" s="159"/>
      <c r="CS64" s="159"/>
      <c r="CT64" s="160"/>
      <c r="CU64" s="161"/>
      <c r="CV64" s="162"/>
      <c r="CW64" s="161"/>
      <c r="CX64" s="163"/>
      <c r="CY64" s="164"/>
      <c r="CZ64" s="159"/>
      <c r="DA64" s="159"/>
      <c r="DB64" s="159"/>
      <c r="DC64" s="160"/>
      <c r="DD64" s="161"/>
      <c r="DE64" s="162"/>
      <c r="DF64" s="161"/>
      <c r="DG64" s="163"/>
      <c r="DH64" s="164"/>
      <c r="DI64" s="159"/>
      <c r="DJ64" s="159"/>
      <c r="DK64" s="159"/>
      <c r="DL64" s="160"/>
      <c r="DM64" s="161"/>
      <c r="DN64" s="162"/>
      <c r="DO64" s="161"/>
      <c r="DP64" s="163"/>
      <c r="DQ64" s="164"/>
      <c r="DR64" s="159"/>
      <c r="DS64" s="159"/>
      <c r="DT64" s="159"/>
      <c r="DU64" s="160"/>
      <c r="DV64" s="161"/>
      <c r="DW64" s="162"/>
      <c r="DX64" s="161"/>
      <c r="DY64" s="163"/>
      <c r="DZ64" s="164"/>
      <c r="EA64" s="159"/>
      <c r="EB64" s="159"/>
      <c r="EC64" s="159"/>
      <c r="ED64" s="160"/>
      <c r="EE64" s="161"/>
      <c r="EF64" s="162"/>
      <c r="EG64" s="161"/>
      <c r="EH64" s="163"/>
      <c r="EI64" s="164"/>
      <c r="EJ64" s="159"/>
      <c r="EK64" s="159"/>
      <c r="EL64" s="159"/>
      <c r="EM64" s="160"/>
      <c r="EN64" s="161"/>
      <c r="EO64" s="162"/>
      <c r="EP64" s="161"/>
      <c r="EQ64" s="163"/>
      <c r="ER64" s="164"/>
      <c r="ES64" s="159"/>
      <c r="ET64" s="159"/>
      <c r="EU64" s="159"/>
      <c r="EV64" s="160"/>
      <c r="EW64" s="161"/>
      <c r="EX64" s="162"/>
      <c r="EY64" s="161"/>
      <c r="EZ64" s="163"/>
      <c r="FA64" s="164"/>
      <c r="FB64" s="159"/>
      <c r="FC64" s="159"/>
      <c r="FD64" s="159"/>
      <c r="FE64" s="160"/>
      <c r="FF64" s="161"/>
      <c r="FG64" s="162"/>
      <c r="FH64" s="161"/>
      <c r="FI64" s="163"/>
      <c r="FJ64" s="164"/>
      <c r="FK64" s="159"/>
      <c r="FL64" s="159"/>
      <c r="FM64" s="159"/>
      <c r="FN64" s="160"/>
      <c r="FO64" s="161"/>
      <c r="FP64" s="162"/>
      <c r="FQ64" s="161"/>
      <c r="FR64" s="163"/>
      <c r="FS64" s="164"/>
      <c r="FT64" s="159"/>
      <c r="FU64" s="159"/>
      <c r="FV64" s="159"/>
      <c r="FW64" s="160"/>
      <c r="FX64" s="161"/>
      <c r="FY64" s="162"/>
      <c r="FZ64" s="161"/>
      <c r="GA64" s="163"/>
      <c r="GB64" s="164"/>
      <c r="GC64" s="159"/>
      <c r="GD64" s="159"/>
      <c r="GE64" s="159"/>
      <c r="GF64" s="160"/>
      <c r="GG64" s="161"/>
      <c r="GH64" s="162"/>
      <c r="GI64" s="161"/>
      <c r="GJ64" s="163"/>
      <c r="GK64" s="164"/>
      <c r="GL64" s="159"/>
      <c r="GM64" s="159"/>
      <c r="GN64" s="159"/>
      <c r="GO64" s="160"/>
      <c r="GP64" s="161"/>
      <c r="GQ64" s="162"/>
      <c r="GR64" s="161"/>
      <c r="GS64" s="163"/>
      <c r="GT64" s="164"/>
      <c r="GU64" s="165"/>
      <c r="GV64" s="187"/>
      <c r="GW64" s="100"/>
      <c r="GX64" s="114"/>
      <c r="GY64" s="114"/>
      <c r="GZ64" s="217"/>
      <c r="HA64" s="93"/>
      <c r="HB64" s="116"/>
      <c r="HC64" s="116"/>
    </row>
    <row r="65" spans="1:211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4"/>
      <c r="L65" s="716"/>
      <c r="M65" s="105"/>
      <c r="N65" s="87"/>
      <c r="O65" s="173"/>
      <c r="P65" s="106"/>
      <c r="Q65" s="150">
        <f t="shared" si="3"/>
        <v>0</v>
      </c>
      <c r="R65" s="166"/>
      <c r="S65" s="833"/>
      <c r="T65" s="834"/>
      <c r="U65" s="45">
        <f>R65*P65</f>
        <v>0</v>
      </c>
      <c r="V65" s="157"/>
      <c r="W65" s="158"/>
      <c r="X65" s="167"/>
      <c r="Y65" s="159"/>
      <c r="Z65" s="160"/>
      <c r="AA65" s="161"/>
      <c r="AB65" s="162"/>
      <c r="AC65" s="161"/>
      <c r="AD65" s="163"/>
      <c r="AE65" s="164"/>
      <c r="AF65" s="159"/>
      <c r="AG65" s="159"/>
      <c r="AH65" s="159"/>
      <c r="AI65" s="160"/>
      <c r="AJ65" s="161"/>
      <c r="AK65" s="162"/>
      <c r="AL65" s="161"/>
      <c r="AM65" s="163"/>
      <c r="AN65" s="164"/>
      <c r="AO65" s="159"/>
      <c r="AP65" s="159"/>
      <c r="AQ65" s="159"/>
      <c r="AR65" s="160"/>
      <c r="AS65" s="161"/>
      <c r="AT65" s="162"/>
      <c r="AU65" s="161"/>
      <c r="AV65" s="163"/>
      <c r="AW65" s="164"/>
      <c r="AX65" s="159"/>
      <c r="AY65" s="159"/>
      <c r="AZ65" s="159"/>
      <c r="BA65" s="160"/>
      <c r="BB65" s="161"/>
      <c r="BC65" s="162"/>
      <c r="BD65" s="161"/>
      <c r="BE65" s="163"/>
      <c r="BF65" s="164"/>
      <c r="BG65" s="159"/>
      <c r="BH65" s="159"/>
      <c r="BI65" s="159"/>
      <c r="BJ65" s="160"/>
      <c r="BK65" s="161"/>
      <c r="BL65" s="162"/>
      <c r="BM65" s="161"/>
      <c r="BN65" s="163"/>
      <c r="BO65" s="164"/>
      <c r="BP65" s="159"/>
      <c r="BQ65" s="159"/>
      <c r="BR65" s="159"/>
      <c r="BS65" s="160"/>
      <c r="BT65" s="161"/>
      <c r="BU65" s="162"/>
      <c r="BV65" s="161"/>
      <c r="BW65" s="163"/>
      <c r="BX65" s="164"/>
      <c r="BY65" s="159"/>
      <c r="BZ65" s="159"/>
      <c r="CA65" s="159"/>
      <c r="CB65" s="160"/>
      <c r="CC65" s="161"/>
      <c r="CD65" s="162"/>
      <c r="CE65" s="161"/>
      <c r="CF65" s="163"/>
      <c r="CG65" s="164"/>
      <c r="CH65" s="159"/>
      <c r="CI65" s="159"/>
      <c r="CJ65" s="159"/>
      <c r="CK65" s="160"/>
      <c r="CL65" s="161"/>
      <c r="CM65" s="162"/>
      <c r="CN65" s="161"/>
      <c r="CO65" s="163"/>
      <c r="CP65" s="164"/>
      <c r="CQ65" s="159"/>
      <c r="CR65" s="159"/>
      <c r="CS65" s="159"/>
      <c r="CT65" s="160"/>
      <c r="CU65" s="161"/>
      <c r="CV65" s="162"/>
      <c r="CW65" s="161"/>
      <c r="CX65" s="163"/>
      <c r="CY65" s="164"/>
      <c r="CZ65" s="159"/>
      <c r="DA65" s="159"/>
      <c r="DB65" s="159"/>
      <c r="DC65" s="160"/>
      <c r="DD65" s="161"/>
      <c r="DE65" s="162"/>
      <c r="DF65" s="161"/>
      <c r="DG65" s="163"/>
      <c r="DH65" s="164"/>
      <c r="DI65" s="159"/>
      <c r="DJ65" s="159"/>
      <c r="DK65" s="159"/>
      <c r="DL65" s="160"/>
      <c r="DM65" s="161"/>
      <c r="DN65" s="162"/>
      <c r="DO65" s="161"/>
      <c r="DP65" s="163"/>
      <c r="DQ65" s="164"/>
      <c r="DR65" s="159"/>
      <c r="DS65" s="159"/>
      <c r="DT65" s="159"/>
      <c r="DU65" s="160"/>
      <c r="DV65" s="161"/>
      <c r="DW65" s="162"/>
      <c r="DX65" s="161"/>
      <c r="DY65" s="163"/>
      <c r="DZ65" s="164"/>
      <c r="EA65" s="159"/>
      <c r="EB65" s="159"/>
      <c r="EC65" s="159"/>
      <c r="ED65" s="160"/>
      <c r="EE65" s="161"/>
      <c r="EF65" s="162"/>
      <c r="EG65" s="161"/>
      <c r="EH65" s="163"/>
      <c r="EI65" s="164"/>
      <c r="EJ65" s="159"/>
      <c r="EK65" s="159"/>
      <c r="EL65" s="159"/>
      <c r="EM65" s="160"/>
      <c r="EN65" s="161"/>
      <c r="EO65" s="162"/>
      <c r="EP65" s="161"/>
      <c r="EQ65" s="163"/>
      <c r="ER65" s="164"/>
      <c r="ES65" s="159"/>
      <c r="ET65" s="159"/>
      <c r="EU65" s="159"/>
      <c r="EV65" s="160"/>
      <c r="EW65" s="161"/>
      <c r="EX65" s="162"/>
      <c r="EY65" s="161"/>
      <c r="EZ65" s="163"/>
      <c r="FA65" s="164"/>
      <c r="FB65" s="159"/>
      <c r="FC65" s="159"/>
      <c r="FD65" s="159"/>
      <c r="FE65" s="160"/>
      <c r="FF65" s="161"/>
      <c r="FG65" s="162"/>
      <c r="FH65" s="161"/>
      <c r="FI65" s="163"/>
      <c r="FJ65" s="164"/>
      <c r="FK65" s="159"/>
      <c r="FL65" s="159"/>
      <c r="FM65" s="159"/>
      <c r="FN65" s="160"/>
      <c r="FO65" s="161"/>
      <c r="FP65" s="162"/>
      <c r="FQ65" s="161"/>
      <c r="FR65" s="163"/>
      <c r="FS65" s="164"/>
      <c r="FT65" s="159"/>
      <c r="FU65" s="159"/>
      <c r="FV65" s="159"/>
      <c r="FW65" s="160"/>
      <c r="FX65" s="161"/>
      <c r="FY65" s="162"/>
      <c r="FZ65" s="161"/>
      <c r="GA65" s="163"/>
      <c r="GB65" s="164"/>
      <c r="GC65" s="159"/>
      <c r="GD65" s="159"/>
      <c r="GE65" s="159"/>
      <c r="GF65" s="160"/>
      <c r="GG65" s="161"/>
      <c r="GH65" s="162"/>
      <c r="GI65" s="161"/>
      <c r="GJ65" s="163"/>
      <c r="GK65" s="164"/>
      <c r="GL65" s="159"/>
      <c r="GM65" s="159"/>
      <c r="GN65" s="159"/>
      <c r="GO65" s="160"/>
      <c r="GP65" s="161"/>
      <c r="GQ65" s="162"/>
      <c r="GR65" s="161"/>
      <c r="GS65" s="163"/>
      <c r="GT65" s="164"/>
      <c r="GU65" s="165"/>
      <c r="GV65" s="187"/>
      <c r="GW65" s="100"/>
      <c r="GX65" s="114"/>
      <c r="GY65" s="114"/>
      <c r="GZ65" s="217"/>
      <c r="HA65" s="93"/>
      <c r="HB65" s="116"/>
      <c r="HC65" s="116"/>
    </row>
    <row r="66" spans="1:211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4"/>
      <c r="L66" s="716"/>
      <c r="M66" s="105"/>
      <c r="N66" s="87"/>
      <c r="O66" s="88"/>
      <c r="P66" s="106"/>
      <c r="Q66" s="150">
        <f t="shared" si="3"/>
        <v>0</v>
      </c>
      <c r="R66" s="166"/>
      <c r="S66" s="166"/>
      <c r="T66" s="166"/>
      <c r="U66" s="45">
        <f t="shared" ref="U66:U73" si="4">R66*P66+T66+0</f>
        <v>0</v>
      </c>
      <c r="V66" s="157"/>
      <c r="W66" s="158"/>
      <c r="X66" s="167"/>
      <c r="Y66" s="159"/>
      <c r="Z66" s="160"/>
      <c r="AA66" s="161"/>
      <c r="AB66" s="162"/>
      <c r="AC66" s="161"/>
      <c r="AD66" s="163"/>
      <c r="AE66" s="164"/>
      <c r="AF66" s="159"/>
      <c r="AG66" s="159"/>
      <c r="AH66" s="159"/>
      <c r="AI66" s="160"/>
      <c r="AJ66" s="161"/>
      <c r="AK66" s="162"/>
      <c r="AL66" s="161"/>
      <c r="AM66" s="163"/>
      <c r="AN66" s="164"/>
      <c r="AO66" s="159"/>
      <c r="AP66" s="159"/>
      <c r="AQ66" s="159"/>
      <c r="AR66" s="160"/>
      <c r="AS66" s="161"/>
      <c r="AT66" s="162"/>
      <c r="AU66" s="161"/>
      <c r="AV66" s="163"/>
      <c r="AW66" s="164"/>
      <c r="AX66" s="159"/>
      <c r="AY66" s="159"/>
      <c r="AZ66" s="159"/>
      <c r="BA66" s="160"/>
      <c r="BB66" s="161"/>
      <c r="BC66" s="162"/>
      <c r="BD66" s="161"/>
      <c r="BE66" s="163"/>
      <c r="BF66" s="164"/>
      <c r="BG66" s="159"/>
      <c r="BH66" s="159"/>
      <c r="BI66" s="159"/>
      <c r="BJ66" s="160"/>
      <c r="BK66" s="161"/>
      <c r="BL66" s="162"/>
      <c r="BM66" s="161"/>
      <c r="BN66" s="163"/>
      <c r="BO66" s="164"/>
      <c r="BP66" s="159"/>
      <c r="BQ66" s="159"/>
      <c r="BR66" s="159"/>
      <c r="BS66" s="160"/>
      <c r="BT66" s="161"/>
      <c r="BU66" s="162"/>
      <c r="BV66" s="161"/>
      <c r="BW66" s="163"/>
      <c r="BX66" s="164"/>
      <c r="BY66" s="159"/>
      <c r="BZ66" s="159"/>
      <c r="CA66" s="159"/>
      <c r="CB66" s="160"/>
      <c r="CC66" s="161"/>
      <c r="CD66" s="162"/>
      <c r="CE66" s="161"/>
      <c r="CF66" s="163"/>
      <c r="CG66" s="164"/>
      <c r="CH66" s="159"/>
      <c r="CI66" s="159"/>
      <c r="CJ66" s="159"/>
      <c r="CK66" s="160"/>
      <c r="CL66" s="161"/>
      <c r="CM66" s="162"/>
      <c r="CN66" s="161"/>
      <c r="CO66" s="163"/>
      <c r="CP66" s="164"/>
      <c r="CQ66" s="159"/>
      <c r="CR66" s="159"/>
      <c r="CS66" s="159"/>
      <c r="CT66" s="160"/>
      <c r="CU66" s="161"/>
      <c r="CV66" s="162"/>
      <c r="CW66" s="161"/>
      <c r="CX66" s="163"/>
      <c r="CY66" s="164"/>
      <c r="CZ66" s="159"/>
      <c r="DA66" s="159"/>
      <c r="DB66" s="159"/>
      <c r="DC66" s="160"/>
      <c r="DD66" s="161"/>
      <c r="DE66" s="162"/>
      <c r="DF66" s="161"/>
      <c r="DG66" s="163"/>
      <c r="DH66" s="164"/>
      <c r="DI66" s="159"/>
      <c r="DJ66" s="159"/>
      <c r="DK66" s="159"/>
      <c r="DL66" s="160"/>
      <c r="DM66" s="161"/>
      <c r="DN66" s="162"/>
      <c r="DO66" s="161"/>
      <c r="DP66" s="163"/>
      <c r="DQ66" s="164"/>
      <c r="DR66" s="159"/>
      <c r="DS66" s="159"/>
      <c r="DT66" s="159"/>
      <c r="DU66" s="160"/>
      <c r="DV66" s="161"/>
      <c r="DW66" s="162"/>
      <c r="DX66" s="161"/>
      <c r="DY66" s="163"/>
      <c r="DZ66" s="164"/>
      <c r="EA66" s="159"/>
      <c r="EB66" s="159"/>
      <c r="EC66" s="159"/>
      <c r="ED66" s="160"/>
      <c r="EE66" s="161"/>
      <c r="EF66" s="162"/>
      <c r="EG66" s="161"/>
      <c r="EH66" s="163"/>
      <c r="EI66" s="164"/>
      <c r="EJ66" s="159"/>
      <c r="EK66" s="159"/>
      <c r="EL66" s="159"/>
      <c r="EM66" s="160"/>
      <c r="EN66" s="161"/>
      <c r="EO66" s="162"/>
      <c r="EP66" s="161"/>
      <c r="EQ66" s="163"/>
      <c r="ER66" s="164"/>
      <c r="ES66" s="159"/>
      <c r="ET66" s="159"/>
      <c r="EU66" s="159"/>
      <c r="EV66" s="160"/>
      <c r="EW66" s="161"/>
      <c r="EX66" s="162"/>
      <c r="EY66" s="161"/>
      <c r="EZ66" s="163"/>
      <c r="FA66" s="164"/>
      <c r="FB66" s="159"/>
      <c r="FC66" s="159"/>
      <c r="FD66" s="159"/>
      <c r="FE66" s="160"/>
      <c r="FF66" s="161"/>
      <c r="FG66" s="162"/>
      <c r="FH66" s="161"/>
      <c r="FI66" s="163"/>
      <c r="FJ66" s="164"/>
      <c r="FK66" s="159"/>
      <c r="FL66" s="159"/>
      <c r="FM66" s="159"/>
      <c r="FN66" s="160"/>
      <c r="FO66" s="161"/>
      <c r="FP66" s="162"/>
      <c r="FQ66" s="161"/>
      <c r="FR66" s="163"/>
      <c r="FS66" s="164"/>
      <c r="FT66" s="159"/>
      <c r="FU66" s="159"/>
      <c r="FV66" s="159"/>
      <c r="FW66" s="160"/>
      <c r="FX66" s="161"/>
      <c r="FY66" s="162"/>
      <c r="FZ66" s="161"/>
      <c r="GA66" s="163"/>
      <c r="GB66" s="164"/>
      <c r="GC66" s="159"/>
      <c r="GD66" s="159"/>
      <c r="GE66" s="159"/>
      <c r="GF66" s="160"/>
      <c r="GG66" s="161"/>
      <c r="GH66" s="162"/>
      <c r="GI66" s="161"/>
      <c r="GJ66" s="163"/>
      <c r="GK66" s="164"/>
      <c r="GL66" s="159"/>
      <c r="GM66" s="159"/>
      <c r="GN66" s="159"/>
      <c r="GO66" s="160"/>
      <c r="GP66" s="161"/>
      <c r="GQ66" s="162"/>
      <c r="GR66" s="161"/>
      <c r="GS66" s="163"/>
      <c r="GT66" s="164"/>
      <c r="GU66" s="165"/>
      <c r="GV66" s="136"/>
      <c r="GW66" s="100"/>
      <c r="GX66" s="114"/>
      <c r="GY66" s="188"/>
      <c r="GZ66" s="217"/>
      <c r="HA66" s="93"/>
      <c r="HB66" s="116"/>
      <c r="HC66" s="116"/>
    </row>
    <row r="67" spans="1:211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4"/>
      <c r="L67" s="716"/>
      <c r="M67" s="105"/>
      <c r="N67" s="87"/>
      <c r="O67" s="88"/>
      <c r="P67" s="106"/>
      <c r="Q67" s="150">
        <f t="shared" si="3"/>
        <v>0</v>
      </c>
      <c r="R67" s="166"/>
      <c r="S67" s="166"/>
      <c r="T67" s="166"/>
      <c r="U67" s="45">
        <f t="shared" si="4"/>
        <v>0</v>
      </c>
      <c r="V67" s="153"/>
      <c r="W67" s="148"/>
      <c r="X67" s="167"/>
      <c r="Y67" s="159"/>
      <c r="Z67" s="160"/>
      <c r="AA67" s="161"/>
      <c r="AB67" s="162"/>
      <c r="AC67" s="161"/>
      <c r="AD67" s="163"/>
      <c r="AE67" s="164"/>
      <c r="AF67" s="159"/>
      <c r="AG67" s="159"/>
      <c r="AH67" s="159"/>
      <c r="AI67" s="160"/>
      <c r="AJ67" s="161"/>
      <c r="AK67" s="162"/>
      <c r="AL67" s="161"/>
      <c r="AM67" s="163"/>
      <c r="AN67" s="164"/>
      <c r="AO67" s="159"/>
      <c r="AP67" s="159"/>
      <c r="AQ67" s="159"/>
      <c r="AR67" s="160"/>
      <c r="AS67" s="161"/>
      <c r="AT67" s="162"/>
      <c r="AU67" s="161"/>
      <c r="AV67" s="163"/>
      <c r="AW67" s="164"/>
      <c r="AX67" s="159"/>
      <c r="AY67" s="159"/>
      <c r="AZ67" s="159"/>
      <c r="BA67" s="160"/>
      <c r="BB67" s="161"/>
      <c r="BC67" s="162"/>
      <c r="BD67" s="161"/>
      <c r="BE67" s="163"/>
      <c r="BF67" s="164"/>
      <c r="BG67" s="159"/>
      <c r="BH67" s="159"/>
      <c r="BI67" s="159"/>
      <c r="BJ67" s="160"/>
      <c r="BK67" s="161"/>
      <c r="BL67" s="162"/>
      <c r="BM67" s="161"/>
      <c r="BN67" s="163"/>
      <c r="BO67" s="164"/>
      <c r="BP67" s="159"/>
      <c r="BQ67" s="159"/>
      <c r="BR67" s="159"/>
      <c r="BS67" s="160"/>
      <c r="BT67" s="161"/>
      <c r="BU67" s="162"/>
      <c r="BV67" s="161"/>
      <c r="BW67" s="163"/>
      <c r="BX67" s="164"/>
      <c r="BY67" s="159"/>
      <c r="BZ67" s="159"/>
      <c r="CA67" s="159"/>
      <c r="CB67" s="160"/>
      <c r="CC67" s="161"/>
      <c r="CD67" s="162"/>
      <c r="CE67" s="161"/>
      <c r="CF67" s="163"/>
      <c r="CG67" s="164"/>
      <c r="CH67" s="159"/>
      <c r="CI67" s="159"/>
      <c r="CJ67" s="159"/>
      <c r="CK67" s="160"/>
      <c r="CL67" s="161"/>
      <c r="CM67" s="162"/>
      <c r="CN67" s="161"/>
      <c r="CO67" s="163"/>
      <c r="CP67" s="164"/>
      <c r="CQ67" s="159"/>
      <c r="CR67" s="159"/>
      <c r="CS67" s="159"/>
      <c r="CT67" s="160"/>
      <c r="CU67" s="161"/>
      <c r="CV67" s="162"/>
      <c r="CW67" s="161"/>
      <c r="CX67" s="163"/>
      <c r="CY67" s="164"/>
      <c r="CZ67" s="159"/>
      <c r="DA67" s="159"/>
      <c r="DB67" s="159"/>
      <c r="DC67" s="160"/>
      <c r="DD67" s="161"/>
      <c r="DE67" s="162"/>
      <c r="DF67" s="161"/>
      <c r="DG67" s="163"/>
      <c r="DH67" s="164"/>
      <c r="DI67" s="159"/>
      <c r="DJ67" s="159"/>
      <c r="DK67" s="159"/>
      <c r="DL67" s="160"/>
      <c r="DM67" s="161"/>
      <c r="DN67" s="162"/>
      <c r="DO67" s="161"/>
      <c r="DP67" s="163"/>
      <c r="DQ67" s="164"/>
      <c r="DR67" s="159"/>
      <c r="DS67" s="159"/>
      <c r="DT67" s="159"/>
      <c r="DU67" s="160"/>
      <c r="DV67" s="161"/>
      <c r="DW67" s="162"/>
      <c r="DX67" s="161"/>
      <c r="DY67" s="163"/>
      <c r="DZ67" s="164"/>
      <c r="EA67" s="159"/>
      <c r="EB67" s="159"/>
      <c r="EC67" s="159"/>
      <c r="ED67" s="160"/>
      <c r="EE67" s="161"/>
      <c r="EF67" s="162"/>
      <c r="EG67" s="161"/>
      <c r="EH67" s="163"/>
      <c r="EI67" s="164"/>
      <c r="EJ67" s="159"/>
      <c r="EK67" s="159"/>
      <c r="EL67" s="159"/>
      <c r="EM67" s="160"/>
      <c r="EN67" s="161"/>
      <c r="EO67" s="162"/>
      <c r="EP67" s="161"/>
      <c r="EQ67" s="163"/>
      <c r="ER67" s="164"/>
      <c r="ES67" s="159"/>
      <c r="ET67" s="159"/>
      <c r="EU67" s="159"/>
      <c r="EV67" s="160"/>
      <c r="EW67" s="161"/>
      <c r="EX67" s="162"/>
      <c r="EY67" s="161"/>
      <c r="EZ67" s="163"/>
      <c r="FA67" s="164"/>
      <c r="FB67" s="159"/>
      <c r="FC67" s="159"/>
      <c r="FD67" s="159"/>
      <c r="FE67" s="160"/>
      <c r="FF67" s="161"/>
      <c r="FG67" s="162"/>
      <c r="FH67" s="161"/>
      <c r="FI67" s="163"/>
      <c r="FJ67" s="164"/>
      <c r="FK67" s="159"/>
      <c r="FL67" s="159"/>
      <c r="FM67" s="159"/>
      <c r="FN67" s="160"/>
      <c r="FO67" s="161"/>
      <c r="FP67" s="162"/>
      <c r="FQ67" s="161"/>
      <c r="FR67" s="163"/>
      <c r="FS67" s="164"/>
      <c r="FT67" s="159"/>
      <c r="FU67" s="159"/>
      <c r="FV67" s="159"/>
      <c r="FW67" s="160"/>
      <c r="FX67" s="161"/>
      <c r="FY67" s="162"/>
      <c r="FZ67" s="161"/>
      <c r="GA67" s="163"/>
      <c r="GB67" s="164"/>
      <c r="GC67" s="159"/>
      <c r="GD67" s="159"/>
      <c r="GE67" s="159"/>
      <c r="GF67" s="160"/>
      <c r="GG67" s="161"/>
      <c r="GH67" s="162"/>
      <c r="GI67" s="161"/>
      <c r="GJ67" s="163"/>
      <c r="GK67" s="164"/>
      <c r="GL67" s="159"/>
      <c r="GM67" s="159"/>
      <c r="GN67" s="159"/>
      <c r="GO67" s="160"/>
      <c r="GP67" s="161"/>
      <c r="GQ67" s="162"/>
      <c r="GR67" s="161"/>
      <c r="GS67" s="163"/>
      <c r="GT67" s="164"/>
      <c r="GU67" s="165"/>
      <c r="GV67" s="136"/>
      <c r="GW67" s="100"/>
      <c r="GX67" s="114"/>
      <c r="GY67" s="188"/>
      <c r="GZ67" s="217"/>
      <c r="HA67" s="93"/>
      <c r="HB67" s="116"/>
      <c r="HC67" s="116"/>
    </row>
    <row r="68" spans="1:211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4"/>
      <c r="L68" s="716"/>
      <c r="M68" s="105"/>
      <c r="N68" s="87"/>
      <c r="O68" s="88"/>
      <c r="P68" s="106"/>
      <c r="Q68" s="150">
        <f t="shared" si="3"/>
        <v>0</v>
      </c>
      <c r="R68" s="166"/>
      <c r="S68" s="166"/>
      <c r="T68" s="166"/>
      <c r="U68" s="45">
        <f t="shared" si="4"/>
        <v>0</v>
      </c>
      <c r="V68" s="153"/>
      <c r="W68" s="148"/>
      <c r="X68" s="167"/>
      <c r="Y68" s="159"/>
      <c r="Z68" s="160"/>
      <c r="AA68" s="161"/>
      <c r="AB68" s="162"/>
      <c r="AC68" s="161"/>
      <c r="AD68" s="163"/>
      <c r="AE68" s="164"/>
      <c r="AF68" s="159"/>
      <c r="AG68" s="159"/>
      <c r="AH68" s="159"/>
      <c r="AI68" s="160"/>
      <c r="AJ68" s="161"/>
      <c r="AK68" s="162"/>
      <c r="AL68" s="161"/>
      <c r="AM68" s="163"/>
      <c r="AN68" s="164"/>
      <c r="AO68" s="159"/>
      <c r="AP68" s="159"/>
      <c r="AQ68" s="159"/>
      <c r="AR68" s="160"/>
      <c r="AS68" s="161"/>
      <c r="AT68" s="162"/>
      <c r="AU68" s="161"/>
      <c r="AV68" s="163"/>
      <c r="AW68" s="164"/>
      <c r="AX68" s="159"/>
      <c r="AY68" s="159"/>
      <c r="AZ68" s="159"/>
      <c r="BA68" s="160"/>
      <c r="BB68" s="161"/>
      <c r="BC68" s="162"/>
      <c r="BD68" s="161"/>
      <c r="BE68" s="163"/>
      <c r="BF68" s="164"/>
      <c r="BG68" s="159"/>
      <c r="BH68" s="159"/>
      <c r="BI68" s="159"/>
      <c r="BJ68" s="160"/>
      <c r="BK68" s="161"/>
      <c r="BL68" s="162"/>
      <c r="BM68" s="161"/>
      <c r="BN68" s="163"/>
      <c r="BO68" s="164"/>
      <c r="BP68" s="159"/>
      <c r="BQ68" s="159"/>
      <c r="BR68" s="159"/>
      <c r="BS68" s="160"/>
      <c r="BT68" s="161"/>
      <c r="BU68" s="162"/>
      <c r="BV68" s="161"/>
      <c r="BW68" s="163"/>
      <c r="BX68" s="164"/>
      <c r="BY68" s="159"/>
      <c r="BZ68" s="159"/>
      <c r="CA68" s="159"/>
      <c r="CB68" s="160"/>
      <c r="CC68" s="161"/>
      <c r="CD68" s="162"/>
      <c r="CE68" s="161"/>
      <c r="CF68" s="163"/>
      <c r="CG68" s="164"/>
      <c r="CH68" s="159"/>
      <c r="CI68" s="159"/>
      <c r="CJ68" s="159"/>
      <c r="CK68" s="160"/>
      <c r="CL68" s="161"/>
      <c r="CM68" s="162"/>
      <c r="CN68" s="161"/>
      <c r="CO68" s="163"/>
      <c r="CP68" s="164"/>
      <c r="CQ68" s="159"/>
      <c r="CR68" s="159"/>
      <c r="CS68" s="159"/>
      <c r="CT68" s="160"/>
      <c r="CU68" s="161"/>
      <c r="CV68" s="162"/>
      <c r="CW68" s="161"/>
      <c r="CX68" s="163"/>
      <c r="CY68" s="164"/>
      <c r="CZ68" s="159"/>
      <c r="DA68" s="159"/>
      <c r="DB68" s="159"/>
      <c r="DC68" s="160"/>
      <c r="DD68" s="161"/>
      <c r="DE68" s="162"/>
      <c r="DF68" s="161"/>
      <c r="DG68" s="163"/>
      <c r="DH68" s="164"/>
      <c r="DI68" s="159"/>
      <c r="DJ68" s="159"/>
      <c r="DK68" s="159"/>
      <c r="DL68" s="160"/>
      <c r="DM68" s="161"/>
      <c r="DN68" s="162"/>
      <c r="DO68" s="161"/>
      <c r="DP68" s="163"/>
      <c r="DQ68" s="164"/>
      <c r="DR68" s="159"/>
      <c r="DS68" s="159"/>
      <c r="DT68" s="159"/>
      <c r="DU68" s="160"/>
      <c r="DV68" s="161"/>
      <c r="DW68" s="162"/>
      <c r="DX68" s="161"/>
      <c r="DY68" s="163"/>
      <c r="DZ68" s="164"/>
      <c r="EA68" s="159"/>
      <c r="EB68" s="159"/>
      <c r="EC68" s="159"/>
      <c r="ED68" s="160"/>
      <c r="EE68" s="161"/>
      <c r="EF68" s="162"/>
      <c r="EG68" s="161"/>
      <c r="EH68" s="163"/>
      <c r="EI68" s="164"/>
      <c r="EJ68" s="159"/>
      <c r="EK68" s="159"/>
      <c r="EL68" s="159"/>
      <c r="EM68" s="160"/>
      <c r="EN68" s="161"/>
      <c r="EO68" s="162"/>
      <c r="EP68" s="161"/>
      <c r="EQ68" s="163"/>
      <c r="ER68" s="164"/>
      <c r="ES68" s="159"/>
      <c r="ET68" s="159"/>
      <c r="EU68" s="159"/>
      <c r="EV68" s="160"/>
      <c r="EW68" s="161"/>
      <c r="EX68" s="162"/>
      <c r="EY68" s="161"/>
      <c r="EZ68" s="163"/>
      <c r="FA68" s="164"/>
      <c r="FB68" s="159"/>
      <c r="FC68" s="159"/>
      <c r="FD68" s="159"/>
      <c r="FE68" s="160"/>
      <c r="FF68" s="161"/>
      <c r="FG68" s="162"/>
      <c r="FH68" s="161"/>
      <c r="FI68" s="163"/>
      <c r="FJ68" s="164"/>
      <c r="FK68" s="159"/>
      <c r="FL68" s="159"/>
      <c r="FM68" s="159"/>
      <c r="FN68" s="160"/>
      <c r="FO68" s="161"/>
      <c r="FP68" s="162"/>
      <c r="FQ68" s="161"/>
      <c r="FR68" s="163"/>
      <c r="FS68" s="164"/>
      <c r="FT68" s="159"/>
      <c r="FU68" s="159"/>
      <c r="FV68" s="159"/>
      <c r="FW68" s="160"/>
      <c r="FX68" s="161"/>
      <c r="FY68" s="162"/>
      <c r="FZ68" s="161"/>
      <c r="GA68" s="163"/>
      <c r="GB68" s="164"/>
      <c r="GC68" s="159"/>
      <c r="GD68" s="159"/>
      <c r="GE68" s="159"/>
      <c r="GF68" s="160"/>
      <c r="GG68" s="161"/>
      <c r="GH68" s="162"/>
      <c r="GI68" s="161"/>
      <c r="GJ68" s="163"/>
      <c r="GK68" s="164"/>
      <c r="GL68" s="159"/>
      <c r="GM68" s="159"/>
      <c r="GN68" s="159"/>
      <c r="GO68" s="160"/>
      <c r="GP68" s="161"/>
      <c r="GQ68" s="162"/>
      <c r="GR68" s="161"/>
      <c r="GS68" s="163"/>
      <c r="GT68" s="164"/>
      <c r="GU68" s="165"/>
      <c r="GV68" s="136"/>
      <c r="GW68" s="100"/>
      <c r="GX68" s="114"/>
      <c r="GY68" s="188"/>
      <c r="GZ68" s="217"/>
      <c r="HA68" s="93"/>
      <c r="HB68" s="116"/>
      <c r="HC68" s="116"/>
    </row>
    <row r="69" spans="1:211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4"/>
      <c r="L69" s="716"/>
      <c r="M69" s="105"/>
      <c r="N69" s="87"/>
      <c r="O69" s="88"/>
      <c r="P69" s="106"/>
      <c r="Q69" s="150">
        <f t="shared" si="3"/>
        <v>0</v>
      </c>
      <c r="R69" s="166"/>
      <c r="S69" s="166"/>
      <c r="T69" s="166"/>
      <c r="U69" s="45">
        <f t="shared" si="4"/>
        <v>0</v>
      </c>
      <c r="V69" s="153"/>
      <c r="W69" s="148"/>
      <c r="X69" s="167"/>
      <c r="Y69" s="159"/>
      <c r="Z69" s="160"/>
      <c r="AA69" s="161"/>
      <c r="AB69" s="162"/>
      <c r="AC69" s="161"/>
      <c r="AD69" s="163"/>
      <c r="AE69" s="164"/>
      <c r="AF69" s="159"/>
      <c r="AG69" s="159"/>
      <c r="AH69" s="159"/>
      <c r="AI69" s="160"/>
      <c r="AJ69" s="161"/>
      <c r="AK69" s="162"/>
      <c r="AL69" s="161"/>
      <c r="AM69" s="163"/>
      <c r="AN69" s="164"/>
      <c r="AO69" s="159"/>
      <c r="AP69" s="159"/>
      <c r="AQ69" s="159"/>
      <c r="AR69" s="160"/>
      <c r="AS69" s="161"/>
      <c r="AT69" s="162"/>
      <c r="AU69" s="161"/>
      <c r="AV69" s="163"/>
      <c r="AW69" s="164"/>
      <c r="AX69" s="159"/>
      <c r="AY69" s="159"/>
      <c r="AZ69" s="159"/>
      <c r="BA69" s="160"/>
      <c r="BB69" s="161"/>
      <c r="BC69" s="162"/>
      <c r="BD69" s="161"/>
      <c r="BE69" s="163"/>
      <c r="BF69" s="164"/>
      <c r="BG69" s="159"/>
      <c r="BH69" s="159"/>
      <c r="BI69" s="159"/>
      <c r="BJ69" s="160"/>
      <c r="BK69" s="161"/>
      <c r="BL69" s="162"/>
      <c r="BM69" s="161"/>
      <c r="BN69" s="163"/>
      <c r="BO69" s="164"/>
      <c r="BP69" s="159"/>
      <c r="BQ69" s="159"/>
      <c r="BR69" s="159"/>
      <c r="BS69" s="160"/>
      <c r="BT69" s="161"/>
      <c r="BU69" s="162"/>
      <c r="BV69" s="161"/>
      <c r="BW69" s="163"/>
      <c r="BX69" s="164"/>
      <c r="BY69" s="159"/>
      <c r="BZ69" s="159"/>
      <c r="CA69" s="159"/>
      <c r="CB69" s="160"/>
      <c r="CC69" s="161"/>
      <c r="CD69" s="162"/>
      <c r="CE69" s="161"/>
      <c r="CF69" s="163"/>
      <c r="CG69" s="164"/>
      <c r="CH69" s="159"/>
      <c r="CI69" s="159"/>
      <c r="CJ69" s="159"/>
      <c r="CK69" s="160"/>
      <c r="CL69" s="161"/>
      <c r="CM69" s="162"/>
      <c r="CN69" s="161"/>
      <c r="CO69" s="163"/>
      <c r="CP69" s="164"/>
      <c r="CQ69" s="159"/>
      <c r="CR69" s="159"/>
      <c r="CS69" s="159"/>
      <c r="CT69" s="160"/>
      <c r="CU69" s="161"/>
      <c r="CV69" s="162"/>
      <c r="CW69" s="161"/>
      <c r="CX69" s="163"/>
      <c r="CY69" s="164"/>
      <c r="CZ69" s="159"/>
      <c r="DA69" s="159"/>
      <c r="DB69" s="159"/>
      <c r="DC69" s="160"/>
      <c r="DD69" s="161"/>
      <c r="DE69" s="162"/>
      <c r="DF69" s="161"/>
      <c r="DG69" s="163"/>
      <c r="DH69" s="164"/>
      <c r="DI69" s="159"/>
      <c r="DJ69" s="159"/>
      <c r="DK69" s="159"/>
      <c r="DL69" s="160"/>
      <c r="DM69" s="161"/>
      <c r="DN69" s="162"/>
      <c r="DO69" s="161"/>
      <c r="DP69" s="163"/>
      <c r="DQ69" s="164"/>
      <c r="DR69" s="159"/>
      <c r="DS69" s="159"/>
      <c r="DT69" s="159"/>
      <c r="DU69" s="160"/>
      <c r="DV69" s="161"/>
      <c r="DW69" s="162"/>
      <c r="DX69" s="161"/>
      <c r="DY69" s="163"/>
      <c r="DZ69" s="164"/>
      <c r="EA69" s="159"/>
      <c r="EB69" s="159"/>
      <c r="EC69" s="159"/>
      <c r="ED69" s="160"/>
      <c r="EE69" s="161"/>
      <c r="EF69" s="162"/>
      <c r="EG69" s="161"/>
      <c r="EH69" s="163"/>
      <c r="EI69" s="164"/>
      <c r="EJ69" s="159"/>
      <c r="EK69" s="159"/>
      <c r="EL69" s="159"/>
      <c r="EM69" s="160"/>
      <c r="EN69" s="161"/>
      <c r="EO69" s="162"/>
      <c r="EP69" s="161"/>
      <c r="EQ69" s="163"/>
      <c r="ER69" s="164"/>
      <c r="ES69" s="159"/>
      <c r="ET69" s="159"/>
      <c r="EU69" s="159"/>
      <c r="EV69" s="160"/>
      <c r="EW69" s="161"/>
      <c r="EX69" s="162"/>
      <c r="EY69" s="161"/>
      <c r="EZ69" s="163"/>
      <c r="FA69" s="164"/>
      <c r="FB69" s="159"/>
      <c r="FC69" s="159"/>
      <c r="FD69" s="159"/>
      <c r="FE69" s="160"/>
      <c r="FF69" s="161"/>
      <c r="FG69" s="162"/>
      <c r="FH69" s="161"/>
      <c r="FI69" s="163"/>
      <c r="FJ69" s="164"/>
      <c r="FK69" s="159"/>
      <c r="FL69" s="159"/>
      <c r="FM69" s="159"/>
      <c r="FN69" s="160"/>
      <c r="FO69" s="161"/>
      <c r="FP69" s="162"/>
      <c r="FQ69" s="161"/>
      <c r="FR69" s="163"/>
      <c r="FS69" s="164"/>
      <c r="FT69" s="159"/>
      <c r="FU69" s="159"/>
      <c r="FV69" s="159"/>
      <c r="FW69" s="160"/>
      <c r="FX69" s="161"/>
      <c r="FY69" s="162"/>
      <c r="FZ69" s="161"/>
      <c r="GA69" s="163"/>
      <c r="GB69" s="164"/>
      <c r="GC69" s="159"/>
      <c r="GD69" s="159"/>
      <c r="GE69" s="159"/>
      <c r="GF69" s="160"/>
      <c r="GG69" s="161"/>
      <c r="GH69" s="162"/>
      <c r="GI69" s="161"/>
      <c r="GJ69" s="163"/>
      <c r="GK69" s="164"/>
      <c r="GL69" s="159"/>
      <c r="GM69" s="159"/>
      <c r="GN69" s="159"/>
      <c r="GO69" s="160"/>
      <c r="GP69" s="161"/>
      <c r="GQ69" s="162"/>
      <c r="GR69" s="161"/>
      <c r="GS69" s="163"/>
      <c r="GT69" s="164"/>
      <c r="GU69" s="165"/>
      <c r="GV69" s="136"/>
      <c r="GW69" s="100"/>
      <c r="GX69" s="114"/>
      <c r="GY69" s="188"/>
      <c r="GZ69" s="217"/>
      <c r="HA69" s="93"/>
      <c r="HB69" s="116"/>
      <c r="HC69" s="116"/>
    </row>
    <row r="70" spans="1:211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4"/>
      <c r="L70" s="716"/>
      <c r="M70" s="105"/>
      <c r="N70" s="87"/>
      <c r="O70" s="88"/>
      <c r="P70" s="106"/>
      <c r="Q70" s="150">
        <f t="shared" si="3"/>
        <v>0</v>
      </c>
      <c r="R70" s="166"/>
      <c r="S70" s="166"/>
      <c r="T70" s="166"/>
      <c r="U70" s="45">
        <f t="shared" si="4"/>
        <v>0</v>
      </c>
      <c r="V70" s="153"/>
      <c r="W70" s="148"/>
      <c r="X70" s="167"/>
      <c r="Y70" s="159"/>
      <c r="Z70" s="160"/>
      <c r="AA70" s="161"/>
      <c r="AB70" s="162"/>
      <c r="AC70" s="161"/>
      <c r="AD70" s="163"/>
      <c r="AE70" s="164"/>
      <c r="AF70" s="159"/>
      <c r="AG70" s="159"/>
      <c r="AH70" s="159"/>
      <c r="AI70" s="160"/>
      <c r="AJ70" s="161"/>
      <c r="AK70" s="162"/>
      <c r="AL70" s="161"/>
      <c r="AM70" s="163"/>
      <c r="AN70" s="164"/>
      <c r="AO70" s="159"/>
      <c r="AP70" s="159"/>
      <c r="AQ70" s="159"/>
      <c r="AR70" s="160"/>
      <c r="AS70" s="161"/>
      <c r="AT70" s="162"/>
      <c r="AU70" s="161"/>
      <c r="AV70" s="163"/>
      <c r="AW70" s="164"/>
      <c r="AX70" s="159"/>
      <c r="AY70" s="159"/>
      <c r="AZ70" s="159"/>
      <c r="BA70" s="160"/>
      <c r="BB70" s="161"/>
      <c r="BC70" s="162"/>
      <c r="BD70" s="161"/>
      <c r="BE70" s="163"/>
      <c r="BF70" s="164"/>
      <c r="BG70" s="159"/>
      <c r="BH70" s="159"/>
      <c r="BI70" s="159"/>
      <c r="BJ70" s="160"/>
      <c r="BK70" s="161"/>
      <c r="BL70" s="162"/>
      <c r="BM70" s="161"/>
      <c r="BN70" s="163"/>
      <c r="BO70" s="164"/>
      <c r="BP70" s="159"/>
      <c r="BQ70" s="159"/>
      <c r="BR70" s="159"/>
      <c r="BS70" s="160"/>
      <c r="BT70" s="161"/>
      <c r="BU70" s="162"/>
      <c r="BV70" s="161"/>
      <c r="BW70" s="163"/>
      <c r="BX70" s="164"/>
      <c r="BY70" s="159"/>
      <c r="BZ70" s="159"/>
      <c r="CA70" s="159"/>
      <c r="CB70" s="160"/>
      <c r="CC70" s="161"/>
      <c r="CD70" s="162"/>
      <c r="CE70" s="161"/>
      <c r="CF70" s="163"/>
      <c r="CG70" s="164"/>
      <c r="CH70" s="159"/>
      <c r="CI70" s="159"/>
      <c r="CJ70" s="159"/>
      <c r="CK70" s="160"/>
      <c r="CL70" s="161"/>
      <c r="CM70" s="162"/>
      <c r="CN70" s="161"/>
      <c r="CO70" s="163"/>
      <c r="CP70" s="164"/>
      <c r="CQ70" s="159"/>
      <c r="CR70" s="159"/>
      <c r="CS70" s="159"/>
      <c r="CT70" s="160"/>
      <c r="CU70" s="161"/>
      <c r="CV70" s="162"/>
      <c r="CW70" s="161"/>
      <c r="CX70" s="163"/>
      <c r="CY70" s="164"/>
      <c r="CZ70" s="159"/>
      <c r="DA70" s="159"/>
      <c r="DB70" s="159"/>
      <c r="DC70" s="160"/>
      <c r="DD70" s="161"/>
      <c r="DE70" s="162"/>
      <c r="DF70" s="161"/>
      <c r="DG70" s="163"/>
      <c r="DH70" s="164"/>
      <c r="DI70" s="159"/>
      <c r="DJ70" s="159"/>
      <c r="DK70" s="159"/>
      <c r="DL70" s="160"/>
      <c r="DM70" s="161"/>
      <c r="DN70" s="162"/>
      <c r="DO70" s="161"/>
      <c r="DP70" s="163"/>
      <c r="DQ70" s="164"/>
      <c r="DR70" s="159"/>
      <c r="DS70" s="159"/>
      <c r="DT70" s="159"/>
      <c r="DU70" s="160"/>
      <c r="DV70" s="161"/>
      <c r="DW70" s="162"/>
      <c r="DX70" s="161"/>
      <c r="DY70" s="163"/>
      <c r="DZ70" s="164"/>
      <c r="EA70" s="159"/>
      <c r="EB70" s="159"/>
      <c r="EC70" s="159"/>
      <c r="ED70" s="160"/>
      <c r="EE70" s="161"/>
      <c r="EF70" s="162"/>
      <c r="EG70" s="161"/>
      <c r="EH70" s="163"/>
      <c r="EI70" s="164"/>
      <c r="EJ70" s="159"/>
      <c r="EK70" s="159"/>
      <c r="EL70" s="159"/>
      <c r="EM70" s="160"/>
      <c r="EN70" s="161"/>
      <c r="EO70" s="162"/>
      <c r="EP70" s="161"/>
      <c r="EQ70" s="163"/>
      <c r="ER70" s="164"/>
      <c r="ES70" s="159"/>
      <c r="ET70" s="159"/>
      <c r="EU70" s="159"/>
      <c r="EV70" s="160"/>
      <c r="EW70" s="161"/>
      <c r="EX70" s="162"/>
      <c r="EY70" s="161"/>
      <c r="EZ70" s="163"/>
      <c r="FA70" s="164"/>
      <c r="FB70" s="159"/>
      <c r="FC70" s="159"/>
      <c r="FD70" s="159"/>
      <c r="FE70" s="160"/>
      <c r="FF70" s="161"/>
      <c r="FG70" s="162"/>
      <c r="FH70" s="161"/>
      <c r="FI70" s="163"/>
      <c r="FJ70" s="164"/>
      <c r="FK70" s="159"/>
      <c r="FL70" s="159"/>
      <c r="FM70" s="159"/>
      <c r="FN70" s="160"/>
      <c r="FO70" s="161"/>
      <c r="FP70" s="162"/>
      <c r="FQ70" s="161"/>
      <c r="FR70" s="163"/>
      <c r="FS70" s="164"/>
      <c r="FT70" s="159"/>
      <c r="FU70" s="159"/>
      <c r="FV70" s="159"/>
      <c r="FW70" s="160"/>
      <c r="FX70" s="161"/>
      <c r="FY70" s="162"/>
      <c r="FZ70" s="161"/>
      <c r="GA70" s="163"/>
      <c r="GB70" s="164"/>
      <c r="GC70" s="159"/>
      <c r="GD70" s="159"/>
      <c r="GE70" s="159"/>
      <c r="GF70" s="160"/>
      <c r="GG70" s="161"/>
      <c r="GH70" s="162"/>
      <c r="GI70" s="161"/>
      <c r="GJ70" s="163"/>
      <c r="GK70" s="164"/>
      <c r="GL70" s="159"/>
      <c r="GM70" s="159"/>
      <c r="GN70" s="159"/>
      <c r="GO70" s="160"/>
      <c r="GP70" s="161"/>
      <c r="GQ70" s="162"/>
      <c r="GR70" s="161"/>
      <c r="GS70" s="163"/>
      <c r="GT70" s="164"/>
      <c r="GU70" s="165"/>
      <c r="GV70" s="136"/>
      <c r="GW70" s="100"/>
      <c r="GX70" s="114"/>
      <c r="GY70" s="188"/>
      <c r="GZ70" s="217"/>
      <c r="HA70" s="93"/>
      <c r="HB70" s="116"/>
      <c r="HC70" s="116"/>
    </row>
    <row r="71" spans="1:211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4"/>
      <c r="L71" s="716"/>
      <c r="M71" s="105"/>
      <c r="N71" s="87"/>
      <c r="O71" s="173"/>
      <c r="P71" s="106"/>
      <c r="Q71" s="150">
        <f t="shared" si="3"/>
        <v>0</v>
      </c>
      <c r="R71" s="166"/>
      <c r="S71" s="166"/>
      <c r="T71" s="166"/>
      <c r="U71" s="45">
        <f t="shared" si="4"/>
        <v>0</v>
      </c>
      <c r="V71" s="157"/>
      <c r="W71" s="158"/>
      <c r="X71" s="167"/>
      <c r="Y71" s="159"/>
      <c r="Z71" s="160"/>
      <c r="AA71" s="161"/>
      <c r="AB71" s="162"/>
      <c r="AC71" s="161"/>
      <c r="AD71" s="163"/>
      <c r="AE71" s="164"/>
      <c r="AF71" s="159"/>
      <c r="AG71" s="159"/>
      <c r="AH71" s="159"/>
      <c r="AI71" s="160"/>
      <c r="AJ71" s="161"/>
      <c r="AK71" s="162"/>
      <c r="AL71" s="161"/>
      <c r="AM71" s="163"/>
      <c r="AN71" s="164"/>
      <c r="AO71" s="159"/>
      <c r="AP71" s="159"/>
      <c r="AQ71" s="159"/>
      <c r="AR71" s="160"/>
      <c r="AS71" s="161"/>
      <c r="AT71" s="162"/>
      <c r="AU71" s="161"/>
      <c r="AV71" s="163"/>
      <c r="AW71" s="164"/>
      <c r="AX71" s="159"/>
      <c r="AY71" s="159"/>
      <c r="AZ71" s="159"/>
      <c r="BA71" s="160"/>
      <c r="BB71" s="161"/>
      <c r="BC71" s="162"/>
      <c r="BD71" s="161"/>
      <c r="BE71" s="163"/>
      <c r="BF71" s="164"/>
      <c r="BG71" s="159"/>
      <c r="BH71" s="159"/>
      <c r="BI71" s="159"/>
      <c r="BJ71" s="160"/>
      <c r="BK71" s="161"/>
      <c r="BL71" s="162"/>
      <c r="BM71" s="161"/>
      <c r="BN71" s="163"/>
      <c r="BO71" s="164"/>
      <c r="BP71" s="159"/>
      <c r="BQ71" s="159"/>
      <c r="BR71" s="159"/>
      <c r="BS71" s="160"/>
      <c r="BT71" s="161"/>
      <c r="BU71" s="162"/>
      <c r="BV71" s="161"/>
      <c r="BW71" s="163"/>
      <c r="BX71" s="164"/>
      <c r="BY71" s="159"/>
      <c r="BZ71" s="159"/>
      <c r="CA71" s="159"/>
      <c r="CB71" s="160"/>
      <c r="CC71" s="161"/>
      <c r="CD71" s="162"/>
      <c r="CE71" s="161"/>
      <c r="CF71" s="163"/>
      <c r="CG71" s="164"/>
      <c r="CH71" s="159"/>
      <c r="CI71" s="159"/>
      <c r="CJ71" s="159"/>
      <c r="CK71" s="160"/>
      <c r="CL71" s="161"/>
      <c r="CM71" s="162"/>
      <c r="CN71" s="161"/>
      <c r="CO71" s="163"/>
      <c r="CP71" s="164"/>
      <c r="CQ71" s="159"/>
      <c r="CR71" s="159"/>
      <c r="CS71" s="159"/>
      <c r="CT71" s="160"/>
      <c r="CU71" s="161"/>
      <c r="CV71" s="162"/>
      <c r="CW71" s="161"/>
      <c r="CX71" s="163"/>
      <c r="CY71" s="164"/>
      <c r="CZ71" s="159"/>
      <c r="DA71" s="159"/>
      <c r="DB71" s="159"/>
      <c r="DC71" s="160"/>
      <c r="DD71" s="161"/>
      <c r="DE71" s="162"/>
      <c r="DF71" s="161"/>
      <c r="DG71" s="163"/>
      <c r="DH71" s="164"/>
      <c r="DI71" s="159"/>
      <c r="DJ71" s="159"/>
      <c r="DK71" s="159"/>
      <c r="DL71" s="160"/>
      <c r="DM71" s="161"/>
      <c r="DN71" s="162"/>
      <c r="DO71" s="161"/>
      <c r="DP71" s="163"/>
      <c r="DQ71" s="164"/>
      <c r="DR71" s="159"/>
      <c r="DS71" s="159"/>
      <c r="DT71" s="159"/>
      <c r="DU71" s="160"/>
      <c r="DV71" s="161"/>
      <c r="DW71" s="162"/>
      <c r="DX71" s="161"/>
      <c r="DY71" s="163"/>
      <c r="DZ71" s="164"/>
      <c r="EA71" s="159"/>
      <c r="EB71" s="159"/>
      <c r="EC71" s="159"/>
      <c r="ED71" s="160"/>
      <c r="EE71" s="161"/>
      <c r="EF71" s="162"/>
      <c r="EG71" s="161"/>
      <c r="EH71" s="163"/>
      <c r="EI71" s="164"/>
      <c r="EJ71" s="159"/>
      <c r="EK71" s="159"/>
      <c r="EL71" s="159"/>
      <c r="EM71" s="160"/>
      <c r="EN71" s="161"/>
      <c r="EO71" s="162"/>
      <c r="EP71" s="161"/>
      <c r="EQ71" s="163"/>
      <c r="ER71" s="164"/>
      <c r="ES71" s="159"/>
      <c r="ET71" s="159"/>
      <c r="EU71" s="159"/>
      <c r="EV71" s="160"/>
      <c r="EW71" s="161"/>
      <c r="EX71" s="162"/>
      <c r="EY71" s="161"/>
      <c r="EZ71" s="163"/>
      <c r="FA71" s="164"/>
      <c r="FB71" s="159"/>
      <c r="FC71" s="159"/>
      <c r="FD71" s="159"/>
      <c r="FE71" s="160"/>
      <c r="FF71" s="161"/>
      <c r="FG71" s="162"/>
      <c r="FH71" s="161"/>
      <c r="FI71" s="163"/>
      <c r="FJ71" s="164"/>
      <c r="FK71" s="159"/>
      <c r="FL71" s="159"/>
      <c r="FM71" s="159"/>
      <c r="FN71" s="160"/>
      <c r="FO71" s="161"/>
      <c r="FP71" s="162"/>
      <c r="FQ71" s="161"/>
      <c r="FR71" s="163"/>
      <c r="FS71" s="164"/>
      <c r="FT71" s="159"/>
      <c r="FU71" s="159"/>
      <c r="FV71" s="159"/>
      <c r="FW71" s="160"/>
      <c r="FX71" s="161"/>
      <c r="FY71" s="162"/>
      <c r="FZ71" s="161"/>
      <c r="GA71" s="163"/>
      <c r="GB71" s="164"/>
      <c r="GC71" s="159"/>
      <c r="GD71" s="159"/>
      <c r="GE71" s="159"/>
      <c r="GF71" s="160"/>
      <c r="GG71" s="161"/>
      <c r="GH71" s="162"/>
      <c r="GI71" s="161"/>
      <c r="GJ71" s="163"/>
      <c r="GK71" s="164"/>
      <c r="GL71" s="159"/>
      <c r="GM71" s="159"/>
      <c r="GN71" s="159"/>
      <c r="GO71" s="160"/>
      <c r="GP71" s="161"/>
      <c r="GQ71" s="162"/>
      <c r="GR71" s="161"/>
      <c r="GS71" s="163"/>
      <c r="GT71" s="164"/>
      <c r="GU71" s="176"/>
      <c r="GV71" s="136"/>
      <c r="GW71" s="100"/>
      <c r="GX71" s="114"/>
      <c r="GY71" s="114"/>
      <c r="GZ71" s="217"/>
      <c r="HA71" s="93"/>
      <c r="HB71" s="116"/>
      <c r="HC71" s="116"/>
    </row>
    <row r="72" spans="1:211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4"/>
      <c r="L72" s="716"/>
      <c r="M72" s="105"/>
      <c r="N72" s="87"/>
      <c r="O72" s="173"/>
      <c r="P72" s="106"/>
      <c r="Q72" s="150">
        <f t="shared" si="3"/>
        <v>0</v>
      </c>
      <c r="R72" s="166"/>
      <c r="S72" s="166"/>
      <c r="T72" s="166"/>
      <c r="U72" s="45">
        <f t="shared" si="4"/>
        <v>0</v>
      </c>
      <c r="V72" s="157"/>
      <c r="W72" s="158"/>
      <c r="X72" s="167"/>
      <c r="Y72" s="159"/>
      <c r="Z72" s="160"/>
      <c r="AA72" s="161"/>
      <c r="AB72" s="162"/>
      <c r="AC72" s="161"/>
      <c r="AD72" s="163"/>
      <c r="AE72" s="164"/>
      <c r="AF72" s="159"/>
      <c r="AG72" s="159"/>
      <c r="AH72" s="159"/>
      <c r="AI72" s="160"/>
      <c r="AJ72" s="161"/>
      <c r="AK72" s="162"/>
      <c r="AL72" s="161"/>
      <c r="AM72" s="163"/>
      <c r="AN72" s="164"/>
      <c r="AO72" s="159"/>
      <c r="AP72" s="159"/>
      <c r="AQ72" s="159"/>
      <c r="AR72" s="160"/>
      <c r="AS72" s="161"/>
      <c r="AT72" s="162"/>
      <c r="AU72" s="161"/>
      <c r="AV72" s="163"/>
      <c r="AW72" s="164"/>
      <c r="AX72" s="159"/>
      <c r="AY72" s="159"/>
      <c r="AZ72" s="159"/>
      <c r="BA72" s="160"/>
      <c r="BB72" s="161"/>
      <c r="BC72" s="162"/>
      <c r="BD72" s="161"/>
      <c r="BE72" s="163"/>
      <c r="BF72" s="164"/>
      <c r="BG72" s="159"/>
      <c r="BH72" s="159"/>
      <c r="BI72" s="159"/>
      <c r="BJ72" s="160"/>
      <c r="BK72" s="161"/>
      <c r="BL72" s="162"/>
      <c r="BM72" s="161"/>
      <c r="BN72" s="163"/>
      <c r="BO72" s="164"/>
      <c r="BP72" s="159"/>
      <c r="BQ72" s="159"/>
      <c r="BR72" s="159"/>
      <c r="BS72" s="160"/>
      <c r="BT72" s="161"/>
      <c r="BU72" s="162"/>
      <c r="BV72" s="161"/>
      <c r="BW72" s="163"/>
      <c r="BX72" s="164"/>
      <c r="BY72" s="159"/>
      <c r="BZ72" s="159"/>
      <c r="CA72" s="159"/>
      <c r="CB72" s="160"/>
      <c r="CC72" s="161"/>
      <c r="CD72" s="162"/>
      <c r="CE72" s="161"/>
      <c r="CF72" s="163"/>
      <c r="CG72" s="164"/>
      <c r="CH72" s="159"/>
      <c r="CI72" s="159"/>
      <c r="CJ72" s="159"/>
      <c r="CK72" s="160"/>
      <c r="CL72" s="161"/>
      <c r="CM72" s="162"/>
      <c r="CN72" s="161"/>
      <c r="CO72" s="163"/>
      <c r="CP72" s="164"/>
      <c r="CQ72" s="159"/>
      <c r="CR72" s="159"/>
      <c r="CS72" s="159"/>
      <c r="CT72" s="160"/>
      <c r="CU72" s="161"/>
      <c r="CV72" s="162"/>
      <c r="CW72" s="161"/>
      <c r="CX72" s="163"/>
      <c r="CY72" s="164"/>
      <c r="CZ72" s="159"/>
      <c r="DA72" s="159"/>
      <c r="DB72" s="159"/>
      <c r="DC72" s="160"/>
      <c r="DD72" s="161"/>
      <c r="DE72" s="162"/>
      <c r="DF72" s="161"/>
      <c r="DG72" s="163"/>
      <c r="DH72" s="164"/>
      <c r="DI72" s="159"/>
      <c r="DJ72" s="159"/>
      <c r="DK72" s="159"/>
      <c r="DL72" s="160"/>
      <c r="DM72" s="161"/>
      <c r="DN72" s="162"/>
      <c r="DO72" s="161"/>
      <c r="DP72" s="163"/>
      <c r="DQ72" s="164"/>
      <c r="DR72" s="159"/>
      <c r="DS72" s="159"/>
      <c r="DT72" s="159"/>
      <c r="DU72" s="160"/>
      <c r="DV72" s="161"/>
      <c r="DW72" s="162"/>
      <c r="DX72" s="161"/>
      <c r="DY72" s="163"/>
      <c r="DZ72" s="164"/>
      <c r="EA72" s="159"/>
      <c r="EB72" s="159"/>
      <c r="EC72" s="159"/>
      <c r="ED72" s="160"/>
      <c r="EE72" s="161"/>
      <c r="EF72" s="162"/>
      <c r="EG72" s="161"/>
      <c r="EH72" s="163"/>
      <c r="EI72" s="164"/>
      <c r="EJ72" s="159"/>
      <c r="EK72" s="159"/>
      <c r="EL72" s="159"/>
      <c r="EM72" s="160"/>
      <c r="EN72" s="161"/>
      <c r="EO72" s="162"/>
      <c r="EP72" s="161"/>
      <c r="EQ72" s="163"/>
      <c r="ER72" s="164"/>
      <c r="ES72" s="159"/>
      <c r="ET72" s="159"/>
      <c r="EU72" s="159"/>
      <c r="EV72" s="160"/>
      <c r="EW72" s="161"/>
      <c r="EX72" s="162"/>
      <c r="EY72" s="161"/>
      <c r="EZ72" s="163"/>
      <c r="FA72" s="164"/>
      <c r="FB72" s="159"/>
      <c r="FC72" s="159"/>
      <c r="FD72" s="159"/>
      <c r="FE72" s="160"/>
      <c r="FF72" s="161"/>
      <c r="FG72" s="162"/>
      <c r="FH72" s="161"/>
      <c r="FI72" s="163"/>
      <c r="FJ72" s="164"/>
      <c r="FK72" s="159"/>
      <c r="FL72" s="159"/>
      <c r="FM72" s="159"/>
      <c r="FN72" s="160"/>
      <c r="FO72" s="161"/>
      <c r="FP72" s="162"/>
      <c r="FQ72" s="161"/>
      <c r="FR72" s="163"/>
      <c r="FS72" s="164"/>
      <c r="FT72" s="159"/>
      <c r="FU72" s="159"/>
      <c r="FV72" s="159"/>
      <c r="FW72" s="160"/>
      <c r="FX72" s="161"/>
      <c r="FY72" s="162"/>
      <c r="FZ72" s="161"/>
      <c r="GA72" s="163"/>
      <c r="GB72" s="164"/>
      <c r="GC72" s="159"/>
      <c r="GD72" s="159"/>
      <c r="GE72" s="159"/>
      <c r="GF72" s="160"/>
      <c r="GG72" s="161"/>
      <c r="GH72" s="162"/>
      <c r="GI72" s="161"/>
      <c r="GJ72" s="163"/>
      <c r="GK72" s="164"/>
      <c r="GL72" s="159"/>
      <c r="GM72" s="159"/>
      <c r="GN72" s="159"/>
      <c r="GO72" s="160"/>
      <c r="GP72" s="161"/>
      <c r="GQ72" s="162"/>
      <c r="GR72" s="161"/>
      <c r="GS72" s="163"/>
      <c r="GT72" s="164"/>
      <c r="GU72" s="176"/>
      <c r="GV72" s="136"/>
      <c r="GW72" s="189"/>
      <c r="GX72" s="190"/>
      <c r="GY72" s="190"/>
      <c r="GZ72" s="217"/>
      <c r="HA72" s="93"/>
      <c r="HB72" s="116"/>
      <c r="HC72" s="116"/>
    </row>
    <row r="73" spans="1:211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4"/>
      <c r="L73" s="716"/>
      <c r="M73" s="105"/>
      <c r="N73" s="87"/>
      <c r="O73" s="173"/>
      <c r="P73" s="106"/>
      <c r="Q73" s="150">
        <f t="shared" si="3"/>
        <v>0</v>
      </c>
      <c r="R73" s="166"/>
      <c r="S73" s="166"/>
      <c r="T73" s="166"/>
      <c r="U73" s="45">
        <f t="shared" si="4"/>
        <v>0</v>
      </c>
      <c r="V73" s="153"/>
      <c r="W73" s="148"/>
      <c r="X73" s="178"/>
      <c r="Y73" s="111"/>
      <c r="Z73" s="110"/>
      <c r="AA73" s="130"/>
      <c r="AB73" s="131"/>
      <c r="AC73" s="130"/>
      <c r="AD73" s="132"/>
      <c r="AE73" s="133"/>
      <c r="AF73" s="111"/>
      <c r="AG73" s="111"/>
      <c r="AH73" s="111"/>
      <c r="AI73" s="110"/>
      <c r="AJ73" s="130"/>
      <c r="AK73" s="131"/>
      <c r="AL73" s="130"/>
      <c r="AM73" s="132"/>
      <c r="AN73" s="133"/>
      <c r="AO73" s="111"/>
      <c r="AP73" s="111"/>
      <c r="AQ73" s="111"/>
      <c r="AR73" s="110"/>
      <c r="AS73" s="130"/>
      <c r="AT73" s="131"/>
      <c r="AU73" s="130"/>
      <c r="AV73" s="132"/>
      <c r="AW73" s="133"/>
      <c r="AX73" s="111"/>
      <c r="AY73" s="111"/>
      <c r="AZ73" s="111"/>
      <c r="BA73" s="110"/>
      <c r="BB73" s="130"/>
      <c r="BC73" s="131"/>
      <c r="BD73" s="130"/>
      <c r="BE73" s="132"/>
      <c r="BF73" s="133"/>
      <c r="BG73" s="111"/>
      <c r="BH73" s="111"/>
      <c r="BI73" s="111"/>
      <c r="BJ73" s="110"/>
      <c r="BK73" s="130"/>
      <c r="BL73" s="131"/>
      <c r="BM73" s="130"/>
      <c r="BN73" s="132"/>
      <c r="BO73" s="133"/>
      <c r="BP73" s="111"/>
      <c r="BQ73" s="111"/>
      <c r="BR73" s="111"/>
      <c r="BS73" s="110"/>
      <c r="BT73" s="130"/>
      <c r="BU73" s="131"/>
      <c r="BV73" s="130"/>
      <c r="BW73" s="132"/>
      <c r="BX73" s="133"/>
      <c r="BY73" s="111"/>
      <c r="BZ73" s="111"/>
      <c r="CA73" s="111"/>
      <c r="CB73" s="110"/>
      <c r="CC73" s="130"/>
      <c r="CD73" s="131"/>
      <c r="CE73" s="130"/>
      <c r="CF73" s="132"/>
      <c r="CG73" s="133"/>
      <c r="CH73" s="111"/>
      <c r="CI73" s="111"/>
      <c r="CJ73" s="111"/>
      <c r="CK73" s="110"/>
      <c r="CL73" s="130"/>
      <c r="CM73" s="131"/>
      <c r="CN73" s="130"/>
      <c r="CO73" s="132"/>
      <c r="CP73" s="133"/>
      <c r="CQ73" s="111"/>
      <c r="CR73" s="111"/>
      <c r="CS73" s="111"/>
      <c r="CT73" s="110"/>
      <c r="CU73" s="130"/>
      <c r="CV73" s="131"/>
      <c r="CW73" s="130"/>
      <c r="CX73" s="132"/>
      <c r="CY73" s="133"/>
      <c r="CZ73" s="111"/>
      <c r="DA73" s="111"/>
      <c r="DB73" s="111"/>
      <c r="DC73" s="110"/>
      <c r="DD73" s="130"/>
      <c r="DE73" s="131"/>
      <c r="DF73" s="130"/>
      <c r="DG73" s="132"/>
      <c r="DH73" s="133"/>
      <c r="DI73" s="111"/>
      <c r="DJ73" s="111"/>
      <c r="DK73" s="111"/>
      <c r="DL73" s="110"/>
      <c r="DM73" s="130"/>
      <c r="DN73" s="131"/>
      <c r="DO73" s="130"/>
      <c r="DP73" s="132"/>
      <c r="DQ73" s="133"/>
      <c r="DR73" s="111"/>
      <c r="DS73" s="111"/>
      <c r="DT73" s="111"/>
      <c r="DU73" s="110"/>
      <c r="DV73" s="130"/>
      <c r="DW73" s="131"/>
      <c r="DX73" s="130"/>
      <c r="DY73" s="132"/>
      <c r="DZ73" s="133"/>
      <c r="EA73" s="111"/>
      <c r="EB73" s="111"/>
      <c r="EC73" s="111"/>
      <c r="ED73" s="110"/>
      <c r="EE73" s="130"/>
      <c r="EF73" s="131"/>
      <c r="EG73" s="130"/>
      <c r="EH73" s="132"/>
      <c r="EI73" s="133"/>
      <c r="EJ73" s="111"/>
      <c r="EK73" s="111"/>
      <c r="EL73" s="111"/>
      <c r="EM73" s="110"/>
      <c r="EN73" s="130"/>
      <c r="EO73" s="131"/>
      <c r="EP73" s="130"/>
      <c r="EQ73" s="132"/>
      <c r="ER73" s="133"/>
      <c r="ES73" s="111"/>
      <c r="ET73" s="111"/>
      <c r="EU73" s="111"/>
      <c r="EV73" s="110"/>
      <c r="EW73" s="130"/>
      <c r="EX73" s="131"/>
      <c r="EY73" s="130"/>
      <c r="EZ73" s="132"/>
      <c r="FA73" s="133"/>
      <c r="FB73" s="111"/>
      <c r="FC73" s="111"/>
      <c r="FD73" s="111"/>
      <c r="FE73" s="110"/>
      <c r="FF73" s="130"/>
      <c r="FG73" s="131"/>
      <c r="FH73" s="130"/>
      <c r="FI73" s="132"/>
      <c r="FJ73" s="133"/>
      <c r="FK73" s="111"/>
      <c r="FL73" s="111"/>
      <c r="FM73" s="111"/>
      <c r="FN73" s="110"/>
      <c r="FO73" s="130"/>
      <c r="FP73" s="131"/>
      <c r="FQ73" s="130"/>
      <c r="FR73" s="132"/>
      <c r="FS73" s="133"/>
      <c r="FT73" s="111"/>
      <c r="FU73" s="111"/>
      <c r="FV73" s="111"/>
      <c r="FW73" s="110"/>
      <c r="FX73" s="130"/>
      <c r="FY73" s="131"/>
      <c r="FZ73" s="130"/>
      <c r="GA73" s="132"/>
      <c r="GB73" s="133"/>
      <c r="GC73" s="111"/>
      <c r="GD73" s="111"/>
      <c r="GE73" s="111"/>
      <c r="GF73" s="110"/>
      <c r="GG73" s="130"/>
      <c r="GH73" s="131"/>
      <c r="GI73" s="130"/>
      <c r="GJ73" s="132"/>
      <c r="GK73" s="133"/>
      <c r="GL73" s="111"/>
      <c r="GM73" s="111"/>
      <c r="GN73" s="111"/>
      <c r="GO73" s="110"/>
      <c r="GP73" s="130"/>
      <c r="GQ73" s="131"/>
      <c r="GR73" s="130"/>
      <c r="GS73" s="132"/>
      <c r="GT73" s="133"/>
      <c r="GU73" s="191"/>
      <c r="GV73" s="136"/>
      <c r="GW73" s="189"/>
      <c r="GX73" s="190"/>
      <c r="GY73" s="190"/>
      <c r="GZ73" s="217"/>
      <c r="HA73" s="93"/>
      <c r="HB73" s="116"/>
      <c r="HC73" s="116"/>
    </row>
    <row r="74" spans="1:211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4"/>
      <c r="L74" s="494"/>
      <c r="M74" s="105"/>
      <c r="N74" s="87"/>
      <c r="O74" s="88"/>
      <c r="P74" s="106"/>
      <c r="Q74" s="150">
        <f t="shared" si="3"/>
        <v>0</v>
      </c>
      <c r="R74" s="166"/>
      <c r="S74" s="166"/>
      <c r="T74" s="166"/>
      <c r="U74" s="45">
        <f t="shared" ref="U74" si="5">R74*P74</f>
        <v>0</v>
      </c>
      <c r="V74" s="153"/>
      <c r="W74" s="148"/>
      <c r="X74" s="178"/>
      <c r="Y74" s="111"/>
      <c r="Z74" s="110"/>
      <c r="AA74" s="130"/>
      <c r="AB74" s="131"/>
      <c r="AC74" s="130"/>
      <c r="AD74" s="132"/>
      <c r="AE74" s="133"/>
      <c r="AF74" s="111"/>
      <c r="AG74" s="111"/>
      <c r="AH74" s="111"/>
      <c r="AI74" s="110"/>
      <c r="AJ74" s="130"/>
      <c r="AK74" s="131"/>
      <c r="AL74" s="130"/>
      <c r="AM74" s="132"/>
      <c r="AN74" s="133"/>
      <c r="AO74" s="111"/>
      <c r="AP74" s="111"/>
      <c r="AQ74" s="111"/>
      <c r="AR74" s="110"/>
      <c r="AS74" s="130"/>
      <c r="AT74" s="131"/>
      <c r="AU74" s="130"/>
      <c r="AV74" s="132"/>
      <c r="AW74" s="133"/>
      <c r="AX74" s="111"/>
      <c r="AY74" s="111"/>
      <c r="AZ74" s="111"/>
      <c r="BA74" s="110"/>
      <c r="BB74" s="130"/>
      <c r="BC74" s="131"/>
      <c r="BD74" s="130"/>
      <c r="BE74" s="132"/>
      <c r="BF74" s="133"/>
      <c r="BG74" s="111"/>
      <c r="BH74" s="111"/>
      <c r="BI74" s="111"/>
      <c r="BJ74" s="110"/>
      <c r="BK74" s="130"/>
      <c r="BL74" s="131"/>
      <c r="BM74" s="130"/>
      <c r="BN74" s="132"/>
      <c r="BO74" s="133"/>
      <c r="BP74" s="111"/>
      <c r="BQ74" s="111"/>
      <c r="BR74" s="111"/>
      <c r="BS74" s="110"/>
      <c r="BT74" s="130"/>
      <c r="BU74" s="131"/>
      <c r="BV74" s="130"/>
      <c r="BW74" s="132"/>
      <c r="BX74" s="133"/>
      <c r="BY74" s="111"/>
      <c r="BZ74" s="111"/>
      <c r="CA74" s="111"/>
      <c r="CB74" s="110"/>
      <c r="CC74" s="130"/>
      <c r="CD74" s="131"/>
      <c r="CE74" s="130"/>
      <c r="CF74" s="132"/>
      <c r="CG74" s="133"/>
      <c r="CH74" s="111"/>
      <c r="CI74" s="111"/>
      <c r="CJ74" s="111"/>
      <c r="CK74" s="110"/>
      <c r="CL74" s="130"/>
      <c r="CM74" s="131"/>
      <c r="CN74" s="130"/>
      <c r="CO74" s="132"/>
      <c r="CP74" s="133"/>
      <c r="CQ74" s="111"/>
      <c r="CR74" s="111"/>
      <c r="CS74" s="111"/>
      <c r="CT74" s="110"/>
      <c r="CU74" s="130"/>
      <c r="CV74" s="131"/>
      <c r="CW74" s="130"/>
      <c r="CX74" s="132"/>
      <c r="CY74" s="133"/>
      <c r="CZ74" s="111"/>
      <c r="DA74" s="111"/>
      <c r="DB74" s="111"/>
      <c r="DC74" s="110"/>
      <c r="DD74" s="130"/>
      <c r="DE74" s="131"/>
      <c r="DF74" s="130"/>
      <c r="DG74" s="132"/>
      <c r="DH74" s="133"/>
      <c r="DI74" s="111"/>
      <c r="DJ74" s="111"/>
      <c r="DK74" s="111"/>
      <c r="DL74" s="110"/>
      <c r="DM74" s="130"/>
      <c r="DN74" s="131"/>
      <c r="DO74" s="130"/>
      <c r="DP74" s="132"/>
      <c r="DQ74" s="133"/>
      <c r="DR74" s="111"/>
      <c r="DS74" s="111"/>
      <c r="DT74" s="111"/>
      <c r="DU74" s="110"/>
      <c r="DV74" s="130"/>
      <c r="DW74" s="131"/>
      <c r="DX74" s="130"/>
      <c r="DY74" s="132"/>
      <c r="DZ74" s="133"/>
      <c r="EA74" s="111"/>
      <c r="EB74" s="111"/>
      <c r="EC74" s="111"/>
      <c r="ED74" s="110"/>
      <c r="EE74" s="130"/>
      <c r="EF74" s="131"/>
      <c r="EG74" s="130"/>
      <c r="EH74" s="132"/>
      <c r="EI74" s="133"/>
      <c r="EJ74" s="111"/>
      <c r="EK74" s="111"/>
      <c r="EL74" s="111"/>
      <c r="EM74" s="110"/>
      <c r="EN74" s="130"/>
      <c r="EO74" s="131"/>
      <c r="EP74" s="130"/>
      <c r="EQ74" s="132"/>
      <c r="ER74" s="133"/>
      <c r="ES74" s="111"/>
      <c r="ET74" s="111"/>
      <c r="EU74" s="111"/>
      <c r="EV74" s="110"/>
      <c r="EW74" s="130"/>
      <c r="EX74" s="131"/>
      <c r="EY74" s="130"/>
      <c r="EZ74" s="132"/>
      <c r="FA74" s="133"/>
      <c r="FB74" s="111"/>
      <c r="FC74" s="111"/>
      <c r="FD74" s="111"/>
      <c r="FE74" s="110"/>
      <c r="FF74" s="130"/>
      <c r="FG74" s="131"/>
      <c r="FH74" s="130"/>
      <c r="FI74" s="132"/>
      <c r="FJ74" s="133"/>
      <c r="FK74" s="111"/>
      <c r="FL74" s="111"/>
      <c r="FM74" s="111"/>
      <c r="FN74" s="110"/>
      <c r="FO74" s="130"/>
      <c r="FP74" s="131"/>
      <c r="FQ74" s="130"/>
      <c r="FR74" s="132"/>
      <c r="FS74" s="133"/>
      <c r="FT74" s="111"/>
      <c r="FU74" s="111"/>
      <c r="FV74" s="111"/>
      <c r="FW74" s="110"/>
      <c r="FX74" s="130"/>
      <c r="FY74" s="131"/>
      <c r="FZ74" s="130"/>
      <c r="GA74" s="132"/>
      <c r="GB74" s="133"/>
      <c r="GC74" s="111"/>
      <c r="GD74" s="111"/>
      <c r="GE74" s="111"/>
      <c r="GF74" s="110"/>
      <c r="GG74" s="130"/>
      <c r="GH74" s="131"/>
      <c r="GI74" s="130"/>
      <c r="GJ74" s="132"/>
      <c r="GK74" s="133"/>
      <c r="GL74" s="111"/>
      <c r="GM74" s="111"/>
      <c r="GN74" s="111"/>
      <c r="GO74" s="110"/>
      <c r="GP74" s="130"/>
      <c r="GQ74" s="131"/>
      <c r="GR74" s="130"/>
      <c r="GS74" s="132"/>
      <c r="GT74" s="133"/>
      <c r="GU74" s="191"/>
      <c r="GV74" s="136"/>
      <c r="GW74" s="192"/>
      <c r="GX74" s="190"/>
      <c r="GY74" s="193"/>
      <c r="GZ74" s="217"/>
      <c r="HA74" s="93"/>
      <c r="HB74" s="116"/>
      <c r="HC74" s="116"/>
    </row>
    <row r="75" spans="1:211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494"/>
      <c r="L75" s="494"/>
      <c r="M75" s="105"/>
      <c r="N75" s="87"/>
      <c r="O75" s="88"/>
      <c r="P75" s="106"/>
      <c r="Q75" s="150">
        <f t="shared" si="3"/>
        <v>0</v>
      </c>
      <c r="R75" s="99"/>
      <c r="S75" s="166"/>
      <c r="T75" s="166"/>
      <c r="U75" s="45">
        <f>R75*P75</f>
        <v>0</v>
      </c>
      <c r="V75" s="153"/>
      <c r="W75" s="128"/>
      <c r="X75" s="178"/>
      <c r="Y75" s="111"/>
      <c r="Z75" s="110"/>
      <c r="AA75" s="130"/>
      <c r="AB75" s="131"/>
      <c r="AC75" s="130"/>
      <c r="AD75" s="132"/>
      <c r="AE75" s="133"/>
      <c r="AF75" s="111"/>
      <c r="AG75" s="111"/>
      <c r="AH75" s="111"/>
      <c r="AI75" s="110"/>
      <c r="AJ75" s="130"/>
      <c r="AK75" s="131"/>
      <c r="AL75" s="130"/>
      <c r="AM75" s="132"/>
      <c r="AN75" s="133"/>
      <c r="AO75" s="111"/>
      <c r="AP75" s="111"/>
      <c r="AQ75" s="111"/>
      <c r="AR75" s="110"/>
      <c r="AS75" s="130"/>
      <c r="AT75" s="131"/>
      <c r="AU75" s="130"/>
      <c r="AV75" s="132"/>
      <c r="AW75" s="133"/>
      <c r="AX75" s="111"/>
      <c r="AY75" s="111"/>
      <c r="AZ75" s="111"/>
      <c r="BA75" s="110"/>
      <c r="BB75" s="130"/>
      <c r="BC75" s="131"/>
      <c r="BD75" s="130"/>
      <c r="BE75" s="132"/>
      <c r="BF75" s="133"/>
      <c r="BG75" s="111"/>
      <c r="BH75" s="111"/>
      <c r="BI75" s="111"/>
      <c r="BJ75" s="110"/>
      <c r="BK75" s="130"/>
      <c r="BL75" s="131"/>
      <c r="BM75" s="130"/>
      <c r="BN75" s="132"/>
      <c r="BO75" s="133"/>
      <c r="BP75" s="111"/>
      <c r="BQ75" s="111"/>
      <c r="BR75" s="111"/>
      <c r="BS75" s="110"/>
      <c r="BT75" s="130"/>
      <c r="BU75" s="131"/>
      <c r="BV75" s="130"/>
      <c r="BW75" s="132"/>
      <c r="BX75" s="133"/>
      <c r="BY75" s="111"/>
      <c r="BZ75" s="111"/>
      <c r="CA75" s="111"/>
      <c r="CB75" s="110"/>
      <c r="CC75" s="130"/>
      <c r="CD75" s="131"/>
      <c r="CE75" s="130"/>
      <c r="CF75" s="132"/>
      <c r="CG75" s="133"/>
      <c r="CH75" s="111"/>
      <c r="CI75" s="111"/>
      <c r="CJ75" s="111"/>
      <c r="CK75" s="110"/>
      <c r="CL75" s="130"/>
      <c r="CM75" s="131"/>
      <c r="CN75" s="130"/>
      <c r="CO75" s="132"/>
      <c r="CP75" s="133"/>
      <c r="CQ75" s="111"/>
      <c r="CR75" s="111"/>
      <c r="CS75" s="111"/>
      <c r="CT75" s="110"/>
      <c r="CU75" s="130"/>
      <c r="CV75" s="131"/>
      <c r="CW75" s="130"/>
      <c r="CX75" s="132"/>
      <c r="CY75" s="133"/>
      <c r="CZ75" s="111"/>
      <c r="DA75" s="111"/>
      <c r="DB75" s="111"/>
      <c r="DC75" s="110"/>
      <c r="DD75" s="130"/>
      <c r="DE75" s="131"/>
      <c r="DF75" s="130"/>
      <c r="DG75" s="132"/>
      <c r="DH75" s="133"/>
      <c r="DI75" s="111"/>
      <c r="DJ75" s="111"/>
      <c r="DK75" s="111"/>
      <c r="DL75" s="110"/>
      <c r="DM75" s="130"/>
      <c r="DN75" s="131"/>
      <c r="DO75" s="130"/>
      <c r="DP75" s="132"/>
      <c r="DQ75" s="133"/>
      <c r="DR75" s="111"/>
      <c r="DS75" s="111"/>
      <c r="DT75" s="111"/>
      <c r="DU75" s="110"/>
      <c r="DV75" s="130"/>
      <c r="DW75" s="131"/>
      <c r="DX75" s="130"/>
      <c r="DY75" s="132"/>
      <c r="DZ75" s="133"/>
      <c r="EA75" s="111"/>
      <c r="EB75" s="111"/>
      <c r="EC75" s="111"/>
      <c r="ED75" s="110"/>
      <c r="EE75" s="130"/>
      <c r="EF75" s="131"/>
      <c r="EG75" s="130"/>
      <c r="EH75" s="132"/>
      <c r="EI75" s="133"/>
      <c r="EJ75" s="111"/>
      <c r="EK75" s="111"/>
      <c r="EL75" s="111"/>
      <c r="EM75" s="110"/>
      <c r="EN75" s="130"/>
      <c r="EO75" s="131"/>
      <c r="EP75" s="130"/>
      <c r="EQ75" s="132"/>
      <c r="ER75" s="133"/>
      <c r="ES75" s="111"/>
      <c r="ET75" s="111"/>
      <c r="EU75" s="111"/>
      <c r="EV75" s="110"/>
      <c r="EW75" s="130"/>
      <c r="EX75" s="131"/>
      <c r="EY75" s="130"/>
      <c r="EZ75" s="132"/>
      <c r="FA75" s="133"/>
      <c r="FB75" s="111"/>
      <c r="FC75" s="111"/>
      <c r="FD75" s="111"/>
      <c r="FE75" s="110"/>
      <c r="FF75" s="130"/>
      <c r="FG75" s="131"/>
      <c r="FH75" s="130"/>
      <c r="FI75" s="132"/>
      <c r="FJ75" s="133"/>
      <c r="FK75" s="111"/>
      <c r="FL75" s="111"/>
      <c r="FM75" s="111"/>
      <c r="FN75" s="110"/>
      <c r="FO75" s="130"/>
      <c r="FP75" s="131"/>
      <c r="FQ75" s="130"/>
      <c r="FR75" s="132"/>
      <c r="FS75" s="133"/>
      <c r="FT75" s="111"/>
      <c r="FU75" s="111"/>
      <c r="FV75" s="111"/>
      <c r="FW75" s="110"/>
      <c r="FX75" s="130"/>
      <c r="FY75" s="131"/>
      <c r="FZ75" s="130"/>
      <c r="GA75" s="132"/>
      <c r="GB75" s="133"/>
      <c r="GC75" s="111"/>
      <c r="GD75" s="111"/>
      <c r="GE75" s="111"/>
      <c r="GF75" s="110"/>
      <c r="GG75" s="130"/>
      <c r="GH75" s="131"/>
      <c r="GI75" s="130"/>
      <c r="GJ75" s="132"/>
      <c r="GK75" s="133"/>
      <c r="GL75" s="111"/>
      <c r="GM75" s="111"/>
      <c r="GN75" s="111"/>
      <c r="GO75" s="110"/>
      <c r="GP75" s="130"/>
      <c r="GQ75" s="131"/>
      <c r="GR75" s="130"/>
      <c r="GS75" s="132"/>
      <c r="GT75" s="133"/>
      <c r="GU75" s="194"/>
      <c r="GV75" s="136"/>
      <c r="GW75" s="122"/>
      <c r="GX75" s="114"/>
      <c r="GY75" s="114"/>
      <c r="GZ75" s="217"/>
      <c r="HA75" s="93"/>
      <c r="HB75" s="116"/>
      <c r="HC75" s="116"/>
    </row>
    <row r="76" spans="1:211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494"/>
      <c r="L76" s="494"/>
      <c r="M76" s="105"/>
      <c r="N76" s="87"/>
      <c r="O76" s="88"/>
      <c r="P76" s="106"/>
      <c r="Q76" s="150">
        <f t="shared" si="0"/>
        <v>0</v>
      </c>
      <c r="R76" s="166"/>
      <c r="S76" s="166"/>
      <c r="T76" s="166"/>
      <c r="U76" s="45">
        <f>R76*P76</f>
        <v>0</v>
      </c>
      <c r="V76" s="153"/>
      <c r="W76" s="148"/>
      <c r="X76" s="178"/>
      <c r="Y76" s="111"/>
      <c r="Z76" s="110"/>
      <c r="AA76" s="130"/>
      <c r="AB76" s="131"/>
      <c r="AC76" s="130"/>
      <c r="AD76" s="132"/>
      <c r="AE76" s="133"/>
      <c r="AF76" s="111"/>
      <c r="AG76" s="111"/>
      <c r="AH76" s="111"/>
      <c r="AI76" s="110"/>
      <c r="AJ76" s="130"/>
      <c r="AK76" s="131"/>
      <c r="AL76" s="130"/>
      <c r="AM76" s="132"/>
      <c r="AN76" s="133"/>
      <c r="AO76" s="111"/>
      <c r="AP76" s="111"/>
      <c r="AQ76" s="111"/>
      <c r="AR76" s="110"/>
      <c r="AS76" s="130"/>
      <c r="AT76" s="131"/>
      <c r="AU76" s="130"/>
      <c r="AV76" s="132"/>
      <c r="AW76" s="133"/>
      <c r="AX76" s="111"/>
      <c r="AY76" s="111"/>
      <c r="AZ76" s="111"/>
      <c r="BA76" s="110"/>
      <c r="BB76" s="130"/>
      <c r="BC76" s="131"/>
      <c r="BD76" s="130"/>
      <c r="BE76" s="132"/>
      <c r="BF76" s="133"/>
      <c r="BG76" s="111"/>
      <c r="BH76" s="111"/>
      <c r="BI76" s="111"/>
      <c r="BJ76" s="110"/>
      <c r="BK76" s="130"/>
      <c r="BL76" s="131"/>
      <c r="BM76" s="130"/>
      <c r="BN76" s="132"/>
      <c r="BO76" s="133"/>
      <c r="BP76" s="111"/>
      <c r="BQ76" s="111"/>
      <c r="BR76" s="111"/>
      <c r="BS76" s="110"/>
      <c r="BT76" s="130"/>
      <c r="BU76" s="131"/>
      <c r="BV76" s="130"/>
      <c r="BW76" s="132"/>
      <c r="BX76" s="133"/>
      <c r="BY76" s="111"/>
      <c r="BZ76" s="111"/>
      <c r="CA76" s="111"/>
      <c r="CB76" s="110"/>
      <c r="CC76" s="130"/>
      <c r="CD76" s="131"/>
      <c r="CE76" s="130"/>
      <c r="CF76" s="132"/>
      <c r="CG76" s="133"/>
      <c r="CH76" s="111"/>
      <c r="CI76" s="111"/>
      <c r="CJ76" s="111"/>
      <c r="CK76" s="110"/>
      <c r="CL76" s="130"/>
      <c r="CM76" s="131"/>
      <c r="CN76" s="130"/>
      <c r="CO76" s="132"/>
      <c r="CP76" s="133"/>
      <c r="CQ76" s="111"/>
      <c r="CR76" s="111"/>
      <c r="CS76" s="111"/>
      <c r="CT76" s="110"/>
      <c r="CU76" s="130"/>
      <c r="CV76" s="131"/>
      <c r="CW76" s="130"/>
      <c r="CX76" s="132"/>
      <c r="CY76" s="133"/>
      <c r="CZ76" s="111"/>
      <c r="DA76" s="111"/>
      <c r="DB76" s="111"/>
      <c r="DC76" s="110"/>
      <c r="DD76" s="130"/>
      <c r="DE76" s="131"/>
      <c r="DF76" s="130"/>
      <c r="DG76" s="132"/>
      <c r="DH76" s="133"/>
      <c r="DI76" s="111"/>
      <c r="DJ76" s="111"/>
      <c r="DK76" s="111"/>
      <c r="DL76" s="110"/>
      <c r="DM76" s="130"/>
      <c r="DN76" s="131"/>
      <c r="DO76" s="130"/>
      <c r="DP76" s="132"/>
      <c r="DQ76" s="133"/>
      <c r="DR76" s="111"/>
      <c r="DS76" s="111"/>
      <c r="DT76" s="111"/>
      <c r="DU76" s="110"/>
      <c r="DV76" s="130"/>
      <c r="DW76" s="131"/>
      <c r="DX76" s="130"/>
      <c r="DY76" s="132"/>
      <c r="DZ76" s="133"/>
      <c r="EA76" s="111"/>
      <c r="EB76" s="111"/>
      <c r="EC76" s="111"/>
      <c r="ED76" s="110"/>
      <c r="EE76" s="130"/>
      <c r="EF76" s="131"/>
      <c r="EG76" s="130"/>
      <c r="EH76" s="132"/>
      <c r="EI76" s="133"/>
      <c r="EJ76" s="111"/>
      <c r="EK76" s="111"/>
      <c r="EL76" s="111"/>
      <c r="EM76" s="110"/>
      <c r="EN76" s="130"/>
      <c r="EO76" s="131"/>
      <c r="EP76" s="130"/>
      <c r="EQ76" s="132"/>
      <c r="ER76" s="133"/>
      <c r="ES76" s="111"/>
      <c r="ET76" s="111"/>
      <c r="EU76" s="111"/>
      <c r="EV76" s="110"/>
      <c r="EW76" s="130"/>
      <c r="EX76" s="131"/>
      <c r="EY76" s="130"/>
      <c r="EZ76" s="132"/>
      <c r="FA76" s="133"/>
      <c r="FB76" s="111"/>
      <c r="FC76" s="111"/>
      <c r="FD76" s="111"/>
      <c r="FE76" s="110"/>
      <c r="FF76" s="130"/>
      <c r="FG76" s="131"/>
      <c r="FH76" s="130"/>
      <c r="FI76" s="132"/>
      <c r="FJ76" s="133"/>
      <c r="FK76" s="111"/>
      <c r="FL76" s="111"/>
      <c r="FM76" s="111"/>
      <c r="FN76" s="110"/>
      <c r="FO76" s="130"/>
      <c r="FP76" s="131"/>
      <c r="FQ76" s="130"/>
      <c r="FR76" s="132"/>
      <c r="FS76" s="133"/>
      <c r="FT76" s="111"/>
      <c r="FU76" s="111"/>
      <c r="FV76" s="111"/>
      <c r="FW76" s="110"/>
      <c r="FX76" s="130"/>
      <c r="FY76" s="131"/>
      <c r="FZ76" s="130"/>
      <c r="GA76" s="132"/>
      <c r="GB76" s="133"/>
      <c r="GC76" s="111"/>
      <c r="GD76" s="111"/>
      <c r="GE76" s="111"/>
      <c r="GF76" s="110"/>
      <c r="GG76" s="130"/>
      <c r="GH76" s="131"/>
      <c r="GI76" s="130"/>
      <c r="GJ76" s="132"/>
      <c r="GK76" s="133"/>
      <c r="GL76" s="111"/>
      <c r="GM76" s="111"/>
      <c r="GN76" s="111"/>
      <c r="GO76" s="110"/>
      <c r="GP76" s="130"/>
      <c r="GQ76" s="131"/>
      <c r="GR76" s="130"/>
      <c r="GS76" s="132"/>
      <c r="GT76" s="133"/>
      <c r="GU76" s="186"/>
      <c r="GV76" s="136"/>
      <c r="GW76" s="122"/>
      <c r="GX76" s="114"/>
      <c r="GY76" s="114"/>
      <c r="GZ76" s="217"/>
      <c r="HA76" s="93"/>
      <c r="HB76" s="116"/>
      <c r="HC76" s="116"/>
    </row>
    <row r="77" spans="1:211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494"/>
      <c r="L77" s="494"/>
      <c r="M77" s="105"/>
      <c r="N77" s="87"/>
      <c r="O77" s="88"/>
      <c r="P77" s="106"/>
      <c r="Q77" s="150">
        <f t="shared" si="0"/>
        <v>0</v>
      </c>
      <c r="R77" s="166"/>
      <c r="S77" s="166"/>
      <c r="T77" s="166"/>
      <c r="U77" s="45">
        <f>R77*P77</f>
        <v>0</v>
      </c>
      <c r="V77" s="153"/>
      <c r="W77" s="148"/>
      <c r="X77" s="178"/>
      <c r="Y77" s="111"/>
      <c r="Z77" s="110"/>
      <c r="AA77" s="130"/>
      <c r="AB77" s="131"/>
      <c r="AC77" s="130"/>
      <c r="AD77" s="132"/>
      <c r="AE77" s="133"/>
      <c r="AF77" s="111"/>
      <c r="AG77" s="111"/>
      <c r="AH77" s="111"/>
      <c r="AI77" s="110"/>
      <c r="AJ77" s="130"/>
      <c r="AK77" s="131"/>
      <c r="AL77" s="130"/>
      <c r="AM77" s="132"/>
      <c r="AN77" s="133"/>
      <c r="AO77" s="111"/>
      <c r="AP77" s="111"/>
      <c r="AQ77" s="111"/>
      <c r="AR77" s="110"/>
      <c r="AS77" s="130"/>
      <c r="AT77" s="131"/>
      <c r="AU77" s="130"/>
      <c r="AV77" s="132"/>
      <c r="AW77" s="133"/>
      <c r="AX77" s="111"/>
      <c r="AY77" s="111"/>
      <c r="AZ77" s="111"/>
      <c r="BA77" s="110"/>
      <c r="BB77" s="130"/>
      <c r="BC77" s="131"/>
      <c r="BD77" s="130"/>
      <c r="BE77" s="132"/>
      <c r="BF77" s="133"/>
      <c r="BG77" s="111"/>
      <c r="BH77" s="111"/>
      <c r="BI77" s="111"/>
      <c r="BJ77" s="110"/>
      <c r="BK77" s="130"/>
      <c r="BL77" s="131"/>
      <c r="BM77" s="130"/>
      <c r="BN77" s="132"/>
      <c r="BO77" s="133"/>
      <c r="BP77" s="111"/>
      <c r="BQ77" s="111"/>
      <c r="BR77" s="111"/>
      <c r="BS77" s="110"/>
      <c r="BT77" s="130"/>
      <c r="BU77" s="131"/>
      <c r="BV77" s="130"/>
      <c r="BW77" s="132"/>
      <c r="BX77" s="133"/>
      <c r="BY77" s="111"/>
      <c r="BZ77" s="111"/>
      <c r="CA77" s="111"/>
      <c r="CB77" s="110"/>
      <c r="CC77" s="130"/>
      <c r="CD77" s="131"/>
      <c r="CE77" s="130"/>
      <c r="CF77" s="132"/>
      <c r="CG77" s="133"/>
      <c r="CH77" s="111"/>
      <c r="CI77" s="111"/>
      <c r="CJ77" s="111"/>
      <c r="CK77" s="110"/>
      <c r="CL77" s="130"/>
      <c r="CM77" s="131"/>
      <c r="CN77" s="130"/>
      <c r="CO77" s="132"/>
      <c r="CP77" s="133"/>
      <c r="CQ77" s="111"/>
      <c r="CR77" s="111"/>
      <c r="CS77" s="111"/>
      <c r="CT77" s="110"/>
      <c r="CU77" s="130"/>
      <c r="CV77" s="131"/>
      <c r="CW77" s="130"/>
      <c r="CX77" s="132"/>
      <c r="CY77" s="133"/>
      <c r="CZ77" s="111"/>
      <c r="DA77" s="111"/>
      <c r="DB77" s="111"/>
      <c r="DC77" s="110"/>
      <c r="DD77" s="130"/>
      <c r="DE77" s="131"/>
      <c r="DF77" s="130"/>
      <c r="DG77" s="132"/>
      <c r="DH77" s="133"/>
      <c r="DI77" s="111"/>
      <c r="DJ77" s="111"/>
      <c r="DK77" s="111"/>
      <c r="DL77" s="110"/>
      <c r="DM77" s="130"/>
      <c r="DN77" s="131"/>
      <c r="DO77" s="130"/>
      <c r="DP77" s="132"/>
      <c r="DQ77" s="133"/>
      <c r="DR77" s="111"/>
      <c r="DS77" s="111"/>
      <c r="DT77" s="111"/>
      <c r="DU77" s="110"/>
      <c r="DV77" s="130"/>
      <c r="DW77" s="131"/>
      <c r="DX77" s="130"/>
      <c r="DY77" s="132"/>
      <c r="DZ77" s="133"/>
      <c r="EA77" s="111"/>
      <c r="EB77" s="111"/>
      <c r="EC77" s="111"/>
      <c r="ED77" s="110"/>
      <c r="EE77" s="130"/>
      <c r="EF77" s="131"/>
      <c r="EG77" s="130"/>
      <c r="EH77" s="132"/>
      <c r="EI77" s="133"/>
      <c r="EJ77" s="111"/>
      <c r="EK77" s="111"/>
      <c r="EL77" s="111"/>
      <c r="EM77" s="110"/>
      <c r="EN77" s="130"/>
      <c r="EO77" s="131"/>
      <c r="EP77" s="130"/>
      <c r="EQ77" s="132"/>
      <c r="ER77" s="133"/>
      <c r="ES77" s="111"/>
      <c r="ET77" s="111"/>
      <c r="EU77" s="111"/>
      <c r="EV77" s="110"/>
      <c r="EW77" s="130"/>
      <c r="EX77" s="131"/>
      <c r="EY77" s="130"/>
      <c r="EZ77" s="132"/>
      <c r="FA77" s="133"/>
      <c r="FB77" s="111"/>
      <c r="FC77" s="111"/>
      <c r="FD77" s="111"/>
      <c r="FE77" s="110"/>
      <c r="FF77" s="130"/>
      <c r="FG77" s="131"/>
      <c r="FH77" s="130"/>
      <c r="FI77" s="132"/>
      <c r="FJ77" s="133"/>
      <c r="FK77" s="111"/>
      <c r="FL77" s="111"/>
      <c r="FM77" s="111"/>
      <c r="FN77" s="110"/>
      <c r="FO77" s="130"/>
      <c r="FP77" s="131"/>
      <c r="FQ77" s="130"/>
      <c r="FR77" s="132"/>
      <c r="FS77" s="133"/>
      <c r="FT77" s="111"/>
      <c r="FU77" s="111"/>
      <c r="FV77" s="111"/>
      <c r="FW77" s="110"/>
      <c r="FX77" s="130"/>
      <c r="FY77" s="131"/>
      <c r="FZ77" s="130"/>
      <c r="GA77" s="132"/>
      <c r="GB77" s="133"/>
      <c r="GC77" s="111"/>
      <c r="GD77" s="111"/>
      <c r="GE77" s="111"/>
      <c r="GF77" s="110"/>
      <c r="GG77" s="130"/>
      <c r="GH77" s="131"/>
      <c r="GI77" s="130"/>
      <c r="GJ77" s="132"/>
      <c r="GK77" s="133"/>
      <c r="GL77" s="111"/>
      <c r="GM77" s="111"/>
      <c r="GN77" s="111"/>
      <c r="GO77" s="110"/>
      <c r="GP77" s="130"/>
      <c r="GQ77" s="131"/>
      <c r="GR77" s="130"/>
      <c r="GS77" s="132"/>
      <c r="GT77" s="133"/>
      <c r="GU77" s="135"/>
      <c r="GV77" s="136"/>
      <c r="GW77" s="195"/>
      <c r="GX77" s="114"/>
      <c r="GY77" s="114"/>
      <c r="GZ77" s="217"/>
      <c r="HA77" s="93"/>
      <c r="HB77" s="116"/>
      <c r="HC77" s="116"/>
    </row>
    <row r="78" spans="1:211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494"/>
      <c r="L78" s="494"/>
      <c r="M78" s="105"/>
      <c r="N78" s="87"/>
      <c r="O78" s="88"/>
      <c r="P78" s="106"/>
      <c r="Q78" s="150">
        <f t="shared" si="0"/>
        <v>0</v>
      </c>
      <c r="R78" s="166"/>
      <c r="S78" s="166"/>
      <c r="T78" s="166"/>
      <c r="U78" s="45">
        <f>R78*P78</f>
        <v>0</v>
      </c>
      <c r="V78" s="196"/>
      <c r="W78" s="197"/>
      <c r="X78" s="198"/>
      <c r="Y78" s="111"/>
      <c r="Z78" s="110"/>
      <c r="AA78" s="130"/>
      <c r="AB78" s="131"/>
      <c r="AC78" s="130"/>
      <c r="AD78" s="132"/>
      <c r="AE78" s="133"/>
      <c r="AF78" s="111"/>
      <c r="AG78" s="111"/>
      <c r="AH78" s="111"/>
      <c r="AI78" s="110"/>
      <c r="AJ78" s="130"/>
      <c r="AK78" s="131"/>
      <c r="AL78" s="130"/>
      <c r="AM78" s="132"/>
      <c r="AN78" s="133"/>
      <c r="AO78" s="111"/>
      <c r="AP78" s="111"/>
      <c r="AQ78" s="111"/>
      <c r="AR78" s="110"/>
      <c r="AS78" s="130"/>
      <c r="AT78" s="131"/>
      <c r="AU78" s="130"/>
      <c r="AV78" s="132"/>
      <c r="AW78" s="133"/>
      <c r="AX78" s="111"/>
      <c r="AY78" s="111"/>
      <c r="AZ78" s="111"/>
      <c r="BA78" s="110"/>
      <c r="BB78" s="130"/>
      <c r="BC78" s="131"/>
      <c r="BD78" s="130"/>
      <c r="BE78" s="132"/>
      <c r="BF78" s="133"/>
      <c r="BG78" s="111"/>
      <c r="BH78" s="111"/>
      <c r="BI78" s="111"/>
      <c r="BJ78" s="110"/>
      <c r="BK78" s="130"/>
      <c r="BL78" s="131"/>
      <c r="BM78" s="130"/>
      <c r="BN78" s="132"/>
      <c r="BO78" s="133"/>
      <c r="BP78" s="111"/>
      <c r="BQ78" s="111"/>
      <c r="BR78" s="111"/>
      <c r="BS78" s="110"/>
      <c r="BT78" s="130"/>
      <c r="BU78" s="131"/>
      <c r="BV78" s="130"/>
      <c r="BW78" s="132"/>
      <c r="BX78" s="133"/>
      <c r="BY78" s="111"/>
      <c r="BZ78" s="111"/>
      <c r="CA78" s="111"/>
      <c r="CB78" s="110"/>
      <c r="CC78" s="130"/>
      <c r="CD78" s="131"/>
      <c r="CE78" s="130"/>
      <c r="CF78" s="132"/>
      <c r="CG78" s="133"/>
      <c r="CH78" s="111"/>
      <c r="CI78" s="111"/>
      <c r="CJ78" s="111"/>
      <c r="CK78" s="110"/>
      <c r="CL78" s="130"/>
      <c r="CM78" s="131"/>
      <c r="CN78" s="130"/>
      <c r="CO78" s="132"/>
      <c r="CP78" s="133"/>
      <c r="CQ78" s="111"/>
      <c r="CR78" s="111"/>
      <c r="CS78" s="111"/>
      <c r="CT78" s="110"/>
      <c r="CU78" s="130"/>
      <c r="CV78" s="131"/>
      <c r="CW78" s="130"/>
      <c r="CX78" s="132"/>
      <c r="CY78" s="133"/>
      <c r="CZ78" s="111"/>
      <c r="DA78" s="111"/>
      <c r="DB78" s="111"/>
      <c r="DC78" s="110"/>
      <c r="DD78" s="130"/>
      <c r="DE78" s="131"/>
      <c r="DF78" s="130"/>
      <c r="DG78" s="132"/>
      <c r="DH78" s="133"/>
      <c r="DI78" s="111"/>
      <c r="DJ78" s="111"/>
      <c r="DK78" s="111"/>
      <c r="DL78" s="110"/>
      <c r="DM78" s="130"/>
      <c r="DN78" s="131"/>
      <c r="DO78" s="130"/>
      <c r="DP78" s="132"/>
      <c r="DQ78" s="133"/>
      <c r="DR78" s="111"/>
      <c r="DS78" s="111"/>
      <c r="DT78" s="111"/>
      <c r="DU78" s="110"/>
      <c r="DV78" s="130"/>
      <c r="DW78" s="131"/>
      <c r="DX78" s="130"/>
      <c r="DY78" s="132"/>
      <c r="DZ78" s="133"/>
      <c r="EA78" s="111"/>
      <c r="EB78" s="111"/>
      <c r="EC78" s="111"/>
      <c r="ED78" s="110"/>
      <c r="EE78" s="130"/>
      <c r="EF78" s="131"/>
      <c r="EG78" s="130"/>
      <c r="EH78" s="132"/>
      <c r="EI78" s="133"/>
      <c r="EJ78" s="111"/>
      <c r="EK78" s="111"/>
      <c r="EL78" s="111"/>
      <c r="EM78" s="110"/>
      <c r="EN78" s="130"/>
      <c r="EO78" s="131"/>
      <c r="EP78" s="130"/>
      <c r="EQ78" s="132"/>
      <c r="ER78" s="133"/>
      <c r="ES78" s="111"/>
      <c r="ET78" s="111"/>
      <c r="EU78" s="111"/>
      <c r="EV78" s="110"/>
      <c r="EW78" s="130"/>
      <c r="EX78" s="131"/>
      <c r="EY78" s="130"/>
      <c r="EZ78" s="132"/>
      <c r="FA78" s="133"/>
      <c r="FB78" s="111"/>
      <c r="FC78" s="111"/>
      <c r="FD78" s="111"/>
      <c r="FE78" s="110"/>
      <c r="FF78" s="130"/>
      <c r="FG78" s="131"/>
      <c r="FH78" s="130"/>
      <c r="FI78" s="132"/>
      <c r="FJ78" s="133"/>
      <c r="FK78" s="111"/>
      <c r="FL78" s="111"/>
      <c r="FM78" s="111"/>
      <c r="FN78" s="110"/>
      <c r="FO78" s="130"/>
      <c r="FP78" s="131"/>
      <c r="FQ78" s="130"/>
      <c r="FR78" s="132"/>
      <c r="FS78" s="133"/>
      <c r="FT78" s="111"/>
      <c r="FU78" s="111"/>
      <c r="FV78" s="111"/>
      <c r="FW78" s="110"/>
      <c r="FX78" s="130"/>
      <c r="FY78" s="131"/>
      <c r="FZ78" s="130"/>
      <c r="GA78" s="132"/>
      <c r="GB78" s="133"/>
      <c r="GC78" s="111"/>
      <c r="GD78" s="111"/>
      <c r="GE78" s="111"/>
      <c r="GF78" s="110"/>
      <c r="GG78" s="130"/>
      <c r="GH78" s="131"/>
      <c r="GI78" s="130"/>
      <c r="GJ78" s="132"/>
      <c r="GK78" s="133"/>
      <c r="GL78" s="111"/>
      <c r="GM78" s="111"/>
      <c r="GN78" s="111"/>
      <c r="GO78" s="110"/>
      <c r="GP78" s="130"/>
      <c r="GQ78" s="131"/>
      <c r="GR78" s="130"/>
      <c r="GS78" s="132"/>
      <c r="GT78" s="133"/>
      <c r="GU78" s="135"/>
      <c r="GV78" s="136"/>
      <c r="GW78" s="195"/>
      <c r="GX78" s="114"/>
      <c r="GY78" s="114"/>
      <c r="GZ78" s="217"/>
      <c r="HA78" s="93"/>
      <c r="HB78" s="116"/>
      <c r="HC78" s="116"/>
    </row>
    <row r="79" spans="1:211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494"/>
      <c r="L79" s="494"/>
      <c r="M79" s="105"/>
      <c r="N79" s="87"/>
      <c r="O79" s="88"/>
      <c r="P79" s="106"/>
      <c r="Q79" s="150">
        <f t="shared" si="0"/>
        <v>0</v>
      </c>
      <c r="R79" s="166"/>
      <c r="S79" s="166"/>
      <c r="T79" s="199"/>
      <c r="U79" s="45">
        <f t="shared" si="2"/>
        <v>0</v>
      </c>
      <c r="V79" s="196"/>
      <c r="W79" s="148"/>
      <c r="X79" s="198"/>
      <c r="Y79" s="111"/>
      <c r="Z79" s="110"/>
      <c r="AA79" s="130"/>
      <c r="AB79" s="131"/>
      <c r="AC79" s="130"/>
      <c r="AD79" s="132"/>
      <c r="AE79" s="133"/>
      <c r="AF79" s="111"/>
      <c r="AG79" s="111"/>
      <c r="AH79" s="111"/>
      <c r="AI79" s="110"/>
      <c r="AJ79" s="130"/>
      <c r="AK79" s="131"/>
      <c r="AL79" s="130"/>
      <c r="AM79" s="132"/>
      <c r="AN79" s="133"/>
      <c r="AO79" s="111"/>
      <c r="AP79" s="111"/>
      <c r="AQ79" s="111"/>
      <c r="AR79" s="110"/>
      <c r="AS79" s="130"/>
      <c r="AT79" s="131"/>
      <c r="AU79" s="130"/>
      <c r="AV79" s="132"/>
      <c r="AW79" s="133"/>
      <c r="AX79" s="111"/>
      <c r="AY79" s="111"/>
      <c r="AZ79" s="111"/>
      <c r="BA79" s="110"/>
      <c r="BB79" s="130"/>
      <c r="BC79" s="131"/>
      <c r="BD79" s="130"/>
      <c r="BE79" s="132"/>
      <c r="BF79" s="133"/>
      <c r="BG79" s="111"/>
      <c r="BH79" s="111"/>
      <c r="BI79" s="111"/>
      <c r="BJ79" s="110"/>
      <c r="BK79" s="130"/>
      <c r="BL79" s="131"/>
      <c r="BM79" s="130"/>
      <c r="BN79" s="132"/>
      <c r="BO79" s="133"/>
      <c r="BP79" s="111"/>
      <c r="BQ79" s="111"/>
      <c r="BR79" s="111"/>
      <c r="BS79" s="110"/>
      <c r="BT79" s="130"/>
      <c r="BU79" s="131"/>
      <c r="BV79" s="130"/>
      <c r="BW79" s="132"/>
      <c r="BX79" s="133"/>
      <c r="BY79" s="111"/>
      <c r="BZ79" s="111"/>
      <c r="CA79" s="111"/>
      <c r="CB79" s="110"/>
      <c r="CC79" s="130"/>
      <c r="CD79" s="131"/>
      <c r="CE79" s="130"/>
      <c r="CF79" s="132"/>
      <c r="CG79" s="133"/>
      <c r="CH79" s="111"/>
      <c r="CI79" s="111"/>
      <c r="CJ79" s="111"/>
      <c r="CK79" s="110"/>
      <c r="CL79" s="130"/>
      <c r="CM79" s="131"/>
      <c r="CN79" s="130"/>
      <c r="CO79" s="132"/>
      <c r="CP79" s="133"/>
      <c r="CQ79" s="111"/>
      <c r="CR79" s="111"/>
      <c r="CS79" s="111"/>
      <c r="CT79" s="110"/>
      <c r="CU79" s="130"/>
      <c r="CV79" s="131"/>
      <c r="CW79" s="130"/>
      <c r="CX79" s="132"/>
      <c r="CY79" s="133"/>
      <c r="CZ79" s="111"/>
      <c r="DA79" s="111"/>
      <c r="DB79" s="111"/>
      <c r="DC79" s="110"/>
      <c r="DD79" s="130"/>
      <c r="DE79" s="131"/>
      <c r="DF79" s="130"/>
      <c r="DG79" s="132"/>
      <c r="DH79" s="133"/>
      <c r="DI79" s="111"/>
      <c r="DJ79" s="111"/>
      <c r="DK79" s="111"/>
      <c r="DL79" s="110"/>
      <c r="DM79" s="130"/>
      <c r="DN79" s="131"/>
      <c r="DO79" s="130"/>
      <c r="DP79" s="132"/>
      <c r="DQ79" s="133"/>
      <c r="DR79" s="111"/>
      <c r="DS79" s="111"/>
      <c r="DT79" s="111"/>
      <c r="DU79" s="110"/>
      <c r="DV79" s="130"/>
      <c r="DW79" s="131"/>
      <c r="DX79" s="130"/>
      <c r="DY79" s="132"/>
      <c r="DZ79" s="133"/>
      <c r="EA79" s="111"/>
      <c r="EB79" s="111"/>
      <c r="EC79" s="111"/>
      <c r="ED79" s="110"/>
      <c r="EE79" s="130"/>
      <c r="EF79" s="131"/>
      <c r="EG79" s="130"/>
      <c r="EH79" s="132"/>
      <c r="EI79" s="133"/>
      <c r="EJ79" s="111"/>
      <c r="EK79" s="111"/>
      <c r="EL79" s="111"/>
      <c r="EM79" s="110"/>
      <c r="EN79" s="130"/>
      <c r="EO79" s="131"/>
      <c r="EP79" s="130"/>
      <c r="EQ79" s="132"/>
      <c r="ER79" s="133"/>
      <c r="ES79" s="111"/>
      <c r="ET79" s="111"/>
      <c r="EU79" s="111"/>
      <c r="EV79" s="110"/>
      <c r="EW79" s="130"/>
      <c r="EX79" s="131"/>
      <c r="EY79" s="130"/>
      <c r="EZ79" s="132"/>
      <c r="FA79" s="133"/>
      <c r="FB79" s="111"/>
      <c r="FC79" s="111"/>
      <c r="FD79" s="111"/>
      <c r="FE79" s="110"/>
      <c r="FF79" s="130"/>
      <c r="FG79" s="131"/>
      <c r="FH79" s="130"/>
      <c r="FI79" s="132"/>
      <c r="FJ79" s="133"/>
      <c r="FK79" s="111"/>
      <c r="FL79" s="111"/>
      <c r="FM79" s="111"/>
      <c r="FN79" s="110"/>
      <c r="FO79" s="130"/>
      <c r="FP79" s="131"/>
      <c r="FQ79" s="130"/>
      <c r="FR79" s="132"/>
      <c r="FS79" s="133"/>
      <c r="FT79" s="111"/>
      <c r="FU79" s="111"/>
      <c r="FV79" s="111"/>
      <c r="FW79" s="110"/>
      <c r="FX79" s="130"/>
      <c r="FY79" s="131"/>
      <c r="FZ79" s="130"/>
      <c r="GA79" s="132"/>
      <c r="GB79" s="133"/>
      <c r="GC79" s="111"/>
      <c r="GD79" s="111"/>
      <c r="GE79" s="111"/>
      <c r="GF79" s="110"/>
      <c r="GG79" s="130"/>
      <c r="GH79" s="131"/>
      <c r="GI79" s="130"/>
      <c r="GJ79" s="132"/>
      <c r="GK79" s="133"/>
      <c r="GL79" s="111"/>
      <c r="GM79" s="111"/>
      <c r="GN79" s="111"/>
      <c r="GO79" s="110"/>
      <c r="GP79" s="130"/>
      <c r="GQ79" s="131"/>
      <c r="GR79" s="130"/>
      <c r="GS79" s="132"/>
      <c r="GT79" s="133"/>
      <c r="GU79" s="135"/>
      <c r="GV79" s="136"/>
      <c r="GW79" s="195"/>
      <c r="GX79" s="114"/>
      <c r="GY79" s="114"/>
      <c r="GZ79" s="217"/>
      <c r="HA79" s="93"/>
      <c r="HB79" s="116"/>
    </row>
    <row r="80" spans="1:211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494"/>
      <c r="L80" s="494"/>
      <c r="M80" s="105"/>
      <c r="N80" s="87"/>
      <c r="O80" s="88"/>
      <c r="P80" s="106"/>
      <c r="Q80" s="150">
        <f t="shared" si="0"/>
        <v>0</v>
      </c>
      <c r="R80" s="166"/>
      <c r="S80" s="166"/>
      <c r="T80" s="166"/>
      <c r="U80" s="45">
        <f t="shared" si="2"/>
        <v>0</v>
      </c>
      <c r="V80" s="196"/>
      <c r="W80" s="148"/>
      <c r="X80" s="198"/>
      <c r="Y80" s="111"/>
      <c r="Z80" s="110"/>
      <c r="AA80" s="130"/>
      <c r="AB80" s="131"/>
      <c r="AC80" s="130"/>
      <c r="AD80" s="132"/>
      <c r="AE80" s="133"/>
      <c r="AF80" s="111"/>
      <c r="AG80" s="111"/>
      <c r="AH80" s="111"/>
      <c r="AI80" s="110"/>
      <c r="AJ80" s="130"/>
      <c r="AK80" s="131"/>
      <c r="AL80" s="130"/>
      <c r="AM80" s="132"/>
      <c r="AN80" s="133"/>
      <c r="AO80" s="111"/>
      <c r="AP80" s="111"/>
      <c r="AQ80" s="111"/>
      <c r="AR80" s="110"/>
      <c r="AS80" s="130"/>
      <c r="AT80" s="131"/>
      <c r="AU80" s="130"/>
      <c r="AV80" s="132"/>
      <c r="AW80" s="133"/>
      <c r="AX80" s="111"/>
      <c r="AY80" s="111"/>
      <c r="AZ80" s="111"/>
      <c r="BA80" s="110"/>
      <c r="BB80" s="130"/>
      <c r="BC80" s="131"/>
      <c r="BD80" s="130"/>
      <c r="BE80" s="132"/>
      <c r="BF80" s="133"/>
      <c r="BG80" s="111"/>
      <c r="BH80" s="111"/>
      <c r="BI80" s="111"/>
      <c r="BJ80" s="110"/>
      <c r="BK80" s="130"/>
      <c r="BL80" s="131"/>
      <c r="BM80" s="130"/>
      <c r="BN80" s="132"/>
      <c r="BO80" s="133"/>
      <c r="BP80" s="111"/>
      <c r="BQ80" s="111"/>
      <c r="BR80" s="111"/>
      <c r="BS80" s="110"/>
      <c r="BT80" s="130"/>
      <c r="BU80" s="131"/>
      <c r="BV80" s="130"/>
      <c r="BW80" s="132"/>
      <c r="BX80" s="133"/>
      <c r="BY80" s="111"/>
      <c r="BZ80" s="111"/>
      <c r="CA80" s="111"/>
      <c r="CB80" s="110"/>
      <c r="CC80" s="130"/>
      <c r="CD80" s="131"/>
      <c r="CE80" s="130"/>
      <c r="CF80" s="132"/>
      <c r="CG80" s="133"/>
      <c r="CH80" s="111"/>
      <c r="CI80" s="111"/>
      <c r="CJ80" s="111"/>
      <c r="CK80" s="110"/>
      <c r="CL80" s="130"/>
      <c r="CM80" s="131"/>
      <c r="CN80" s="130"/>
      <c r="CO80" s="132"/>
      <c r="CP80" s="133"/>
      <c r="CQ80" s="111"/>
      <c r="CR80" s="111"/>
      <c r="CS80" s="111"/>
      <c r="CT80" s="110"/>
      <c r="CU80" s="130"/>
      <c r="CV80" s="131"/>
      <c r="CW80" s="130"/>
      <c r="CX80" s="132"/>
      <c r="CY80" s="133"/>
      <c r="CZ80" s="111"/>
      <c r="DA80" s="111"/>
      <c r="DB80" s="111"/>
      <c r="DC80" s="110"/>
      <c r="DD80" s="130"/>
      <c r="DE80" s="131"/>
      <c r="DF80" s="130"/>
      <c r="DG80" s="132"/>
      <c r="DH80" s="133"/>
      <c r="DI80" s="111"/>
      <c r="DJ80" s="111"/>
      <c r="DK80" s="111"/>
      <c r="DL80" s="110"/>
      <c r="DM80" s="130"/>
      <c r="DN80" s="131"/>
      <c r="DO80" s="130"/>
      <c r="DP80" s="132"/>
      <c r="DQ80" s="133"/>
      <c r="DR80" s="111"/>
      <c r="DS80" s="111"/>
      <c r="DT80" s="111"/>
      <c r="DU80" s="110"/>
      <c r="DV80" s="130"/>
      <c r="DW80" s="131"/>
      <c r="DX80" s="130"/>
      <c r="DY80" s="132"/>
      <c r="DZ80" s="133"/>
      <c r="EA80" s="111"/>
      <c r="EB80" s="111"/>
      <c r="EC80" s="111"/>
      <c r="ED80" s="110"/>
      <c r="EE80" s="130"/>
      <c r="EF80" s="131"/>
      <c r="EG80" s="130"/>
      <c r="EH80" s="132"/>
      <c r="EI80" s="133"/>
      <c r="EJ80" s="111"/>
      <c r="EK80" s="111"/>
      <c r="EL80" s="111"/>
      <c r="EM80" s="110"/>
      <c r="EN80" s="130"/>
      <c r="EO80" s="131"/>
      <c r="EP80" s="130"/>
      <c r="EQ80" s="132"/>
      <c r="ER80" s="133"/>
      <c r="ES80" s="111"/>
      <c r="ET80" s="111"/>
      <c r="EU80" s="111"/>
      <c r="EV80" s="110"/>
      <c r="EW80" s="130"/>
      <c r="EX80" s="131"/>
      <c r="EY80" s="130"/>
      <c r="EZ80" s="132"/>
      <c r="FA80" s="133"/>
      <c r="FB80" s="111"/>
      <c r="FC80" s="111"/>
      <c r="FD80" s="111"/>
      <c r="FE80" s="110"/>
      <c r="FF80" s="130"/>
      <c r="FG80" s="131"/>
      <c r="FH80" s="130"/>
      <c r="FI80" s="132"/>
      <c r="FJ80" s="133"/>
      <c r="FK80" s="111"/>
      <c r="FL80" s="111"/>
      <c r="FM80" s="111"/>
      <c r="FN80" s="110"/>
      <c r="FO80" s="130"/>
      <c r="FP80" s="131"/>
      <c r="FQ80" s="130"/>
      <c r="FR80" s="132"/>
      <c r="FS80" s="133"/>
      <c r="FT80" s="111"/>
      <c r="FU80" s="111"/>
      <c r="FV80" s="111"/>
      <c r="FW80" s="110"/>
      <c r="FX80" s="130"/>
      <c r="FY80" s="131"/>
      <c r="FZ80" s="130"/>
      <c r="GA80" s="132"/>
      <c r="GB80" s="133"/>
      <c r="GC80" s="111"/>
      <c r="GD80" s="111"/>
      <c r="GE80" s="111"/>
      <c r="GF80" s="110"/>
      <c r="GG80" s="130"/>
      <c r="GH80" s="131"/>
      <c r="GI80" s="130"/>
      <c r="GJ80" s="132"/>
      <c r="GK80" s="133"/>
      <c r="GL80" s="111"/>
      <c r="GM80" s="111"/>
      <c r="GN80" s="111"/>
      <c r="GO80" s="110"/>
      <c r="GP80" s="130"/>
      <c r="GQ80" s="131"/>
      <c r="GR80" s="130"/>
      <c r="GS80" s="132"/>
      <c r="GT80" s="133"/>
      <c r="GU80" s="135"/>
      <c r="GV80" s="136"/>
      <c r="GW80" s="195"/>
      <c r="GX80" s="200"/>
      <c r="GY80" s="200"/>
      <c r="GZ80" s="217"/>
      <c r="HA80" s="93"/>
      <c r="HB80" s="116"/>
    </row>
    <row r="81" spans="1:210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85"/>
      <c r="M81" s="105"/>
      <c r="N81" s="87"/>
      <c r="O81" s="88"/>
      <c r="P81" s="106"/>
      <c r="Q81" s="150">
        <f t="shared" si="0"/>
        <v>0</v>
      </c>
      <c r="R81" s="166"/>
      <c r="S81" s="166"/>
      <c r="T81" s="166"/>
      <c r="U81" s="45">
        <f t="shared" si="2"/>
        <v>0</v>
      </c>
      <c r="V81" s="196"/>
      <c r="W81" s="148"/>
      <c r="X81" s="198"/>
      <c r="Y81" s="111"/>
      <c r="Z81" s="110"/>
      <c r="AA81" s="130"/>
      <c r="AB81" s="131"/>
      <c r="AC81" s="130"/>
      <c r="AD81" s="132"/>
      <c r="AE81" s="133"/>
      <c r="AF81" s="111"/>
      <c r="AG81" s="111"/>
      <c r="AH81" s="111"/>
      <c r="AI81" s="110"/>
      <c r="AJ81" s="130"/>
      <c r="AK81" s="131"/>
      <c r="AL81" s="130"/>
      <c r="AM81" s="132"/>
      <c r="AN81" s="133"/>
      <c r="AO81" s="111"/>
      <c r="AP81" s="111"/>
      <c r="AQ81" s="111"/>
      <c r="AR81" s="110"/>
      <c r="AS81" s="130"/>
      <c r="AT81" s="131"/>
      <c r="AU81" s="130"/>
      <c r="AV81" s="132"/>
      <c r="AW81" s="133"/>
      <c r="AX81" s="111"/>
      <c r="AY81" s="111"/>
      <c r="AZ81" s="111"/>
      <c r="BA81" s="110"/>
      <c r="BB81" s="130"/>
      <c r="BC81" s="131"/>
      <c r="BD81" s="130"/>
      <c r="BE81" s="132"/>
      <c r="BF81" s="133"/>
      <c r="BG81" s="111"/>
      <c r="BH81" s="111"/>
      <c r="BI81" s="111"/>
      <c r="BJ81" s="110"/>
      <c r="BK81" s="130"/>
      <c r="BL81" s="131"/>
      <c r="BM81" s="130"/>
      <c r="BN81" s="132"/>
      <c r="BO81" s="133"/>
      <c r="BP81" s="111"/>
      <c r="BQ81" s="111"/>
      <c r="BR81" s="111"/>
      <c r="BS81" s="110"/>
      <c r="BT81" s="130"/>
      <c r="BU81" s="131"/>
      <c r="BV81" s="130"/>
      <c r="BW81" s="132"/>
      <c r="BX81" s="133"/>
      <c r="BY81" s="111"/>
      <c r="BZ81" s="111"/>
      <c r="CA81" s="111"/>
      <c r="CB81" s="110"/>
      <c r="CC81" s="130"/>
      <c r="CD81" s="131"/>
      <c r="CE81" s="130"/>
      <c r="CF81" s="132"/>
      <c r="CG81" s="133"/>
      <c r="CH81" s="111"/>
      <c r="CI81" s="111"/>
      <c r="CJ81" s="111"/>
      <c r="CK81" s="110"/>
      <c r="CL81" s="130"/>
      <c r="CM81" s="131"/>
      <c r="CN81" s="130"/>
      <c r="CO81" s="132"/>
      <c r="CP81" s="133"/>
      <c r="CQ81" s="111"/>
      <c r="CR81" s="111"/>
      <c r="CS81" s="111"/>
      <c r="CT81" s="110"/>
      <c r="CU81" s="130"/>
      <c r="CV81" s="131"/>
      <c r="CW81" s="130"/>
      <c r="CX81" s="132"/>
      <c r="CY81" s="133"/>
      <c r="CZ81" s="111"/>
      <c r="DA81" s="111"/>
      <c r="DB81" s="111"/>
      <c r="DC81" s="110"/>
      <c r="DD81" s="130"/>
      <c r="DE81" s="131"/>
      <c r="DF81" s="130"/>
      <c r="DG81" s="132"/>
      <c r="DH81" s="133"/>
      <c r="DI81" s="111"/>
      <c r="DJ81" s="111"/>
      <c r="DK81" s="111"/>
      <c r="DL81" s="110"/>
      <c r="DM81" s="130"/>
      <c r="DN81" s="131"/>
      <c r="DO81" s="130"/>
      <c r="DP81" s="132"/>
      <c r="DQ81" s="133"/>
      <c r="DR81" s="111"/>
      <c r="DS81" s="111"/>
      <c r="DT81" s="111"/>
      <c r="DU81" s="110"/>
      <c r="DV81" s="130"/>
      <c r="DW81" s="131"/>
      <c r="DX81" s="130"/>
      <c r="DY81" s="132"/>
      <c r="DZ81" s="133"/>
      <c r="EA81" s="111"/>
      <c r="EB81" s="111"/>
      <c r="EC81" s="111"/>
      <c r="ED81" s="110"/>
      <c r="EE81" s="130"/>
      <c r="EF81" s="131"/>
      <c r="EG81" s="130"/>
      <c r="EH81" s="132"/>
      <c r="EI81" s="133"/>
      <c r="EJ81" s="111"/>
      <c r="EK81" s="111"/>
      <c r="EL81" s="111"/>
      <c r="EM81" s="110"/>
      <c r="EN81" s="130"/>
      <c r="EO81" s="131"/>
      <c r="EP81" s="130"/>
      <c r="EQ81" s="132"/>
      <c r="ER81" s="133"/>
      <c r="ES81" s="111"/>
      <c r="ET81" s="111"/>
      <c r="EU81" s="111"/>
      <c r="EV81" s="110"/>
      <c r="EW81" s="130"/>
      <c r="EX81" s="131"/>
      <c r="EY81" s="130"/>
      <c r="EZ81" s="132"/>
      <c r="FA81" s="133"/>
      <c r="FB81" s="111"/>
      <c r="FC81" s="111"/>
      <c r="FD81" s="111"/>
      <c r="FE81" s="110"/>
      <c r="FF81" s="130"/>
      <c r="FG81" s="131"/>
      <c r="FH81" s="130"/>
      <c r="FI81" s="132"/>
      <c r="FJ81" s="133"/>
      <c r="FK81" s="111"/>
      <c r="FL81" s="111"/>
      <c r="FM81" s="111"/>
      <c r="FN81" s="110"/>
      <c r="FO81" s="130"/>
      <c r="FP81" s="131"/>
      <c r="FQ81" s="130"/>
      <c r="FR81" s="132"/>
      <c r="FS81" s="133"/>
      <c r="FT81" s="111"/>
      <c r="FU81" s="111"/>
      <c r="FV81" s="111"/>
      <c r="FW81" s="110"/>
      <c r="FX81" s="130"/>
      <c r="FY81" s="131"/>
      <c r="FZ81" s="130"/>
      <c r="GA81" s="132"/>
      <c r="GB81" s="133"/>
      <c r="GC81" s="111"/>
      <c r="GD81" s="111"/>
      <c r="GE81" s="111"/>
      <c r="GF81" s="110"/>
      <c r="GG81" s="130"/>
      <c r="GH81" s="131"/>
      <c r="GI81" s="130"/>
      <c r="GJ81" s="132"/>
      <c r="GK81" s="133"/>
      <c r="GL81" s="111"/>
      <c r="GM81" s="111"/>
      <c r="GN81" s="111"/>
      <c r="GO81" s="110"/>
      <c r="GP81" s="130"/>
      <c r="GQ81" s="131"/>
      <c r="GR81" s="130"/>
      <c r="GS81" s="132"/>
      <c r="GT81" s="133"/>
      <c r="GU81" s="135"/>
      <c r="GV81" s="136"/>
      <c r="GW81" s="195"/>
      <c r="GX81" s="200"/>
      <c r="GY81" s="200"/>
      <c r="GZ81" s="217"/>
      <c r="HA81" s="93"/>
      <c r="HB81" s="116"/>
    </row>
    <row r="82" spans="1:210" x14ac:dyDescent="0.25">
      <c r="A82"/>
      <c r="B82" s="116"/>
      <c r="C82" s="116"/>
      <c r="D82" s="41"/>
      <c r="E82" s="42"/>
      <c r="F82" s="43"/>
      <c r="G82" s="44"/>
      <c r="H82" s="45"/>
      <c r="I82" s="46"/>
      <c r="J82" s="155"/>
      <c r="K82" s="85"/>
      <c r="L82" s="85"/>
      <c r="M82" s="105"/>
      <c r="N82" s="87"/>
      <c r="O82" s="201"/>
      <c r="P82" s="106"/>
      <c r="Q82" s="150">
        <f t="shared" si="0"/>
        <v>0</v>
      </c>
      <c r="R82" s="166"/>
      <c r="S82" s="166"/>
      <c r="T82" s="166"/>
      <c r="U82" s="45">
        <f t="shared" si="2"/>
        <v>0</v>
      </c>
      <c r="V82" s="202"/>
      <c r="W82" s="158"/>
      <c r="X82" s="175"/>
      <c r="Y82" s="159"/>
      <c r="Z82" s="160"/>
      <c r="AA82" s="161"/>
      <c r="AB82" s="162"/>
      <c r="AC82" s="161"/>
      <c r="AD82" s="163"/>
      <c r="AE82" s="164"/>
      <c r="AF82" s="159"/>
      <c r="AG82" s="159"/>
      <c r="AH82" s="159"/>
      <c r="AI82" s="160"/>
      <c r="AJ82" s="161"/>
      <c r="AK82" s="162"/>
      <c r="AL82" s="161"/>
      <c r="AM82" s="163"/>
      <c r="AN82" s="164"/>
      <c r="AO82" s="159"/>
      <c r="AP82" s="159"/>
      <c r="AQ82" s="159"/>
      <c r="AR82" s="160"/>
      <c r="AS82" s="161"/>
      <c r="AT82" s="162"/>
      <c r="AU82" s="161"/>
      <c r="AV82" s="163"/>
      <c r="AW82" s="164"/>
      <c r="AX82" s="159"/>
      <c r="AY82" s="159"/>
      <c r="AZ82" s="159"/>
      <c r="BA82" s="160"/>
      <c r="BB82" s="161"/>
      <c r="BC82" s="162"/>
      <c r="BD82" s="161"/>
      <c r="BE82" s="163"/>
      <c r="BF82" s="164"/>
      <c r="BG82" s="159"/>
      <c r="BH82" s="159"/>
      <c r="BI82" s="159"/>
      <c r="BJ82" s="160"/>
      <c r="BK82" s="161"/>
      <c r="BL82" s="162"/>
      <c r="BM82" s="161"/>
      <c r="BN82" s="163"/>
      <c r="BO82" s="164"/>
      <c r="BP82" s="159"/>
      <c r="BQ82" s="159"/>
      <c r="BR82" s="159"/>
      <c r="BS82" s="160"/>
      <c r="BT82" s="161"/>
      <c r="BU82" s="162"/>
      <c r="BV82" s="161"/>
      <c r="BW82" s="163"/>
      <c r="BX82" s="164"/>
      <c r="BY82" s="159"/>
      <c r="BZ82" s="159"/>
      <c r="CA82" s="159"/>
      <c r="CB82" s="160"/>
      <c r="CC82" s="161"/>
      <c r="CD82" s="162"/>
      <c r="CE82" s="161"/>
      <c r="CF82" s="163"/>
      <c r="CG82" s="164"/>
      <c r="CH82" s="159"/>
      <c r="CI82" s="159"/>
      <c r="CJ82" s="159"/>
      <c r="CK82" s="160"/>
      <c r="CL82" s="161"/>
      <c r="CM82" s="162"/>
      <c r="CN82" s="161"/>
      <c r="CO82" s="163"/>
      <c r="CP82" s="164"/>
      <c r="CQ82" s="159"/>
      <c r="CR82" s="159"/>
      <c r="CS82" s="159"/>
      <c r="CT82" s="160"/>
      <c r="CU82" s="161"/>
      <c r="CV82" s="162"/>
      <c r="CW82" s="161"/>
      <c r="CX82" s="163"/>
      <c r="CY82" s="164"/>
      <c r="CZ82" s="159"/>
      <c r="DA82" s="159"/>
      <c r="DB82" s="159"/>
      <c r="DC82" s="160"/>
      <c r="DD82" s="161"/>
      <c r="DE82" s="162"/>
      <c r="DF82" s="161"/>
      <c r="DG82" s="163"/>
      <c r="DH82" s="164"/>
      <c r="DI82" s="159"/>
      <c r="DJ82" s="159"/>
      <c r="DK82" s="159"/>
      <c r="DL82" s="160"/>
      <c r="DM82" s="161"/>
      <c r="DN82" s="162"/>
      <c r="DO82" s="161"/>
      <c r="DP82" s="163"/>
      <c r="DQ82" s="164"/>
      <c r="DR82" s="159"/>
      <c r="DS82" s="159"/>
      <c r="DT82" s="159"/>
      <c r="DU82" s="160"/>
      <c r="DV82" s="161"/>
      <c r="DW82" s="162"/>
      <c r="DX82" s="161"/>
      <c r="DY82" s="163"/>
      <c r="DZ82" s="164"/>
      <c r="EA82" s="159"/>
      <c r="EB82" s="159"/>
      <c r="EC82" s="159"/>
      <c r="ED82" s="160"/>
      <c r="EE82" s="161"/>
      <c r="EF82" s="162"/>
      <c r="EG82" s="161"/>
      <c r="EH82" s="163"/>
      <c r="EI82" s="164"/>
      <c r="EJ82" s="159"/>
      <c r="EK82" s="159"/>
      <c r="EL82" s="159"/>
      <c r="EM82" s="160"/>
      <c r="EN82" s="161"/>
      <c r="EO82" s="162"/>
      <c r="EP82" s="161"/>
      <c r="EQ82" s="163"/>
      <c r="ER82" s="164"/>
      <c r="ES82" s="159"/>
      <c r="ET82" s="159"/>
      <c r="EU82" s="159"/>
      <c r="EV82" s="160"/>
      <c r="EW82" s="161"/>
      <c r="EX82" s="162"/>
      <c r="EY82" s="161"/>
      <c r="EZ82" s="163"/>
      <c r="FA82" s="164"/>
      <c r="FB82" s="159"/>
      <c r="FC82" s="159"/>
      <c r="FD82" s="159"/>
      <c r="FE82" s="160"/>
      <c r="FF82" s="161"/>
      <c r="FG82" s="162"/>
      <c r="FH82" s="161"/>
      <c r="FI82" s="163"/>
      <c r="FJ82" s="164"/>
      <c r="FK82" s="159"/>
      <c r="FL82" s="159"/>
      <c r="FM82" s="159"/>
      <c r="FN82" s="160"/>
      <c r="FO82" s="161"/>
      <c r="FP82" s="162"/>
      <c r="FQ82" s="161"/>
      <c r="FR82" s="163"/>
      <c r="FS82" s="164"/>
      <c r="FT82" s="159"/>
      <c r="FU82" s="159"/>
      <c r="FV82" s="159"/>
      <c r="FW82" s="160"/>
      <c r="FX82" s="161"/>
      <c r="FY82" s="162"/>
      <c r="FZ82" s="161"/>
      <c r="GA82" s="163"/>
      <c r="GB82" s="164"/>
      <c r="GC82" s="159"/>
      <c r="GD82" s="159"/>
      <c r="GE82" s="159"/>
      <c r="GF82" s="160"/>
      <c r="GG82" s="161"/>
      <c r="GH82" s="162"/>
      <c r="GI82" s="161"/>
      <c r="GJ82" s="163"/>
      <c r="GK82" s="164"/>
      <c r="GL82" s="159"/>
      <c r="GM82" s="159"/>
      <c r="GN82" s="159"/>
      <c r="GO82" s="160"/>
      <c r="GP82" s="161"/>
      <c r="GQ82" s="162"/>
      <c r="GR82" s="161"/>
      <c r="GS82" s="163"/>
      <c r="GT82" s="164"/>
      <c r="GU82" s="165"/>
      <c r="GV82" s="187"/>
      <c r="GW82" s="203"/>
      <c r="GX82" s="200"/>
      <c r="GY82" s="200"/>
      <c r="GZ82" s="217"/>
      <c r="HA82" s="93"/>
      <c r="HB82" s="116"/>
    </row>
    <row r="83" spans="1:210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85"/>
      <c r="M83" s="105"/>
      <c r="N83" s="87"/>
      <c r="O83" s="201"/>
      <c r="P83" s="106"/>
      <c r="Q83" s="150">
        <f t="shared" si="0"/>
        <v>0</v>
      </c>
      <c r="R83" s="166"/>
      <c r="S83" s="166"/>
      <c r="T83" s="166"/>
      <c r="U83" s="45">
        <f t="shared" si="2"/>
        <v>0</v>
      </c>
      <c r="V83" s="202"/>
      <c r="W83" s="204"/>
      <c r="X83" s="205"/>
      <c r="Y83" s="159"/>
      <c r="Z83" s="160"/>
      <c r="AA83" s="161"/>
      <c r="AB83" s="162"/>
      <c r="AC83" s="161"/>
      <c r="AD83" s="163"/>
      <c r="AE83" s="164"/>
      <c r="AF83" s="159"/>
      <c r="AG83" s="159"/>
      <c r="AH83" s="159"/>
      <c r="AI83" s="160"/>
      <c r="AJ83" s="161"/>
      <c r="AK83" s="162"/>
      <c r="AL83" s="161"/>
      <c r="AM83" s="163"/>
      <c r="AN83" s="164"/>
      <c r="AO83" s="159"/>
      <c r="AP83" s="159"/>
      <c r="AQ83" s="159"/>
      <c r="AR83" s="160"/>
      <c r="AS83" s="161"/>
      <c r="AT83" s="162"/>
      <c r="AU83" s="161"/>
      <c r="AV83" s="163"/>
      <c r="AW83" s="164"/>
      <c r="AX83" s="159"/>
      <c r="AY83" s="159"/>
      <c r="AZ83" s="159"/>
      <c r="BA83" s="160"/>
      <c r="BB83" s="161"/>
      <c r="BC83" s="162"/>
      <c r="BD83" s="161"/>
      <c r="BE83" s="163"/>
      <c r="BF83" s="164"/>
      <c r="BG83" s="159"/>
      <c r="BH83" s="159"/>
      <c r="BI83" s="159"/>
      <c r="BJ83" s="160"/>
      <c r="BK83" s="161"/>
      <c r="BL83" s="162"/>
      <c r="BM83" s="161"/>
      <c r="BN83" s="163"/>
      <c r="BO83" s="164"/>
      <c r="BP83" s="159"/>
      <c r="BQ83" s="159"/>
      <c r="BR83" s="159"/>
      <c r="BS83" s="160"/>
      <c r="BT83" s="161"/>
      <c r="BU83" s="162"/>
      <c r="BV83" s="161"/>
      <c r="BW83" s="163"/>
      <c r="BX83" s="164"/>
      <c r="BY83" s="159"/>
      <c r="BZ83" s="159"/>
      <c r="CA83" s="159"/>
      <c r="CB83" s="160"/>
      <c r="CC83" s="161"/>
      <c r="CD83" s="162"/>
      <c r="CE83" s="161"/>
      <c r="CF83" s="163"/>
      <c r="CG83" s="164"/>
      <c r="CH83" s="159"/>
      <c r="CI83" s="159"/>
      <c r="CJ83" s="159"/>
      <c r="CK83" s="160"/>
      <c r="CL83" s="161"/>
      <c r="CM83" s="162"/>
      <c r="CN83" s="161"/>
      <c r="CO83" s="163"/>
      <c r="CP83" s="164"/>
      <c r="CQ83" s="159"/>
      <c r="CR83" s="159"/>
      <c r="CS83" s="159"/>
      <c r="CT83" s="160"/>
      <c r="CU83" s="161"/>
      <c r="CV83" s="162"/>
      <c r="CW83" s="161"/>
      <c r="CX83" s="163"/>
      <c r="CY83" s="164"/>
      <c r="CZ83" s="159"/>
      <c r="DA83" s="159"/>
      <c r="DB83" s="159"/>
      <c r="DC83" s="160"/>
      <c r="DD83" s="161"/>
      <c r="DE83" s="162"/>
      <c r="DF83" s="161"/>
      <c r="DG83" s="163"/>
      <c r="DH83" s="164"/>
      <c r="DI83" s="159"/>
      <c r="DJ83" s="159"/>
      <c r="DK83" s="159"/>
      <c r="DL83" s="160"/>
      <c r="DM83" s="161"/>
      <c r="DN83" s="162"/>
      <c r="DO83" s="161"/>
      <c r="DP83" s="163"/>
      <c r="DQ83" s="164"/>
      <c r="DR83" s="159"/>
      <c r="DS83" s="159"/>
      <c r="DT83" s="159"/>
      <c r="DU83" s="160"/>
      <c r="DV83" s="161"/>
      <c r="DW83" s="162"/>
      <c r="DX83" s="161"/>
      <c r="DY83" s="163"/>
      <c r="DZ83" s="164"/>
      <c r="EA83" s="159"/>
      <c r="EB83" s="159"/>
      <c r="EC83" s="159"/>
      <c r="ED83" s="160"/>
      <c r="EE83" s="161"/>
      <c r="EF83" s="162"/>
      <c r="EG83" s="161"/>
      <c r="EH83" s="163"/>
      <c r="EI83" s="164"/>
      <c r="EJ83" s="159"/>
      <c r="EK83" s="159"/>
      <c r="EL83" s="159"/>
      <c r="EM83" s="160"/>
      <c r="EN83" s="161"/>
      <c r="EO83" s="162"/>
      <c r="EP83" s="161"/>
      <c r="EQ83" s="163"/>
      <c r="ER83" s="164"/>
      <c r="ES83" s="159"/>
      <c r="ET83" s="159"/>
      <c r="EU83" s="159"/>
      <c r="EV83" s="160"/>
      <c r="EW83" s="161"/>
      <c r="EX83" s="162"/>
      <c r="EY83" s="161"/>
      <c r="EZ83" s="163"/>
      <c r="FA83" s="164"/>
      <c r="FB83" s="159"/>
      <c r="FC83" s="159"/>
      <c r="FD83" s="159"/>
      <c r="FE83" s="160"/>
      <c r="FF83" s="161"/>
      <c r="FG83" s="162"/>
      <c r="FH83" s="161"/>
      <c r="FI83" s="163"/>
      <c r="FJ83" s="164"/>
      <c r="FK83" s="159"/>
      <c r="FL83" s="159"/>
      <c r="FM83" s="159"/>
      <c r="FN83" s="160"/>
      <c r="FO83" s="161"/>
      <c r="FP83" s="162"/>
      <c r="FQ83" s="161"/>
      <c r="FR83" s="163"/>
      <c r="FS83" s="164"/>
      <c r="FT83" s="159"/>
      <c r="FU83" s="159"/>
      <c r="FV83" s="159"/>
      <c r="FW83" s="160"/>
      <c r="FX83" s="161"/>
      <c r="FY83" s="162"/>
      <c r="FZ83" s="161"/>
      <c r="GA83" s="163"/>
      <c r="GB83" s="164"/>
      <c r="GC83" s="159"/>
      <c r="GD83" s="159"/>
      <c r="GE83" s="159"/>
      <c r="GF83" s="160"/>
      <c r="GG83" s="161"/>
      <c r="GH83" s="162"/>
      <c r="GI83" s="161"/>
      <c r="GJ83" s="163"/>
      <c r="GK83" s="164"/>
      <c r="GL83" s="159"/>
      <c r="GM83" s="159"/>
      <c r="GN83" s="159"/>
      <c r="GO83" s="160"/>
      <c r="GP83" s="161"/>
      <c r="GQ83" s="162"/>
      <c r="GR83" s="161"/>
      <c r="GS83" s="163"/>
      <c r="GT83" s="164"/>
      <c r="GU83" s="206"/>
      <c r="GV83" s="207"/>
      <c r="GW83" s="203"/>
      <c r="GX83" s="200"/>
      <c r="GY83" s="200"/>
      <c r="GZ83" s="217"/>
      <c r="HA83" s="93"/>
      <c r="HB83" s="116"/>
    </row>
    <row r="84" spans="1:210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85"/>
      <c r="M84" s="105"/>
      <c r="N84" s="87"/>
      <c r="O84" s="201"/>
      <c r="P84" s="106"/>
      <c r="Q84" s="150">
        <f t="shared" si="0"/>
        <v>0</v>
      </c>
      <c r="R84" s="166"/>
      <c r="S84" s="166"/>
      <c r="T84" s="166"/>
      <c r="U84" s="45">
        <f t="shared" si="2"/>
        <v>0</v>
      </c>
      <c r="V84" s="202"/>
      <c r="W84" s="204"/>
      <c r="X84" s="208"/>
      <c r="Y84" s="159"/>
      <c r="Z84" s="160"/>
      <c r="AA84" s="161"/>
      <c r="AB84" s="162"/>
      <c r="AC84" s="161"/>
      <c r="AD84" s="163"/>
      <c r="AE84" s="164"/>
      <c r="AF84" s="159"/>
      <c r="AG84" s="159"/>
      <c r="AH84" s="159"/>
      <c r="AI84" s="160"/>
      <c r="AJ84" s="161"/>
      <c r="AK84" s="162"/>
      <c r="AL84" s="161"/>
      <c r="AM84" s="163"/>
      <c r="AN84" s="164"/>
      <c r="AO84" s="159"/>
      <c r="AP84" s="159"/>
      <c r="AQ84" s="159"/>
      <c r="AR84" s="160"/>
      <c r="AS84" s="161"/>
      <c r="AT84" s="162"/>
      <c r="AU84" s="161"/>
      <c r="AV84" s="163"/>
      <c r="AW84" s="164"/>
      <c r="AX84" s="159"/>
      <c r="AY84" s="159"/>
      <c r="AZ84" s="159"/>
      <c r="BA84" s="160"/>
      <c r="BB84" s="161"/>
      <c r="BC84" s="162"/>
      <c r="BD84" s="161"/>
      <c r="BE84" s="163"/>
      <c r="BF84" s="164"/>
      <c r="BG84" s="159"/>
      <c r="BH84" s="159"/>
      <c r="BI84" s="159"/>
      <c r="BJ84" s="160"/>
      <c r="BK84" s="161"/>
      <c r="BL84" s="162"/>
      <c r="BM84" s="161"/>
      <c r="BN84" s="163"/>
      <c r="BO84" s="164"/>
      <c r="BP84" s="159"/>
      <c r="BQ84" s="159"/>
      <c r="BR84" s="159"/>
      <c r="BS84" s="160"/>
      <c r="BT84" s="161"/>
      <c r="BU84" s="162"/>
      <c r="BV84" s="161"/>
      <c r="BW84" s="163"/>
      <c r="BX84" s="164"/>
      <c r="BY84" s="159"/>
      <c r="BZ84" s="159"/>
      <c r="CA84" s="159"/>
      <c r="CB84" s="160"/>
      <c r="CC84" s="161"/>
      <c r="CD84" s="162"/>
      <c r="CE84" s="161"/>
      <c r="CF84" s="163"/>
      <c r="CG84" s="164"/>
      <c r="CH84" s="159"/>
      <c r="CI84" s="159"/>
      <c r="CJ84" s="159"/>
      <c r="CK84" s="160"/>
      <c r="CL84" s="161"/>
      <c r="CM84" s="162"/>
      <c r="CN84" s="161"/>
      <c r="CO84" s="163"/>
      <c r="CP84" s="164"/>
      <c r="CQ84" s="159"/>
      <c r="CR84" s="159"/>
      <c r="CS84" s="159"/>
      <c r="CT84" s="160"/>
      <c r="CU84" s="161"/>
      <c r="CV84" s="162"/>
      <c r="CW84" s="161"/>
      <c r="CX84" s="163"/>
      <c r="CY84" s="164"/>
      <c r="CZ84" s="159"/>
      <c r="DA84" s="159"/>
      <c r="DB84" s="159"/>
      <c r="DC84" s="160"/>
      <c r="DD84" s="161"/>
      <c r="DE84" s="162"/>
      <c r="DF84" s="161"/>
      <c r="DG84" s="163"/>
      <c r="DH84" s="164"/>
      <c r="DI84" s="159"/>
      <c r="DJ84" s="159"/>
      <c r="DK84" s="159"/>
      <c r="DL84" s="160"/>
      <c r="DM84" s="161"/>
      <c r="DN84" s="162"/>
      <c r="DO84" s="161"/>
      <c r="DP84" s="163"/>
      <c r="DQ84" s="164"/>
      <c r="DR84" s="159"/>
      <c r="DS84" s="159"/>
      <c r="DT84" s="159"/>
      <c r="DU84" s="160"/>
      <c r="DV84" s="161"/>
      <c r="DW84" s="162"/>
      <c r="DX84" s="161"/>
      <c r="DY84" s="163"/>
      <c r="DZ84" s="164"/>
      <c r="EA84" s="159"/>
      <c r="EB84" s="159"/>
      <c r="EC84" s="159"/>
      <c r="ED84" s="160"/>
      <c r="EE84" s="161"/>
      <c r="EF84" s="162"/>
      <c r="EG84" s="161"/>
      <c r="EH84" s="163"/>
      <c r="EI84" s="164"/>
      <c r="EJ84" s="159"/>
      <c r="EK84" s="159"/>
      <c r="EL84" s="159"/>
      <c r="EM84" s="160"/>
      <c r="EN84" s="161"/>
      <c r="EO84" s="162"/>
      <c r="EP84" s="161"/>
      <c r="EQ84" s="163"/>
      <c r="ER84" s="164"/>
      <c r="ES84" s="159"/>
      <c r="ET84" s="159"/>
      <c r="EU84" s="159"/>
      <c r="EV84" s="160"/>
      <c r="EW84" s="161"/>
      <c r="EX84" s="162"/>
      <c r="EY84" s="161"/>
      <c r="EZ84" s="163"/>
      <c r="FA84" s="164"/>
      <c r="FB84" s="159"/>
      <c r="FC84" s="159"/>
      <c r="FD84" s="159"/>
      <c r="FE84" s="160"/>
      <c r="FF84" s="161"/>
      <c r="FG84" s="162"/>
      <c r="FH84" s="161"/>
      <c r="FI84" s="163"/>
      <c r="FJ84" s="164"/>
      <c r="FK84" s="159"/>
      <c r="FL84" s="159"/>
      <c r="FM84" s="159"/>
      <c r="FN84" s="160"/>
      <c r="FO84" s="161"/>
      <c r="FP84" s="162"/>
      <c r="FQ84" s="161"/>
      <c r="FR84" s="163"/>
      <c r="FS84" s="164"/>
      <c r="FT84" s="159"/>
      <c r="FU84" s="159"/>
      <c r="FV84" s="159"/>
      <c r="FW84" s="160"/>
      <c r="FX84" s="161"/>
      <c r="FY84" s="162"/>
      <c r="FZ84" s="161"/>
      <c r="GA84" s="163"/>
      <c r="GB84" s="164"/>
      <c r="GC84" s="159"/>
      <c r="GD84" s="159"/>
      <c r="GE84" s="159"/>
      <c r="GF84" s="160"/>
      <c r="GG84" s="161"/>
      <c r="GH84" s="162"/>
      <c r="GI84" s="161"/>
      <c r="GJ84" s="163"/>
      <c r="GK84" s="164"/>
      <c r="GL84" s="159"/>
      <c r="GM84" s="159"/>
      <c r="GN84" s="159"/>
      <c r="GO84" s="160"/>
      <c r="GP84" s="161"/>
      <c r="GQ84" s="162"/>
      <c r="GR84" s="161"/>
      <c r="GS84" s="163"/>
      <c r="GT84" s="164"/>
      <c r="GU84" s="206"/>
      <c r="GV84" s="207"/>
      <c r="GW84" s="203"/>
      <c r="GX84" s="200"/>
      <c r="GY84" s="200"/>
      <c r="GZ84" s="217"/>
      <c r="HA84" s="93"/>
      <c r="HB84" s="116"/>
    </row>
    <row r="85" spans="1:210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85"/>
      <c r="M85" s="105"/>
      <c r="N85" s="87"/>
      <c r="O85" s="201"/>
      <c r="P85" s="106"/>
      <c r="Q85" s="150">
        <f t="shared" si="0"/>
        <v>0</v>
      </c>
      <c r="R85" s="166"/>
      <c r="S85" s="166"/>
      <c r="T85" s="166"/>
      <c r="U85" s="45">
        <f t="shared" si="2"/>
        <v>0</v>
      </c>
      <c r="V85" s="202"/>
      <c r="W85" s="204"/>
      <c r="X85" s="205"/>
      <c r="Y85" s="159"/>
      <c r="Z85" s="160"/>
      <c r="AA85" s="161"/>
      <c r="AB85" s="162"/>
      <c r="AC85" s="161"/>
      <c r="AD85" s="163"/>
      <c r="AE85" s="164"/>
      <c r="AF85" s="159"/>
      <c r="AG85" s="159"/>
      <c r="AH85" s="159"/>
      <c r="AI85" s="160"/>
      <c r="AJ85" s="161"/>
      <c r="AK85" s="162"/>
      <c r="AL85" s="161"/>
      <c r="AM85" s="163"/>
      <c r="AN85" s="164"/>
      <c r="AO85" s="159"/>
      <c r="AP85" s="159"/>
      <c r="AQ85" s="159"/>
      <c r="AR85" s="160"/>
      <c r="AS85" s="161"/>
      <c r="AT85" s="162"/>
      <c r="AU85" s="161"/>
      <c r="AV85" s="163"/>
      <c r="AW85" s="164"/>
      <c r="AX85" s="159"/>
      <c r="AY85" s="159"/>
      <c r="AZ85" s="159"/>
      <c r="BA85" s="160"/>
      <c r="BB85" s="161"/>
      <c r="BC85" s="162"/>
      <c r="BD85" s="161"/>
      <c r="BE85" s="163"/>
      <c r="BF85" s="164"/>
      <c r="BG85" s="159"/>
      <c r="BH85" s="159"/>
      <c r="BI85" s="159"/>
      <c r="BJ85" s="160"/>
      <c r="BK85" s="161"/>
      <c r="BL85" s="162"/>
      <c r="BM85" s="161"/>
      <c r="BN85" s="163"/>
      <c r="BO85" s="164"/>
      <c r="BP85" s="159"/>
      <c r="BQ85" s="159"/>
      <c r="BR85" s="159"/>
      <c r="BS85" s="160"/>
      <c r="BT85" s="161"/>
      <c r="BU85" s="162"/>
      <c r="BV85" s="161"/>
      <c r="BW85" s="163"/>
      <c r="BX85" s="164"/>
      <c r="BY85" s="159"/>
      <c r="BZ85" s="159"/>
      <c r="CA85" s="159"/>
      <c r="CB85" s="160"/>
      <c r="CC85" s="161"/>
      <c r="CD85" s="162"/>
      <c r="CE85" s="161"/>
      <c r="CF85" s="163"/>
      <c r="CG85" s="164"/>
      <c r="CH85" s="159"/>
      <c r="CI85" s="159"/>
      <c r="CJ85" s="159"/>
      <c r="CK85" s="160"/>
      <c r="CL85" s="161"/>
      <c r="CM85" s="162"/>
      <c r="CN85" s="161"/>
      <c r="CO85" s="163"/>
      <c r="CP85" s="164"/>
      <c r="CQ85" s="159"/>
      <c r="CR85" s="159"/>
      <c r="CS85" s="159"/>
      <c r="CT85" s="160"/>
      <c r="CU85" s="161"/>
      <c r="CV85" s="162"/>
      <c r="CW85" s="161"/>
      <c r="CX85" s="163"/>
      <c r="CY85" s="164"/>
      <c r="CZ85" s="159"/>
      <c r="DA85" s="159"/>
      <c r="DB85" s="159"/>
      <c r="DC85" s="160"/>
      <c r="DD85" s="161"/>
      <c r="DE85" s="162"/>
      <c r="DF85" s="161"/>
      <c r="DG85" s="163"/>
      <c r="DH85" s="164"/>
      <c r="DI85" s="159"/>
      <c r="DJ85" s="159"/>
      <c r="DK85" s="159"/>
      <c r="DL85" s="160"/>
      <c r="DM85" s="161"/>
      <c r="DN85" s="162"/>
      <c r="DO85" s="161"/>
      <c r="DP85" s="163"/>
      <c r="DQ85" s="164"/>
      <c r="DR85" s="159"/>
      <c r="DS85" s="159"/>
      <c r="DT85" s="159"/>
      <c r="DU85" s="160"/>
      <c r="DV85" s="161"/>
      <c r="DW85" s="162"/>
      <c r="DX85" s="161"/>
      <c r="DY85" s="163"/>
      <c r="DZ85" s="164"/>
      <c r="EA85" s="159"/>
      <c r="EB85" s="159"/>
      <c r="EC85" s="159"/>
      <c r="ED85" s="160"/>
      <c r="EE85" s="161"/>
      <c r="EF85" s="162"/>
      <c r="EG85" s="161"/>
      <c r="EH85" s="163"/>
      <c r="EI85" s="164"/>
      <c r="EJ85" s="159"/>
      <c r="EK85" s="159"/>
      <c r="EL85" s="159"/>
      <c r="EM85" s="160"/>
      <c r="EN85" s="161"/>
      <c r="EO85" s="162"/>
      <c r="EP85" s="161"/>
      <c r="EQ85" s="163"/>
      <c r="ER85" s="164"/>
      <c r="ES85" s="159"/>
      <c r="ET85" s="159"/>
      <c r="EU85" s="159"/>
      <c r="EV85" s="160"/>
      <c r="EW85" s="161"/>
      <c r="EX85" s="162"/>
      <c r="EY85" s="161"/>
      <c r="EZ85" s="163"/>
      <c r="FA85" s="164"/>
      <c r="FB85" s="159"/>
      <c r="FC85" s="159"/>
      <c r="FD85" s="159"/>
      <c r="FE85" s="160"/>
      <c r="FF85" s="161"/>
      <c r="FG85" s="162"/>
      <c r="FH85" s="161"/>
      <c r="FI85" s="163"/>
      <c r="FJ85" s="164"/>
      <c r="FK85" s="159"/>
      <c r="FL85" s="159"/>
      <c r="FM85" s="159"/>
      <c r="FN85" s="160"/>
      <c r="FO85" s="161"/>
      <c r="FP85" s="162"/>
      <c r="FQ85" s="161"/>
      <c r="FR85" s="163"/>
      <c r="FS85" s="164"/>
      <c r="FT85" s="159"/>
      <c r="FU85" s="159"/>
      <c r="FV85" s="159"/>
      <c r="FW85" s="160"/>
      <c r="FX85" s="161"/>
      <c r="FY85" s="162"/>
      <c r="FZ85" s="161"/>
      <c r="GA85" s="163"/>
      <c r="GB85" s="164"/>
      <c r="GC85" s="159"/>
      <c r="GD85" s="159"/>
      <c r="GE85" s="159"/>
      <c r="GF85" s="160"/>
      <c r="GG85" s="161"/>
      <c r="GH85" s="162"/>
      <c r="GI85" s="161"/>
      <c r="GJ85" s="163"/>
      <c r="GK85" s="164"/>
      <c r="GL85" s="159"/>
      <c r="GM85" s="159"/>
      <c r="GN85" s="159"/>
      <c r="GO85" s="160"/>
      <c r="GP85" s="161"/>
      <c r="GQ85" s="162"/>
      <c r="GR85" s="161"/>
      <c r="GS85" s="163"/>
      <c r="GT85" s="164"/>
      <c r="GU85" s="206"/>
      <c r="GV85" s="207"/>
      <c r="GW85" s="203"/>
      <c r="GX85" s="200"/>
      <c r="GY85" s="200"/>
      <c r="GZ85" s="217"/>
      <c r="HA85" s="93"/>
      <c r="HB85" s="116"/>
    </row>
    <row r="86" spans="1:210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85"/>
      <c r="M86" s="105"/>
      <c r="N86" s="87"/>
      <c r="O86" s="201"/>
      <c r="P86" s="106"/>
      <c r="Q86" s="150">
        <f t="shared" si="0"/>
        <v>0</v>
      </c>
      <c r="R86" s="166"/>
      <c r="S86" s="166"/>
      <c r="T86" s="166"/>
      <c r="U86" s="45">
        <f t="shared" si="2"/>
        <v>0</v>
      </c>
      <c r="V86" s="202"/>
      <c r="W86" s="204"/>
      <c r="X86" s="205"/>
      <c r="Y86" s="209"/>
      <c r="Z86" s="210"/>
      <c r="AA86" s="211"/>
      <c r="AB86" s="212"/>
      <c r="AC86" s="211"/>
      <c r="AD86" s="213"/>
      <c r="AE86" s="214"/>
      <c r="AF86" s="209"/>
      <c r="AG86" s="209"/>
      <c r="AH86" s="209"/>
      <c r="AI86" s="210"/>
      <c r="AJ86" s="211"/>
      <c r="AK86" s="212"/>
      <c r="AL86" s="211"/>
      <c r="AM86" s="213"/>
      <c r="AN86" s="214"/>
      <c r="AO86" s="209"/>
      <c r="AP86" s="209"/>
      <c r="AQ86" s="209"/>
      <c r="AR86" s="210"/>
      <c r="AS86" s="211"/>
      <c r="AT86" s="212"/>
      <c r="AU86" s="211"/>
      <c r="AV86" s="213"/>
      <c r="AW86" s="214"/>
      <c r="AX86" s="209"/>
      <c r="AY86" s="209"/>
      <c r="AZ86" s="209"/>
      <c r="BA86" s="210"/>
      <c r="BB86" s="211"/>
      <c r="BC86" s="212"/>
      <c r="BD86" s="211"/>
      <c r="BE86" s="213"/>
      <c r="BF86" s="214"/>
      <c r="BG86" s="209"/>
      <c r="BH86" s="209"/>
      <c r="BI86" s="209"/>
      <c r="BJ86" s="210"/>
      <c r="BK86" s="211"/>
      <c r="BL86" s="212"/>
      <c r="BM86" s="211"/>
      <c r="BN86" s="213"/>
      <c r="BO86" s="214"/>
      <c r="BP86" s="209"/>
      <c r="BQ86" s="209"/>
      <c r="BR86" s="209"/>
      <c r="BS86" s="210"/>
      <c r="BT86" s="211"/>
      <c r="BU86" s="212"/>
      <c r="BV86" s="211"/>
      <c r="BW86" s="213"/>
      <c r="BX86" s="214"/>
      <c r="BY86" s="209"/>
      <c r="BZ86" s="209"/>
      <c r="CA86" s="209"/>
      <c r="CB86" s="210"/>
      <c r="CC86" s="211"/>
      <c r="CD86" s="212"/>
      <c r="CE86" s="211"/>
      <c r="CF86" s="213"/>
      <c r="CG86" s="214"/>
      <c r="CH86" s="209"/>
      <c r="CI86" s="209"/>
      <c r="CJ86" s="209"/>
      <c r="CK86" s="210"/>
      <c r="CL86" s="211"/>
      <c r="CM86" s="212"/>
      <c r="CN86" s="211"/>
      <c r="CO86" s="213"/>
      <c r="CP86" s="214"/>
      <c r="CQ86" s="209"/>
      <c r="CR86" s="209"/>
      <c r="CS86" s="209"/>
      <c r="CT86" s="210"/>
      <c r="CU86" s="211"/>
      <c r="CV86" s="212"/>
      <c r="CW86" s="211"/>
      <c r="CX86" s="213"/>
      <c r="CY86" s="214"/>
      <c r="CZ86" s="209"/>
      <c r="DA86" s="209"/>
      <c r="DB86" s="209"/>
      <c r="DC86" s="210"/>
      <c r="DD86" s="211"/>
      <c r="DE86" s="212"/>
      <c r="DF86" s="211"/>
      <c r="DG86" s="213"/>
      <c r="DH86" s="214"/>
      <c r="DI86" s="209"/>
      <c r="DJ86" s="209"/>
      <c r="DK86" s="209"/>
      <c r="DL86" s="210"/>
      <c r="DM86" s="211"/>
      <c r="DN86" s="212"/>
      <c r="DO86" s="211"/>
      <c r="DP86" s="213"/>
      <c r="DQ86" s="214"/>
      <c r="DR86" s="209"/>
      <c r="DS86" s="209"/>
      <c r="DT86" s="209"/>
      <c r="DU86" s="210"/>
      <c r="DV86" s="211"/>
      <c r="DW86" s="212"/>
      <c r="DX86" s="211"/>
      <c r="DY86" s="213"/>
      <c r="DZ86" s="214"/>
      <c r="EA86" s="209"/>
      <c r="EB86" s="209"/>
      <c r="EC86" s="209"/>
      <c r="ED86" s="210"/>
      <c r="EE86" s="211"/>
      <c r="EF86" s="212"/>
      <c r="EG86" s="211"/>
      <c r="EH86" s="213"/>
      <c r="EI86" s="214"/>
      <c r="EJ86" s="209"/>
      <c r="EK86" s="209"/>
      <c r="EL86" s="209"/>
      <c r="EM86" s="210"/>
      <c r="EN86" s="211"/>
      <c r="EO86" s="212"/>
      <c r="EP86" s="211"/>
      <c r="EQ86" s="213"/>
      <c r="ER86" s="214"/>
      <c r="ES86" s="209"/>
      <c r="ET86" s="209"/>
      <c r="EU86" s="209"/>
      <c r="EV86" s="210"/>
      <c r="EW86" s="211"/>
      <c r="EX86" s="212"/>
      <c r="EY86" s="211"/>
      <c r="EZ86" s="213"/>
      <c r="FA86" s="214"/>
      <c r="FB86" s="209"/>
      <c r="FC86" s="209"/>
      <c r="FD86" s="209"/>
      <c r="FE86" s="210"/>
      <c r="FF86" s="211"/>
      <c r="FG86" s="212"/>
      <c r="FH86" s="211"/>
      <c r="FI86" s="213"/>
      <c r="FJ86" s="214"/>
      <c r="FK86" s="209"/>
      <c r="FL86" s="209"/>
      <c r="FM86" s="209"/>
      <c r="FN86" s="210"/>
      <c r="FO86" s="211"/>
      <c r="FP86" s="212"/>
      <c r="FQ86" s="211"/>
      <c r="FR86" s="213"/>
      <c r="FS86" s="214"/>
      <c r="FT86" s="209"/>
      <c r="FU86" s="209"/>
      <c r="FV86" s="209"/>
      <c r="FW86" s="210"/>
      <c r="FX86" s="211"/>
      <c r="FY86" s="212"/>
      <c r="FZ86" s="211"/>
      <c r="GA86" s="213"/>
      <c r="GB86" s="214"/>
      <c r="GC86" s="209"/>
      <c r="GD86" s="209"/>
      <c r="GE86" s="209"/>
      <c r="GF86" s="210"/>
      <c r="GG86" s="211"/>
      <c r="GH86" s="212"/>
      <c r="GI86" s="211"/>
      <c r="GJ86" s="213"/>
      <c r="GK86" s="214"/>
      <c r="GL86" s="209"/>
      <c r="GM86" s="209"/>
      <c r="GN86" s="209"/>
      <c r="GO86" s="210"/>
      <c r="GP86" s="211"/>
      <c r="GQ86" s="212"/>
      <c r="GR86" s="211"/>
      <c r="GS86" s="213"/>
      <c r="GT86" s="214"/>
      <c r="GU86" s="206"/>
      <c r="GV86" s="207"/>
      <c r="GW86" s="203"/>
      <c r="GX86" s="200"/>
      <c r="GY86" s="200"/>
      <c r="GZ86" s="217"/>
      <c r="HA86" s="93"/>
      <c r="HB86" s="116"/>
    </row>
    <row r="87" spans="1:210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85"/>
      <c r="M87" s="105"/>
      <c r="N87" s="87"/>
      <c r="O87" s="215"/>
      <c r="P87" s="106"/>
      <c r="Q87" s="150">
        <f t="shared" si="0"/>
        <v>0</v>
      </c>
      <c r="R87" s="166"/>
      <c r="S87" s="166"/>
      <c r="T87" s="166"/>
      <c r="U87" s="45">
        <f t="shared" si="2"/>
        <v>0</v>
      </c>
      <c r="V87" s="202"/>
      <c r="W87" s="204"/>
      <c r="X87" s="216"/>
      <c r="Y87" s="209"/>
      <c r="Z87" s="210"/>
      <c r="AA87" s="211"/>
      <c r="AB87" s="212"/>
      <c r="AC87" s="211"/>
      <c r="AD87" s="213"/>
      <c r="AE87" s="214"/>
      <c r="AF87" s="209"/>
      <c r="AG87" s="209"/>
      <c r="AH87" s="209"/>
      <c r="AI87" s="210"/>
      <c r="AJ87" s="211"/>
      <c r="AK87" s="212"/>
      <c r="AL87" s="211"/>
      <c r="AM87" s="213"/>
      <c r="AN87" s="214"/>
      <c r="AO87" s="209"/>
      <c r="AP87" s="209"/>
      <c r="AQ87" s="209"/>
      <c r="AR87" s="210"/>
      <c r="AS87" s="211"/>
      <c r="AT87" s="212"/>
      <c r="AU87" s="211"/>
      <c r="AV87" s="213"/>
      <c r="AW87" s="214"/>
      <c r="AX87" s="209"/>
      <c r="AY87" s="209"/>
      <c r="AZ87" s="209"/>
      <c r="BA87" s="210"/>
      <c r="BB87" s="211"/>
      <c r="BC87" s="212"/>
      <c r="BD87" s="211"/>
      <c r="BE87" s="213"/>
      <c r="BF87" s="214"/>
      <c r="BG87" s="209"/>
      <c r="BH87" s="209"/>
      <c r="BI87" s="209"/>
      <c r="BJ87" s="210"/>
      <c r="BK87" s="211"/>
      <c r="BL87" s="212"/>
      <c r="BM87" s="211"/>
      <c r="BN87" s="213"/>
      <c r="BO87" s="214"/>
      <c r="BP87" s="209"/>
      <c r="BQ87" s="209"/>
      <c r="BR87" s="209"/>
      <c r="BS87" s="210"/>
      <c r="BT87" s="211"/>
      <c r="BU87" s="212"/>
      <c r="BV87" s="211"/>
      <c r="BW87" s="213"/>
      <c r="BX87" s="214"/>
      <c r="BY87" s="209"/>
      <c r="BZ87" s="209"/>
      <c r="CA87" s="209"/>
      <c r="CB87" s="210"/>
      <c r="CC87" s="211"/>
      <c r="CD87" s="212"/>
      <c r="CE87" s="211"/>
      <c r="CF87" s="213"/>
      <c r="CG87" s="214"/>
      <c r="CH87" s="209"/>
      <c r="CI87" s="209"/>
      <c r="CJ87" s="209"/>
      <c r="CK87" s="210"/>
      <c r="CL87" s="211"/>
      <c r="CM87" s="212"/>
      <c r="CN87" s="211"/>
      <c r="CO87" s="213"/>
      <c r="CP87" s="214"/>
      <c r="CQ87" s="209"/>
      <c r="CR87" s="209"/>
      <c r="CS87" s="209"/>
      <c r="CT87" s="210"/>
      <c r="CU87" s="211"/>
      <c r="CV87" s="212"/>
      <c r="CW87" s="211"/>
      <c r="CX87" s="213"/>
      <c r="CY87" s="214"/>
      <c r="CZ87" s="209"/>
      <c r="DA87" s="209"/>
      <c r="DB87" s="209"/>
      <c r="DC87" s="210"/>
      <c r="DD87" s="211"/>
      <c r="DE87" s="212"/>
      <c r="DF87" s="211"/>
      <c r="DG87" s="213"/>
      <c r="DH87" s="214"/>
      <c r="DI87" s="209"/>
      <c r="DJ87" s="209"/>
      <c r="DK87" s="209"/>
      <c r="DL87" s="210"/>
      <c r="DM87" s="211"/>
      <c r="DN87" s="212"/>
      <c r="DO87" s="211"/>
      <c r="DP87" s="213"/>
      <c r="DQ87" s="214"/>
      <c r="DR87" s="209"/>
      <c r="DS87" s="209"/>
      <c r="DT87" s="209"/>
      <c r="DU87" s="210"/>
      <c r="DV87" s="211"/>
      <c r="DW87" s="212"/>
      <c r="DX87" s="211"/>
      <c r="DY87" s="213"/>
      <c r="DZ87" s="214"/>
      <c r="EA87" s="209"/>
      <c r="EB87" s="209"/>
      <c r="EC87" s="209"/>
      <c r="ED87" s="210"/>
      <c r="EE87" s="211"/>
      <c r="EF87" s="212"/>
      <c r="EG87" s="211"/>
      <c r="EH87" s="213"/>
      <c r="EI87" s="214"/>
      <c r="EJ87" s="209"/>
      <c r="EK87" s="209"/>
      <c r="EL87" s="209"/>
      <c r="EM87" s="210"/>
      <c r="EN87" s="211"/>
      <c r="EO87" s="212"/>
      <c r="EP87" s="211"/>
      <c r="EQ87" s="213"/>
      <c r="ER87" s="214"/>
      <c r="ES87" s="209"/>
      <c r="ET87" s="209"/>
      <c r="EU87" s="209"/>
      <c r="EV87" s="210"/>
      <c r="EW87" s="211"/>
      <c r="EX87" s="212"/>
      <c r="EY87" s="211"/>
      <c r="EZ87" s="213"/>
      <c r="FA87" s="214"/>
      <c r="FB87" s="209"/>
      <c r="FC87" s="209"/>
      <c r="FD87" s="209"/>
      <c r="FE87" s="210"/>
      <c r="FF87" s="211"/>
      <c r="FG87" s="212"/>
      <c r="FH87" s="211"/>
      <c r="FI87" s="213"/>
      <c r="FJ87" s="214"/>
      <c r="FK87" s="209"/>
      <c r="FL87" s="209"/>
      <c r="FM87" s="209"/>
      <c r="FN87" s="210"/>
      <c r="FO87" s="211"/>
      <c r="FP87" s="212"/>
      <c r="FQ87" s="211"/>
      <c r="FR87" s="213"/>
      <c r="FS87" s="214"/>
      <c r="FT87" s="209"/>
      <c r="FU87" s="209"/>
      <c r="FV87" s="209"/>
      <c r="FW87" s="210"/>
      <c r="FX87" s="211"/>
      <c r="FY87" s="212"/>
      <c r="FZ87" s="211"/>
      <c r="GA87" s="213"/>
      <c r="GB87" s="214"/>
      <c r="GC87" s="209"/>
      <c r="GD87" s="209"/>
      <c r="GE87" s="209"/>
      <c r="GF87" s="210"/>
      <c r="GG87" s="211"/>
      <c r="GH87" s="212"/>
      <c r="GI87" s="211"/>
      <c r="GJ87" s="213"/>
      <c r="GK87" s="214"/>
      <c r="GL87" s="209"/>
      <c r="GM87" s="209"/>
      <c r="GN87" s="209"/>
      <c r="GO87" s="210"/>
      <c r="GP87" s="211"/>
      <c r="GQ87" s="212"/>
      <c r="GR87" s="211"/>
      <c r="GS87" s="213"/>
      <c r="GT87" s="214"/>
      <c r="GU87" s="206"/>
      <c r="GV87" s="207"/>
      <c r="GW87" s="203"/>
      <c r="GX87" s="101"/>
      <c r="GY87" s="101"/>
      <c r="GZ87" s="217"/>
      <c r="HA87" s="93"/>
      <c r="HB87" s="116"/>
    </row>
    <row r="88" spans="1:210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85"/>
      <c r="M88" s="105"/>
      <c r="N88" s="87"/>
      <c r="O88" s="88"/>
      <c r="P88" s="106"/>
      <c r="Q88" s="150">
        <f t="shared" si="0"/>
        <v>0</v>
      </c>
      <c r="R88" s="166"/>
      <c r="S88" s="166"/>
      <c r="T88" s="166"/>
      <c r="U88" s="45">
        <f t="shared" si="2"/>
        <v>0</v>
      </c>
      <c r="V88" s="196"/>
      <c r="W88" s="92"/>
      <c r="X88" s="93"/>
      <c r="Y88" s="104"/>
      <c r="Z88" s="217"/>
      <c r="AA88" s="218"/>
      <c r="AB88" s="219"/>
      <c r="AC88" s="218"/>
      <c r="AD88" s="220"/>
      <c r="AE88" s="221"/>
      <c r="AF88" s="104"/>
      <c r="AG88" s="104"/>
      <c r="AH88" s="104"/>
      <c r="AI88" s="217"/>
      <c r="AJ88" s="218"/>
      <c r="AK88" s="219"/>
      <c r="AL88" s="218"/>
      <c r="AM88" s="220"/>
      <c r="AN88" s="221"/>
      <c r="AO88" s="104"/>
      <c r="AP88" s="104"/>
      <c r="AQ88" s="104"/>
      <c r="AR88" s="217"/>
      <c r="AS88" s="218"/>
      <c r="AT88" s="219"/>
      <c r="AU88" s="218"/>
      <c r="AV88" s="220"/>
      <c r="AW88" s="221"/>
      <c r="AX88" s="104"/>
      <c r="AY88" s="104"/>
      <c r="AZ88" s="104"/>
      <c r="BA88" s="217"/>
      <c r="BB88" s="218"/>
      <c r="BC88" s="219"/>
      <c r="BD88" s="218"/>
      <c r="BE88" s="220"/>
      <c r="BF88" s="221"/>
      <c r="BG88" s="104"/>
      <c r="BH88" s="104"/>
      <c r="BI88" s="104"/>
      <c r="BJ88" s="217"/>
      <c r="BK88" s="218"/>
      <c r="BL88" s="219"/>
      <c r="BM88" s="218"/>
      <c r="BN88" s="220"/>
      <c r="BO88" s="221"/>
      <c r="BP88" s="104"/>
      <c r="BQ88" s="104"/>
      <c r="BR88" s="104"/>
      <c r="BS88" s="217"/>
      <c r="BT88" s="218"/>
      <c r="BU88" s="219"/>
      <c r="BV88" s="218"/>
      <c r="BW88" s="220"/>
      <c r="BX88" s="221"/>
      <c r="BY88" s="104"/>
      <c r="BZ88" s="104"/>
      <c r="CA88" s="104"/>
      <c r="CB88" s="217"/>
      <c r="CC88" s="218"/>
      <c r="CD88" s="219"/>
      <c r="CE88" s="218"/>
      <c r="CF88" s="220"/>
      <c r="CG88" s="221"/>
      <c r="CH88" s="104"/>
      <c r="CI88" s="104"/>
      <c r="CJ88" s="104"/>
      <c r="CK88" s="217"/>
      <c r="CL88" s="218"/>
      <c r="CM88" s="219"/>
      <c r="CN88" s="218"/>
      <c r="CO88" s="220"/>
      <c r="CP88" s="221"/>
      <c r="CQ88" s="104"/>
      <c r="CR88" s="104"/>
      <c r="CS88" s="104"/>
      <c r="CT88" s="217"/>
      <c r="CU88" s="218"/>
      <c r="CV88" s="219"/>
      <c r="CW88" s="218"/>
      <c r="CX88" s="220"/>
      <c r="CY88" s="221"/>
      <c r="CZ88" s="104"/>
      <c r="DA88" s="104"/>
      <c r="DB88" s="104"/>
      <c r="DC88" s="217"/>
      <c r="DD88" s="218"/>
      <c r="DE88" s="219"/>
      <c r="DF88" s="218"/>
      <c r="DG88" s="220"/>
      <c r="DH88" s="221"/>
      <c r="DI88" s="104"/>
      <c r="DJ88" s="104"/>
      <c r="DK88" s="104"/>
      <c r="DL88" s="217"/>
      <c r="DM88" s="218"/>
      <c r="DN88" s="219"/>
      <c r="DO88" s="218"/>
      <c r="DP88" s="220"/>
      <c r="DQ88" s="221"/>
      <c r="DR88" s="104"/>
      <c r="DS88" s="104"/>
      <c r="DT88" s="104"/>
      <c r="DU88" s="217"/>
      <c r="DV88" s="218"/>
      <c r="DW88" s="219"/>
      <c r="DX88" s="218"/>
      <c r="DY88" s="220"/>
      <c r="DZ88" s="221"/>
      <c r="EA88" s="104"/>
      <c r="EB88" s="104"/>
      <c r="EC88" s="104"/>
      <c r="ED88" s="217"/>
      <c r="EE88" s="218"/>
      <c r="EF88" s="219"/>
      <c r="EG88" s="218"/>
      <c r="EH88" s="220"/>
      <c r="EI88" s="221"/>
      <c r="EJ88" s="104"/>
      <c r="EK88" s="104"/>
      <c r="EL88" s="104"/>
      <c r="EM88" s="217"/>
      <c r="EN88" s="218"/>
      <c r="EO88" s="219"/>
      <c r="EP88" s="218"/>
      <c r="EQ88" s="220"/>
      <c r="ER88" s="221"/>
      <c r="ES88" s="104"/>
      <c r="ET88" s="104"/>
      <c r="EU88" s="104"/>
      <c r="EV88" s="217"/>
      <c r="EW88" s="218"/>
      <c r="EX88" s="219"/>
      <c r="EY88" s="218"/>
      <c r="EZ88" s="220"/>
      <c r="FA88" s="221"/>
      <c r="FB88" s="104"/>
      <c r="FC88" s="104"/>
      <c r="FD88" s="104"/>
      <c r="FE88" s="217"/>
      <c r="FF88" s="218"/>
      <c r="FG88" s="219"/>
      <c r="FH88" s="218"/>
      <c r="FI88" s="220"/>
      <c r="FJ88" s="221"/>
      <c r="FK88" s="104"/>
      <c r="FL88" s="104"/>
      <c r="FM88" s="104"/>
      <c r="FN88" s="217"/>
      <c r="FO88" s="218"/>
      <c r="FP88" s="219"/>
      <c r="FQ88" s="218"/>
      <c r="FR88" s="220"/>
      <c r="FS88" s="221"/>
      <c r="FT88" s="104"/>
      <c r="FU88" s="104"/>
      <c r="FV88" s="104"/>
      <c r="FW88" s="217"/>
      <c r="FX88" s="218"/>
      <c r="FY88" s="219"/>
      <c r="FZ88" s="218"/>
      <c r="GA88" s="220"/>
      <c r="GB88" s="221"/>
      <c r="GC88" s="104"/>
      <c r="GD88" s="104"/>
      <c r="GE88" s="104"/>
      <c r="GF88" s="217"/>
      <c r="GG88" s="218"/>
      <c r="GH88" s="219"/>
      <c r="GI88" s="218"/>
      <c r="GJ88" s="220"/>
      <c r="GK88" s="221"/>
      <c r="GL88" s="104"/>
      <c r="GM88" s="104"/>
      <c r="GN88" s="104"/>
      <c r="GO88" s="217"/>
      <c r="GP88" s="218"/>
      <c r="GQ88" s="219"/>
      <c r="GR88" s="218"/>
      <c r="GS88" s="220"/>
      <c r="GT88" s="221"/>
      <c r="GU88" s="101"/>
      <c r="GV88" s="99"/>
      <c r="GW88" s="222"/>
      <c r="GX88" s="101"/>
      <c r="GY88" s="101"/>
      <c r="GZ88" s="217"/>
      <c r="HA88" s="93"/>
      <c r="HB88" s="116"/>
    </row>
    <row r="89" spans="1:210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85"/>
      <c r="M89" s="105"/>
      <c r="N89" s="87"/>
      <c r="O89" s="88"/>
      <c r="P89" s="106"/>
      <c r="Q89" s="150">
        <f t="shared" si="0"/>
        <v>0</v>
      </c>
      <c r="R89" s="166"/>
      <c r="S89" s="166"/>
      <c r="T89" s="166"/>
      <c r="U89" s="45">
        <f t="shared" si="2"/>
        <v>0</v>
      </c>
      <c r="V89" s="196"/>
      <c r="W89" s="92"/>
      <c r="X89" s="93"/>
      <c r="Y89" s="104"/>
      <c r="Z89" s="217"/>
      <c r="AA89" s="218"/>
      <c r="AB89" s="219"/>
      <c r="AC89" s="218"/>
      <c r="AD89" s="220"/>
      <c r="AE89" s="221"/>
      <c r="AF89" s="104"/>
      <c r="AG89" s="104"/>
      <c r="AH89" s="104"/>
      <c r="AI89" s="217"/>
      <c r="AJ89" s="218"/>
      <c r="AK89" s="219"/>
      <c r="AL89" s="218"/>
      <c r="AM89" s="220"/>
      <c r="AN89" s="221"/>
      <c r="AO89" s="104"/>
      <c r="AP89" s="104"/>
      <c r="AQ89" s="104"/>
      <c r="AR89" s="217"/>
      <c r="AS89" s="218"/>
      <c r="AT89" s="219"/>
      <c r="AU89" s="218"/>
      <c r="AV89" s="220"/>
      <c r="AW89" s="221"/>
      <c r="AX89" s="104"/>
      <c r="AY89" s="104"/>
      <c r="AZ89" s="104"/>
      <c r="BA89" s="217"/>
      <c r="BB89" s="218"/>
      <c r="BC89" s="219"/>
      <c r="BD89" s="218"/>
      <c r="BE89" s="220"/>
      <c r="BF89" s="221"/>
      <c r="BG89" s="104"/>
      <c r="BH89" s="104"/>
      <c r="BI89" s="104"/>
      <c r="BJ89" s="217"/>
      <c r="BK89" s="218"/>
      <c r="BL89" s="219"/>
      <c r="BM89" s="218"/>
      <c r="BN89" s="220"/>
      <c r="BO89" s="221"/>
      <c r="BP89" s="104"/>
      <c r="BQ89" s="104"/>
      <c r="BR89" s="104"/>
      <c r="BS89" s="217"/>
      <c r="BT89" s="218"/>
      <c r="BU89" s="219"/>
      <c r="BV89" s="218"/>
      <c r="BW89" s="220"/>
      <c r="BX89" s="221"/>
      <c r="BY89" s="104"/>
      <c r="BZ89" s="104"/>
      <c r="CA89" s="104"/>
      <c r="CB89" s="217"/>
      <c r="CC89" s="218"/>
      <c r="CD89" s="219"/>
      <c r="CE89" s="218"/>
      <c r="CF89" s="220"/>
      <c r="CG89" s="221"/>
      <c r="CH89" s="104"/>
      <c r="CI89" s="104"/>
      <c r="CJ89" s="104"/>
      <c r="CK89" s="217"/>
      <c r="CL89" s="218"/>
      <c r="CM89" s="219"/>
      <c r="CN89" s="218"/>
      <c r="CO89" s="220"/>
      <c r="CP89" s="221"/>
      <c r="CQ89" s="104"/>
      <c r="CR89" s="104"/>
      <c r="CS89" s="104"/>
      <c r="CT89" s="217"/>
      <c r="CU89" s="218"/>
      <c r="CV89" s="219"/>
      <c r="CW89" s="218"/>
      <c r="CX89" s="220"/>
      <c r="CY89" s="221"/>
      <c r="CZ89" s="104"/>
      <c r="DA89" s="104"/>
      <c r="DB89" s="104"/>
      <c r="DC89" s="217"/>
      <c r="DD89" s="218"/>
      <c r="DE89" s="219"/>
      <c r="DF89" s="218"/>
      <c r="DG89" s="220"/>
      <c r="DH89" s="221"/>
      <c r="DI89" s="104"/>
      <c r="DJ89" s="104"/>
      <c r="DK89" s="104"/>
      <c r="DL89" s="217"/>
      <c r="DM89" s="218"/>
      <c r="DN89" s="219"/>
      <c r="DO89" s="218"/>
      <c r="DP89" s="220"/>
      <c r="DQ89" s="221"/>
      <c r="DR89" s="104"/>
      <c r="DS89" s="104"/>
      <c r="DT89" s="104"/>
      <c r="DU89" s="217"/>
      <c r="DV89" s="218"/>
      <c r="DW89" s="219"/>
      <c r="DX89" s="218"/>
      <c r="DY89" s="220"/>
      <c r="DZ89" s="221"/>
      <c r="EA89" s="104"/>
      <c r="EB89" s="104"/>
      <c r="EC89" s="104"/>
      <c r="ED89" s="217"/>
      <c r="EE89" s="218"/>
      <c r="EF89" s="219"/>
      <c r="EG89" s="218"/>
      <c r="EH89" s="220"/>
      <c r="EI89" s="221"/>
      <c r="EJ89" s="104"/>
      <c r="EK89" s="104"/>
      <c r="EL89" s="104"/>
      <c r="EM89" s="217"/>
      <c r="EN89" s="218"/>
      <c r="EO89" s="219"/>
      <c r="EP89" s="218"/>
      <c r="EQ89" s="220"/>
      <c r="ER89" s="221"/>
      <c r="ES89" s="104"/>
      <c r="ET89" s="104"/>
      <c r="EU89" s="104"/>
      <c r="EV89" s="217"/>
      <c r="EW89" s="218"/>
      <c r="EX89" s="219"/>
      <c r="EY89" s="218"/>
      <c r="EZ89" s="220"/>
      <c r="FA89" s="221"/>
      <c r="FB89" s="104"/>
      <c r="FC89" s="104"/>
      <c r="FD89" s="104"/>
      <c r="FE89" s="217"/>
      <c r="FF89" s="218"/>
      <c r="FG89" s="219"/>
      <c r="FH89" s="218"/>
      <c r="FI89" s="220"/>
      <c r="FJ89" s="221"/>
      <c r="FK89" s="104"/>
      <c r="FL89" s="104"/>
      <c r="FM89" s="104"/>
      <c r="FN89" s="217"/>
      <c r="FO89" s="218"/>
      <c r="FP89" s="219"/>
      <c r="FQ89" s="218"/>
      <c r="FR89" s="220"/>
      <c r="FS89" s="221"/>
      <c r="FT89" s="104"/>
      <c r="FU89" s="104"/>
      <c r="FV89" s="104"/>
      <c r="FW89" s="217"/>
      <c r="FX89" s="218"/>
      <c r="FY89" s="219"/>
      <c r="FZ89" s="218"/>
      <c r="GA89" s="220"/>
      <c r="GB89" s="221"/>
      <c r="GC89" s="104"/>
      <c r="GD89" s="104"/>
      <c r="GE89" s="104"/>
      <c r="GF89" s="217"/>
      <c r="GG89" s="218"/>
      <c r="GH89" s="219"/>
      <c r="GI89" s="218"/>
      <c r="GJ89" s="220"/>
      <c r="GK89" s="221"/>
      <c r="GL89" s="104"/>
      <c r="GM89" s="104"/>
      <c r="GN89" s="104"/>
      <c r="GO89" s="217"/>
      <c r="GP89" s="218"/>
      <c r="GQ89" s="219"/>
      <c r="GR89" s="218"/>
      <c r="GS89" s="220"/>
      <c r="GT89" s="221"/>
      <c r="GU89" s="101"/>
      <c r="GV89" s="99"/>
      <c r="GW89" s="222"/>
      <c r="GX89" s="101"/>
      <c r="GY89" s="101"/>
      <c r="GZ89" s="217"/>
      <c r="HA89" s="93"/>
      <c r="HB89" s="116"/>
    </row>
    <row r="90" spans="1:210" x14ac:dyDescent="0.25">
      <c r="A90"/>
      <c r="B90" s="116"/>
      <c r="C90" s="116"/>
      <c r="D90" s="41"/>
      <c r="E90" s="42"/>
      <c r="F90" s="43"/>
      <c r="G90" s="44"/>
      <c r="H90" s="45"/>
      <c r="I90" s="46"/>
      <c r="J90" s="104"/>
      <c r="K90" s="85"/>
      <c r="L90" s="85"/>
      <c r="M90" s="105"/>
      <c r="N90" s="87"/>
      <c r="O90" s="88"/>
      <c r="P90" s="106"/>
      <c r="Q90" s="150">
        <f t="shared" si="0"/>
        <v>0</v>
      </c>
      <c r="R90" s="166"/>
      <c r="S90" s="166"/>
      <c r="T90" s="166"/>
      <c r="U90" s="45">
        <f t="shared" si="2"/>
        <v>0</v>
      </c>
      <c r="V90" s="196"/>
      <c r="W90" s="92"/>
      <c r="X90" s="93"/>
      <c r="Y90" s="104"/>
      <c r="Z90" s="217"/>
      <c r="AA90" s="218"/>
      <c r="AB90" s="219"/>
      <c r="AC90" s="218"/>
      <c r="AD90" s="220"/>
      <c r="AE90" s="221"/>
      <c r="AF90" s="104"/>
      <c r="AG90" s="104"/>
      <c r="AH90" s="104"/>
      <c r="AI90" s="217"/>
      <c r="AJ90" s="218"/>
      <c r="AK90" s="219"/>
      <c r="AL90" s="218"/>
      <c r="AM90" s="220"/>
      <c r="AN90" s="221"/>
      <c r="AO90" s="104"/>
      <c r="AP90" s="104"/>
      <c r="AQ90" s="104"/>
      <c r="AR90" s="217"/>
      <c r="AS90" s="218"/>
      <c r="AT90" s="219"/>
      <c r="AU90" s="218"/>
      <c r="AV90" s="220"/>
      <c r="AW90" s="221"/>
      <c r="AX90" s="104"/>
      <c r="AY90" s="104"/>
      <c r="AZ90" s="104"/>
      <c r="BA90" s="217"/>
      <c r="BB90" s="218"/>
      <c r="BC90" s="219"/>
      <c r="BD90" s="218"/>
      <c r="BE90" s="220"/>
      <c r="BF90" s="221"/>
      <c r="BG90" s="104"/>
      <c r="BH90" s="104"/>
      <c r="BI90" s="104"/>
      <c r="BJ90" s="217"/>
      <c r="BK90" s="218"/>
      <c r="BL90" s="219"/>
      <c r="BM90" s="218"/>
      <c r="BN90" s="220"/>
      <c r="BO90" s="221"/>
      <c r="BP90" s="104"/>
      <c r="BQ90" s="104"/>
      <c r="BR90" s="104"/>
      <c r="BS90" s="217"/>
      <c r="BT90" s="218"/>
      <c r="BU90" s="219"/>
      <c r="BV90" s="218"/>
      <c r="BW90" s="220"/>
      <c r="BX90" s="221"/>
      <c r="BY90" s="104"/>
      <c r="BZ90" s="104"/>
      <c r="CA90" s="104"/>
      <c r="CB90" s="217"/>
      <c r="CC90" s="218"/>
      <c r="CD90" s="219"/>
      <c r="CE90" s="218"/>
      <c r="CF90" s="220"/>
      <c r="CG90" s="221"/>
      <c r="CH90" s="104"/>
      <c r="CI90" s="104"/>
      <c r="CJ90" s="104"/>
      <c r="CK90" s="217"/>
      <c r="CL90" s="218"/>
      <c r="CM90" s="219"/>
      <c r="CN90" s="218"/>
      <c r="CO90" s="220"/>
      <c r="CP90" s="221"/>
      <c r="CQ90" s="104"/>
      <c r="CR90" s="104"/>
      <c r="CS90" s="104"/>
      <c r="CT90" s="217"/>
      <c r="CU90" s="218"/>
      <c r="CV90" s="219"/>
      <c r="CW90" s="218"/>
      <c r="CX90" s="220"/>
      <c r="CY90" s="221"/>
      <c r="CZ90" s="104"/>
      <c r="DA90" s="104"/>
      <c r="DB90" s="104"/>
      <c r="DC90" s="217"/>
      <c r="DD90" s="218"/>
      <c r="DE90" s="219"/>
      <c r="DF90" s="218"/>
      <c r="DG90" s="220"/>
      <c r="DH90" s="221"/>
      <c r="DI90" s="104"/>
      <c r="DJ90" s="104"/>
      <c r="DK90" s="104"/>
      <c r="DL90" s="217"/>
      <c r="DM90" s="218"/>
      <c r="DN90" s="219"/>
      <c r="DO90" s="218"/>
      <c r="DP90" s="220"/>
      <c r="DQ90" s="221"/>
      <c r="DR90" s="104"/>
      <c r="DS90" s="104"/>
      <c r="DT90" s="104"/>
      <c r="DU90" s="217"/>
      <c r="DV90" s="218"/>
      <c r="DW90" s="219"/>
      <c r="DX90" s="218"/>
      <c r="DY90" s="220"/>
      <c r="DZ90" s="221"/>
      <c r="EA90" s="104"/>
      <c r="EB90" s="104"/>
      <c r="EC90" s="104"/>
      <c r="ED90" s="217"/>
      <c r="EE90" s="218"/>
      <c r="EF90" s="219"/>
      <c r="EG90" s="218"/>
      <c r="EH90" s="220"/>
      <c r="EI90" s="221"/>
      <c r="EJ90" s="104"/>
      <c r="EK90" s="104"/>
      <c r="EL90" s="104"/>
      <c r="EM90" s="217"/>
      <c r="EN90" s="218"/>
      <c r="EO90" s="219"/>
      <c r="EP90" s="218"/>
      <c r="EQ90" s="220"/>
      <c r="ER90" s="221"/>
      <c r="ES90" s="104"/>
      <c r="ET90" s="104"/>
      <c r="EU90" s="104"/>
      <c r="EV90" s="217"/>
      <c r="EW90" s="218"/>
      <c r="EX90" s="219"/>
      <c r="EY90" s="218"/>
      <c r="EZ90" s="220"/>
      <c r="FA90" s="221"/>
      <c r="FB90" s="104"/>
      <c r="FC90" s="104"/>
      <c r="FD90" s="104"/>
      <c r="FE90" s="217"/>
      <c r="FF90" s="218"/>
      <c r="FG90" s="219"/>
      <c r="FH90" s="218"/>
      <c r="FI90" s="220"/>
      <c r="FJ90" s="221"/>
      <c r="FK90" s="104"/>
      <c r="FL90" s="104"/>
      <c r="FM90" s="104"/>
      <c r="FN90" s="217"/>
      <c r="FO90" s="218"/>
      <c r="FP90" s="219"/>
      <c r="FQ90" s="218"/>
      <c r="FR90" s="220"/>
      <c r="FS90" s="221"/>
      <c r="FT90" s="104"/>
      <c r="FU90" s="104"/>
      <c r="FV90" s="104"/>
      <c r="FW90" s="217"/>
      <c r="FX90" s="218"/>
      <c r="FY90" s="219"/>
      <c r="FZ90" s="218"/>
      <c r="GA90" s="220"/>
      <c r="GB90" s="221"/>
      <c r="GC90" s="104"/>
      <c r="GD90" s="104"/>
      <c r="GE90" s="104"/>
      <c r="GF90" s="217"/>
      <c r="GG90" s="218"/>
      <c r="GH90" s="219"/>
      <c r="GI90" s="218"/>
      <c r="GJ90" s="220"/>
      <c r="GK90" s="221"/>
      <c r="GL90" s="104"/>
      <c r="GM90" s="104"/>
      <c r="GN90" s="104"/>
      <c r="GO90" s="217"/>
      <c r="GP90" s="218"/>
      <c r="GQ90" s="219"/>
      <c r="GR90" s="218"/>
      <c r="GS90" s="220"/>
      <c r="GT90" s="221"/>
      <c r="GU90" s="223"/>
      <c r="GV90" s="99"/>
      <c r="GW90" s="222"/>
      <c r="GX90" s="101"/>
      <c r="GY90" s="101"/>
      <c r="GZ90" s="217"/>
      <c r="HA90" s="93"/>
      <c r="HB90" s="116"/>
    </row>
    <row r="91" spans="1:210" x14ac:dyDescent="0.25">
      <c r="A91"/>
      <c r="B91" s="116"/>
      <c r="C91" s="116"/>
      <c r="D91" s="41"/>
      <c r="E91" s="42"/>
      <c r="F91" s="43"/>
      <c r="G91" s="44"/>
      <c r="H91" s="45"/>
      <c r="I91" s="46"/>
      <c r="J91" s="104"/>
      <c r="K91" s="85"/>
      <c r="L91" s="85"/>
      <c r="M91" s="105"/>
      <c r="N91" s="87"/>
      <c r="O91" s="88"/>
      <c r="P91" s="106"/>
      <c r="Q91" s="150">
        <f t="shared" si="0"/>
        <v>0</v>
      </c>
      <c r="R91" s="166"/>
      <c r="S91" s="166"/>
      <c r="T91" s="166"/>
      <c r="U91" s="45">
        <f t="shared" si="2"/>
        <v>0</v>
      </c>
      <c r="V91" s="196"/>
      <c r="W91" s="92"/>
      <c r="X91" s="93"/>
      <c r="Y91" s="104"/>
      <c r="Z91" s="217"/>
      <c r="AA91" s="218"/>
      <c r="AB91" s="219"/>
      <c r="AC91" s="218"/>
      <c r="AD91" s="220"/>
      <c r="AE91" s="221"/>
      <c r="AF91" s="104"/>
      <c r="AG91" s="104"/>
      <c r="AH91" s="104"/>
      <c r="AI91" s="217"/>
      <c r="AJ91" s="218"/>
      <c r="AK91" s="219"/>
      <c r="AL91" s="218"/>
      <c r="AM91" s="220"/>
      <c r="AN91" s="221"/>
      <c r="AO91" s="104"/>
      <c r="AP91" s="104"/>
      <c r="AQ91" s="104"/>
      <c r="AR91" s="217"/>
      <c r="AS91" s="218"/>
      <c r="AT91" s="219"/>
      <c r="AU91" s="218"/>
      <c r="AV91" s="220"/>
      <c r="AW91" s="221"/>
      <c r="AX91" s="104"/>
      <c r="AY91" s="104"/>
      <c r="AZ91" s="104"/>
      <c r="BA91" s="217"/>
      <c r="BB91" s="218"/>
      <c r="BC91" s="219"/>
      <c r="BD91" s="218"/>
      <c r="BE91" s="220"/>
      <c r="BF91" s="221"/>
      <c r="BG91" s="104"/>
      <c r="BH91" s="104"/>
      <c r="BI91" s="104"/>
      <c r="BJ91" s="217"/>
      <c r="BK91" s="218"/>
      <c r="BL91" s="219"/>
      <c r="BM91" s="218"/>
      <c r="BN91" s="220"/>
      <c r="BO91" s="221"/>
      <c r="BP91" s="104"/>
      <c r="BQ91" s="104"/>
      <c r="BR91" s="104"/>
      <c r="BS91" s="217"/>
      <c r="BT91" s="218"/>
      <c r="BU91" s="219"/>
      <c r="BV91" s="218"/>
      <c r="BW91" s="220"/>
      <c r="BX91" s="221"/>
      <c r="BY91" s="104"/>
      <c r="BZ91" s="104"/>
      <c r="CA91" s="104"/>
      <c r="CB91" s="217"/>
      <c r="CC91" s="218"/>
      <c r="CD91" s="219"/>
      <c r="CE91" s="218"/>
      <c r="CF91" s="220"/>
      <c r="CG91" s="221"/>
      <c r="CH91" s="104"/>
      <c r="CI91" s="104"/>
      <c r="CJ91" s="104"/>
      <c r="CK91" s="217"/>
      <c r="CL91" s="218"/>
      <c r="CM91" s="219"/>
      <c r="CN91" s="218"/>
      <c r="CO91" s="220"/>
      <c r="CP91" s="221"/>
      <c r="CQ91" s="104"/>
      <c r="CR91" s="104"/>
      <c r="CS91" s="104"/>
      <c r="CT91" s="217"/>
      <c r="CU91" s="218"/>
      <c r="CV91" s="219"/>
      <c r="CW91" s="218"/>
      <c r="CX91" s="220"/>
      <c r="CY91" s="221"/>
      <c r="CZ91" s="104"/>
      <c r="DA91" s="104"/>
      <c r="DB91" s="104"/>
      <c r="DC91" s="217"/>
      <c r="DD91" s="218"/>
      <c r="DE91" s="219"/>
      <c r="DF91" s="218"/>
      <c r="DG91" s="220"/>
      <c r="DH91" s="221"/>
      <c r="DI91" s="104"/>
      <c r="DJ91" s="104"/>
      <c r="DK91" s="104"/>
      <c r="DL91" s="217"/>
      <c r="DM91" s="218"/>
      <c r="DN91" s="219"/>
      <c r="DO91" s="218"/>
      <c r="DP91" s="220"/>
      <c r="DQ91" s="221"/>
      <c r="DR91" s="104"/>
      <c r="DS91" s="104"/>
      <c r="DT91" s="104"/>
      <c r="DU91" s="217"/>
      <c r="DV91" s="218"/>
      <c r="DW91" s="219"/>
      <c r="DX91" s="218"/>
      <c r="DY91" s="220"/>
      <c r="DZ91" s="221"/>
      <c r="EA91" s="104"/>
      <c r="EB91" s="104"/>
      <c r="EC91" s="104"/>
      <c r="ED91" s="217"/>
      <c r="EE91" s="218"/>
      <c r="EF91" s="219"/>
      <c r="EG91" s="218"/>
      <c r="EH91" s="220"/>
      <c r="EI91" s="221"/>
      <c r="EJ91" s="104"/>
      <c r="EK91" s="104"/>
      <c r="EL91" s="104"/>
      <c r="EM91" s="217"/>
      <c r="EN91" s="218"/>
      <c r="EO91" s="219"/>
      <c r="EP91" s="218"/>
      <c r="EQ91" s="220"/>
      <c r="ER91" s="221"/>
      <c r="ES91" s="104"/>
      <c r="ET91" s="104"/>
      <c r="EU91" s="104"/>
      <c r="EV91" s="217"/>
      <c r="EW91" s="218"/>
      <c r="EX91" s="219"/>
      <c r="EY91" s="218"/>
      <c r="EZ91" s="220"/>
      <c r="FA91" s="221"/>
      <c r="FB91" s="104"/>
      <c r="FC91" s="104"/>
      <c r="FD91" s="104"/>
      <c r="FE91" s="217"/>
      <c r="FF91" s="218"/>
      <c r="FG91" s="219"/>
      <c r="FH91" s="218"/>
      <c r="FI91" s="220"/>
      <c r="FJ91" s="221"/>
      <c r="FK91" s="104"/>
      <c r="FL91" s="104"/>
      <c r="FM91" s="104"/>
      <c r="FN91" s="217"/>
      <c r="FO91" s="218"/>
      <c r="FP91" s="219"/>
      <c r="FQ91" s="218"/>
      <c r="FR91" s="220"/>
      <c r="FS91" s="221"/>
      <c r="FT91" s="104"/>
      <c r="FU91" s="104"/>
      <c r="FV91" s="104"/>
      <c r="FW91" s="217"/>
      <c r="FX91" s="218"/>
      <c r="FY91" s="219"/>
      <c r="FZ91" s="218"/>
      <c r="GA91" s="220"/>
      <c r="GB91" s="221"/>
      <c r="GC91" s="104"/>
      <c r="GD91" s="104"/>
      <c r="GE91" s="104"/>
      <c r="GF91" s="217"/>
      <c r="GG91" s="218"/>
      <c r="GH91" s="219"/>
      <c r="GI91" s="218"/>
      <c r="GJ91" s="220"/>
      <c r="GK91" s="221"/>
      <c r="GL91" s="104"/>
      <c r="GM91" s="104"/>
      <c r="GN91" s="104"/>
      <c r="GO91" s="217"/>
      <c r="GP91" s="218"/>
      <c r="GQ91" s="219"/>
      <c r="GR91" s="218"/>
      <c r="GS91" s="220"/>
      <c r="GT91" s="221"/>
      <c r="GU91" s="223"/>
      <c r="GV91" s="99"/>
      <c r="GW91" s="222"/>
      <c r="GX91" s="101"/>
      <c r="GY91" s="101"/>
      <c r="GZ91" s="217"/>
      <c r="HA91" s="93"/>
      <c r="HB91" s="116"/>
    </row>
    <row r="92" spans="1:210" x14ac:dyDescent="0.25">
      <c r="A92"/>
      <c r="B92" s="116"/>
      <c r="C92" s="116"/>
      <c r="D92" s="41"/>
      <c r="E92" s="42"/>
      <c r="F92" s="43"/>
      <c r="G92" s="44"/>
      <c r="H92" s="45"/>
      <c r="I92" s="46"/>
      <c r="J92" s="104"/>
      <c r="K92" s="85"/>
      <c r="L92" s="85"/>
      <c r="M92" s="105"/>
      <c r="N92" s="87"/>
      <c r="O92" s="88"/>
      <c r="P92" s="106"/>
      <c r="Q92" s="150">
        <f t="shared" si="0"/>
        <v>0</v>
      </c>
      <c r="R92" s="166"/>
      <c r="S92" s="166"/>
      <c r="T92" s="166"/>
      <c r="U92" s="45">
        <f t="shared" si="2"/>
        <v>0</v>
      </c>
      <c r="V92" s="196"/>
      <c r="W92" s="92"/>
      <c r="X92" s="93"/>
      <c r="Y92" s="104"/>
      <c r="Z92" s="217"/>
      <c r="AA92" s="218"/>
      <c r="AB92" s="219"/>
      <c r="AC92" s="218"/>
      <c r="AD92" s="220"/>
      <c r="AE92" s="221"/>
      <c r="AF92" s="104"/>
      <c r="AG92" s="104"/>
      <c r="AH92" s="104"/>
      <c r="AI92" s="217"/>
      <c r="AJ92" s="218"/>
      <c r="AK92" s="219"/>
      <c r="AL92" s="218"/>
      <c r="AM92" s="220"/>
      <c r="AN92" s="221"/>
      <c r="AO92" s="104"/>
      <c r="AP92" s="104"/>
      <c r="AQ92" s="104"/>
      <c r="AR92" s="217"/>
      <c r="AS92" s="218"/>
      <c r="AT92" s="219"/>
      <c r="AU92" s="218"/>
      <c r="AV92" s="220"/>
      <c r="AW92" s="221"/>
      <c r="AX92" s="104"/>
      <c r="AY92" s="104"/>
      <c r="AZ92" s="104"/>
      <c r="BA92" s="217"/>
      <c r="BB92" s="218"/>
      <c r="BC92" s="219"/>
      <c r="BD92" s="218"/>
      <c r="BE92" s="220"/>
      <c r="BF92" s="221"/>
      <c r="BG92" s="104"/>
      <c r="BH92" s="104"/>
      <c r="BI92" s="104"/>
      <c r="BJ92" s="217"/>
      <c r="BK92" s="218"/>
      <c r="BL92" s="219"/>
      <c r="BM92" s="218"/>
      <c r="BN92" s="220"/>
      <c r="BO92" s="221"/>
      <c r="BP92" s="104"/>
      <c r="BQ92" s="104"/>
      <c r="BR92" s="104"/>
      <c r="BS92" s="217"/>
      <c r="BT92" s="218"/>
      <c r="BU92" s="219"/>
      <c r="BV92" s="218"/>
      <c r="BW92" s="220"/>
      <c r="BX92" s="221"/>
      <c r="BY92" s="104"/>
      <c r="BZ92" s="104"/>
      <c r="CA92" s="104"/>
      <c r="CB92" s="217"/>
      <c r="CC92" s="218"/>
      <c r="CD92" s="219"/>
      <c r="CE92" s="218"/>
      <c r="CF92" s="220"/>
      <c r="CG92" s="221"/>
      <c r="CH92" s="104"/>
      <c r="CI92" s="104"/>
      <c r="CJ92" s="104"/>
      <c r="CK92" s="217"/>
      <c r="CL92" s="218"/>
      <c r="CM92" s="219"/>
      <c r="CN92" s="218"/>
      <c r="CO92" s="220"/>
      <c r="CP92" s="221"/>
      <c r="CQ92" s="104"/>
      <c r="CR92" s="104"/>
      <c r="CS92" s="104"/>
      <c r="CT92" s="217"/>
      <c r="CU92" s="218"/>
      <c r="CV92" s="219"/>
      <c r="CW92" s="218"/>
      <c r="CX92" s="220"/>
      <c r="CY92" s="221"/>
      <c r="CZ92" s="104"/>
      <c r="DA92" s="104"/>
      <c r="DB92" s="104"/>
      <c r="DC92" s="217"/>
      <c r="DD92" s="218"/>
      <c r="DE92" s="219"/>
      <c r="DF92" s="218"/>
      <c r="DG92" s="220"/>
      <c r="DH92" s="221"/>
      <c r="DI92" s="104"/>
      <c r="DJ92" s="104"/>
      <c r="DK92" s="104"/>
      <c r="DL92" s="217"/>
      <c r="DM92" s="218"/>
      <c r="DN92" s="219"/>
      <c r="DO92" s="218"/>
      <c r="DP92" s="220"/>
      <c r="DQ92" s="221"/>
      <c r="DR92" s="104"/>
      <c r="DS92" s="104"/>
      <c r="DT92" s="104"/>
      <c r="DU92" s="217"/>
      <c r="DV92" s="218"/>
      <c r="DW92" s="219"/>
      <c r="DX92" s="218"/>
      <c r="DY92" s="220"/>
      <c r="DZ92" s="221"/>
      <c r="EA92" s="104"/>
      <c r="EB92" s="104"/>
      <c r="EC92" s="104"/>
      <c r="ED92" s="217"/>
      <c r="EE92" s="218"/>
      <c r="EF92" s="219"/>
      <c r="EG92" s="218"/>
      <c r="EH92" s="220"/>
      <c r="EI92" s="221"/>
      <c r="EJ92" s="104"/>
      <c r="EK92" s="104"/>
      <c r="EL92" s="104"/>
      <c r="EM92" s="217"/>
      <c r="EN92" s="218"/>
      <c r="EO92" s="219"/>
      <c r="EP92" s="218"/>
      <c r="EQ92" s="220"/>
      <c r="ER92" s="221"/>
      <c r="ES92" s="104"/>
      <c r="ET92" s="104"/>
      <c r="EU92" s="104"/>
      <c r="EV92" s="217"/>
      <c r="EW92" s="218"/>
      <c r="EX92" s="219"/>
      <c r="EY92" s="218"/>
      <c r="EZ92" s="220"/>
      <c r="FA92" s="221"/>
      <c r="FB92" s="104"/>
      <c r="FC92" s="104"/>
      <c r="FD92" s="104"/>
      <c r="FE92" s="217"/>
      <c r="FF92" s="218"/>
      <c r="FG92" s="219"/>
      <c r="FH92" s="218"/>
      <c r="FI92" s="220"/>
      <c r="FJ92" s="221"/>
      <c r="FK92" s="104"/>
      <c r="FL92" s="104"/>
      <c r="FM92" s="104"/>
      <c r="FN92" s="217"/>
      <c r="FO92" s="218"/>
      <c r="FP92" s="219"/>
      <c r="FQ92" s="218"/>
      <c r="FR92" s="220"/>
      <c r="FS92" s="221"/>
      <c r="FT92" s="104"/>
      <c r="FU92" s="104"/>
      <c r="FV92" s="104"/>
      <c r="FW92" s="217"/>
      <c r="FX92" s="218"/>
      <c r="FY92" s="219"/>
      <c r="FZ92" s="218"/>
      <c r="GA92" s="220"/>
      <c r="GB92" s="221"/>
      <c r="GC92" s="104"/>
      <c r="GD92" s="104"/>
      <c r="GE92" s="104"/>
      <c r="GF92" s="217"/>
      <c r="GG92" s="218"/>
      <c r="GH92" s="219"/>
      <c r="GI92" s="218"/>
      <c r="GJ92" s="220"/>
      <c r="GK92" s="221"/>
      <c r="GL92" s="104"/>
      <c r="GM92" s="104"/>
      <c r="GN92" s="104"/>
      <c r="GO92" s="217"/>
      <c r="GP92" s="218"/>
      <c r="GQ92" s="219"/>
      <c r="GR92" s="218"/>
      <c r="GS92" s="220"/>
      <c r="GT92" s="221"/>
      <c r="GU92" s="223"/>
      <c r="GV92" s="99"/>
      <c r="GW92" s="222"/>
      <c r="GX92" s="101"/>
      <c r="GY92" s="101"/>
      <c r="GZ92" s="217"/>
      <c r="HA92" s="93"/>
      <c r="HB92" s="116"/>
    </row>
    <row r="93" spans="1:210" x14ac:dyDescent="0.25">
      <c r="A93"/>
      <c r="B93" s="116"/>
      <c r="C93" s="116"/>
      <c r="D93" s="41"/>
      <c r="E93" s="42"/>
      <c r="F93" s="43"/>
      <c r="G93" s="44"/>
      <c r="H93" s="45"/>
      <c r="I93" s="46"/>
      <c r="J93" s="104"/>
      <c r="K93" s="85"/>
      <c r="L93" s="85"/>
      <c r="M93" s="105"/>
      <c r="N93" s="87"/>
      <c r="O93" s="88"/>
      <c r="P93" s="106"/>
      <c r="Q93" s="150">
        <f t="shared" si="0"/>
        <v>0</v>
      </c>
      <c r="R93" s="166"/>
      <c r="S93" s="166"/>
      <c r="T93" s="166"/>
      <c r="U93" s="45">
        <f t="shared" si="2"/>
        <v>0</v>
      </c>
      <c r="V93" s="196"/>
      <c r="W93" s="92"/>
      <c r="X93" s="93"/>
      <c r="Y93" s="104"/>
      <c r="Z93" s="217"/>
      <c r="AA93" s="218"/>
      <c r="AB93" s="219"/>
      <c r="AC93" s="218"/>
      <c r="AD93" s="220"/>
      <c r="AE93" s="221"/>
      <c r="AF93" s="104"/>
      <c r="AG93" s="104"/>
      <c r="AH93" s="104"/>
      <c r="AI93" s="217"/>
      <c r="AJ93" s="218"/>
      <c r="AK93" s="219"/>
      <c r="AL93" s="218"/>
      <c r="AM93" s="220"/>
      <c r="AN93" s="221"/>
      <c r="AO93" s="104"/>
      <c r="AP93" s="104"/>
      <c r="AQ93" s="104"/>
      <c r="AR93" s="217"/>
      <c r="AS93" s="218"/>
      <c r="AT93" s="219"/>
      <c r="AU93" s="218"/>
      <c r="AV93" s="220"/>
      <c r="AW93" s="221"/>
      <c r="AX93" s="104"/>
      <c r="AY93" s="104"/>
      <c r="AZ93" s="104"/>
      <c r="BA93" s="217"/>
      <c r="BB93" s="218"/>
      <c r="BC93" s="219"/>
      <c r="BD93" s="218"/>
      <c r="BE93" s="220"/>
      <c r="BF93" s="221"/>
      <c r="BG93" s="104"/>
      <c r="BH93" s="104"/>
      <c r="BI93" s="104"/>
      <c r="BJ93" s="217"/>
      <c r="BK93" s="218"/>
      <c r="BL93" s="219"/>
      <c r="BM93" s="218"/>
      <c r="BN93" s="220"/>
      <c r="BO93" s="221"/>
      <c r="BP93" s="104"/>
      <c r="BQ93" s="104"/>
      <c r="BR93" s="104"/>
      <c r="BS93" s="217"/>
      <c r="BT93" s="218"/>
      <c r="BU93" s="219"/>
      <c r="BV93" s="218"/>
      <c r="BW93" s="220"/>
      <c r="BX93" s="221"/>
      <c r="BY93" s="104"/>
      <c r="BZ93" s="104"/>
      <c r="CA93" s="104"/>
      <c r="CB93" s="217"/>
      <c r="CC93" s="218"/>
      <c r="CD93" s="219"/>
      <c r="CE93" s="218"/>
      <c r="CF93" s="220"/>
      <c r="CG93" s="221"/>
      <c r="CH93" s="104"/>
      <c r="CI93" s="104"/>
      <c r="CJ93" s="104"/>
      <c r="CK93" s="217"/>
      <c r="CL93" s="218"/>
      <c r="CM93" s="219"/>
      <c r="CN93" s="218"/>
      <c r="CO93" s="220"/>
      <c r="CP93" s="221"/>
      <c r="CQ93" s="104"/>
      <c r="CR93" s="104"/>
      <c r="CS93" s="104"/>
      <c r="CT93" s="217"/>
      <c r="CU93" s="218"/>
      <c r="CV93" s="219"/>
      <c r="CW93" s="218"/>
      <c r="CX93" s="220"/>
      <c r="CY93" s="221"/>
      <c r="CZ93" s="104"/>
      <c r="DA93" s="104"/>
      <c r="DB93" s="104"/>
      <c r="DC93" s="217"/>
      <c r="DD93" s="218"/>
      <c r="DE93" s="219"/>
      <c r="DF93" s="218"/>
      <c r="DG93" s="220"/>
      <c r="DH93" s="221"/>
      <c r="DI93" s="104"/>
      <c r="DJ93" s="104"/>
      <c r="DK93" s="104"/>
      <c r="DL93" s="217"/>
      <c r="DM93" s="218"/>
      <c r="DN93" s="219"/>
      <c r="DO93" s="218"/>
      <c r="DP93" s="220"/>
      <c r="DQ93" s="221"/>
      <c r="DR93" s="104"/>
      <c r="DS93" s="104"/>
      <c r="DT93" s="104"/>
      <c r="DU93" s="217"/>
      <c r="DV93" s="218"/>
      <c r="DW93" s="219"/>
      <c r="DX93" s="218"/>
      <c r="DY93" s="220"/>
      <c r="DZ93" s="221"/>
      <c r="EA93" s="104"/>
      <c r="EB93" s="104"/>
      <c r="EC93" s="104"/>
      <c r="ED93" s="217"/>
      <c r="EE93" s="218"/>
      <c r="EF93" s="219"/>
      <c r="EG93" s="218"/>
      <c r="EH93" s="220"/>
      <c r="EI93" s="221"/>
      <c r="EJ93" s="104"/>
      <c r="EK93" s="104"/>
      <c r="EL93" s="104"/>
      <c r="EM93" s="217"/>
      <c r="EN93" s="218"/>
      <c r="EO93" s="219"/>
      <c r="EP93" s="218"/>
      <c r="EQ93" s="220"/>
      <c r="ER93" s="221"/>
      <c r="ES93" s="104"/>
      <c r="ET93" s="104"/>
      <c r="EU93" s="104"/>
      <c r="EV93" s="217"/>
      <c r="EW93" s="218"/>
      <c r="EX93" s="219"/>
      <c r="EY93" s="218"/>
      <c r="EZ93" s="220"/>
      <c r="FA93" s="221"/>
      <c r="FB93" s="104"/>
      <c r="FC93" s="104"/>
      <c r="FD93" s="104"/>
      <c r="FE93" s="217"/>
      <c r="FF93" s="218"/>
      <c r="FG93" s="219"/>
      <c r="FH93" s="218"/>
      <c r="FI93" s="220"/>
      <c r="FJ93" s="221"/>
      <c r="FK93" s="104"/>
      <c r="FL93" s="104"/>
      <c r="FM93" s="104"/>
      <c r="FN93" s="217"/>
      <c r="FO93" s="218"/>
      <c r="FP93" s="219"/>
      <c r="FQ93" s="218"/>
      <c r="FR93" s="220"/>
      <c r="FS93" s="221"/>
      <c r="FT93" s="104"/>
      <c r="FU93" s="104"/>
      <c r="FV93" s="104"/>
      <c r="FW93" s="217"/>
      <c r="FX93" s="218"/>
      <c r="FY93" s="219"/>
      <c r="FZ93" s="218"/>
      <c r="GA93" s="220"/>
      <c r="GB93" s="221"/>
      <c r="GC93" s="104"/>
      <c r="GD93" s="104"/>
      <c r="GE93" s="104"/>
      <c r="GF93" s="217"/>
      <c r="GG93" s="218"/>
      <c r="GH93" s="219"/>
      <c r="GI93" s="218"/>
      <c r="GJ93" s="220"/>
      <c r="GK93" s="221"/>
      <c r="GL93" s="104"/>
      <c r="GM93" s="104"/>
      <c r="GN93" s="104"/>
      <c r="GO93" s="217"/>
      <c r="GP93" s="218"/>
      <c r="GQ93" s="219"/>
      <c r="GR93" s="218"/>
      <c r="GS93" s="220"/>
      <c r="GT93" s="221"/>
      <c r="GU93" s="223"/>
      <c r="GV93" s="99"/>
      <c r="GW93" s="222"/>
      <c r="GX93" s="101"/>
      <c r="GY93" s="101"/>
      <c r="GZ93" s="217"/>
      <c r="HA93" s="93"/>
      <c r="HB93" s="116"/>
    </row>
    <row r="94" spans="1:210" x14ac:dyDescent="0.25">
      <c r="A94"/>
      <c r="B94" s="116"/>
      <c r="C94" s="116"/>
      <c r="D94" s="41"/>
      <c r="E94" s="42"/>
      <c r="F94" s="43"/>
      <c r="G94" s="44"/>
      <c r="H94" s="45"/>
      <c r="I94" s="46"/>
      <c r="J94" s="104"/>
      <c r="K94" s="85"/>
      <c r="L94" s="85"/>
      <c r="M94" s="105"/>
      <c r="N94" s="87"/>
      <c r="O94" s="88"/>
      <c r="P94" s="106"/>
      <c r="Q94" s="150">
        <f t="shared" ref="Q94:Q96" si="6">P94-M94</f>
        <v>0</v>
      </c>
      <c r="R94" s="166"/>
      <c r="S94" s="166"/>
      <c r="T94" s="166"/>
      <c r="U94" s="45">
        <f t="shared" si="2"/>
        <v>0</v>
      </c>
      <c r="V94" s="196"/>
      <c r="W94" s="224"/>
      <c r="X94" s="93"/>
      <c r="Y94" s="104"/>
      <c r="Z94" s="217"/>
      <c r="AA94" s="218"/>
      <c r="AB94" s="219"/>
      <c r="AC94" s="218"/>
      <c r="AD94" s="220"/>
      <c r="AE94" s="221"/>
      <c r="AF94" s="104"/>
      <c r="AG94" s="104"/>
      <c r="AH94" s="104"/>
      <c r="AI94" s="217"/>
      <c r="AJ94" s="218"/>
      <c r="AK94" s="219"/>
      <c r="AL94" s="218"/>
      <c r="AM94" s="220"/>
      <c r="AN94" s="221"/>
      <c r="AO94" s="104"/>
      <c r="AP94" s="104"/>
      <c r="AQ94" s="104"/>
      <c r="AR94" s="217"/>
      <c r="AS94" s="218"/>
      <c r="AT94" s="219"/>
      <c r="AU94" s="218"/>
      <c r="AV94" s="220"/>
      <c r="AW94" s="221"/>
      <c r="AX94" s="104"/>
      <c r="AY94" s="104"/>
      <c r="AZ94" s="104"/>
      <c r="BA94" s="217"/>
      <c r="BB94" s="218"/>
      <c r="BC94" s="219"/>
      <c r="BD94" s="218"/>
      <c r="BE94" s="220"/>
      <c r="BF94" s="221"/>
      <c r="BG94" s="104"/>
      <c r="BH94" s="104"/>
      <c r="BI94" s="104"/>
      <c r="BJ94" s="217"/>
      <c r="BK94" s="218"/>
      <c r="BL94" s="219"/>
      <c r="BM94" s="218"/>
      <c r="BN94" s="220"/>
      <c r="BO94" s="221"/>
      <c r="BP94" s="104"/>
      <c r="BQ94" s="104"/>
      <c r="BR94" s="104"/>
      <c r="BS94" s="217"/>
      <c r="BT94" s="218"/>
      <c r="BU94" s="219"/>
      <c r="BV94" s="218"/>
      <c r="BW94" s="220"/>
      <c r="BX94" s="221"/>
      <c r="BY94" s="104"/>
      <c r="BZ94" s="104"/>
      <c r="CA94" s="104"/>
      <c r="CB94" s="217"/>
      <c r="CC94" s="218"/>
      <c r="CD94" s="219"/>
      <c r="CE94" s="218"/>
      <c r="CF94" s="220"/>
      <c r="CG94" s="221"/>
      <c r="CH94" s="104"/>
      <c r="CI94" s="104"/>
      <c r="CJ94" s="104"/>
      <c r="CK94" s="217"/>
      <c r="CL94" s="218"/>
      <c r="CM94" s="219"/>
      <c r="CN94" s="218"/>
      <c r="CO94" s="220"/>
      <c r="CP94" s="221"/>
      <c r="CQ94" s="104"/>
      <c r="CR94" s="104"/>
      <c r="CS94" s="104"/>
      <c r="CT94" s="217"/>
      <c r="CU94" s="218"/>
      <c r="CV94" s="219"/>
      <c r="CW94" s="218"/>
      <c r="CX94" s="220"/>
      <c r="CY94" s="221"/>
      <c r="CZ94" s="104"/>
      <c r="DA94" s="104"/>
      <c r="DB94" s="104"/>
      <c r="DC94" s="217"/>
      <c r="DD94" s="218"/>
      <c r="DE94" s="219"/>
      <c r="DF94" s="218"/>
      <c r="DG94" s="220"/>
      <c r="DH94" s="221"/>
      <c r="DI94" s="104"/>
      <c r="DJ94" s="104"/>
      <c r="DK94" s="104"/>
      <c r="DL94" s="217"/>
      <c r="DM94" s="218"/>
      <c r="DN94" s="219"/>
      <c r="DO94" s="218"/>
      <c r="DP94" s="220"/>
      <c r="DQ94" s="221"/>
      <c r="DR94" s="104"/>
      <c r="DS94" s="104"/>
      <c r="DT94" s="104"/>
      <c r="DU94" s="217"/>
      <c r="DV94" s="218"/>
      <c r="DW94" s="219"/>
      <c r="DX94" s="218"/>
      <c r="DY94" s="220"/>
      <c r="DZ94" s="221"/>
      <c r="EA94" s="104"/>
      <c r="EB94" s="104"/>
      <c r="EC94" s="104"/>
      <c r="ED94" s="217"/>
      <c r="EE94" s="218"/>
      <c r="EF94" s="219"/>
      <c r="EG94" s="218"/>
      <c r="EH94" s="220"/>
      <c r="EI94" s="221"/>
      <c r="EJ94" s="104"/>
      <c r="EK94" s="104"/>
      <c r="EL94" s="104"/>
      <c r="EM94" s="217"/>
      <c r="EN94" s="218"/>
      <c r="EO94" s="219"/>
      <c r="EP94" s="218"/>
      <c r="EQ94" s="220"/>
      <c r="ER94" s="221"/>
      <c r="ES94" s="104"/>
      <c r="ET94" s="104"/>
      <c r="EU94" s="104"/>
      <c r="EV94" s="217"/>
      <c r="EW94" s="218"/>
      <c r="EX94" s="219"/>
      <c r="EY94" s="218"/>
      <c r="EZ94" s="220"/>
      <c r="FA94" s="221"/>
      <c r="FB94" s="104"/>
      <c r="FC94" s="104"/>
      <c r="FD94" s="104"/>
      <c r="FE94" s="217"/>
      <c r="FF94" s="218"/>
      <c r="FG94" s="219"/>
      <c r="FH94" s="218"/>
      <c r="FI94" s="220"/>
      <c r="FJ94" s="221"/>
      <c r="FK94" s="104"/>
      <c r="FL94" s="104"/>
      <c r="FM94" s="104"/>
      <c r="FN94" s="217"/>
      <c r="FO94" s="218"/>
      <c r="FP94" s="219"/>
      <c r="FQ94" s="218"/>
      <c r="FR94" s="220"/>
      <c r="FS94" s="221"/>
      <c r="FT94" s="104"/>
      <c r="FU94" s="104"/>
      <c r="FV94" s="104"/>
      <c r="FW94" s="217"/>
      <c r="FX94" s="218"/>
      <c r="FY94" s="219"/>
      <c r="FZ94" s="218"/>
      <c r="GA94" s="220"/>
      <c r="GB94" s="221"/>
      <c r="GC94" s="104"/>
      <c r="GD94" s="104"/>
      <c r="GE94" s="104"/>
      <c r="GF94" s="217"/>
      <c r="GG94" s="218"/>
      <c r="GH94" s="219"/>
      <c r="GI94" s="218"/>
      <c r="GJ94" s="220"/>
      <c r="GK94" s="221"/>
      <c r="GL94" s="104"/>
      <c r="GM94" s="104"/>
      <c r="GN94" s="104"/>
      <c r="GO94" s="217"/>
      <c r="GP94" s="218"/>
      <c r="GQ94" s="219"/>
      <c r="GR94" s="218"/>
      <c r="GS94" s="220"/>
      <c r="GT94" s="221"/>
      <c r="GU94" s="223"/>
      <c r="GV94" s="99"/>
      <c r="GW94" s="222"/>
      <c r="GX94" s="101"/>
      <c r="GY94" s="101"/>
      <c r="GZ94" s="217"/>
      <c r="HA94" s="93"/>
      <c r="HB94" s="116"/>
    </row>
    <row r="95" spans="1:210" x14ac:dyDescent="0.25">
      <c r="A95"/>
      <c r="B95" s="116"/>
      <c r="C95" s="116"/>
      <c r="D95" s="41"/>
      <c r="E95" s="42"/>
      <c r="F95" s="43"/>
      <c r="G95" s="44"/>
      <c r="H95" s="45"/>
      <c r="I95" s="46"/>
      <c r="J95" s="104"/>
      <c r="K95" s="85"/>
      <c r="L95" s="85"/>
      <c r="M95" s="105"/>
      <c r="N95" s="87"/>
      <c r="O95" s="225"/>
      <c r="P95" s="106"/>
      <c r="Q95" s="150">
        <f t="shared" si="6"/>
        <v>0</v>
      </c>
      <c r="R95" s="166"/>
      <c r="S95" s="166"/>
      <c r="T95" s="166"/>
      <c r="U95" s="45">
        <f t="shared" si="2"/>
        <v>0</v>
      </c>
      <c r="V95" s="196"/>
      <c r="W95" s="224"/>
      <c r="X95" s="93"/>
      <c r="Y95" s="104"/>
      <c r="Z95" s="217"/>
      <c r="AA95" s="218"/>
      <c r="AB95" s="219"/>
      <c r="AC95" s="218"/>
      <c r="AD95" s="220"/>
      <c r="AE95" s="221"/>
      <c r="AF95" s="104"/>
      <c r="AG95" s="104"/>
      <c r="AH95" s="104"/>
      <c r="AI95" s="217"/>
      <c r="AJ95" s="218"/>
      <c r="AK95" s="219"/>
      <c r="AL95" s="218"/>
      <c r="AM95" s="220"/>
      <c r="AN95" s="221"/>
      <c r="AO95" s="104"/>
      <c r="AP95" s="104"/>
      <c r="AQ95" s="104"/>
      <c r="AR95" s="217"/>
      <c r="AS95" s="218"/>
      <c r="AT95" s="219"/>
      <c r="AU95" s="218"/>
      <c r="AV95" s="220"/>
      <c r="AW95" s="221"/>
      <c r="AX95" s="104"/>
      <c r="AY95" s="104"/>
      <c r="AZ95" s="104"/>
      <c r="BA95" s="217"/>
      <c r="BB95" s="218"/>
      <c r="BC95" s="219"/>
      <c r="BD95" s="218"/>
      <c r="BE95" s="220"/>
      <c r="BF95" s="221"/>
      <c r="BG95" s="104"/>
      <c r="BH95" s="104"/>
      <c r="BI95" s="104"/>
      <c r="BJ95" s="217"/>
      <c r="BK95" s="218"/>
      <c r="BL95" s="219"/>
      <c r="BM95" s="218"/>
      <c r="BN95" s="220"/>
      <c r="BO95" s="221"/>
      <c r="BP95" s="104"/>
      <c r="BQ95" s="104"/>
      <c r="BR95" s="104"/>
      <c r="BS95" s="217"/>
      <c r="BT95" s="218"/>
      <c r="BU95" s="219"/>
      <c r="BV95" s="218"/>
      <c r="BW95" s="220"/>
      <c r="BX95" s="221"/>
      <c r="BY95" s="104"/>
      <c r="BZ95" s="104"/>
      <c r="CA95" s="104"/>
      <c r="CB95" s="217"/>
      <c r="CC95" s="218"/>
      <c r="CD95" s="219"/>
      <c r="CE95" s="218"/>
      <c r="CF95" s="220"/>
      <c r="CG95" s="221"/>
      <c r="CH95" s="104"/>
      <c r="CI95" s="104"/>
      <c r="CJ95" s="104"/>
      <c r="CK95" s="217"/>
      <c r="CL95" s="218"/>
      <c r="CM95" s="219"/>
      <c r="CN95" s="218"/>
      <c r="CO95" s="220"/>
      <c r="CP95" s="221"/>
      <c r="CQ95" s="104"/>
      <c r="CR95" s="104"/>
      <c r="CS95" s="104"/>
      <c r="CT95" s="217"/>
      <c r="CU95" s="218"/>
      <c r="CV95" s="219"/>
      <c r="CW95" s="218"/>
      <c r="CX95" s="220"/>
      <c r="CY95" s="221"/>
      <c r="CZ95" s="104"/>
      <c r="DA95" s="104"/>
      <c r="DB95" s="104"/>
      <c r="DC95" s="217"/>
      <c r="DD95" s="218"/>
      <c r="DE95" s="219"/>
      <c r="DF95" s="218"/>
      <c r="DG95" s="220"/>
      <c r="DH95" s="221"/>
      <c r="DI95" s="104"/>
      <c r="DJ95" s="104"/>
      <c r="DK95" s="104"/>
      <c r="DL95" s="217"/>
      <c r="DM95" s="218"/>
      <c r="DN95" s="219"/>
      <c r="DO95" s="218"/>
      <c r="DP95" s="220"/>
      <c r="DQ95" s="221"/>
      <c r="DR95" s="104"/>
      <c r="DS95" s="104"/>
      <c r="DT95" s="104"/>
      <c r="DU95" s="217"/>
      <c r="DV95" s="218"/>
      <c r="DW95" s="219"/>
      <c r="DX95" s="218"/>
      <c r="DY95" s="220"/>
      <c r="DZ95" s="221"/>
      <c r="EA95" s="104"/>
      <c r="EB95" s="104"/>
      <c r="EC95" s="104"/>
      <c r="ED95" s="217"/>
      <c r="EE95" s="218"/>
      <c r="EF95" s="219"/>
      <c r="EG95" s="218"/>
      <c r="EH95" s="220"/>
      <c r="EI95" s="221"/>
      <c r="EJ95" s="104"/>
      <c r="EK95" s="104"/>
      <c r="EL95" s="104"/>
      <c r="EM95" s="217"/>
      <c r="EN95" s="218"/>
      <c r="EO95" s="219"/>
      <c r="EP95" s="218"/>
      <c r="EQ95" s="220"/>
      <c r="ER95" s="221"/>
      <c r="ES95" s="104"/>
      <c r="ET95" s="104"/>
      <c r="EU95" s="104"/>
      <c r="EV95" s="217"/>
      <c r="EW95" s="218"/>
      <c r="EX95" s="219"/>
      <c r="EY95" s="218"/>
      <c r="EZ95" s="220"/>
      <c r="FA95" s="221"/>
      <c r="FB95" s="104"/>
      <c r="FC95" s="104"/>
      <c r="FD95" s="104"/>
      <c r="FE95" s="217"/>
      <c r="FF95" s="218"/>
      <c r="FG95" s="219"/>
      <c r="FH95" s="218"/>
      <c r="FI95" s="220"/>
      <c r="FJ95" s="221"/>
      <c r="FK95" s="104"/>
      <c r="FL95" s="104"/>
      <c r="FM95" s="104"/>
      <c r="FN95" s="217"/>
      <c r="FO95" s="218"/>
      <c r="FP95" s="219"/>
      <c r="FQ95" s="218"/>
      <c r="FR95" s="220"/>
      <c r="FS95" s="221"/>
      <c r="FT95" s="104"/>
      <c r="FU95" s="104"/>
      <c r="FV95" s="104"/>
      <c r="FW95" s="217"/>
      <c r="FX95" s="218"/>
      <c r="FY95" s="219"/>
      <c r="FZ95" s="218"/>
      <c r="GA95" s="220"/>
      <c r="GB95" s="221"/>
      <c r="GC95" s="104"/>
      <c r="GD95" s="104"/>
      <c r="GE95" s="104"/>
      <c r="GF95" s="217"/>
      <c r="GG95" s="218"/>
      <c r="GH95" s="219"/>
      <c r="GI95" s="218"/>
      <c r="GJ95" s="220"/>
      <c r="GK95" s="221"/>
      <c r="GL95" s="104"/>
      <c r="GM95" s="104"/>
      <c r="GN95" s="104"/>
      <c r="GO95" s="217"/>
      <c r="GP95" s="218"/>
      <c r="GQ95" s="219"/>
      <c r="GR95" s="218"/>
      <c r="GS95" s="220"/>
      <c r="GT95" s="221"/>
      <c r="GU95" s="223"/>
      <c r="GV95" s="99"/>
      <c r="GW95" s="222"/>
      <c r="GX95" s="101"/>
      <c r="GY95" s="101"/>
      <c r="GZ95" s="217"/>
      <c r="HA95" s="93"/>
      <c r="HB95" s="116"/>
    </row>
    <row r="96" spans="1:210" x14ac:dyDescent="0.25">
      <c r="A96"/>
      <c r="B96" s="116"/>
      <c r="C96" s="116"/>
      <c r="D96" s="41"/>
      <c r="E96" s="42"/>
      <c r="F96" s="43"/>
      <c r="G96" s="44"/>
      <c r="H96" s="45"/>
      <c r="I96" s="46"/>
      <c r="J96" s="226"/>
      <c r="K96" s="85"/>
      <c r="L96" s="85"/>
      <c r="M96" s="105"/>
      <c r="N96" s="87"/>
      <c r="O96" s="227"/>
      <c r="P96" s="106"/>
      <c r="Q96" s="150">
        <f t="shared" si="6"/>
        <v>0</v>
      </c>
      <c r="R96" s="166"/>
      <c r="S96" s="166"/>
      <c r="T96" s="166"/>
      <c r="U96" s="45">
        <f t="shared" ref="U96:U103" si="7">R96*P96</f>
        <v>0</v>
      </c>
      <c r="V96" s="196"/>
      <c r="W96" s="224"/>
      <c r="X96" s="93"/>
      <c r="Y96" s="104"/>
      <c r="Z96" s="217"/>
      <c r="AA96" s="218"/>
      <c r="AB96" s="219"/>
      <c r="AC96" s="218"/>
      <c r="AD96" s="220"/>
      <c r="AE96" s="221"/>
      <c r="AF96" s="104"/>
      <c r="AG96" s="104"/>
      <c r="AH96" s="104"/>
      <c r="AI96" s="217"/>
      <c r="AJ96" s="218"/>
      <c r="AK96" s="219"/>
      <c r="AL96" s="218"/>
      <c r="AM96" s="220"/>
      <c r="AN96" s="221"/>
      <c r="AO96" s="104"/>
      <c r="AP96" s="104"/>
      <c r="AQ96" s="104"/>
      <c r="AR96" s="217"/>
      <c r="AS96" s="218"/>
      <c r="AT96" s="219"/>
      <c r="AU96" s="218"/>
      <c r="AV96" s="220"/>
      <c r="AW96" s="221"/>
      <c r="AX96" s="104"/>
      <c r="AY96" s="104"/>
      <c r="AZ96" s="104"/>
      <c r="BA96" s="217"/>
      <c r="BB96" s="218"/>
      <c r="BC96" s="219"/>
      <c r="BD96" s="218"/>
      <c r="BE96" s="220"/>
      <c r="BF96" s="221"/>
      <c r="BG96" s="104"/>
      <c r="BH96" s="104"/>
      <c r="BI96" s="104"/>
      <c r="BJ96" s="217"/>
      <c r="BK96" s="218"/>
      <c r="BL96" s="219"/>
      <c r="BM96" s="218"/>
      <c r="BN96" s="220"/>
      <c r="BO96" s="221"/>
      <c r="BP96" s="104"/>
      <c r="BQ96" s="104"/>
      <c r="BR96" s="104"/>
      <c r="BS96" s="217"/>
      <c r="BT96" s="218"/>
      <c r="BU96" s="219"/>
      <c r="BV96" s="218"/>
      <c r="BW96" s="220"/>
      <c r="BX96" s="221"/>
      <c r="BY96" s="104"/>
      <c r="BZ96" s="104"/>
      <c r="CA96" s="104"/>
      <c r="CB96" s="217"/>
      <c r="CC96" s="218"/>
      <c r="CD96" s="219"/>
      <c r="CE96" s="218"/>
      <c r="CF96" s="220"/>
      <c r="CG96" s="221"/>
      <c r="CH96" s="104"/>
      <c r="CI96" s="104"/>
      <c r="CJ96" s="104"/>
      <c r="CK96" s="217"/>
      <c r="CL96" s="218"/>
      <c r="CM96" s="219"/>
      <c r="CN96" s="218"/>
      <c r="CO96" s="220"/>
      <c r="CP96" s="221"/>
      <c r="CQ96" s="104"/>
      <c r="CR96" s="104"/>
      <c r="CS96" s="104"/>
      <c r="CT96" s="217"/>
      <c r="CU96" s="218"/>
      <c r="CV96" s="219"/>
      <c r="CW96" s="218"/>
      <c r="CX96" s="220"/>
      <c r="CY96" s="221"/>
      <c r="CZ96" s="104"/>
      <c r="DA96" s="104"/>
      <c r="DB96" s="104"/>
      <c r="DC96" s="217"/>
      <c r="DD96" s="218"/>
      <c r="DE96" s="219"/>
      <c r="DF96" s="218"/>
      <c r="DG96" s="220"/>
      <c r="DH96" s="221"/>
      <c r="DI96" s="104"/>
      <c r="DJ96" s="104"/>
      <c r="DK96" s="104"/>
      <c r="DL96" s="217"/>
      <c r="DM96" s="218"/>
      <c r="DN96" s="219"/>
      <c r="DO96" s="218"/>
      <c r="DP96" s="220"/>
      <c r="DQ96" s="221"/>
      <c r="DR96" s="104"/>
      <c r="DS96" s="104"/>
      <c r="DT96" s="104"/>
      <c r="DU96" s="217"/>
      <c r="DV96" s="218"/>
      <c r="DW96" s="219"/>
      <c r="DX96" s="218"/>
      <c r="DY96" s="220"/>
      <c r="DZ96" s="221"/>
      <c r="EA96" s="104"/>
      <c r="EB96" s="104"/>
      <c r="EC96" s="104"/>
      <c r="ED96" s="217"/>
      <c r="EE96" s="218"/>
      <c r="EF96" s="219"/>
      <c r="EG96" s="218"/>
      <c r="EH96" s="220"/>
      <c r="EI96" s="221"/>
      <c r="EJ96" s="104"/>
      <c r="EK96" s="104"/>
      <c r="EL96" s="104"/>
      <c r="EM96" s="217"/>
      <c r="EN96" s="218"/>
      <c r="EO96" s="219"/>
      <c r="EP96" s="218"/>
      <c r="EQ96" s="220"/>
      <c r="ER96" s="221"/>
      <c r="ES96" s="104"/>
      <c r="ET96" s="104"/>
      <c r="EU96" s="104"/>
      <c r="EV96" s="217"/>
      <c r="EW96" s="218"/>
      <c r="EX96" s="219"/>
      <c r="EY96" s="218"/>
      <c r="EZ96" s="220"/>
      <c r="FA96" s="221"/>
      <c r="FB96" s="104"/>
      <c r="FC96" s="104"/>
      <c r="FD96" s="104"/>
      <c r="FE96" s="217"/>
      <c r="FF96" s="218"/>
      <c r="FG96" s="219"/>
      <c r="FH96" s="218"/>
      <c r="FI96" s="220"/>
      <c r="FJ96" s="221"/>
      <c r="FK96" s="104"/>
      <c r="FL96" s="104"/>
      <c r="FM96" s="104"/>
      <c r="FN96" s="217"/>
      <c r="FO96" s="218"/>
      <c r="FP96" s="219"/>
      <c r="FQ96" s="218"/>
      <c r="FR96" s="220"/>
      <c r="FS96" s="221"/>
      <c r="FT96" s="104"/>
      <c r="FU96" s="104"/>
      <c r="FV96" s="104"/>
      <c r="FW96" s="217"/>
      <c r="FX96" s="218"/>
      <c r="FY96" s="219"/>
      <c r="FZ96" s="218"/>
      <c r="GA96" s="220"/>
      <c r="GB96" s="221"/>
      <c r="GC96" s="104"/>
      <c r="GD96" s="104"/>
      <c r="GE96" s="104"/>
      <c r="GF96" s="217"/>
      <c r="GG96" s="218"/>
      <c r="GH96" s="219"/>
      <c r="GI96" s="218"/>
      <c r="GJ96" s="220"/>
      <c r="GK96" s="221"/>
      <c r="GL96" s="104"/>
      <c r="GM96" s="104"/>
      <c r="GN96" s="104"/>
      <c r="GO96" s="217"/>
      <c r="GP96" s="218"/>
      <c r="GQ96" s="219"/>
      <c r="GR96" s="218"/>
      <c r="GS96" s="220"/>
      <c r="GT96" s="221"/>
      <c r="GU96" s="223"/>
      <c r="GV96" s="99"/>
      <c r="GW96" s="222"/>
      <c r="GX96" s="101"/>
      <c r="GY96" s="101"/>
      <c r="GZ96" s="583"/>
      <c r="HA96" s="229"/>
      <c r="HB96" s="116"/>
    </row>
    <row r="97" spans="1:210" x14ac:dyDescent="0.25">
      <c r="A97"/>
      <c r="B97" s="116"/>
      <c r="C97" s="116"/>
      <c r="D97" s="41"/>
      <c r="E97" s="42"/>
      <c r="F97" s="43"/>
      <c r="G97" s="44"/>
      <c r="H97" s="45"/>
      <c r="I97" s="46"/>
      <c r="J97" s="230"/>
      <c r="K97" s="231"/>
      <c r="L97" s="282"/>
      <c r="M97" s="232"/>
      <c r="N97" s="233"/>
      <c r="O97" s="234"/>
      <c r="P97" s="89"/>
      <c r="Q97" s="89"/>
      <c r="R97" s="235"/>
      <c r="S97" s="235"/>
      <c r="T97" s="235"/>
      <c r="U97" s="45">
        <f t="shared" si="7"/>
        <v>0</v>
      </c>
      <c r="V97" s="236"/>
      <c r="W97" s="237"/>
      <c r="X97" s="238"/>
      <c r="Y97" s="239"/>
      <c r="Z97" s="240"/>
      <c r="AA97" s="241"/>
      <c r="AB97" s="242"/>
      <c r="AC97" s="241"/>
      <c r="AD97" s="243"/>
      <c r="AE97" s="244"/>
      <c r="AF97" s="245"/>
      <c r="AG97" s="239"/>
      <c r="AH97" s="246"/>
      <c r="AI97" s="240"/>
      <c r="AJ97" s="241"/>
      <c r="AK97" s="242"/>
      <c r="AL97" s="247"/>
      <c r="AM97" s="243"/>
      <c r="AN97" s="244"/>
      <c r="AO97" s="245"/>
      <c r="AP97" s="239"/>
      <c r="AQ97" s="246"/>
      <c r="AR97" s="240"/>
      <c r="AS97" s="241"/>
      <c r="AT97" s="242"/>
      <c r="AU97" s="241"/>
      <c r="AV97" s="243"/>
      <c r="AW97" s="244"/>
      <c r="AX97" s="245"/>
      <c r="AY97" s="239"/>
      <c r="AZ97" s="246"/>
      <c r="BA97" s="240"/>
      <c r="BB97" s="241"/>
      <c r="BC97" s="242"/>
      <c r="BD97" s="247"/>
      <c r="BE97" s="243"/>
      <c r="BF97" s="244"/>
      <c r="BG97" s="245"/>
      <c r="BH97" s="239"/>
      <c r="BI97" s="246"/>
      <c r="BJ97" s="240"/>
      <c r="BK97" s="241"/>
      <c r="BL97" s="242"/>
      <c r="BM97" s="247"/>
      <c r="BN97" s="243"/>
      <c r="BO97" s="244"/>
      <c r="BP97" s="245"/>
      <c r="BQ97" s="239"/>
      <c r="BR97" s="246"/>
      <c r="BS97" s="240"/>
      <c r="BT97" s="241"/>
      <c r="BU97" s="242"/>
      <c r="BV97" s="241"/>
      <c r="BW97" s="243"/>
      <c r="BX97" s="244"/>
      <c r="BY97" s="245"/>
      <c r="BZ97" s="239"/>
      <c r="CA97" s="246"/>
      <c r="CB97" s="240"/>
      <c r="CC97" s="241"/>
      <c r="CD97" s="242"/>
      <c r="CE97" s="241"/>
      <c r="CF97" s="243"/>
      <c r="CG97" s="244"/>
      <c r="CH97" s="245"/>
      <c r="CI97" s="239"/>
      <c r="CJ97" s="246"/>
      <c r="CK97" s="240"/>
      <c r="CL97" s="241"/>
      <c r="CM97" s="242"/>
      <c r="CN97" s="241"/>
      <c r="CO97" s="243"/>
      <c r="CP97" s="244"/>
      <c r="CQ97" s="245"/>
      <c r="CR97" s="239"/>
      <c r="CS97" s="246"/>
      <c r="CT97" s="240"/>
      <c r="CU97" s="241"/>
      <c r="CV97" s="248"/>
      <c r="CW97" s="247"/>
      <c r="CX97" s="249"/>
      <c r="CY97" s="244"/>
      <c r="CZ97" s="245"/>
      <c r="DA97" s="239"/>
      <c r="DB97" s="246"/>
      <c r="DC97" s="240"/>
      <c r="DD97" s="241"/>
      <c r="DE97" s="242"/>
      <c r="DF97" s="241"/>
      <c r="DG97" s="243"/>
      <c r="DH97" s="244"/>
      <c r="DI97" s="245"/>
      <c r="DJ97" s="239"/>
      <c r="DK97" s="246"/>
      <c r="DL97" s="240"/>
      <c r="DM97" s="241"/>
      <c r="DN97" s="248"/>
      <c r="DO97" s="247"/>
      <c r="DP97" s="249"/>
      <c r="DQ97" s="244"/>
      <c r="DR97" s="245"/>
      <c r="DS97" s="239"/>
      <c r="DT97" s="246"/>
      <c r="DU97" s="240"/>
      <c r="DV97" s="241"/>
      <c r="DW97" s="242"/>
      <c r="DX97" s="241"/>
      <c r="DY97" s="243"/>
      <c r="DZ97" s="244"/>
      <c r="EA97" s="245"/>
      <c r="EB97" s="239"/>
      <c r="EC97" s="246"/>
      <c r="ED97" s="240"/>
      <c r="EE97" s="241"/>
      <c r="EF97" s="248"/>
      <c r="EG97" s="247"/>
      <c r="EH97" s="249"/>
      <c r="EI97" s="244"/>
      <c r="EJ97" s="245"/>
      <c r="EK97" s="239"/>
      <c r="EL97" s="246"/>
      <c r="EM97" s="240"/>
      <c r="EN97" s="241"/>
      <c r="EO97" s="248"/>
      <c r="EP97" s="247"/>
      <c r="EQ97" s="249"/>
      <c r="ER97" s="244"/>
      <c r="ES97" s="245"/>
      <c r="ET97" s="239"/>
      <c r="EU97" s="246"/>
      <c r="EV97" s="240"/>
      <c r="EW97" s="241"/>
      <c r="EX97" s="242"/>
      <c r="EY97" s="241"/>
      <c r="EZ97" s="243"/>
      <c r="FA97" s="244"/>
      <c r="FB97" s="245"/>
      <c r="FC97" s="239"/>
      <c r="FD97" s="246"/>
      <c r="FE97" s="240"/>
      <c r="FF97" s="241"/>
      <c r="FG97" s="242"/>
      <c r="FH97" s="241"/>
      <c r="FI97" s="243"/>
      <c r="FJ97" s="244"/>
      <c r="FK97" s="245"/>
      <c r="FL97" s="239"/>
      <c r="FM97" s="246"/>
      <c r="FN97" s="240"/>
      <c r="FO97" s="241"/>
      <c r="FP97" s="242"/>
      <c r="FQ97" s="241"/>
      <c r="FR97" s="243"/>
      <c r="FS97" s="244"/>
      <c r="FT97" s="245"/>
      <c r="FU97" s="239"/>
      <c r="FV97" s="246"/>
      <c r="FW97" s="240"/>
      <c r="FX97" s="241"/>
      <c r="FY97" s="242"/>
      <c r="FZ97" s="241"/>
      <c r="GA97" s="243"/>
      <c r="GB97" s="244"/>
      <c r="GC97" s="245"/>
      <c r="GD97" s="239"/>
      <c r="GE97" s="246"/>
      <c r="GF97" s="240"/>
      <c r="GG97" s="241"/>
      <c r="GH97" s="242"/>
      <c r="GI97" s="241"/>
      <c r="GJ97" s="243"/>
      <c r="GK97" s="244"/>
      <c r="GL97" s="245"/>
      <c r="GM97" s="239"/>
      <c r="GN97" s="246"/>
      <c r="GO97" s="240"/>
      <c r="GP97" s="241"/>
      <c r="GQ97" s="242"/>
      <c r="GR97" s="241"/>
      <c r="GS97" s="243"/>
      <c r="GT97" s="244"/>
      <c r="GU97" s="250"/>
      <c r="GV97" s="140"/>
      <c r="GW97" s="251"/>
      <c r="GX97" s="82"/>
      <c r="GY97" s="82"/>
      <c r="GZ97" s="584"/>
      <c r="HA97" s="253"/>
      <c r="HB97" s="116"/>
    </row>
    <row r="98" spans="1:210" x14ac:dyDescent="0.25">
      <c r="A98"/>
      <c r="B98" s="116"/>
      <c r="C98" s="116"/>
      <c r="D98" s="41"/>
      <c r="E98" s="42"/>
      <c r="F98" s="43"/>
      <c r="G98" s="44"/>
      <c r="H98" s="45"/>
      <c r="I98" s="46"/>
      <c r="J98" s="230"/>
      <c r="K98" s="231"/>
      <c r="L98" s="282"/>
      <c r="M98" s="232"/>
      <c r="N98" s="233"/>
      <c r="O98" s="254"/>
      <c r="P98" s="89"/>
      <c r="Q98" s="89"/>
      <c r="R98" s="235"/>
      <c r="S98" s="235"/>
      <c r="T98" s="235"/>
      <c r="U98" s="45">
        <f t="shared" si="7"/>
        <v>0</v>
      </c>
      <c r="V98" s="236"/>
      <c r="W98" s="237"/>
      <c r="X98" s="238"/>
      <c r="Y98" s="239"/>
      <c r="Z98" s="240"/>
      <c r="AA98" s="241"/>
      <c r="AB98" s="242"/>
      <c r="AC98" s="241"/>
      <c r="AD98" s="243"/>
      <c r="AE98" s="244"/>
      <c r="AF98" s="245"/>
      <c r="AG98" s="239"/>
      <c r="AH98" s="246"/>
      <c r="AI98" s="240"/>
      <c r="AJ98" s="241"/>
      <c r="AK98" s="242"/>
      <c r="AL98" s="247"/>
      <c r="AM98" s="243"/>
      <c r="AN98" s="244"/>
      <c r="AO98" s="245"/>
      <c r="AP98" s="239"/>
      <c r="AQ98" s="246"/>
      <c r="AR98" s="240"/>
      <c r="AS98" s="241"/>
      <c r="AT98" s="242"/>
      <c r="AU98" s="241"/>
      <c r="AV98" s="243"/>
      <c r="AW98" s="244"/>
      <c r="AX98" s="245"/>
      <c r="AY98" s="239"/>
      <c r="AZ98" s="246"/>
      <c r="BA98" s="240"/>
      <c r="BB98" s="241"/>
      <c r="BC98" s="242"/>
      <c r="BD98" s="247"/>
      <c r="BE98" s="243"/>
      <c r="BF98" s="244"/>
      <c r="BG98" s="245"/>
      <c r="BH98" s="239"/>
      <c r="BI98" s="246"/>
      <c r="BJ98" s="240"/>
      <c r="BK98" s="241"/>
      <c r="BL98" s="242"/>
      <c r="BM98" s="247"/>
      <c r="BN98" s="243"/>
      <c r="BO98" s="244"/>
      <c r="BP98" s="245"/>
      <c r="BQ98" s="239"/>
      <c r="BR98" s="246"/>
      <c r="BS98" s="240"/>
      <c r="BT98" s="241"/>
      <c r="BU98" s="242"/>
      <c r="BV98" s="241"/>
      <c r="BW98" s="243"/>
      <c r="BX98" s="244"/>
      <c r="BY98" s="245"/>
      <c r="BZ98" s="239"/>
      <c r="CA98" s="246"/>
      <c r="CB98" s="240"/>
      <c r="CC98" s="241"/>
      <c r="CD98" s="242"/>
      <c r="CE98" s="241"/>
      <c r="CF98" s="243"/>
      <c r="CG98" s="244"/>
      <c r="CH98" s="245"/>
      <c r="CI98" s="239"/>
      <c r="CJ98" s="246"/>
      <c r="CK98" s="240"/>
      <c r="CL98" s="241"/>
      <c r="CM98" s="242"/>
      <c r="CN98" s="241"/>
      <c r="CO98" s="243"/>
      <c r="CP98" s="244"/>
      <c r="CQ98" s="245"/>
      <c r="CR98" s="239"/>
      <c r="CS98" s="246"/>
      <c r="CT98" s="240"/>
      <c r="CU98" s="241"/>
      <c r="CV98" s="248"/>
      <c r="CW98" s="247"/>
      <c r="CX98" s="249"/>
      <c r="CY98" s="244"/>
      <c r="CZ98" s="245"/>
      <c r="DA98" s="239"/>
      <c r="DB98" s="246"/>
      <c r="DC98" s="240"/>
      <c r="DD98" s="241"/>
      <c r="DE98" s="242"/>
      <c r="DF98" s="241"/>
      <c r="DG98" s="243"/>
      <c r="DH98" s="244"/>
      <c r="DI98" s="245"/>
      <c r="DJ98" s="239"/>
      <c r="DK98" s="246"/>
      <c r="DL98" s="240"/>
      <c r="DM98" s="241"/>
      <c r="DN98" s="248"/>
      <c r="DO98" s="247"/>
      <c r="DP98" s="249"/>
      <c r="DQ98" s="244"/>
      <c r="DR98" s="245"/>
      <c r="DS98" s="239"/>
      <c r="DT98" s="246"/>
      <c r="DU98" s="240"/>
      <c r="DV98" s="241"/>
      <c r="DW98" s="242"/>
      <c r="DX98" s="241"/>
      <c r="DY98" s="243"/>
      <c r="DZ98" s="244"/>
      <c r="EA98" s="245"/>
      <c r="EB98" s="239"/>
      <c r="EC98" s="246"/>
      <c r="ED98" s="240"/>
      <c r="EE98" s="241"/>
      <c r="EF98" s="248"/>
      <c r="EG98" s="247"/>
      <c r="EH98" s="249"/>
      <c r="EI98" s="244"/>
      <c r="EJ98" s="245"/>
      <c r="EK98" s="239"/>
      <c r="EL98" s="246"/>
      <c r="EM98" s="240"/>
      <c r="EN98" s="241"/>
      <c r="EO98" s="248"/>
      <c r="EP98" s="247"/>
      <c r="EQ98" s="249"/>
      <c r="ER98" s="244"/>
      <c r="ES98" s="245"/>
      <c r="ET98" s="239"/>
      <c r="EU98" s="246"/>
      <c r="EV98" s="240"/>
      <c r="EW98" s="241"/>
      <c r="EX98" s="242"/>
      <c r="EY98" s="241"/>
      <c r="EZ98" s="243"/>
      <c r="FA98" s="244"/>
      <c r="FB98" s="245"/>
      <c r="FC98" s="239"/>
      <c r="FD98" s="246"/>
      <c r="FE98" s="240"/>
      <c r="FF98" s="241"/>
      <c r="FG98" s="242"/>
      <c r="FH98" s="241"/>
      <c r="FI98" s="243"/>
      <c r="FJ98" s="244"/>
      <c r="FK98" s="245"/>
      <c r="FL98" s="239"/>
      <c r="FM98" s="246"/>
      <c r="FN98" s="240"/>
      <c r="FO98" s="241"/>
      <c r="FP98" s="242"/>
      <c r="FQ98" s="241"/>
      <c r="FR98" s="243"/>
      <c r="FS98" s="244"/>
      <c r="FT98" s="245"/>
      <c r="FU98" s="239"/>
      <c r="FV98" s="246"/>
      <c r="FW98" s="240"/>
      <c r="FX98" s="241"/>
      <c r="FY98" s="242"/>
      <c r="FZ98" s="241"/>
      <c r="GA98" s="243"/>
      <c r="GB98" s="244"/>
      <c r="GC98" s="245"/>
      <c r="GD98" s="239"/>
      <c r="GE98" s="246"/>
      <c r="GF98" s="240"/>
      <c r="GG98" s="241"/>
      <c r="GH98" s="242"/>
      <c r="GI98" s="241"/>
      <c r="GJ98" s="243"/>
      <c r="GK98" s="244"/>
      <c r="GL98" s="245"/>
      <c r="GM98" s="239"/>
      <c r="GN98" s="246"/>
      <c r="GO98" s="240"/>
      <c r="GP98" s="241"/>
      <c r="GQ98" s="242"/>
      <c r="GR98" s="241"/>
      <c r="GS98" s="243"/>
      <c r="GT98" s="244"/>
      <c r="GU98" s="250"/>
      <c r="GV98" s="140"/>
      <c r="GW98" s="251"/>
      <c r="GX98" s="82"/>
      <c r="GY98" s="82"/>
      <c r="GZ98" s="584"/>
      <c r="HA98" s="253"/>
    </row>
    <row r="99" spans="1:210" ht="16.5" thickBot="1" x14ac:dyDescent="0.3">
      <c r="A99"/>
      <c r="B99" s="116"/>
      <c r="C99" s="116"/>
      <c r="D99" s="41"/>
      <c r="E99" s="42"/>
      <c r="F99" s="43"/>
      <c r="G99" s="44"/>
      <c r="H99" s="45"/>
      <c r="I99" s="46"/>
      <c r="J99" s="230"/>
      <c r="K99" s="231"/>
      <c r="L99" s="282"/>
      <c r="M99" s="232"/>
      <c r="N99" s="233"/>
      <c r="O99" s="254"/>
      <c r="P99" s="255"/>
      <c r="Q99" s="89"/>
      <c r="R99" s="235"/>
      <c r="S99" s="235"/>
      <c r="T99" s="235"/>
      <c r="U99" s="45">
        <f t="shared" si="7"/>
        <v>0</v>
      </c>
      <c r="V99" s="236"/>
      <c r="W99" s="237"/>
      <c r="X99" s="238"/>
      <c r="Y99" s="239"/>
      <c r="Z99" s="240"/>
      <c r="AA99" s="241"/>
      <c r="AB99" s="242"/>
      <c r="AC99" s="241"/>
      <c r="AD99" s="243"/>
      <c r="AE99" s="244"/>
      <c r="AF99" s="245"/>
      <c r="AG99" s="239"/>
      <c r="AH99" s="246"/>
      <c r="AI99" s="240"/>
      <c r="AJ99" s="241"/>
      <c r="AK99" s="242"/>
      <c r="AL99" s="247"/>
      <c r="AM99" s="243"/>
      <c r="AN99" s="244"/>
      <c r="AO99" s="245"/>
      <c r="AP99" s="239"/>
      <c r="AQ99" s="246"/>
      <c r="AR99" s="240"/>
      <c r="AS99" s="241"/>
      <c r="AT99" s="242"/>
      <c r="AU99" s="241"/>
      <c r="AV99" s="243"/>
      <c r="AW99" s="244"/>
      <c r="AX99" s="245"/>
      <c r="AY99" s="239"/>
      <c r="AZ99" s="246"/>
      <c r="BA99" s="240"/>
      <c r="BB99" s="241"/>
      <c r="BC99" s="242"/>
      <c r="BD99" s="247"/>
      <c r="BE99" s="243"/>
      <c r="BF99" s="244"/>
      <c r="BG99" s="245"/>
      <c r="BH99" s="239"/>
      <c r="BI99" s="246"/>
      <c r="BJ99" s="240"/>
      <c r="BK99" s="241"/>
      <c r="BL99" s="242"/>
      <c r="BM99" s="247"/>
      <c r="BN99" s="243"/>
      <c r="BO99" s="244"/>
      <c r="BP99" s="245"/>
      <c r="BQ99" s="239"/>
      <c r="BR99" s="246"/>
      <c r="BS99" s="240"/>
      <c r="BT99" s="241"/>
      <c r="BU99" s="242"/>
      <c r="BV99" s="241"/>
      <c r="BW99" s="243"/>
      <c r="BX99" s="244"/>
      <c r="BY99" s="245"/>
      <c r="BZ99" s="239"/>
      <c r="CA99" s="246"/>
      <c r="CB99" s="240"/>
      <c r="CC99" s="241"/>
      <c r="CD99" s="242"/>
      <c r="CE99" s="241"/>
      <c r="CF99" s="243"/>
      <c r="CG99" s="244"/>
      <c r="CH99" s="245"/>
      <c r="CI99" s="239"/>
      <c r="CJ99" s="246"/>
      <c r="CK99" s="240"/>
      <c r="CL99" s="241"/>
      <c r="CM99" s="242"/>
      <c r="CN99" s="241"/>
      <c r="CO99" s="243"/>
      <c r="CP99" s="244"/>
      <c r="CQ99" s="245"/>
      <c r="CR99" s="239"/>
      <c r="CS99" s="246"/>
      <c r="CT99" s="240"/>
      <c r="CU99" s="241"/>
      <c r="CV99" s="248"/>
      <c r="CW99" s="247"/>
      <c r="CX99" s="249"/>
      <c r="CY99" s="244"/>
      <c r="CZ99" s="245"/>
      <c r="DA99" s="239"/>
      <c r="DB99" s="246"/>
      <c r="DC99" s="240"/>
      <c r="DD99" s="241"/>
      <c r="DE99" s="242"/>
      <c r="DF99" s="241"/>
      <c r="DG99" s="243"/>
      <c r="DH99" s="244"/>
      <c r="DI99" s="245"/>
      <c r="DJ99" s="239"/>
      <c r="DK99" s="246"/>
      <c r="DL99" s="240"/>
      <c r="DM99" s="241"/>
      <c r="DN99" s="248"/>
      <c r="DO99" s="247"/>
      <c r="DP99" s="249"/>
      <c r="DQ99" s="244"/>
      <c r="DR99" s="245"/>
      <c r="DS99" s="239"/>
      <c r="DT99" s="246"/>
      <c r="DU99" s="240"/>
      <c r="DV99" s="241"/>
      <c r="DW99" s="242"/>
      <c r="DX99" s="241"/>
      <c r="DY99" s="243"/>
      <c r="DZ99" s="244"/>
      <c r="EA99" s="245"/>
      <c r="EB99" s="239"/>
      <c r="EC99" s="246"/>
      <c r="ED99" s="240"/>
      <c r="EE99" s="241"/>
      <c r="EF99" s="248"/>
      <c r="EG99" s="247"/>
      <c r="EH99" s="249"/>
      <c r="EI99" s="244"/>
      <c r="EJ99" s="245"/>
      <c r="EK99" s="239"/>
      <c r="EL99" s="246"/>
      <c r="EM99" s="240"/>
      <c r="EN99" s="241"/>
      <c r="EO99" s="248"/>
      <c r="EP99" s="247"/>
      <c r="EQ99" s="249"/>
      <c r="ER99" s="244"/>
      <c r="ES99" s="245"/>
      <c r="ET99" s="239"/>
      <c r="EU99" s="246"/>
      <c r="EV99" s="240"/>
      <c r="EW99" s="241"/>
      <c r="EX99" s="242"/>
      <c r="EY99" s="241"/>
      <c r="EZ99" s="243"/>
      <c r="FA99" s="244"/>
      <c r="FB99" s="245"/>
      <c r="FC99" s="239"/>
      <c r="FD99" s="246"/>
      <c r="FE99" s="240"/>
      <c r="FF99" s="241"/>
      <c r="FG99" s="242"/>
      <c r="FH99" s="241"/>
      <c r="FI99" s="243"/>
      <c r="FJ99" s="244"/>
      <c r="FK99" s="245"/>
      <c r="FL99" s="239"/>
      <c r="FM99" s="246"/>
      <c r="FN99" s="240"/>
      <c r="FO99" s="241"/>
      <c r="FP99" s="242"/>
      <c r="FQ99" s="241"/>
      <c r="FR99" s="243"/>
      <c r="FS99" s="244"/>
      <c r="FT99" s="245"/>
      <c r="FU99" s="239"/>
      <c r="FV99" s="246"/>
      <c r="FW99" s="240"/>
      <c r="FX99" s="241"/>
      <c r="FY99" s="242"/>
      <c r="FZ99" s="241"/>
      <c r="GA99" s="243"/>
      <c r="GB99" s="244"/>
      <c r="GC99" s="245"/>
      <c r="GD99" s="239"/>
      <c r="GE99" s="246"/>
      <c r="GF99" s="240"/>
      <c r="GG99" s="241"/>
      <c r="GH99" s="242"/>
      <c r="GI99" s="241"/>
      <c r="GJ99" s="243"/>
      <c r="GK99" s="244"/>
      <c r="GL99" s="245"/>
      <c r="GM99" s="239"/>
      <c r="GN99" s="246"/>
      <c r="GO99" s="240"/>
      <c r="GP99" s="241"/>
      <c r="GQ99" s="242"/>
      <c r="GR99" s="241"/>
      <c r="GS99" s="243"/>
      <c r="GT99" s="244"/>
      <c r="GU99" s="250"/>
      <c r="GV99" s="140"/>
      <c r="GW99" s="256"/>
      <c r="GX99" s="37"/>
      <c r="GY99" s="37"/>
      <c r="GZ99" s="580"/>
      <c r="HA99" s="39"/>
    </row>
    <row r="100" spans="1:210" ht="20.25" thickTop="1" thickBot="1" x14ac:dyDescent="0.35">
      <c r="A100"/>
      <c r="B100" s="116"/>
      <c r="C100" s="116"/>
      <c r="D100" s="41"/>
      <c r="E100" s="42"/>
      <c r="F100" s="43"/>
      <c r="G100" s="44"/>
      <c r="H100" s="45"/>
      <c r="I100" s="46"/>
      <c r="J100" s="230"/>
      <c r="K100" s="231"/>
      <c r="L100" s="282"/>
      <c r="M100" s="232"/>
      <c r="N100" s="835" t="s">
        <v>34</v>
      </c>
      <c r="O100" s="836"/>
      <c r="P100" s="837">
        <f>SUM(P12:P99)</f>
        <v>490774.1</v>
      </c>
      <c r="Q100" s="257"/>
      <c r="R100" s="235"/>
      <c r="S100" s="258"/>
      <c r="T100" s="235"/>
      <c r="U100" s="45">
        <f t="shared" si="7"/>
        <v>0</v>
      </c>
      <c r="V100" s="236"/>
      <c r="W100" s="237"/>
      <c r="X100" s="238"/>
      <c r="Y100" s="259"/>
      <c r="Z100" s="260"/>
      <c r="AA100" s="261"/>
      <c r="AB100" s="262"/>
      <c r="AC100" s="261"/>
      <c r="AD100" s="263"/>
      <c r="AE100" s="264"/>
      <c r="AF100" s="265"/>
      <c r="AG100" s="259"/>
      <c r="AH100" s="266"/>
      <c r="AI100" s="260"/>
      <c r="AJ100" s="261"/>
      <c r="AK100" s="262"/>
      <c r="AL100" s="267"/>
      <c r="AM100" s="263"/>
      <c r="AN100" s="264"/>
      <c r="AO100" s="265"/>
      <c r="AP100" s="259"/>
      <c r="AQ100" s="266"/>
      <c r="AR100" s="260"/>
      <c r="AS100" s="261"/>
      <c r="AT100" s="262"/>
      <c r="AU100" s="261"/>
      <c r="AV100" s="263"/>
      <c r="AW100" s="264"/>
      <c r="AX100" s="265"/>
      <c r="AY100" s="259"/>
      <c r="AZ100" s="266"/>
      <c r="BA100" s="260"/>
      <c r="BB100" s="261"/>
      <c r="BC100" s="262"/>
      <c r="BD100" s="267"/>
      <c r="BE100" s="263"/>
      <c r="BF100" s="264"/>
      <c r="BG100" s="265"/>
      <c r="BH100" s="259"/>
      <c r="BI100" s="266"/>
      <c r="BJ100" s="260"/>
      <c r="BK100" s="261"/>
      <c r="BL100" s="262"/>
      <c r="BM100" s="267"/>
      <c r="BN100" s="263"/>
      <c r="BO100" s="264"/>
      <c r="BP100" s="265"/>
      <c r="BQ100" s="259"/>
      <c r="BR100" s="266"/>
      <c r="BS100" s="260"/>
      <c r="BT100" s="261"/>
      <c r="BU100" s="262"/>
      <c r="BV100" s="261"/>
      <c r="BW100" s="263"/>
      <c r="BX100" s="264"/>
      <c r="BY100" s="265"/>
      <c r="BZ100" s="259"/>
      <c r="CA100" s="266"/>
      <c r="CB100" s="260"/>
      <c r="CC100" s="261"/>
      <c r="CD100" s="262"/>
      <c r="CE100" s="261"/>
      <c r="CF100" s="263"/>
      <c r="CG100" s="264"/>
      <c r="CH100" s="265"/>
      <c r="CI100" s="259"/>
      <c r="CJ100" s="266"/>
      <c r="CK100" s="260"/>
      <c r="CL100" s="261"/>
      <c r="CM100" s="262"/>
      <c r="CN100" s="261"/>
      <c r="CO100" s="263"/>
      <c r="CP100" s="264"/>
      <c r="CQ100" s="265"/>
      <c r="CR100" s="259"/>
      <c r="CS100" s="266"/>
      <c r="CT100" s="260"/>
      <c r="CU100" s="261"/>
      <c r="CV100" s="268"/>
      <c r="CW100" s="267"/>
      <c r="CX100" s="269"/>
      <c r="CY100" s="264"/>
      <c r="CZ100" s="265"/>
      <c r="DA100" s="259"/>
      <c r="DB100" s="266"/>
      <c r="DC100" s="260"/>
      <c r="DD100" s="261"/>
      <c r="DE100" s="262"/>
      <c r="DF100" s="261"/>
      <c r="DG100" s="263"/>
      <c r="DH100" s="264"/>
      <c r="DI100" s="265"/>
      <c r="DJ100" s="259"/>
      <c r="DK100" s="266"/>
      <c r="DL100" s="260"/>
      <c r="DM100" s="261"/>
      <c r="DN100" s="268"/>
      <c r="DO100" s="267"/>
      <c r="DP100" s="269"/>
      <c r="DQ100" s="264"/>
      <c r="DR100" s="265"/>
      <c r="DS100" s="259"/>
      <c r="DT100" s="266"/>
      <c r="DU100" s="260"/>
      <c r="DV100" s="261"/>
      <c r="DW100" s="262"/>
      <c r="DX100" s="261"/>
      <c r="DY100" s="263"/>
      <c r="DZ100" s="264"/>
      <c r="EA100" s="265"/>
      <c r="EB100" s="259"/>
      <c r="EC100" s="266"/>
      <c r="ED100" s="260"/>
      <c r="EE100" s="261"/>
      <c r="EF100" s="268"/>
      <c r="EG100" s="267"/>
      <c r="EH100" s="269"/>
      <c r="EI100" s="264"/>
      <c r="EJ100" s="265"/>
      <c r="EK100" s="259"/>
      <c r="EL100" s="266"/>
      <c r="EM100" s="260"/>
      <c r="EN100" s="261"/>
      <c r="EO100" s="268"/>
      <c r="EP100" s="267"/>
      <c r="EQ100" s="269"/>
      <c r="ER100" s="264"/>
      <c r="ES100" s="265"/>
      <c r="ET100" s="259"/>
      <c r="EU100" s="266"/>
      <c r="EV100" s="260"/>
      <c r="EW100" s="261"/>
      <c r="EX100" s="262"/>
      <c r="EY100" s="261"/>
      <c r="EZ100" s="263"/>
      <c r="FA100" s="264"/>
      <c r="FB100" s="265"/>
      <c r="FC100" s="259"/>
      <c r="FD100" s="266"/>
      <c r="FE100" s="260"/>
      <c r="FF100" s="261"/>
      <c r="FG100" s="262"/>
      <c r="FH100" s="261"/>
      <c r="FI100" s="263"/>
      <c r="FJ100" s="264"/>
      <c r="FK100" s="265"/>
      <c r="FL100" s="259"/>
      <c r="FM100" s="266"/>
      <c r="FN100" s="260"/>
      <c r="FO100" s="261"/>
      <c r="FP100" s="262"/>
      <c r="FQ100" s="261"/>
      <c r="FR100" s="263"/>
      <c r="FS100" s="264"/>
      <c r="FT100" s="265"/>
      <c r="FU100" s="259"/>
      <c r="FV100" s="266"/>
      <c r="FW100" s="260"/>
      <c r="FX100" s="261"/>
      <c r="FY100" s="262"/>
      <c r="FZ100" s="261"/>
      <c r="GA100" s="263"/>
      <c r="GB100" s="264"/>
      <c r="GC100" s="265"/>
      <c r="GD100" s="259"/>
      <c r="GE100" s="266"/>
      <c r="GF100" s="260"/>
      <c r="GG100" s="261"/>
      <c r="GH100" s="262"/>
      <c r="GI100" s="261"/>
      <c r="GJ100" s="263"/>
      <c r="GK100" s="264"/>
      <c r="GL100" s="265"/>
      <c r="GM100" s="259"/>
      <c r="GN100" s="266"/>
      <c r="GO100" s="260"/>
      <c r="GP100" s="261"/>
      <c r="GQ100" s="262"/>
      <c r="GR100" s="261"/>
      <c r="GS100" s="263"/>
      <c r="GT100" s="264"/>
      <c r="GU100" s="250"/>
      <c r="GV100" s="140"/>
      <c r="GW100" s="270"/>
      <c r="GX100" s="271"/>
      <c r="GY100" s="271"/>
      <c r="GZ100" s="585"/>
      <c r="HA100" s="39"/>
    </row>
    <row r="101" spans="1:210" ht="19.5" thickBot="1" x14ac:dyDescent="0.3">
      <c r="A101"/>
      <c r="B101" s="116"/>
      <c r="C101" s="116"/>
      <c r="D101" s="41"/>
      <c r="E101" s="42"/>
      <c r="F101" s="43"/>
      <c r="G101" s="44"/>
      <c r="H101" s="45"/>
      <c r="I101" s="46"/>
      <c r="J101" s="273"/>
      <c r="K101" s="231"/>
      <c r="L101" s="282"/>
      <c r="M101" s="232"/>
      <c r="N101" s="233"/>
      <c r="O101" s="254"/>
      <c r="P101" s="838"/>
      <c r="Q101" s="257"/>
      <c r="R101" s="235"/>
      <c r="S101" s="258"/>
      <c r="T101" s="235"/>
      <c r="U101" s="274">
        <f t="shared" si="7"/>
        <v>0</v>
      </c>
      <c r="V101" s="236"/>
      <c r="W101" s="237"/>
      <c r="X101" s="238"/>
      <c r="Y101" s="259"/>
      <c r="Z101" s="260"/>
      <c r="AA101" s="261"/>
      <c r="AB101" s="262"/>
      <c r="AC101" s="261"/>
      <c r="AD101" s="263"/>
      <c r="AE101" s="264"/>
      <c r="AF101" s="265"/>
      <c r="AG101" s="259"/>
      <c r="AH101" s="266"/>
      <c r="AI101" s="260"/>
      <c r="AJ101" s="261"/>
      <c r="AK101" s="262"/>
      <c r="AL101" s="267"/>
      <c r="AM101" s="263"/>
      <c r="AN101" s="264"/>
      <c r="AO101" s="265"/>
      <c r="AP101" s="259"/>
      <c r="AQ101" s="266"/>
      <c r="AR101" s="260"/>
      <c r="AS101" s="261"/>
      <c r="AT101" s="262"/>
      <c r="AU101" s="261"/>
      <c r="AV101" s="263"/>
      <c r="AW101" s="264"/>
      <c r="AX101" s="265"/>
      <c r="AY101" s="259"/>
      <c r="AZ101" s="266"/>
      <c r="BA101" s="260"/>
      <c r="BB101" s="261"/>
      <c r="BC101" s="262"/>
      <c r="BD101" s="267"/>
      <c r="BE101" s="263"/>
      <c r="BF101" s="264"/>
      <c r="BG101" s="265"/>
      <c r="BH101" s="259"/>
      <c r="BI101" s="266"/>
      <c r="BJ101" s="260"/>
      <c r="BK101" s="261"/>
      <c r="BL101" s="262"/>
      <c r="BM101" s="267"/>
      <c r="BN101" s="263"/>
      <c r="BO101" s="264"/>
      <c r="BP101" s="265"/>
      <c r="BQ101" s="259"/>
      <c r="BR101" s="266"/>
      <c r="BS101" s="260"/>
      <c r="BT101" s="261"/>
      <c r="BU101" s="262"/>
      <c r="BV101" s="261"/>
      <c r="BW101" s="263"/>
      <c r="BX101" s="264"/>
      <c r="BY101" s="265"/>
      <c r="BZ101" s="259"/>
      <c r="CA101" s="266"/>
      <c r="CB101" s="260"/>
      <c r="CC101" s="261"/>
      <c r="CD101" s="262"/>
      <c r="CE101" s="261"/>
      <c r="CF101" s="263"/>
      <c r="CG101" s="264"/>
      <c r="CH101" s="265"/>
      <c r="CI101" s="259"/>
      <c r="CJ101" s="266"/>
      <c r="CK101" s="260"/>
      <c r="CL101" s="261"/>
      <c r="CM101" s="262"/>
      <c r="CN101" s="261"/>
      <c r="CO101" s="263"/>
      <c r="CP101" s="264"/>
      <c r="CQ101" s="265"/>
      <c r="CR101" s="259"/>
      <c r="CS101" s="266"/>
      <c r="CT101" s="260"/>
      <c r="CU101" s="261"/>
      <c r="CV101" s="268"/>
      <c r="CW101" s="267"/>
      <c r="CX101" s="269"/>
      <c r="CY101" s="264"/>
      <c r="CZ101" s="265"/>
      <c r="DA101" s="259"/>
      <c r="DB101" s="266"/>
      <c r="DC101" s="260"/>
      <c r="DD101" s="261"/>
      <c r="DE101" s="262"/>
      <c r="DF101" s="261"/>
      <c r="DG101" s="263"/>
      <c r="DH101" s="264"/>
      <c r="DI101" s="265"/>
      <c r="DJ101" s="259"/>
      <c r="DK101" s="266"/>
      <c r="DL101" s="260"/>
      <c r="DM101" s="261"/>
      <c r="DN101" s="268"/>
      <c r="DO101" s="267"/>
      <c r="DP101" s="269"/>
      <c r="DQ101" s="264"/>
      <c r="DR101" s="265"/>
      <c r="DS101" s="259"/>
      <c r="DT101" s="266"/>
      <c r="DU101" s="260"/>
      <c r="DV101" s="261"/>
      <c r="DW101" s="262"/>
      <c r="DX101" s="261"/>
      <c r="DY101" s="263"/>
      <c r="DZ101" s="264"/>
      <c r="EA101" s="265"/>
      <c r="EB101" s="259"/>
      <c r="EC101" s="266"/>
      <c r="ED101" s="260"/>
      <c r="EE101" s="261"/>
      <c r="EF101" s="268"/>
      <c r="EG101" s="267"/>
      <c r="EH101" s="269"/>
      <c r="EI101" s="264"/>
      <c r="EJ101" s="265"/>
      <c r="EK101" s="259"/>
      <c r="EL101" s="266"/>
      <c r="EM101" s="260"/>
      <c r="EN101" s="261"/>
      <c r="EO101" s="268"/>
      <c r="EP101" s="267"/>
      <c r="EQ101" s="269"/>
      <c r="ER101" s="264"/>
      <c r="ES101" s="265"/>
      <c r="ET101" s="259"/>
      <c r="EU101" s="266"/>
      <c r="EV101" s="260"/>
      <c r="EW101" s="261"/>
      <c r="EX101" s="262"/>
      <c r="EY101" s="261"/>
      <c r="EZ101" s="263"/>
      <c r="FA101" s="264"/>
      <c r="FB101" s="265"/>
      <c r="FC101" s="259"/>
      <c r="FD101" s="266"/>
      <c r="FE101" s="260"/>
      <c r="FF101" s="261"/>
      <c r="FG101" s="262"/>
      <c r="FH101" s="261"/>
      <c r="FI101" s="263"/>
      <c r="FJ101" s="264"/>
      <c r="FK101" s="265"/>
      <c r="FL101" s="259"/>
      <c r="FM101" s="266"/>
      <c r="FN101" s="260"/>
      <c r="FO101" s="261"/>
      <c r="FP101" s="262"/>
      <c r="FQ101" s="261"/>
      <c r="FR101" s="263"/>
      <c r="FS101" s="264"/>
      <c r="FT101" s="265"/>
      <c r="FU101" s="259"/>
      <c r="FV101" s="266"/>
      <c r="FW101" s="260"/>
      <c r="FX101" s="261"/>
      <c r="FY101" s="262"/>
      <c r="FZ101" s="261"/>
      <c r="GA101" s="263"/>
      <c r="GB101" s="264"/>
      <c r="GC101" s="265"/>
      <c r="GD101" s="259"/>
      <c r="GE101" s="266"/>
      <c r="GF101" s="260"/>
      <c r="GG101" s="261"/>
      <c r="GH101" s="262"/>
      <c r="GI101" s="261"/>
      <c r="GJ101" s="263"/>
      <c r="GK101" s="264"/>
      <c r="GL101" s="265"/>
      <c r="GM101" s="259"/>
      <c r="GN101" s="266"/>
      <c r="GO101" s="260"/>
      <c r="GP101" s="261"/>
      <c r="GQ101" s="262"/>
      <c r="GR101" s="261"/>
      <c r="GS101" s="263"/>
      <c r="GT101" s="264"/>
      <c r="GU101" s="250"/>
      <c r="GV101" s="140"/>
      <c r="GW101" s="270"/>
      <c r="GX101" s="271"/>
      <c r="GY101" s="271"/>
      <c r="GZ101" s="585"/>
      <c r="HA101" s="39"/>
    </row>
    <row r="102" spans="1:210" ht="16.5" thickTop="1" x14ac:dyDescent="0.25">
      <c r="A102"/>
      <c r="B102" s="116"/>
      <c r="C102" s="116"/>
      <c r="D102" s="41"/>
      <c r="E102" s="42"/>
      <c r="F102" s="43"/>
      <c r="G102" s="44"/>
      <c r="H102" s="45"/>
      <c r="I102" s="46"/>
      <c r="J102" s="230"/>
      <c r="K102" s="231"/>
      <c r="L102" s="282"/>
      <c r="M102" s="232"/>
      <c r="N102" s="233"/>
      <c r="O102" s="254"/>
      <c r="P102" s="275"/>
      <c r="Q102" s="275"/>
      <c r="R102" s="235"/>
      <c r="S102" s="235"/>
      <c r="T102" s="235"/>
      <c r="U102" s="274">
        <f t="shared" si="7"/>
        <v>0</v>
      </c>
      <c r="V102" s="236"/>
      <c r="W102" s="237"/>
      <c r="X102" s="238"/>
      <c r="Y102" s="259"/>
      <c r="Z102" s="260"/>
      <c r="AA102" s="261"/>
      <c r="AB102" s="262"/>
      <c r="AC102" s="261"/>
      <c r="AD102" s="263"/>
      <c r="AE102" s="264"/>
      <c r="AF102" s="265"/>
      <c r="AG102" s="259"/>
      <c r="AH102" s="266"/>
      <c r="AI102" s="260"/>
      <c r="AJ102" s="261"/>
      <c r="AK102" s="262"/>
      <c r="AL102" s="267"/>
      <c r="AM102" s="263"/>
      <c r="AN102" s="264"/>
      <c r="AO102" s="265"/>
      <c r="AP102" s="259"/>
      <c r="AQ102" s="266"/>
      <c r="AR102" s="260"/>
      <c r="AS102" s="261"/>
      <c r="AT102" s="262"/>
      <c r="AU102" s="261"/>
      <c r="AV102" s="263"/>
      <c r="AW102" s="264"/>
      <c r="AX102" s="265"/>
      <c r="AY102" s="259"/>
      <c r="AZ102" s="266"/>
      <c r="BA102" s="260"/>
      <c r="BB102" s="261"/>
      <c r="BC102" s="262"/>
      <c r="BD102" s="267"/>
      <c r="BE102" s="263"/>
      <c r="BF102" s="264"/>
      <c r="BG102" s="265"/>
      <c r="BH102" s="259"/>
      <c r="BI102" s="266"/>
      <c r="BJ102" s="260"/>
      <c r="BK102" s="261"/>
      <c r="BL102" s="262"/>
      <c r="BM102" s="267"/>
      <c r="BN102" s="263"/>
      <c r="BO102" s="264"/>
      <c r="BP102" s="265"/>
      <c r="BQ102" s="259"/>
      <c r="BR102" s="266"/>
      <c r="BS102" s="260"/>
      <c r="BT102" s="261"/>
      <c r="BU102" s="262"/>
      <c r="BV102" s="261"/>
      <c r="BW102" s="263"/>
      <c r="BX102" s="264"/>
      <c r="BY102" s="265"/>
      <c r="BZ102" s="259"/>
      <c r="CA102" s="266"/>
      <c r="CB102" s="260"/>
      <c r="CC102" s="261"/>
      <c r="CD102" s="262"/>
      <c r="CE102" s="261"/>
      <c r="CF102" s="263"/>
      <c r="CG102" s="264"/>
      <c r="CH102" s="265"/>
      <c r="CI102" s="259"/>
      <c r="CJ102" s="266"/>
      <c r="CK102" s="260"/>
      <c r="CL102" s="261"/>
      <c r="CM102" s="262"/>
      <c r="CN102" s="261"/>
      <c r="CO102" s="263"/>
      <c r="CP102" s="264"/>
      <c r="CQ102" s="265"/>
      <c r="CR102" s="259"/>
      <c r="CS102" s="266"/>
      <c r="CT102" s="260"/>
      <c r="CU102" s="261"/>
      <c r="CV102" s="268"/>
      <c r="CW102" s="267"/>
      <c r="CX102" s="269"/>
      <c r="CY102" s="264"/>
      <c r="CZ102" s="265"/>
      <c r="DA102" s="259"/>
      <c r="DB102" s="266"/>
      <c r="DC102" s="260"/>
      <c r="DD102" s="261"/>
      <c r="DE102" s="262"/>
      <c r="DF102" s="261"/>
      <c r="DG102" s="263"/>
      <c r="DH102" s="264"/>
      <c r="DI102" s="265"/>
      <c r="DJ102" s="259"/>
      <c r="DK102" s="266"/>
      <c r="DL102" s="260"/>
      <c r="DM102" s="261"/>
      <c r="DN102" s="268"/>
      <c r="DO102" s="267"/>
      <c r="DP102" s="269"/>
      <c r="DQ102" s="264"/>
      <c r="DR102" s="265"/>
      <c r="DS102" s="259"/>
      <c r="DT102" s="266"/>
      <c r="DU102" s="260"/>
      <c r="DV102" s="261"/>
      <c r="DW102" s="262"/>
      <c r="DX102" s="261"/>
      <c r="DY102" s="263"/>
      <c r="DZ102" s="264"/>
      <c r="EA102" s="265"/>
      <c r="EB102" s="259"/>
      <c r="EC102" s="266"/>
      <c r="ED102" s="260"/>
      <c r="EE102" s="261"/>
      <c r="EF102" s="268"/>
      <c r="EG102" s="267"/>
      <c r="EH102" s="269"/>
      <c r="EI102" s="264"/>
      <c r="EJ102" s="265"/>
      <c r="EK102" s="259"/>
      <c r="EL102" s="266"/>
      <c r="EM102" s="260"/>
      <c r="EN102" s="261"/>
      <c r="EO102" s="268"/>
      <c r="EP102" s="267"/>
      <c r="EQ102" s="269"/>
      <c r="ER102" s="264"/>
      <c r="ES102" s="265"/>
      <c r="ET102" s="259"/>
      <c r="EU102" s="266"/>
      <c r="EV102" s="260"/>
      <c r="EW102" s="261"/>
      <c r="EX102" s="262"/>
      <c r="EY102" s="261"/>
      <c r="EZ102" s="263"/>
      <c r="FA102" s="264"/>
      <c r="FB102" s="265"/>
      <c r="FC102" s="259"/>
      <c r="FD102" s="266"/>
      <c r="FE102" s="260"/>
      <c r="FF102" s="261"/>
      <c r="FG102" s="262"/>
      <c r="FH102" s="261"/>
      <c r="FI102" s="263"/>
      <c r="FJ102" s="264"/>
      <c r="FK102" s="265"/>
      <c r="FL102" s="259"/>
      <c r="FM102" s="266"/>
      <c r="FN102" s="260"/>
      <c r="FO102" s="261"/>
      <c r="FP102" s="262"/>
      <c r="FQ102" s="261"/>
      <c r="FR102" s="263"/>
      <c r="FS102" s="264"/>
      <c r="FT102" s="265"/>
      <c r="FU102" s="259"/>
      <c r="FV102" s="266"/>
      <c r="FW102" s="260"/>
      <c r="FX102" s="261"/>
      <c r="FY102" s="262"/>
      <c r="FZ102" s="261"/>
      <c r="GA102" s="263"/>
      <c r="GB102" s="264"/>
      <c r="GC102" s="265"/>
      <c r="GD102" s="259"/>
      <c r="GE102" s="266"/>
      <c r="GF102" s="260"/>
      <c r="GG102" s="261"/>
      <c r="GH102" s="262"/>
      <c r="GI102" s="261"/>
      <c r="GJ102" s="263"/>
      <c r="GK102" s="264"/>
      <c r="GL102" s="265"/>
      <c r="GM102" s="259"/>
      <c r="GN102" s="266"/>
      <c r="GO102" s="260"/>
      <c r="GP102" s="261"/>
      <c r="GQ102" s="262"/>
      <c r="GR102" s="261"/>
      <c r="GS102" s="263"/>
      <c r="GT102" s="264"/>
      <c r="GU102" s="250"/>
      <c r="GV102" s="140"/>
      <c r="GW102" s="270"/>
      <c r="GX102" s="271"/>
      <c r="GY102" s="271"/>
      <c r="GZ102" s="585"/>
      <c r="HA102" s="39"/>
    </row>
    <row r="103" spans="1:210" ht="16.5" thickBot="1" x14ac:dyDescent="0.3">
      <c r="A103"/>
      <c r="B103" s="116"/>
      <c r="C103" s="116"/>
      <c r="D103" s="41"/>
      <c r="E103" s="42"/>
      <c r="F103" s="43"/>
      <c r="G103" s="44"/>
      <c r="H103" s="45"/>
      <c r="I103" s="46"/>
      <c r="J103" s="230"/>
      <c r="K103" s="231"/>
      <c r="L103" s="282"/>
      <c r="M103" s="232"/>
      <c r="N103" s="233"/>
      <c r="O103" s="254"/>
      <c r="P103" s="275"/>
      <c r="Q103" s="275"/>
      <c r="R103" s="276"/>
      <c r="S103" s="721"/>
      <c r="T103" s="721"/>
      <c r="U103" s="45">
        <f t="shared" si="7"/>
        <v>0</v>
      </c>
      <c r="V103" s="277"/>
      <c r="W103" s="245"/>
      <c r="X103" s="238"/>
      <c r="Y103" s="259"/>
      <c r="Z103" s="240"/>
      <c r="AA103" s="261"/>
      <c r="AB103" s="262"/>
      <c r="AC103" s="261"/>
      <c r="AD103" s="263"/>
      <c r="AE103" s="264"/>
      <c r="AF103" s="265"/>
      <c r="AG103" s="259"/>
      <c r="AH103" s="278"/>
      <c r="AI103" s="240"/>
      <c r="AJ103" s="261"/>
      <c r="AK103" s="262"/>
      <c r="AL103" s="267"/>
      <c r="AM103" s="263"/>
      <c r="AN103" s="264"/>
      <c r="AO103" s="279"/>
      <c r="AP103" s="280"/>
      <c r="AQ103" s="278"/>
      <c r="AR103" s="240"/>
      <c r="AS103" s="261"/>
      <c r="AT103" s="262"/>
      <c r="AU103" s="261"/>
      <c r="AV103" s="263"/>
      <c r="AW103" s="264"/>
      <c r="AX103" s="279"/>
      <c r="AY103" s="280"/>
      <c r="AZ103" s="278"/>
      <c r="BA103" s="240"/>
      <c r="BB103" s="261"/>
      <c r="BC103" s="262"/>
      <c r="BD103" s="267"/>
      <c r="BE103" s="263"/>
      <c r="BF103" s="264"/>
      <c r="BG103" s="279"/>
      <c r="BH103" s="280"/>
      <c r="BI103" s="278"/>
      <c r="BJ103" s="240"/>
      <c r="BK103" s="261"/>
      <c r="BL103" s="262"/>
      <c r="BM103" s="267"/>
      <c r="BN103" s="263"/>
      <c r="BO103" s="264"/>
      <c r="BP103" s="279"/>
      <c r="BQ103" s="280"/>
      <c r="BR103" s="278"/>
      <c r="BS103" s="240"/>
      <c r="BT103" s="261"/>
      <c r="BU103" s="262"/>
      <c r="BV103" s="261"/>
      <c r="BW103" s="263"/>
      <c r="BX103" s="264"/>
      <c r="BY103" s="279"/>
      <c r="BZ103" s="280"/>
      <c r="CA103" s="278"/>
      <c r="CB103" s="240"/>
      <c r="CC103" s="261"/>
      <c r="CD103" s="262"/>
      <c r="CE103" s="261"/>
      <c r="CF103" s="263"/>
      <c r="CG103" s="264"/>
      <c r="CH103" s="279"/>
      <c r="CI103" s="280"/>
      <c r="CJ103" s="278"/>
      <c r="CK103" s="240"/>
      <c r="CL103" s="261"/>
      <c r="CM103" s="262"/>
      <c r="CN103" s="261"/>
      <c r="CO103" s="263"/>
      <c r="CP103" s="264"/>
      <c r="CQ103" s="279"/>
      <c r="CR103" s="280"/>
      <c r="CS103" s="278"/>
      <c r="CT103" s="240"/>
      <c r="CU103" s="261"/>
      <c r="CV103" s="268"/>
      <c r="CW103" s="267"/>
      <c r="CX103" s="269"/>
      <c r="CY103" s="264"/>
      <c r="CZ103" s="279"/>
      <c r="DA103" s="280"/>
      <c r="DB103" s="278"/>
      <c r="DC103" s="240"/>
      <c r="DD103" s="261"/>
      <c r="DE103" s="262"/>
      <c r="DF103" s="261"/>
      <c r="DG103" s="263"/>
      <c r="DH103" s="264"/>
      <c r="DI103" s="279"/>
      <c r="DJ103" s="280"/>
      <c r="DK103" s="278"/>
      <c r="DL103" s="240"/>
      <c r="DM103" s="261"/>
      <c r="DN103" s="268"/>
      <c r="DO103" s="267"/>
      <c r="DP103" s="269"/>
      <c r="DQ103" s="264"/>
      <c r="DR103" s="279"/>
      <c r="DS103" s="280"/>
      <c r="DT103" s="278"/>
      <c r="DU103" s="240"/>
      <c r="DV103" s="261"/>
      <c r="DW103" s="262"/>
      <c r="DX103" s="261"/>
      <c r="DY103" s="263"/>
      <c r="DZ103" s="264"/>
      <c r="EA103" s="279"/>
      <c r="EB103" s="280"/>
      <c r="EC103" s="278"/>
      <c r="ED103" s="240"/>
      <c r="EE103" s="261"/>
      <c r="EF103" s="268"/>
      <c r="EG103" s="267"/>
      <c r="EH103" s="269"/>
      <c r="EI103" s="264"/>
      <c r="EJ103" s="279"/>
      <c r="EK103" s="280"/>
      <c r="EL103" s="278"/>
      <c r="EM103" s="240"/>
      <c r="EN103" s="261"/>
      <c r="EO103" s="268"/>
      <c r="EP103" s="267"/>
      <c r="EQ103" s="269"/>
      <c r="ER103" s="264"/>
      <c r="ES103" s="279"/>
      <c r="ET103" s="280"/>
      <c r="EU103" s="278"/>
      <c r="EV103" s="240"/>
      <c r="EW103" s="261"/>
      <c r="EX103" s="262"/>
      <c r="EY103" s="261"/>
      <c r="EZ103" s="263"/>
      <c r="FA103" s="264"/>
      <c r="FB103" s="279"/>
      <c r="FC103" s="280"/>
      <c r="FD103" s="278"/>
      <c r="FE103" s="240"/>
      <c r="FF103" s="261"/>
      <c r="FG103" s="262"/>
      <c r="FH103" s="261"/>
      <c r="FI103" s="263"/>
      <c r="FJ103" s="264"/>
      <c r="FK103" s="279"/>
      <c r="FL103" s="280"/>
      <c r="FM103" s="278"/>
      <c r="FN103" s="240"/>
      <c r="FO103" s="261"/>
      <c r="FP103" s="262"/>
      <c r="FQ103" s="261"/>
      <c r="FR103" s="263"/>
      <c r="FS103" s="264"/>
      <c r="FT103" s="279"/>
      <c r="FU103" s="280"/>
      <c r="FV103" s="278"/>
      <c r="FW103" s="240"/>
      <c r="FX103" s="261"/>
      <c r="FY103" s="262"/>
      <c r="FZ103" s="261"/>
      <c r="GA103" s="263"/>
      <c r="GB103" s="264"/>
      <c r="GC103" s="279"/>
      <c r="GD103" s="280"/>
      <c r="GE103" s="278"/>
      <c r="GF103" s="240"/>
      <c r="GG103" s="261"/>
      <c r="GH103" s="262"/>
      <c r="GI103" s="261"/>
      <c r="GJ103" s="263"/>
      <c r="GK103" s="264"/>
      <c r="GL103" s="279"/>
      <c r="GM103" s="280"/>
      <c r="GN103" s="278"/>
      <c r="GO103" s="240"/>
      <c r="GP103" s="261"/>
      <c r="GQ103" s="262"/>
      <c r="GR103" s="261"/>
      <c r="GS103" s="263"/>
      <c r="GT103" s="264"/>
      <c r="GU103" s="250"/>
      <c r="GV103" s="30"/>
      <c r="GW103" s="281"/>
      <c r="GX103" s="271"/>
      <c r="GY103" s="271"/>
      <c r="GZ103" s="585"/>
      <c r="HA103" s="39"/>
    </row>
    <row r="104" spans="1:210" ht="17.25" thickTop="1" thickBot="1" x14ac:dyDescent="0.3">
      <c r="A104"/>
      <c r="B104" s="116"/>
      <c r="C104" s="116"/>
      <c r="D104" s="41"/>
      <c r="E104" s="42"/>
      <c r="F104" s="43"/>
      <c r="G104" s="44"/>
      <c r="H104" s="45"/>
      <c r="I104" s="46"/>
      <c r="J104" s="230"/>
      <c r="K104" s="282"/>
      <c r="L104" s="282"/>
      <c r="M104" s="232"/>
      <c r="N104" s="283"/>
      <c r="O104" s="284"/>
      <c r="P104" s="839" t="s">
        <v>35</v>
      </c>
      <c r="Q104" s="840"/>
      <c r="R104" s="840"/>
      <c r="S104" s="285">
        <f>SUM(S12:S103)</f>
        <v>0</v>
      </c>
      <c r="T104" s="722"/>
      <c r="U104" s="287">
        <f>SUM(U12:U103)</f>
        <v>16684786.539999999</v>
      </c>
      <c r="V104" s="288"/>
      <c r="W104" s="245"/>
      <c r="X104" s="289">
        <f t="shared" ref="X104:CI104" si="8">SUM(X12:X103)</f>
        <v>214145.28000000003</v>
      </c>
      <c r="Y104" s="290">
        <f t="shared" si="8"/>
        <v>0</v>
      </c>
      <c r="Z104" s="290">
        <f t="shared" si="8"/>
        <v>0</v>
      </c>
      <c r="AA104" s="290">
        <f t="shared" si="8"/>
        <v>0</v>
      </c>
      <c r="AB104" s="290">
        <f t="shared" si="8"/>
        <v>0</v>
      </c>
      <c r="AC104" s="290">
        <f t="shared" si="8"/>
        <v>0</v>
      </c>
      <c r="AD104" s="290">
        <f t="shared" si="8"/>
        <v>0</v>
      </c>
      <c r="AE104" s="290">
        <f t="shared" si="8"/>
        <v>0</v>
      </c>
      <c r="AF104" s="290">
        <f t="shared" si="8"/>
        <v>0</v>
      </c>
      <c r="AG104" s="290">
        <f t="shared" si="8"/>
        <v>0</v>
      </c>
      <c r="AH104" s="290">
        <f t="shared" si="8"/>
        <v>0</v>
      </c>
      <c r="AI104" s="290">
        <f t="shared" si="8"/>
        <v>0</v>
      </c>
      <c r="AJ104" s="290">
        <f t="shared" si="8"/>
        <v>0</v>
      </c>
      <c r="AK104" s="290">
        <f t="shared" si="8"/>
        <v>0</v>
      </c>
      <c r="AL104" s="290">
        <f t="shared" si="8"/>
        <v>0</v>
      </c>
      <c r="AM104" s="290">
        <f t="shared" si="8"/>
        <v>0</v>
      </c>
      <c r="AN104" s="290">
        <f t="shared" si="8"/>
        <v>0</v>
      </c>
      <c r="AO104" s="290">
        <f t="shared" si="8"/>
        <v>0</v>
      </c>
      <c r="AP104" s="290">
        <f t="shared" si="8"/>
        <v>0</v>
      </c>
      <c r="AQ104" s="290">
        <f t="shared" si="8"/>
        <v>0</v>
      </c>
      <c r="AR104" s="290">
        <f t="shared" si="8"/>
        <v>0</v>
      </c>
      <c r="AS104" s="290">
        <f t="shared" si="8"/>
        <v>0</v>
      </c>
      <c r="AT104" s="290">
        <f t="shared" si="8"/>
        <v>0</v>
      </c>
      <c r="AU104" s="290">
        <f t="shared" si="8"/>
        <v>0</v>
      </c>
      <c r="AV104" s="290">
        <f t="shared" si="8"/>
        <v>0</v>
      </c>
      <c r="AW104" s="290">
        <f t="shared" si="8"/>
        <v>0</v>
      </c>
      <c r="AX104" s="290">
        <f t="shared" si="8"/>
        <v>0</v>
      </c>
      <c r="AY104" s="290">
        <f t="shared" si="8"/>
        <v>0</v>
      </c>
      <c r="AZ104" s="290">
        <f t="shared" si="8"/>
        <v>0</v>
      </c>
      <c r="BA104" s="290">
        <f t="shared" si="8"/>
        <v>0</v>
      </c>
      <c r="BB104" s="290">
        <f t="shared" si="8"/>
        <v>0</v>
      </c>
      <c r="BC104" s="290">
        <f t="shared" si="8"/>
        <v>0</v>
      </c>
      <c r="BD104" s="290">
        <f t="shared" si="8"/>
        <v>0</v>
      </c>
      <c r="BE104" s="290">
        <f t="shared" si="8"/>
        <v>0</v>
      </c>
      <c r="BF104" s="290">
        <f t="shared" si="8"/>
        <v>0</v>
      </c>
      <c r="BG104" s="290">
        <f t="shared" si="8"/>
        <v>0</v>
      </c>
      <c r="BH104" s="290">
        <f t="shared" si="8"/>
        <v>0</v>
      </c>
      <c r="BI104" s="290">
        <f t="shared" si="8"/>
        <v>0</v>
      </c>
      <c r="BJ104" s="290">
        <f t="shared" si="8"/>
        <v>0</v>
      </c>
      <c r="BK104" s="290">
        <f t="shared" si="8"/>
        <v>0</v>
      </c>
      <c r="BL104" s="290">
        <f t="shared" si="8"/>
        <v>0</v>
      </c>
      <c r="BM104" s="290">
        <f t="shared" si="8"/>
        <v>0</v>
      </c>
      <c r="BN104" s="290">
        <f t="shared" si="8"/>
        <v>0</v>
      </c>
      <c r="BO104" s="290">
        <f t="shared" si="8"/>
        <v>0</v>
      </c>
      <c r="BP104" s="290">
        <f t="shared" si="8"/>
        <v>0</v>
      </c>
      <c r="BQ104" s="290">
        <f t="shared" si="8"/>
        <v>0</v>
      </c>
      <c r="BR104" s="290">
        <f t="shared" si="8"/>
        <v>0</v>
      </c>
      <c r="BS104" s="290">
        <f t="shared" si="8"/>
        <v>0</v>
      </c>
      <c r="BT104" s="290">
        <f t="shared" si="8"/>
        <v>0</v>
      </c>
      <c r="BU104" s="290">
        <f t="shared" si="8"/>
        <v>0</v>
      </c>
      <c r="BV104" s="290">
        <f t="shared" si="8"/>
        <v>0</v>
      </c>
      <c r="BW104" s="290">
        <f t="shared" si="8"/>
        <v>0</v>
      </c>
      <c r="BX104" s="290">
        <f t="shared" si="8"/>
        <v>0</v>
      </c>
      <c r="BY104" s="290">
        <f t="shared" si="8"/>
        <v>0</v>
      </c>
      <c r="BZ104" s="290">
        <f t="shared" si="8"/>
        <v>0</v>
      </c>
      <c r="CA104" s="290">
        <f t="shared" si="8"/>
        <v>0</v>
      </c>
      <c r="CB104" s="290">
        <f t="shared" si="8"/>
        <v>0</v>
      </c>
      <c r="CC104" s="290">
        <f t="shared" si="8"/>
        <v>0</v>
      </c>
      <c r="CD104" s="290">
        <f t="shared" si="8"/>
        <v>0</v>
      </c>
      <c r="CE104" s="290">
        <f t="shared" si="8"/>
        <v>0</v>
      </c>
      <c r="CF104" s="290">
        <f t="shared" si="8"/>
        <v>0</v>
      </c>
      <c r="CG104" s="290">
        <f t="shared" si="8"/>
        <v>0</v>
      </c>
      <c r="CH104" s="290">
        <f t="shared" si="8"/>
        <v>0</v>
      </c>
      <c r="CI104" s="290">
        <f t="shared" si="8"/>
        <v>0</v>
      </c>
      <c r="CJ104" s="290">
        <f t="shared" ref="CJ104:EU104" si="9">SUM(CJ12:CJ103)</f>
        <v>0</v>
      </c>
      <c r="CK104" s="290">
        <f t="shared" si="9"/>
        <v>0</v>
      </c>
      <c r="CL104" s="290">
        <f t="shared" si="9"/>
        <v>0</v>
      </c>
      <c r="CM104" s="290">
        <f t="shared" si="9"/>
        <v>0</v>
      </c>
      <c r="CN104" s="290">
        <f t="shared" si="9"/>
        <v>0</v>
      </c>
      <c r="CO104" s="290">
        <f t="shared" si="9"/>
        <v>0</v>
      </c>
      <c r="CP104" s="290">
        <f t="shared" si="9"/>
        <v>0</v>
      </c>
      <c r="CQ104" s="290">
        <f t="shared" si="9"/>
        <v>0</v>
      </c>
      <c r="CR104" s="290">
        <f t="shared" si="9"/>
        <v>0</v>
      </c>
      <c r="CS104" s="290">
        <f t="shared" si="9"/>
        <v>0</v>
      </c>
      <c r="CT104" s="290">
        <f t="shared" si="9"/>
        <v>0</v>
      </c>
      <c r="CU104" s="290">
        <f t="shared" si="9"/>
        <v>0</v>
      </c>
      <c r="CV104" s="290">
        <f t="shared" si="9"/>
        <v>0</v>
      </c>
      <c r="CW104" s="290">
        <f t="shared" si="9"/>
        <v>0</v>
      </c>
      <c r="CX104" s="290">
        <f t="shared" si="9"/>
        <v>0</v>
      </c>
      <c r="CY104" s="290">
        <f t="shared" si="9"/>
        <v>0</v>
      </c>
      <c r="CZ104" s="290">
        <f t="shared" si="9"/>
        <v>0</v>
      </c>
      <c r="DA104" s="290">
        <f t="shared" si="9"/>
        <v>0</v>
      </c>
      <c r="DB104" s="290">
        <f t="shared" si="9"/>
        <v>0</v>
      </c>
      <c r="DC104" s="290">
        <f t="shared" si="9"/>
        <v>0</v>
      </c>
      <c r="DD104" s="290">
        <f t="shared" si="9"/>
        <v>0</v>
      </c>
      <c r="DE104" s="290">
        <f t="shared" si="9"/>
        <v>0</v>
      </c>
      <c r="DF104" s="290">
        <f t="shared" si="9"/>
        <v>0</v>
      </c>
      <c r="DG104" s="290">
        <f t="shared" si="9"/>
        <v>0</v>
      </c>
      <c r="DH104" s="290">
        <f t="shared" si="9"/>
        <v>0</v>
      </c>
      <c r="DI104" s="290">
        <f t="shared" si="9"/>
        <v>0</v>
      </c>
      <c r="DJ104" s="290">
        <f t="shared" si="9"/>
        <v>0</v>
      </c>
      <c r="DK104" s="290">
        <f t="shared" si="9"/>
        <v>0</v>
      </c>
      <c r="DL104" s="290">
        <f t="shared" si="9"/>
        <v>0</v>
      </c>
      <c r="DM104" s="290">
        <f t="shared" si="9"/>
        <v>0</v>
      </c>
      <c r="DN104" s="290">
        <f t="shared" si="9"/>
        <v>0</v>
      </c>
      <c r="DO104" s="290">
        <f t="shared" si="9"/>
        <v>0</v>
      </c>
      <c r="DP104" s="290">
        <f t="shared" si="9"/>
        <v>0</v>
      </c>
      <c r="DQ104" s="290">
        <f t="shared" si="9"/>
        <v>0</v>
      </c>
      <c r="DR104" s="290">
        <f t="shared" si="9"/>
        <v>0</v>
      </c>
      <c r="DS104" s="290">
        <f t="shared" si="9"/>
        <v>0</v>
      </c>
      <c r="DT104" s="290">
        <f t="shared" si="9"/>
        <v>0</v>
      </c>
      <c r="DU104" s="290">
        <f t="shared" si="9"/>
        <v>0</v>
      </c>
      <c r="DV104" s="290">
        <f t="shared" si="9"/>
        <v>0</v>
      </c>
      <c r="DW104" s="290">
        <f t="shared" si="9"/>
        <v>0</v>
      </c>
      <c r="DX104" s="290">
        <f t="shared" si="9"/>
        <v>0</v>
      </c>
      <c r="DY104" s="290">
        <f t="shared" si="9"/>
        <v>0</v>
      </c>
      <c r="DZ104" s="290">
        <f t="shared" si="9"/>
        <v>0</v>
      </c>
      <c r="EA104" s="290">
        <f t="shared" si="9"/>
        <v>0</v>
      </c>
      <c r="EB104" s="290">
        <f t="shared" si="9"/>
        <v>0</v>
      </c>
      <c r="EC104" s="290">
        <f t="shared" si="9"/>
        <v>0</v>
      </c>
      <c r="ED104" s="290">
        <f t="shared" si="9"/>
        <v>0</v>
      </c>
      <c r="EE104" s="290">
        <f t="shared" si="9"/>
        <v>0</v>
      </c>
      <c r="EF104" s="290">
        <f t="shared" si="9"/>
        <v>0</v>
      </c>
      <c r="EG104" s="290">
        <f t="shared" si="9"/>
        <v>0</v>
      </c>
      <c r="EH104" s="290">
        <f t="shared" si="9"/>
        <v>0</v>
      </c>
      <c r="EI104" s="290">
        <f t="shared" si="9"/>
        <v>0</v>
      </c>
      <c r="EJ104" s="290">
        <f t="shared" si="9"/>
        <v>0</v>
      </c>
      <c r="EK104" s="290">
        <f t="shared" si="9"/>
        <v>0</v>
      </c>
      <c r="EL104" s="290">
        <f t="shared" si="9"/>
        <v>0</v>
      </c>
      <c r="EM104" s="290">
        <f t="shared" si="9"/>
        <v>0</v>
      </c>
      <c r="EN104" s="290">
        <f t="shared" si="9"/>
        <v>0</v>
      </c>
      <c r="EO104" s="290">
        <f t="shared" si="9"/>
        <v>0</v>
      </c>
      <c r="EP104" s="290">
        <f t="shared" si="9"/>
        <v>0</v>
      </c>
      <c r="EQ104" s="290">
        <f t="shared" si="9"/>
        <v>0</v>
      </c>
      <c r="ER104" s="290">
        <f t="shared" si="9"/>
        <v>0</v>
      </c>
      <c r="ES104" s="290">
        <f t="shared" si="9"/>
        <v>0</v>
      </c>
      <c r="ET104" s="290">
        <f t="shared" si="9"/>
        <v>0</v>
      </c>
      <c r="EU104" s="290">
        <f t="shared" si="9"/>
        <v>0</v>
      </c>
      <c r="EV104" s="290">
        <f t="shared" ref="EV104:GT104" si="10">SUM(EV12:EV103)</f>
        <v>0</v>
      </c>
      <c r="EW104" s="290">
        <f t="shared" si="10"/>
        <v>0</v>
      </c>
      <c r="EX104" s="290">
        <f t="shared" si="10"/>
        <v>0</v>
      </c>
      <c r="EY104" s="290">
        <f t="shared" si="10"/>
        <v>0</v>
      </c>
      <c r="EZ104" s="290">
        <f t="shared" si="10"/>
        <v>0</v>
      </c>
      <c r="FA104" s="290">
        <f t="shared" si="10"/>
        <v>0</v>
      </c>
      <c r="FB104" s="290">
        <f t="shared" si="10"/>
        <v>0</v>
      </c>
      <c r="FC104" s="290">
        <f t="shared" si="10"/>
        <v>0</v>
      </c>
      <c r="FD104" s="290">
        <f t="shared" si="10"/>
        <v>0</v>
      </c>
      <c r="FE104" s="290">
        <f t="shared" si="10"/>
        <v>0</v>
      </c>
      <c r="FF104" s="290">
        <f t="shared" si="10"/>
        <v>0</v>
      </c>
      <c r="FG104" s="290">
        <f t="shared" si="10"/>
        <v>0</v>
      </c>
      <c r="FH104" s="290">
        <f t="shared" si="10"/>
        <v>0</v>
      </c>
      <c r="FI104" s="290">
        <f t="shared" si="10"/>
        <v>0</v>
      </c>
      <c r="FJ104" s="290">
        <f t="shared" si="10"/>
        <v>0</v>
      </c>
      <c r="FK104" s="290">
        <f t="shared" si="10"/>
        <v>0</v>
      </c>
      <c r="FL104" s="290">
        <f t="shared" si="10"/>
        <v>0</v>
      </c>
      <c r="FM104" s="290">
        <f t="shared" si="10"/>
        <v>0</v>
      </c>
      <c r="FN104" s="290">
        <f t="shared" si="10"/>
        <v>0</v>
      </c>
      <c r="FO104" s="290">
        <f t="shared" si="10"/>
        <v>0</v>
      </c>
      <c r="FP104" s="290">
        <f t="shared" si="10"/>
        <v>0</v>
      </c>
      <c r="FQ104" s="290">
        <f t="shared" si="10"/>
        <v>0</v>
      </c>
      <c r="FR104" s="290">
        <f t="shared" si="10"/>
        <v>0</v>
      </c>
      <c r="FS104" s="290">
        <f t="shared" si="10"/>
        <v>0</v>
      </c>
      <c r="FT104" s="290">
        <f t="shared" si="10"/>
        <v>0</v>
      </c>
      <c r="FU104" s="290">
        <f t="shared" si="10"/>
        <v>0</v>
      </c>
      <c r="FV104" s="290">
        <f t="shared" si="10"/>
        <v>0</v>
      </c>
      <c r="FW104" s="290">
        <f t="shared" si="10"/>
        <v>0</v>
      </c>
      <c r="FX104" s="290">
        <f t="shared" si="10"/>
        <v>0</v>
      </c>
      <c r="FY104" s="290">
        <f t="shared" si="10"/>
        <v>0</v>
      </c>
      <c r="FZ104" s="290">
        <f t="shared" si="10"/>
        <v>0</v>
      </c>
      <c r="GA104" s="290">
        <f t="shared" si="10"/>
        <v>0</v>
      </c>
      <c r="GB104" s="290">
        <f t="shared" si="10"/>
        <v>0</v>
      </c>
      <c r="GC104" s="290">
        <f t="shared" si="10"/>
        <v>0</v>
      </c>
      <c r="GD104" s="290">
        <f t="shared" si="10"/>
        <v>0</v>
      </c>
      <c r="GE104" s="290">
        <f t="shared" si="10"/>
        <v>0</v>
      </c>
      <c r="GF104" s="290">
        <f t="shared" si="10"/>
        <v>0</v>
      </c>
      <c r="GG104" s="290">
        <f t="shared" si="10"/>
        <v>0</v>
      </c>
      <c r="GH104" s="290">
        <f t="shared" si="10"/>
        <v>0</v>
      </c>
      <c r="GI104" s="290">
        <f t="shared" si="10"/>
        <v>0</v>
      </c>
      <c r="GJ104" s="290">
        <f t="shared" si="10"/>
        <v>0</v>
      </c>
      <c r="GK104" s="290">
        <f t="shared" si="10"/>
        <v>0</v>
      </c>
      <c r="GL104" s="290">
        <f t="shared" si="10"/>
        <v>0</v>
      </c>
      <c r="GM104" s="290">
        <f t="shared" si="10"/>
        <v>0</v>
      </c>
      <c r="GN104" s="290">
        <f t="shared" si="10"/>
        <v>0</v>
      </c>
      <c r="GO104" s="290">
        <f t="shared" si="10"/>
        <v>0</v>
      </c>
      <c r="GP104" s="290">
        <f t="shared" si="10"/>
        <v>0</v>
      </c>
      <c r="GQ104" s="290">
        <f t="shared" si="10"/>
        <v>0</v>
      </c>
      <c r="GR104" s="290">
        <f t="shared" si="10"/>
        <v>0</v>
      </c>
      <c r="GS104" s="290">
        <f t="shared" si="10"/>
        <v>0</v>
      </c>
      <c r="GT104" s="290">
        <f t="shared" si="10"/>
        <v>0</v>
      </c>
      <c r="GU104" s="140"/>
      <c r="GV104" s="291">
        <f>SUM(GV12:GV103)</f>
        <v>94640</v>
      </c>
      <c r="GW104" s="292"/>
      <c r="GX104" s="293"/>
      <c r="GY104" s="293"/>
      <c r="GZ104" s="290"/>
      <c r="HA104" s="295">
        <f>SUM(HA12:HA103)</f>
        <v>82592</v>
      </c>
    </row>
    <row r="105" spans="1:210" x14ac:dyDescent="0.25">
      <c r="B105" s="116"/>
      <c r="C105" s="116"/>
      <c r="D105" s="41"/>
      <c r="E105" s="42"/>
      <c r="F105" s="43"/>
      <c r="G105" s="44"/>
      <c r="H105" s="45"/>
      <c r="I105" s="46"/>
      <c r="J105" s="230"/>
      <c r="K105" s="282"/>
      <c r="L105" s="282"/>
      <c r="M105" s="232"/>
      <c r="N105" s="283"/>
      <c r="O105" s="284"/>
      <c r="P105" s="296"/>
      <c r="Q105" s="297"/>
      <c r="R105" s="298"/>
      <c r="S105" s="298"/>
      <c r="T105" s="298"/>
      <c r="U105" s="45"/>
      <c r="V105" s="288"/>
      <c r="W105" s="245"/>
      <c r="X105" s="290"/>
      <c r="Y105" s="299"/>
      <c r="Z105" s="300"/>
      <c r="AA105" s="301"/>
      <c r="AB105" s="42"/>
      <c r="AC105" s="301"/>
      <c r="AD105" s="302"/>
      <c r="AE105" s="124"/>
      <c r="AF105" s="116"/>
      <c r="AG105" s="79"/>
      <c r="AH105" s="303"/>
      <c r="AI105" s="300"/>
      <c r="AJ105" s="301"/>
      <c r="AK105" s="42"/>
      <c r="AL105" s="304"/>
      <c r="AM105" s="302"/>
      <c r="AN105" s="124"/>
      <c r="AP105" s="60"/>
      <c r="AQ105" s="303"/>
      <c r="AR105" s="300"/>
      <c r="AS105" s="301"/>
      <c r="AT105" s="42"/>
      <c r="AU105" s="301"/>
      <c r="AV105" s="302"/>
      <c r="AW105" s="124"/>
      <c r="AY105" s="60"/>
      <c r="AZ105" s="303"/>
      <c r="BA105" s="300"/>
      <c r="BB105" s="301"/>
      <c r="BC105" s="42"/>
      <c r="BD105" s="304"/>
      <c r="BE105" s="302"/>
      <c r="BF105" s="124"/>
      <c r="BH105" s="60"/>
      <c r="BI105" s="303"/>
      <c r="BJ105" s="300"/>
      <c r="BK105" s="301"/>
      <c r="BL105" s="42"/>
      <c r="BM105" s="304"/>
      <c r="BN105" s="302"/>
      <c r="BO105" s="124"/>
      <c r="BQ105" s="60"/>
      <c r="BR105" s="303"/>
      <c r="BS105" s="300"/>
      <c r="BT105" s="301"/>
      <c r="BU105" s="42"/>
      <c r="BV105" s="301"/>
      <c r="BW105" s="302"/>
      <c r="BX105" s="124"/>
      <c r="BZ105" s="60"/>
      <c r="CA105" s="303"/>
      <c r="CB105" s="300"/>
      <c r="CC105" s="301"/>
      <c r="CD105" s="42"/>
      <c r="CE105" s="301"/>
      <c r="CF105" s="302"/>
      <c r="CG105" s="124"/>
      <c r="CI105" s="60"/>
      <c r="CJ105" s="303"/>
      <c r="CK105" s="300"/>
      <c r="CL105" s="301"/>
      <c r="CM105" s="42"/>
      <c r="CN105" s="301"/>
      <c r="CO105" s="302"/>
      <c r="CP105" s="124"/>
      <c r="CR105" s="60"/>
      <c r="CS105" s="303"/>
      <c r="CT105" s="300"/>
      <c r="CU105" s="301"/>
      <c r="CV105" s="305"/>
      <c r="CW105" s="304"/>
      <c r="CX105" s="306"/>
      <c r="CY105" s="124"/>
      <c r="DA105" s="60"/>
      <c r="DB105" s="303"/>
      <c r="DC105" s="300"/>
      <c r="DD105" s="301"/>
      <c r="DE105" s="42"/>
      <c r="DF105" s="301"/>
      <c r="DG105" s="302"/>
      <c r="DH105" s="124"/>
      <c r="DJ105" s="60"/>
      <c r="DK105" s="303"/>
      <c r="DL105" s="300"/>
      <c r="DM105" s="301"/>
      <c r="DN105" s="305"/>
      <c r="DO105" s="304"/>
      <c r="DP105" s="306"/>
      <c r="DQ105" s="124"/>
      <c r="DS105" s="60"/>
      <c r="DT105" s="303"/>
      <c r="DU105" s="300"/>
      <c r="DV105" s="301"/>
      <c r="DW105" s="42"/>
      <c r="DX105" s="301"/>
      <c r="DY105" s="302"/>
      <c r="DZ105" s="124"/>
      <c r="EB105" s="60"/>
      <c r="EC105" s="303"/>
      <c r="ED105" s="300"/>
      <c r="EE105" s="301"/>
      <c r="EF105" s="305"/>
      <c r="EG105" s="304"/>
      <c r="EH105" s="306"/>
      <c r="EI105" s="124"/>
      <c r="EK105" s="60"/>
      <c r="EL105" s="303"/>
      <c r="EM105" s="300"/>
      <c r="EN105" s="301"/>
      <c r="EO105" s="305"/>
      <c r="EP105" s="304"/>
      <c r="EQ105" s="306"/>
      <c r="ER105" s="124"/>
      <c r="ET105" s="60"/>
      <c r="EU105" s="303"/>
      <c r="EV105" s="300"/>
      <c r="EW105" s="301"/>
      <c r="EX105" s="42"/>
      <c r="EY105" s="301"/>
      <c r="EZ105" s="302"/>
      <c r="FA105" s="124"/>
      <c r="FC105" s="60"/>
      <c r="FD105" s="303"/>
      <c r="FE105" s="300"/>
      <c r="FF105" s="301"/>
      <c r="FG105" s="42"/>
      <c r="FH105" s="301"/>
      <c r="FI105" s="302"/>
      <c r="FJ105" s="124"/>
      <c r="FL105" s="60"/>
      <c r="FM105" s="303"/>
      <c r="FN105" s="300"/>
      <c r="FO105" s="301"/>
      <c r="FP105" s="42"/>
      <c r="FQ105" s="301"/>
      <c r="FR105" s="302"/>
      <c r="FS105" s="124"/>
      <c r="FU105" s="60"/>
      <c r="FV105" s="303"/>
      <c r="FW105" s="300"/>
      <c r="FX105" s="301"/>
      <c r="FY105" s="42"/>
      <c r="FZ105" s="301"/>
      <c r="GA105" s="302"/>
      <c r="GB105" s="124"/>
      <c r="GD105" s="60"/>
      <c r="GE105" s="303"/>
      <c r="GF105" s="300"/>
      <c r="GG105" s="301"/>
      <c r="GH105" s="42"/>
      <c r="GI105" s="301"/>
      <c r="GJ105" s="302"/>
      <c r="GK105" s="124"/>
      <c r="GM105" s="60"/>
      <c r="GN105" s="303"/>
      <c r="GO105" s="300"/>
      <c r="GP105" s="301"/>
      <c r="GQ105" s="42"/>
      <c r="GR105" s="301"/>
      <c r="GS105" s="302"/>
      <c r="GT105" s="124"/>
      <c r="GU105" s="250"/>
      <c r="GV105"/>
      <c r="GX105" s="308"/>
      <c r="GY105" s="308"/>
      <c r="GZ105" s="279"/>
      <c r="HA105"/>
    </row>
    <row r="106" spans="1:210" ht="16.5" thickBot="1" x14ac:dyDescent="0.3">
      <c r="B106" s="116"/>
      <c r="C106" s="116"/>
      <c r="D106" s="41"/>
      <c r="E106" s="42"/>
      <c r="F106" s="43"/>
      <c r="G106" s="44"/>
      <c r="H106" s="45"/>
      <c r="I106" s="46"/>
      <c r="J106" s="230"/>
      <c r="K106" s="282"/>
      <c r="L106" s="282"/>
      <c r="M106" s="232"/>
      <c r="N106" s="283"/>
      <c r="O106" s="284"/>
      <c r="P106" s="296"/>
      <c r="Q106" s="297"/>
      <c r="R106" s="298"/>
      <c r="S106" s="298"/>
      <c r="T106" s="298"/>
      <c r="U106" s="45"/>
      <c r="V106" s="288"/>
      <c r="W106" s="245"/>
      <c r="X106" s="290"/>
      <c r="Y106" s="299"/>
      <c r="Z106" s="300"/>
      <c r="AA106" s="301"/>
      <c r="AB106" s="42"/>
      <c r="AC106" s="301"/>
      <c r="AD106" s="302"/>
      <c r="AE106" s="124"/>
      <c r="AF106" s="116"/>
      <c r="AG106" s="79"/>
      <c r="AH106" s="303"/>
      <c r="AI106" s="300"/>
      <c r="AJ106" s="301"/>
      <c r="AK106" s="42"/>
      <c r="AL106" s="304"/>
      <c r="AM106" s="302"/>
      <c r="AN106" s="124"/>
      <c r="AP106" s="60"/>
      <c r="AQ106" s="303"/>
      <c r="AR106" s="300"/>
      <c r="AS106" s="301"/>
      <c r="AT106" s="42"/>
      <c r="AU106" s="301"/>
      <c r="AV106" s="302"/>
      <c r="AW106" s="124"/>
      <c r="AY106" s="60"/>
      <c r="AZ106" s="303"/>
      <c r="BA106" s="300"/>
      <c r="BB106" s="301"/>
      <c r="BC106" s="42"/>
      <c r="BD106" s="304"/>
      <c r="BE106" s="302"/>
      <c r="BF106" s="124"/>
      <c r="BH106" s="60"/>
      <c r="BI106" s="303"/>
      <c r="BJ106" s="300"/>
      <c r="BK106" s="301"/>
      <c r="BL106" s="42"/>
      <c r="BM106" s="304"/>
      <c r="BN106" s="302"/>
      <c r="BO106" s="124"/>
      <c r="BQ106" s="60"/>
      <c r="BR106" s="303"/>
      <c r="BS106" s="300"/>
      <c r="BT106" s="301"/>
      <c r="BU106" s="42"/>
      <c r="BV106" s="301"/>
      <c r="BW106" s="302"/>
      <c r="BX106" s="124"/>
      <c r="BZ106" s="60"/>
      <c r="CA106" s="303"/>
      <c r="CB106" s="300"/>
      <c r="CC106" s="301"/>
      <c r="CD106" s="42"/>
      <c r="CE106" s="301"/>
      <c r="CF106" s="302"/>
      <c r="CG106" s="124"/>
      <c r="CI106" s="60"/>
      <c r="CJ106" s="303"/>
      <c r="CK106" s="300"/>
      <c r="CL106" s="301"/>
      <c r="CM106" s="42"/>
      <c r="CN106" s="301"/>
      <c r="CO106" s="302"/>
      <c r="CP106" s="124"/>
      <c r="CR106" s="60"/>
      <c r="CS106" s="303"/>
      <c r="CT106" s="300"/>
      <c r="CU106" s="301"/>
      <c r="CV106" s="305"/>
      <c r="CW106" s="304"/>
      <c r="CX106" s="306"/>
      <c r="CY106" s="124"/>
      <c r="DA106" s="60"/>
      <c r="DB106" s="303"/>
      <c r="DC106" s="300"/>
      <c r="DD106" s="301"/>
      <c r="DE106" s="42"/>
      <c r="DF106" s="301"/>
      <c r="DG106" s="302"/>
      <c r="DH106" s="124"/>
      <c r="DJ106" s="60"/>
      <c r="DK106" s="303"/>
      <c r="DL106" s="300"/>
      <c r="DM106" s="301"/>
      <c r="DN106" s="305"/>
      <c r="DO106" s="304"/>
      <c r="DP106" s="306"/>
      <c r="DQ106" s="124"/>
      <c r="DS106" s="60"/>
      <c r="DT106" s="303"/>
      <c r="DU106" s="300"/>
      <c r="DV106" s="301"/>
      <c r="DW106" s="42"/>
      <c r="DX106" s="301"/>
      <c r="DY106" s="302"/>
      <c r="DZ106" s="124"/>
      <c r="EB106" s="60"/>
      <c r="EC106" s="303"/>
      <c r="ED106" s="300"/>
      <c r="EE106" s="301"/>
      <c r="EF106" s="305"/>
      <c r="EG106" s="304"/>
      <c r="EH106" s="306"/>
      <c r="EI106" s="124"/>
      <c r="EK106" s="60"/>
      <c r="EL106" s="303"/>
      <c r="EM106" s="300"/>
      <c r="EN106" s="301"/>
      <c r="EO106" s="305"/>
      <c r="EP106" s="304"/>
      <c r="EQ106" s="306"/>
      <c r="ER106" s="124"/>
      <c r="ET106" s="60"/>
      <c r="EU106" s="303"/>
      <c r="EV106" s="300"/>
      <c r="EW106" s="301"/>
      <c r="EX106" s="42"/>
      <c r="EY106" s="301"/>
      <c r="EZ106" s="302"/>
      <c r="FA106" s="124"/>
      <c r="FC106" s="60"/>
      <c r="FD106" s="303"/>
      <c r="FE106" s="300"/>
      <c r="FF106" s="301"/>
      <c r="FG106" s="42"/>
      <c r="FH106" s="301"/>
      <c r="FI106" s="302"/>
      <c r="FJ106" s="124"/>
      <c r="FL106" s="60"/>
      <c r="FM106" s="303"/>
      <c r="FN106" s="300"/>
      <c r="FO106" s="301"/>
      <c r="FP106" s="42"/>
      <c r="FQ106" s="301"/>
      <c r="FR106" s="302"/>
      <c r="FS106" s="124"/>
      <c r="FU106" s="60"/>
      <c r="FV106" s="303"/>
      <c r="FW106" s="300"/>
      <c r="FX106" s="301"/>
      <c r="FY106" s="42"/>
      <c r="FZ106" s="301"/>
      <c r="GA106" s="302"/>
      <c r="GB106" s="124"/>
      <c r="GD106" s="60"/>
      <c r="GE106" s="303"/>
      <c r="GF106" s="300"/>
      <c r="GG106" s="301"/>
      <c r="GH106" s="42"/>
      <c r="GI106" s="301"/>
      <c r="GJ106" s="302"/>
      <c r="GK106" s="124"/>
      <c r="GM106" s="60"/>
      <c r="GN106" s="303"/>
      <c r="GO106" s="300"/>
      <c r="GP106" s="301"/>
      <c r="GQ106" s="42"/>
      <c r="GR106" s="301"/>
      <c r="GS106" s="302"/>
      <c r="GT106" s="124"/>
      <c r="GU106" s="250"/>
      <c r="GV106"/>
      <c r="GX106" s="308"/>
      <c r="GY106" s="308"/>
      <c r="GZ106" s="279"/>
      <c r="HA106"/>
    </row>
    <row r="107" spans="1:210" ht="16.5" thickTop="1" x14ac:dyDescent="0.25">
      <c r="B107" s="116"/>
      <c r="C107" s="116"/>
      <c r="D107" s="41"/>
      <c r="E107" s="42"/>
      <c r="F107" s="43"/>
      <c r="G107" s="44"/>
      <c r="H107" s="45"/>
      <c r="I107" s="46"/>
      <c r="J107" s="230"/>
      <c r="K107" s="282"/>
      <c r="L107" s="282"/>
      <c r="M107" s="232"/>
      <c r="N107" s="283"/>
      <c r="O107" s="254"/>
      <c r="P107" s="841" t="s">
        <v>36</v>
      </c>
      <c r="Q107" s="842"/>
      <c r="R107" s="842"/>
      <c r="S107" s="723"/>
      <c r="T107" s="723"/>
      <c r="U107" s="826">
        <f>HA104+GV104+X104+U104+S104</f>
        <v>17076163.82</v>
      </c>
      <c r="V107" s="827"/>
      <c r="W107" s="245"/>
      <c r="X107" s="290"/>
      <c r="Y107" s="299"/>
      <c r="Z107" s="300"/>
      <c r="AA107" s="301"/>
      <c r="AB107" s="42"/>
      <c r="AC107" s="301"/>
      <c r="AD107" s="302"/>
      <c r="AE107" s="124"/>
      <c r="AF107" s="116"/>
      <c r="AG107" s="79"/>
      <c r="AH107" s="303"/>
      <c r="AI107" s="300"/>
      <c r="AJ107" s="301"/>
      <c r="AK107" s="42"/>
      <c r="AL107" s="304"/>
      <c r="AM107" s="302"/>
      <c r="AN107" s="124"/>
      <c r="AP107" s="60"/>
      <c r="AQ107" s="303"/>
      <c r="AR107" s="300"/>
      <c r="AS107" s="301"/>
      <c r="AT107" s="42"/>
      <c r="AU107" s="301"/>
      <c r="AV107" s="302"/>
      <c r="AW107" s="124"/>
      <c r="AY107" s="60"/>
      <c r="AZ107" s="303"/>
      <c r="BA107" s="300"/>
      <c r="BB107" s="301"/>
      <c r="BC107" s="42"/>
      <c r="BD107" s="304"/>
      <c r="BE107" s="302"/>
      <c r="BF107" s="124"/>
      <c r="BH107" s="60"/>
      <c r="BI107" s="303"/>
      <c r="BJ107" s="300"/>
      <c r="BK107" s="301"/>
      <c r="BL107" s="42"/>
      <c r="BM107" s="304"/>
      <c r="BN107" s="302"/>
      <c r="BO107" s="124"/>
      <c r="BQ107" s="60"/>
      <c r="BR107" s="303"/>
      <c r="BS107" s="300"/>
      <c r="BT107" s="301"/>
      <c r="BU107" s="42"/>
      <c r="BV107" s="301"/>
      <c r="BW107" s="302"/>
      <c r="BX107" s="124"/>
      <c r="BZ107" s="60"/>
      <c r="CA107" s="303"/>
      <c r="CB107" s="300"/>
      <c r="CC107" s="301"/>
      <c r="CD107" s="42"/>
      <c r="CE107" s="301"/>
      <c r="CF107" s="302"/>
      <c r="CG107" s="124"/>
      <c r="CI107" s="60"/>
      <c r="CJ107" s="303"/>
      <c r="CK107" s="300"/>
      <c r="CL107" s="301"/>
      <c r="CM107" s="42"/>
      <c r="CN107" s="301"/>
      <c r="CO107" s="302"/>
      <c r="CP107" s="124"/>
      <c r="CR107" s="60"/>
      <c r="CS107" s="303"/>
      <c r="CT107" s="300"/>
      <c r="CU107" s="301"/>
      <c r="CV107" s="305"/>
      <c r="CW107" s="304"/>
      <c r="CX107" s="306"/>
      <c r="CY107" s="124"/>
      <c r="DA107" s="60"/>
      <c r="DB107" s="303"/>
      <c r="DC107" s="300"/>
      <c r="DD107" s="301"/>
      <c r="DE107" s="42"/>
      <c r="DF107" s="301"/>
      <c r="DG107" s="302"/>
      <c r="DH107" s="124"/>
      <c r="DJ107" s="60"/>
      <c r="DK107" s="303"/>
      <c r="DL107" s="300"/>
      <c r="DM107" s="301"/>
      <c r="DN107" s="305"/>
      <c r="DO107" s="304"/>
      <c r="DP107" s="306"/>
      <c r="DQ107" s="124"/>
      <c r="DS107" s="60"/>
      <c r="DT107" s="303"/>
      <c r="DU107" s="300"/>
      <c r="DV107" s="301"/>
      <c r="DW107" s="42"/>
      <c r="DX107" s="301"/>
      <c r="DY107" s="302"/>
      <c r="DZ107" s="124"/>
      <c r="EB107" s="60"/>
      <c r="EC107" s="303"/>
      <c r="ED107" s="300"/>
      <c r="EE107" s="301"/>
      <c r="EF107" s="305"/>
      <c r="EG107" s="304"/>
      <c r="EH107" s="306"/>
      <c r="EI107" s="124"/>
      <c r="EK107" s="60"/>
      <c r="EL107" s="303"/>
      <c r="EM107" s="300"/>
      <c r="EN107" s="301"/>
      <c r="EO107" s="305"/>
      <c r="EP107" s="304"/>
      <c r="EQ107" s="306"/>
      <c r="ER107" s="124"/>
      <c r="ET107" s="60"/>
      <c r="EU107" s="303"/>
      <c r="EV107" s="300"/>
      <c r="EW107" s="301"/>
      <c r="EX107" s="42"/>
      <c r="EY107" s="301"/>
      <c r="EZ107" s="302"/>
      <c r="FA107" s="124"/>
      <c r="FC107" s="60"/>
      <c r="FD107" s="303"/>
      <c r="FE107" s="300"/>
      <c r="FF107" s="301"/>
      <c r="FG107" s="42"/>
      <c r="FH107" s="301"/>
      <c r="FI107" s="302"/>
      <c r="FJ107" s="124"/>
      <c r="FL107" s="60"/>
      <c r="FM107" s="303"/>
      <c r="FN107" s="300"/>
      <c r="FO107" s="301"/>
      <c r="FP107" s="42"/>
      <c r="FQ107" s="301"/>
      <c r="FR107" s="302"/>
      <c r="FS107" s="124"/>
      <c r="FU107" s="60"/>
      <c r="FV107" s="303"/>
      <c r="FW107" s="300"/>
      <c r="FX107" s="301"/>
      <c r="FY107" s="42"/>
      <c r="FZ107" s="301"/>
      <c r="GA107" s="302"/>
      <c r="GB107" s="124"/>
      <c r="GD107" s="60"/>
      <c r="GE107" s="303"/>
      <c r="GF107" s="300"/>
      <c r="GG107" s="301"/>
      <c r="GH107" s="42"/>
      <c r="GI107" s="301"/>
      <c r="GJ107" s="302"/>
      <c r="GK107" s="124"/>
      <c r="GM107" s="60"/>
      <c r="GN107" s="303"/>
      <c r="GO107" s="300"/>
      <c r="GP107" s="301"/>
      <c r="GQ107" s="42"/>
      <c r="GR107" s="301"/>
      <c r="GS107" s="302"/>
      <c r="GT107" s="124"/>
      <c r="GU107" s="250"/>
      <c r="GV107"/>
      <c r="GX107" s="308"/>
      <c r="GY107" s="308"/>
      <c r="GZ107" s="279"/>
      <c r="HA107"/>
    </row>
    <row r="108" spans="1:210" ht="16.5" thickBot="1" x14ac:dyDescent="0.3">
      <c r="B108" s="116"/>
      <c r="C108" s="116"/>
      <c r="D108" s="41"/>
      <c r="E108" s="42"/>
      <c r="F108" s="43"/>
      <c r="G108" s="44"/>
      <c r="H108" s="45"/>
      <c r="I108" s="46"/>
      <c r="J108" s="311"/>
      <c r="K108" s="282"/>
      <c r="L108" s="282"/>
      <c r="M108" s="232"/>
      <c r="N108" s="283"/>
      <c r="O108" s="254"/>
      <c r="P108" s="843"/>
      <c r="Q108" s="844"/>
      <c r="R108" s="844"/>
      <c r="S108" s="724"/>
      <c r="T108" s="724"/>
      <c r="U108" s="828"/>
      <c r="V108" s="829"/>
      <c r="W108" s="245"/>
      <c r="X108" s="290"/>
      <c r="Y108" s="299"/>
      <c r="Z108" s="300"/>
      <c r="AA108" s="301"/>
      <c r="AB108" s="42"/>
      <c r="AC108" s="301"/>
      <c r="AD108" s="302"/>
      <c r="AE108" s="124"/>
      <c r="AF108" s="116"/>
      <c r="AG108" s="79"/>
      <c r="AH108" s="303"/>
      <c r="AI108" s="300"/>
      <c r="AJ108" s="301"/>
      <c r="AK108" s="42"/>
      <c r="AL108" s="304"/>
      <c r="AM108" s="302"/>
      <c r="AN108" s="124"/>
      <c r="AP108" s="60"/>
      <c r="AQ108" s="303"/>
      <c r="AR108" s="300"/>
      <c r="AS108" s="301"/>
      <c r="AT108" s="42"/>
      <c r="AU108" s="301"/>
      <c r="AV108" s="302"/>
      <c r="AW108" s="124"/>
      <c r="AY108" s="60"/>
      <c r="AZ108" s="303"/>
      <c r="BA108" s="300"/>
      <c r="BB108" s="301"/>
      <c r="BC108" s="42"/>
      <c r="BD108" s="304"/>
      <c r="BE108" s="302"/>
      <c r="BF108" s="124"/>
      <c r="BH108" s="60"/>
      <c r="BI108" s="303"/>
      <c r="BJ108" s="300"/>
      <c r="BK108" s="301"/>
      <c r="BL108" s="42"/>
      <c r="BM108" s="304"/>
      <c r="BN108" s="302"/>
      <c r="BO108" s="124"/>
      <c r="BQ108" s="60"/>
      <c r="BR108" s="303"/>
      <c r="BS108" s="300"/>
      <c r="BT108" s="301"/>
      <c r="BU108" s="42"/>
      <c r="BV108" s="301"/>
      <c r="BW108" s="302"/>
      <c r="BX108" s="124"/>
      <c r="BZ108" s="60"/>
      <c r="CA108" s="303"/>
      <c r="CB108" s="300"/>
      <c r="CC108" s="301"/>
      <c r="CD108" s="42"/>
      <c r="CE108" s="301"/>
      <c r="CF108" s="302"/>
      <c r="CG108" s="124"/>
      <c r="CI108" s="60"/>
      <c r="CJ108" s="303"/>
      <c r="CK108" s="300"/>
      <c r="CL108" s="301"/>
      <c r="CM108" s="42"/>
      <c r="CN108" s="301"/>
      <c r="CO108" s="302"/>
      <c r="CP108" s="124"/>
      <c r="CR108" s="60"/>
      <c r="CS108" s="303"/>
      <c r="CT108" s="300"/>
      <c r="CU108" s="301"/>
      <c r="CV108" s="305"/>
      <c r="CW108" s="304"/>
      <c r="CX108" s="306"/>
      <c r="CY108" s="124"/>
      <c r="DA108" s="60"/>
      <c r="DB108" s="303"/>
      <c r="DC108" s="300"/>
      <c r="DD108" s="301"/>
      <c r="DE108" s="42"/>
      <c r="DF108" s="301"/>
      <c r="DG108" s="302"/>
      <c r="DH108" s="124"/>
      <c r="DJ108" s="60"/>
      <c r="DK108" s="303"/>
      <c r="DL108" s="300"/>
      <c r="DM108" s="301"/>
      <c r="DN108" s="305"/>
      <c r="DO108" s="304"/>
      <c r="DP108" s="306"/>
      <c r="DQ108" s="124"/>
      <c r="DS108" s="60"/>
      <c r="DT108" s="303"/>
      <c r="DU108" s="300"/>
      <c r="DV108" s="301"/>
      <c r="DW108" s="42"/>
      <c r="DX108" s="301"/>
      <c r="DY108" s="302"/>
      <c r="DZ108" s="124"/>
      <c r="EB108" s="60"/>
      <c r="EC108" s="303"/>
      <c r="ED108" s="300"/>
      <c r="EE108" s="301"/>
      <c r="EF108" s="305"/>
      <c r="EG108" s="304"/>
      <c r="EH108" s="306"/>
      <c r="EI108" s="124"/>
      <c r="EK108" s="60"/>
      <c r="EL108" s="303"/>
      <c r="EM108" s="300"/>
      <c r="EN108" s="301"/>
      <c r="EO108" s="305"/>
      <c r="EP108" s="304"/>
      <c r="EQ108" s="306"/>
      <c r="ER108" s="124"/>
      <c r="ET108" s="60"/>
      <c r="EU108" s="303"/>
      <c r="EV108" s="300"/>
      <c r="EW108" s="301"/>
      <c r="EX108" s="42"/>
      <c r="EY108" s="301"/>
      <c r="EZ108" s="302"/>
      <c r="FA108" s="124"/>
      <c r="FC108" s="60"/>
      <c r="FD108" s="303"/>
      <c r="FE108" s="300"/>
      <c r="FF108" s="301"/>
      <c r="FG108" s="42"/>
      <c r="FH108" s="301"/>
      <c r="FI108" s="302"/>
      <c r="FJ108" s="124"/>
      <c r="FL108" s="60"/>
      <c r="FM108" s="303"/>
      <c r="FN108" s="300"/>
      <c r="FO108" s="301"/>
      <c r="FP108" s="42"/>
      <c r="FQ108" s="301"/>
      <c r="FR108" s="302"/>
      <c r="FS108" s="124"/>
      <c r="FU108" s="60"/>
      <c r="FV108" s="303"/>
      <c r="FW108" s="300"/>
      <c r="FX108" s="301"/>
      <c r="FY108" s="42"/>
      <c r="FZ108" s="301"/>
      <c r="GA108" s="302"/>
      <c r="GB108" s="124"/>
      <c r="GD108" s="60"/>
      <c r="GE108" s="303"/>
      <c r="GF108" s="300"/>
      <c r="GG108" s="301"/>
      <c r="GH108" s="42"/>
      <c r="GI108" s="301"/>
      <c r="GJ108" s="302"/>
      <c r="GK108" s="124"/>
      <c r="GM108" s="60"/>
      <c r="GN108" s="303"/>
      <c r="GO108" s="300"/>
      <c r="GP108" s="301"/>
      <c r="GQ108" s="42"/>
      <c r="GR108" s="301"/>
      <c r="GS108" s="302"/>
      <c r="GT108" s="124"/>
      <c r="GU108" s="250"/>
      <c r="GV108"/>
      <c r="GX108" s="308"/>
      <c r="GY108" s="308"/>
      <c r="GZ108" s="279"/>
      <c r="HA108"/>
    </row>
    <row r="109" spans="1:210" ht="16.5" thickTop="1" x14ac:dyDescent="0.25">
      <c r="B109" s="116"/>
      <c r="C109" s="116"/>
      <c r="D109" s="41"/>
      <c r="E109" s="42"/>
      <c r="F109" s="43"/>
      <c r="G109" s="44"/>
      <c r="H109" s="45"/>
      <c r="I109" s="46"/>
      <c r="J109" s="311"/>
      <c r="K109" s="282"/>
      <c r="L109" s="282"/>
      <c r="M109" s="232"/>
      <c r="N109" s="283"/>
      <c r="O109" s="254"/>
      <c r="P109" s="296"/>
      <c r="Q109" s="297"/>
      <c r="R109" s="298"/>
      <c r="S109" s="298"/>
      <c r="T109" s="298"/>
      <c r="U109" s="274"/>
      <c r="V109" s="313"/>
      <c r="W109" s="245"/>
      <c r="X109" s="290"/>
      <c r="Y109" s="299"/>
      <c r="Z109" s="300"/>
      <c r="AA109" s="301"/>
      <c r="AB109" s="42"/>
      <c r="AC109" s="301"/>
      <c r="AD109" s="302"/>
      <c r="AE109" s="124"/>
      <c r="AF109" s="116"/>
      <c r="AG109" s="79"/>
      <c r="AH109" s="303"/>
      <c r="AI109" s="300"/>
      <c r="AJ109" s="301"/>
      <c r="AK109" s="42"/>
      <c r="AL109" s="304"/>
      <c r="AM109" s="302"/>
      <c r="AN109" s="124"/>
      <c r="AP109" s="60"/>
      <c r="AQ109" s="303"/>
      <c r="AR109" s="300"/>
      <c r="AS109" s="301"/>
      <c r="AT109" s="42"/>
      <c r="AU109" s="301"/>
      <c r="AV109" s="302"/>
      <c r="AW109" s="124"/>
      <c r="AY109" s="60"/>
      <c r="AZ109" s="303"/>
      <c r="BA109" s="300"/>
      <c r="BB109" s="301"/>
      <c r="BC109" s="42"/>
      <c r="BD109" s="304"/>
      <c r="BE109" s="302"/>
      <c r="BF109" s="124"/>
      <c r="BH109" s="60"/>
      <c r="BI109" s="303"/>
      <c r="BJ109" s="300"/>
      <c r="BK109" s="301"/>
      <c r="BL109" s="42"/>
      <c r="BM109" s="304"/>
      <c r="BN109" s="302"/>
      <c r="BO109" s="124"/>
      <c r="BQ109" s="60"/>
      <c r="BR109" s="303"/>
      <c r="BS109" s="300"/>
      <c r="BT109" s="301"/>
      <c r="BU109" s="42"/>
      <c r="BV109" s="301"/>
      <c r="BW109" s="302"/>
      <c r="BX109" s="124"/>
      <c r="BZ109" s="60"/>
      <c r="CA109" s="303"/>
      <c r="CB109" s="300"/>
      <c r="CC109" s="301"/>
      <c r="CD109" s="42"/>
      <c r="CE109" s="301"/>
      <c r="CF109" s="302"/>
      <c r="CG109" s="124"/>
      <c r="CI109" s="60"/>
      <c r="CJ109" s="303"/>
      <c r="CK109" s="300"/>
      <c r="CL109" s="301"/>
      <c r="CM109" s="42"/>
      <c r="CN109" s="301"/>
      <c r="CO109" s="302"/>
      <c r="CP109" s="124"/>
      <c r="CR109" s="60"/>
      <c r="CS109" s="303"/>
      <c r="CT109" s="300"/>
      <c r="CU109" s="301"/>
      <c r="CV109" s="305"/>
      <c r="CW109" s="304"/>
      <c r="CX109" s="306"/>
      <c r="CY109" s="124"/>
      <c r="DA109" s="60"/>
      <c r="DB109" s="303"/>
      <c r="DC109" s="300"/>
      <c r="DD109" s="301"/>
      <c r="DE109" s="42"/>
      <c r="DF109" s="301"/>
      <c r="DG109" s="302"/>
      <c r="DH109" s="124"/>
      <c r="DJ109" s="60"/>
      <c r="DK109" s="303"/>
      <c r="DL109" s="300"/>
      <c r="DM109" s="301"/>
      <c r="DN109" s="305"/>
      <c r="DO109" s="304"/>
      <c r="DP109" s="306"/>
      <c r="DQ109" s="124"/>
      <c r="DS109" s="60"/>
      <c r="DT109" s="303"/>
      <c r="DU109" s="300"/>
      <c r="DV109" s="301"/>
      <c r="DW109" s="42"/>
      <c r="DX109" s="301"/>
      <c r="DY109" s="302"/>
      <c r="DZ109" s="124"/>
      <c r="EB109" s="60"/>
      <c r="EC109" s="303"/>
      <c r="ED109" s="300"/>
      <c r="EE109" s="301"/>
      <c r="EF109" s="305"/>
      <c r="EG109" s="304"/>
      <c r="EH109" s="306"/>
      <c r="EI109" s="124"/>
      <c r="EK109" s="60"/>
      <c r="EL109" s="303"/>
      <c r="EM109" s="300"/>
      <c r="EN109" s="301"/>
      <c r="EO109" s="305"/>
      <c r="EP109" s="304"/>
      <c r="EQ109" s="306"/>
      <c r="ER109" s="124"/>
      <c r="ET109" s="60"/>
      <c r="EU109" s="303"/>
      <c r="EV109" s="300"/>
      <c r="EW109" s="301"/>
      <c r="EX109" s="42"/>
      <c r="EY109" s="301"/>
      <c r="EZ109" s="302"/>
      <c r="FA109" s="124"/>
      <c r="FC109" s="60"/>
      <c r="FD109" s="303"/>
      <c r="FE109" s="300"/>
      <c r="FF109" s="301"/>
      <c r="FG109" s="42"/>
      <c r="FH109" s="301"/>
      <c r="FI109" s="302"/>
      <c r="FJ109" s="124"/>
      <c r="FL109" s="60"/>
      <c r="FM109" s="303"/>
      <c r="FN109" s="300"/>
      <c r="FO109" s="301"/>
      <c r="FP109" s="42"/>
      <c r="FQ109" s="301"/>
      <c r="FR109" s="302"/>
      <c r="FS109" s="124"/>
      <c r="FU109" s="60"/>
      <c r="FV109" s="303"/>
      <c r="FW109" s="300"/>
      <c r="FX109" s="301"/>
      <c r="FY109" s="42"/>
      <c r="FZ109" s="301"/>
      <c r="GA109" s="302"/>
      <c r="GB109" s="124"/>
      <c r="GD109" s="60"/>
      <c r="GE109" s="303"/>
      <c r="GF109" s="300"/>
      <c r="GG109" s="301"/>
      <c r="GH109" s="42"/>
      <c r="GI109" s="301"/>
      <c r="GJ109" s="302"/>
      <c r="GK109" s="124"/>
      <c r="GM109" s="60"/>
      <c r="GN109" s="303"/>
      <c r="GO109" s="300"/>
      <c r="GP109" s="301"/>
      <c r="GQ109" s="42"/>
      <c r="GR109" s="301"/>
      <c r="GS109" s="302"/>
      <c r="GT109" s="124"/>
      <c r="GU109" s="250"/>
      <c r="GV109"/>
      <c r="GX109" s="308"/>
      <c r="GY109" s="308"/>
      <c r="GZ109" s="279"/>
      <c r="HA109"/>
    </row>
    <row r="110" spans="1:210" x14ac:dyDescent="0.25">
      <c r="B110" s="116"/>
      <c r="C110" s="116"/>
      <c r="D110" s="41"/>
      <c r="E110" s="42"/>
      <c r="F110" s="43"/>
      <c r="G110" s="44"/>
      <c r="H110" s="45"/>
      <c r="I110" s="46"/>
      <c r="J110" s="230"/>
      <c r="K110" s="282"/>
      <c r="L110" s="282"/>
      <c r="M110" s="232"/>
      <c r="N110" s="283"/>
      <c r="O110" s="254"/>
      <c r="P110" s="296"/>
      <c r="Q110" s="297"/>
      <c r="R110" s="298"/>
      <c r="S110" s="298"/>
      <c r="T110" s="298"/>
      <c r="U110" s="274"/>
      <c r="V110" s="313"/>
      <c r="W110" s="245"/>
      <c r="X110" s="290"/>
      <c r="Y110" s="299"/>
      <c r="Z110" s="300"/>
      <c r="AA110" s="301"/>
      <c r="AB110" s="42"/>
      <c r="AC110" s="301"/>
      <c r="AD110" s="302"/>
      <c r="AE110" s="124"/>
      <c r="AF110" s="116"/>
      <c r="AG110" s="79"/>
      <c r="AH110" s="303"/>
      <c r="AI110" s="300"/>
      <c r="AJ110" s="301"/>
      <c r="AK110" s="42"/>
      <c r="AL110" s="304"/>
      <c r="AM110" s="302"/>
      <c r="AN110" s="124"/>
      <c r="AP110" s="60"/>
      <c r="AQ110" s="303"/>
      <c r="AR110" s="300"/>
      <c r="AS110" s="301"/>
      <c r="AT110" s="42"/>
      <c r="AU110" s="301"/>
      <c r="AV110" s="302"/>
      <c r="AW110" s="124"/>
      <c r="AY110" s="60"/>
      <c r="AZ110" s="303"/>
      <c r="BA110" s="300"/>
      <c r="BB110" s="301"/>
      <c r="BC110" s="42"/>
      <c r="BD110" s="304"/>
      <c r="BE110" s="302"/>
      <c r="BF110" s="124"/>
      <c r="BH110" s="60"/>
      <c r="BI110" s="303"/>
      <c r="BJ110" s="300"/>
      <c r="BK110" s="301"/>
      <c r="BL110" s="42"/>
      <c r="BM110" s="304"/>
      <c r="BN110" s="302"/>
      <c r="BO110" s="124"/>
      <c r="BQ110" s="60"/>
      <c r="BR110" s="303"/>
      <c r="BS110" s="300"/>
      <c r="BT110" s="301"/>
      <c r="BU110" s="42"/>
      <c r="BV110" s="301"/>
      <c r="BW110" s="302"/>
      <c r="BX110" s="124"/>
      <c r="BZ110" s="60"/>
      <c r="CA110" s="303"/>
      <c r="CB110" s="300"/>
      <c r="CC110" s="301"/>
      <c r="CD110" s="42"/>
      <c r="CE110" s="301"/>
      <c r="CF110" s="302"/>
      <c r="CG110" s="124"/>
      <c r="CI110" s="60"/>
      <c r="CJ110" s="303"/>
      <c r="CK110" s="300"/>
      <c r="CL110" s="301"/>
      <c r="CM110" s="42"/>
      <c r="CN110" s="301"/>
      <c r="CO110" s="302"/>
      <c r="CP110" s="124"/>
      <c r="CR110" s="60"/>
      <c r="CS110" s="303"/>
      <c r="CT110" s="300"/>
      <c r="CU110" s="301"/>
      <c r="CV110" s="305"/>
      <c r="CW110" s="304"/>
      <c r="CX110" s="306"/>
      <c r="CY110" s="124"/>
      <c r="DA110" s="60"/>
      <c r="DB110" s="303"/>
      <c r="DC110" s="300"/>
      <c r="DD110" s="301"/>
      <c r="DE110" s="42"/>
      <c r="DF110" s="301"/>
      <c r="DG110" s="302"/>
      <c r="DH110" s="124"/>
      <c r="DJ110" s="60"/>
      <c r="DK110" s="303"/>
      <c r="DL110" s="300"/>
      <c r="DM110" s="301"/>
      <c r="DN110" s="305"/>
      <c r="DO110" s="304"/>
      <c r="DP110" s="306"/>
      <c r="DQ110" s="124"/>
      <c r="DS110" s="60"/>
      <c r="DT110" s="303"/>
      <c r="DU110" s="300"/>
      <c r="DV110" s="301"/>
      <c r="DW110" s="42"/>
      <c r="DX110" s="301"/>
      <c r="DY110" s="302"/>
      <c r="DZ110" s="124"/>
      <c r="EB110" s="60"/>
      <c r="EC110" s="303"/>
      <c r="ED110" s="300"/>
      <c r="EE110" s="301"/>
      <c r="EF110" s="305"/>
      <c r="EG110" s="304"/>
      <c r="EH110" s="306"/>
      <c r="EI110" s="124"/>
      <c r="EK110" s="60"/>
      <c r="EL110" s="303"/>
      <c r="EM110" s="300"/>
      <c r="EN110" s="301"/>
      <c r="EO110" s="305"/>
      <c r="EP110" s="304"/>
      <c r="EQ110" s="306"/>
      <c r="ER110" s="124"/>
      <c r="ET110" s="60"/>
      <c r="EU110" s="303"/>
      <c r="EV110" s="300"/>
      <c r="EW110" s="301"/>
      <c r="EX110" s="42"/>
      <c r="EY110" s="301"/>
      <c r="EZ110" s="302"/>
      <c r="FA110" s="124"/>
      <c r="FC110" s="60"/>
      <c r="FD110" s="303"/>
      <c r="FE110" s="300"/>
      <c r="FF110" s="301"/>
      <c r="FG110" s="42"/>
      <c r="FH110" s="301"/>
      <c r="FI110" s="302"/>
      <c r="FJ110" s="124"/>
      <c r="FL110" s="60"/>
      <c r="FM110" s="303"/>
      <c r="FN110" s="300"/>
      <c r="FO110" s="301"/>
      <c r="FP110" s="42"/>
      <c r="FQ110" s="301"/>
      <c r="FR110" s="302"/>
      <c r="FS110" s="124"/>
      <c r="FU110" s="60"/>
      <c r="FV110" s="303"/>
      <c r="FW110" s="300"/>
      <c r="FX110" s="301"/>
      <c r="FY110" s="42"/>
      <c r="FZ110" s="301"/>
      <c r="GA110" s="302"/>
      <c r="GB110" s="124"/>
      <c r="GD110" s="60"/>
      <c r="GE110" s="303"/>
      <c r="GF110" s="300"/>
      <c r="GG110" s="301"/>
      <c r="GH110" s="42"/>
      <c r="GI110" s="301"/>
      <c r="GJ110" s="302"/>
      <c r="GK110" s="124"/>
      <c r="GM110" s="60"/>
      <c r="GN110" s="303"/>
      <c r="GO110" s="300"/>
      <c r="GP110" s="301"/>
      <c r="GQ110" s="42"/>
      <c r="GR110" s="301"/>
      <c r="GS110" s="302"/>
      <c r="GT110" s="124"/>
      <c r="GU110" s="250"/>
      <c r="GV110"/>
      <c r="GX110" s="308"/>
      <c r="GY110" s="308"/>
      <c r="GZ110" s="279"/>
      <c r="HA110"/>
    </row>
    <row r="111" spans="1:210" x14ac:dyDescent="0.25">
      <c r="A111" s="1">
        <v>25</v>
      </c>
      <c r="B111" s="116" t="e">
        <f>#REF!</f>
        <v>#REF!</v>
      </c>
      <c r="C111" s="116" t="e">
        <f>#REF!</f>
        <v>#REF!</v>
      </c>
      <c r="D111" s="41" t="e">
        <f>#REF!</f>
        <v>#REF!</v>
      </c>
      <c r="E111" s="42" t="e">
        <f>#REF!</f>
        <v>#REF!</v>
      </c>
      <c r="F111" s="43" t="e">
        <f>#REF!</f>
        <v>#REF!</v>
      </c>
      <c r="G111" s="44" t="e">
        <f>#REF!</f>
        <v>#REF!</v>
      </c>
      <c r="H111" s="45" t="e">
        <f>#REF!</f>
        <v>#REF!</v>
      </c>
      <c r="I111" s="46" t="e">
        <f>#REF!</f>
        <v>#REF!</v>
      </c>
      <c r="J111" s="230"/>
      <c r="K111" s="282"/>
      <c r="L111" s="282"/>
      <c r="M111" s="232"/>
      <c r="N111" s="283"/>
      <c r="O111" s="254"/>
      <c r="P111" s="296"/>
      <c r="Q111" s="314"/>
      <c r="R111" s="298"/>
      <c r="S111" s="298"/>
      <c r="T111" s="298"/>
      <c r="U111" s="274"/>
      <c r="V111" s="315"/>
      <c r="W111" s="245"/>
      <c r="X111" s="290"/>
      <c r="Y111" s="299"/>
      <c r="Z111" s="300"/>
      <c r="AA111" s="301"/>
      <c r="AB111" s="262"/>
      <c r="AC111" s="261"/>
      <c r="AD111" s="263"/>
      <c r="AE111" s="264"/>
      <c r="AF111" s="116"/>
      <c r="AG111" s="79"/>
      <c r="AH111" s="303"/>
      <c r="AI111" s="300"/>
      <c r="AJ111" s="301"/>
      <c r="AK111" s="305"/>
      <c r="AL111" s="304"/>
      <c r="AM111" s="306"/>
      <c r="AN111" s="124"/>
      <c r="AP111" s="60"/>
      <c r="AQ111" s="303"/>
      <c r="AR111" s="300">
        <v>21</v>
      </c>
      <c r="AS111" s="301"/>
      <c r="AT111" s="305"/>
      <c r="AU111" s="301"/>
      <c r="AV111" s="306"/>
      <c r="AW111" s="124"/>
      <c r="AY111" s="60"/>
      <c r="AZ111" s="303"/>
      <c r="BA111" s="300">
        <v>21</v>
      </c>
      <c r="BB111" s="301"/>
      <c r="BC111" s="305"/>
      <c r="BD111" s="304"/>
      <c r="BE111" s="306"/>
      <c r="BF111" s="124"/>
      <c r="BH111" s="60"/>
      <c r="BI111" s="303"/>
      <c r="BJ111" s="300"/>
      <c r="BK111" s="301"/>
      <c r="BL111" s="305"/>
      <c r="BM111" s="304"/>
      <c r="BN111" s="306"/>
      <c r="BO111" s="124"/>
      <c r="BQ111" s="60"/>
      <c r="BR111" s="303"/>
      <c r="BS111" s="300"/>
      <c r="BT111" s="301"/>
      <c r="BU111" s="42"/>
      <c r="BV111" s="301"/>
      <c r="BW111" s="302"/>
      <c r="BX111" s="124"/>
      <c r="BZ111" s="60"/>
      <c r="CA111" s="303"/>
      <c r="CB111" s="300"/>
      <c r="CC111" s="301"/>
      <c r="CD111" s="42"/>
      <c r="CE111" s="301"/>
      <c r="CF111" s="302"/>
      <c r="CG111" s="124"/>
      <c r="CI111" s="60"/>
      <c r="CJ111" s="303"/>
      <c r="CK111" s="300">
        <v>21</v>
      </c>
      <c r="CL111" s="301"/>
      <c r="CM111" s="42"/>
      <c r="CN111" s="301"/>
      <c r="CO111" s="302"/>
      <c r="CP111" s="124"/>
      <c r="CR111" s="60"/>
      <c r="CS111" s="303"/>
      <c r="CT111" s="300"/>
      <c r="CU111" s="301"/>
      <c r="CV111" s="305"/>
      <c r="CW111" s="304"/>
      <c r="CX111" s="306"/>
      <c r="CY111" s="124"/>
      <c r="DA111" s="60"/>
      <c r="DB111" s="303"/>
      <c r="DC111" s="300">
        <v>21</v>
      </c>
      <c r="DD111" s="301"/>
      <c r="DE111" s="42"/>
      <c r="DF111" s="301"/>
      <c r="DG111" s="302"/>
      <c r="DH111" s="124"/>
      <c r="DJ111" s="60"/>
      <c r="DK111" s="303"/>
      <c r="DL111" s="300"/>
      <c r="DM111" s="301"/>
      <c r="DN111" s="305"/>
      <c r="DO111" s="304"/>
      <c r="DP111" s="306"/>
      <c r="DQ111" s="124"/>
      <c r="DS111" s="60"/>
      <c r="DT111" s="303"/>
      <c r="DU111" s="300"/>
      <c r="DV111" s="301"/>
      <c r="DW111" s="42"/>
      <c r="DX111" s="301"/>
      <c r="DY111" s="302"/>
      <c r="DZ111" s="124"/>
      <c r="EB111" s="60"/>
      <c r="EC111" s="303"/>
      <c r="ED111" s="300">
        <v>21</v>
      </c>
      <c r="EE111" s="301"/>
      <c r="EF111" s="305"/>
      <c r="EG111" s="304"/>
      <c r="EH111" s="306"/>
      <c r="EI111" s="124"/>
      <c r="EK111" s="60"/>
      <c r="EL111" s="303"/>
      <c r="EM111" s="300">
        <v>21</v>
      </c>
      <c r="EN111" s="301"/>
      <c r="EO111" s="305"/>
      <c r="EP111" s="304"/>
      <c r="EQ111" s="306"/>
      <c r="ER111" s="124"/>
      <c r="ET111" s="60"/>
      <c r="EU111" s="303"/>
      <c r="EV111" s="300">
        <v>21</v>
      </c>
      <c r="EW111" s="301"/>
      <c r="EX111" s="42"/>
      <c r="EY111" s="301"/>
      <c r="EZ111" s="302"/>
      <c r="FA111" s="124"/>
      <c r="FC111" s="60"/>
      <c r="FD111" s="303"/>
      <c r="FE111" s="300">
        <v>21</v>
      </c>
      <c r="FF111" s="301"/>
      <c r="FG111" s="42"/>
      <c r="FH111" s="301"/>
      <c r="FI111" s="302"/>
      <c r="FJ111" s="124"/>
      <c r="FL111" s="60"/>
      <c r="FM111" s="303"/>
      <c r="FN111" s="300">
        <v>21</v>
      </c>
      <c r="FO111" s="301"/>
      <c r="FP111" s="42"/>
      <c r="FQ111" s="301"/>
      <c r="FR111" s="302"/>
      <c r="FS111" s="124"/>
      <c r="FU111" s="60"/>
      <c r="FV111" s="303"/>
      <c r="FW111" s="300">
        <v>21</v>
      </c>
      <c r="FX111" s="301"/>
      <c r="FY111" s="42"/>
      <c r="FZ111" s="301"/>
      <c r="GA111" s="302"/>
      <c r="GB111" s="124"/>
      <c r="GD111" s="60"/>
      <c r="GE111" s="303"/>
      <c r="GF111" s="300">
        <v>21</v>
      </c>
      <c r="GG111" s="301"/>
      <c r="GH111" s="42"/>
      <c r="GI111" s="301"/>
      <c r="GJ111" s="302"/>
      <c r="GK111" s="124"/>
      <c r="GM111" s="60"/>
      <c r="GN111" s="303"/>
      <c r="GO111" s="300">
        <v>21</v>
      </c>
      <c r="GP111" s="301"/>
      <c r="GQ111" s="42"/>
      <c r="GR111" s="301"/>
      <c r="GS111" s="302"/>
      <c r="GT111" s="124"/>
      <c r="GU111" s="250"/>
      <c r="GV111"/>
      <c r="GX111" s="308"/>
      <c r="GY111" s="308"/>
      <c r="GZ111" s="279"/>
      <c r="HA111"/>
    </row>
    <row r="112" spans="1:210" x14ac:dyDescent="0.25">
      <c r="A112" s="1">
        <v>26</v>
      </c>
      <c r="B112" s="116" t="e">
        <f>#REF!</f>
        <v>#REF!</v>
      </c>
      <c r="C112" s="116" t="e">
        <f>#REF!</f>
        <v>#REF!</v>
      </c>
      <c r="D112" s="41" t="e">
        <f>#REF!</f>
        <v>#REF!</v>
      </c>
      <c r="E112" s="42" t="e">
        <f>#REF!</f>
        <v>#REF!</v>
      </c>
      <c r="F112" s="43" t="e">
        <f>#REF!</f>
        <v>#REF!</v>
      </c>
      <c r="G112" s="44" t="e">
        <f>#REF!</f>
        <v>#REF!</v>
      </c>
      <c r="H112" s="45" t="e">
        <f>#REF!</f>
        <v>#REF!</v>
      </c>
      <c r="I112" s="46" t="e">
        <f>#REF!</f>
        <v>#REF!</v>
      </c>
      <c r="J112" s="311"/>
      <c r="K112" s="282"/>
      <c r="L112" s="282"/>
      <c r="M112" s="232"/>
      <c r="N112" s="283"/>
      <c r="O112" s="254"/>
      <c r="P112" s="89"/>
      <c r="Q112" s="247"/>
      <c r="R112" s="721"/>
      <c r="S112" s="721"/>
      <c r="T112" s="721"/>
      <c r="U112" s="274"/>
      <c r="V112" s="316"/>
      <c r="W112" s="245"/>
      <c r="X112" s="290"/>
      <c r="Y112" s="299"/>
      <c r="Z112" s="300"/>
      <c r="AA112" s="301"/>
      <c r="AB112" s="42"/>
      <c r="AC112" s="301"/>
      <c r="AD112" s="302"/>
      <c r="AE112" s="124"/>
      <c r="AF112" s="116"/>
      <c r="AG112" s="79"/>
      <c r="AH112" s="303"/>
      <c r="AI112" s="300"/>
      <c r="AJ112" s="301"/>
      <c r="AK112" s="305"/>
      <c r="AL112" s="304"/>
      <c r="AM112" s="306"/>
      <c r="AN112" s="124"/>
      <c r="AP112" s="60"/>
      <c r="AQ112" s="303"/>
      <c r="AR112" s="300">
        <v>22</v>
      </c>
      <c r="AS112" s="304"/>
      <c r="AT112" s="305"/>
      <c r="AU112" s="301"/>
      <c r="AV112" s="306"/>
      <c r="AW112" s="124"/>
      <c r="AY112" s="60"/>
      <c r="AZ112" s="303"/>
      <c r="BA112" s="300">
        <v>22</v>
      </c>
      <c r="BB112" s="301"/>
      <c r="BC112" s="305"/>
      <c r="BD112" s="304"/>
      <c r="BE112" s="306"/>
      <c r="BF112" s="124"/>
      <c r="BH112" s="60"/>
      <c r="BI112" s="303"/>
      <c r="BJ112" s="300"/>
      <c r="BK112" s="301"/>
      <c r="BL112" s="305"/>
      <c r="BM112" s="304"/>
      <c r="BN112" s="306"/>
      <c r="BO112" s="124"/>
      <c r="BQ112" s="60"/>
      <c r="BR112" s="303"/>
      <c r="BS112" s="300"/>
      <c r="BT112" s="301"/>
      <c r="BU112" s="42"/>
      <c r="BV112" s="301"/>
      <c r="BW112" s="302"/>
      <c r="BX112" s="124"/>
      <c r="BZ112" s="60"/>
      <c r="CA112" s="303"/>
      <c r="CB112" s="300"/>
      <c r="CC112" s="301"/>
      <c r="CD112" s="42"/>
      <c r="CE112" s="301"/>
      <c r="CF112" s="302"/>
      <c r="CG112" s="124"/>
      <c r="CI112" s="60"/>
      <c r="CJ112" s="303"/>
      <c r="CK112" s="300">
        <v>22</v>
      </c>
      <c r="CL112" s="301"/>
      <c r="CM112" s="42"/>
      <c r="CN112" s="301"/>
      <c r="CO112" s="302"/>
      <c r="CP112" s="124"/>
      <c r="CR112" s="60"/>
      <c r="CS112" s="303"/>
      <c r="CT112" s="300"/>
      <c r="CU112" s="301"/>
      <c r="CV112" s="305"/>
      <c r="CW112" s="304"/>
      <c r="CX112" s="306"/>
      <c r="CY112" s="124"/>
      <c r="DA112" s="60"/>
      <c r="DB112" s="303"/>
      <c r="DC112" s="300">
        <v>22</v>
      </c>
      <c r="DD112" s="301"/>
      <c r="DE112" s="305"/>
      <c r="DF112" s="304"/>
      <c r="DG112" s="306"/>
      <c r="DH112" s="124"/>
      <c r="DJ112" s="60"/>
      <c r="DK112" s="303"/>
      <c r="DL112" s="300"/>
      <c r="DM112" s="301">
        <v>0</v>
      </c>
      <c r="DN112" s="305"/>
      <c r="DO112" s="304"/>
      <c r="DP112" s="306"/>
      <c r="DQ112" s="124"/>
      <c r="DS112" s="60"/>
      <c r="DT112" s="303"/>
      <c r="DU112" s="300"/>
      <c r="DV112" s="301"/>
      <c r="DW112" s="42"/>
      <c r="DX112" s="301"/>
      <c r="DY112" s="302"/>
      <c r="DZ112" s="124"/>
      <c r="EB112" s="60"/>
      <c r="EC112" s="303"/>
      <c r="ED112" s="300">
        <v>22</v>
      </c>
      <c r="EE112" s="301"/>
      <c r="EF112" s="305"/>
      <c r="EG112" s="304"/>
      <c r="EH112" s="306"/>
      <c r="EI112" s="124"/>
      <c r="EK112" s="60"/>
      <c r="EL112" s="303"/>
      <c r="EM112" s="300">
        <v>22</v>
      </c>
      <c r="EN112" s="301"/>
      <c r="EO112" s="305"/>
      <c r="EP112" s="304"/>
      <c r="EQ112" s="306"/>
      <c r="ER112" s="124"/>
      <c r="ET112" s="60"/>
      <c r="EU112" s="303"/>
      <c r="EV112" s="300">
        <v>22</v>
      </c>
      <c r="EW112" s="301"/>
      <c r="EX112" s="42"/>
      <c r="EY112" s="301"/>
      <c r="EZ112" s="302"/>
      <c r="FA112" s="124"/>
      <c r="FC112" s="60"/>
      <c r="FD112" s="303"/>
      <c r="FE112" s="300">
        <v>22</v>
      </c>
      <c r="FF112" s="301"/>
      <c r="FG112" s="42"/>
      <c r="FH112" s="301"/>
      <c r="FI112" s="302"/>
      <c r="FJ112" s="124"/>
      <c r="FL112" s="60"/>
      <c r="FM112" s="303"/>
      <c r="FN112" s="300">
        <v>22</v>
      </c>
      <c r="FO112" s="301"/>
      <c r="FP112" s="42"/>
      <c r="FQ112" s="301"/>
      <c r="FR112" s="302"/>
      <c r="FS112" s="124"/>
      <c r="FU112" s="60"/>
      <c r="FV112" s="303"/>
      <c r="FW112" s="300">
        <v>22</v>
      </c>
      <c r="FX112" s="301"/>
      <c r="FY112" s="42"/>
      <c r="FZ112" s="301"/>
      <c r="GA112" s="302"/>
      <c r="GB112" s="124"/>
      <c r="GD112" s="60"/>
      <c r="GE112" s="303"/>
      <c r="GF112" s="300">
        <v>22</v>
      </c>
      <c r="GG112" s="301"/>
      <c r="GH112" s="42"/>
      <c r="GI112" s="301"/>
      <c r="GJ112" s="302"/>
      <c r="GK112" s="124"/>
      <c r="GM112" s="60"/>
      <c r="GN112" s="303"/>
      <c r="GO112" s="300">
        <v>22</v>
      </c>
      <c r="GP112" s="301"/>
      <c r="GQ112" s="42"/>
      <c r="GR112" s="301"/>
      <c r="GS112" s="302"/>
      <c r="GT112" s="124"/>
      <c r="GU112" s="250"/>
      <c r="GV112"/>
      <c r="GX112" s="308"/>
      <c r="GY112" s="308"/>
      <c r="GZ112" s="279"/>
      <c r="HA112"/>
    </row>
    <row r="113" spans="1:209" ht="16.5" thickBot="1" x14ac:dyDescent="0.3">
      <c r="A113" s="1">
        <v>27</v>
      </c>
      <c r="B113" s="116" t="e">
        <f>#REF!</f>
        <v>#REF!</v>
      </c>
      <c r="C113" s="116" t="e">
        <f>#REF!</f>
        <v>#REF!</v>
      </c>
      <c r="D113" s="41" t="e">
        <f>#REF!</f>
        <v>#REF!</v>
      </c>
      <c r="E113" s="42" t="e">
        <f>#REF!</f>
        <v>#REF!</v>
      </c>
      <c r="F113" s="43" t="e">
        <f>#REF!</f>
        <v>#REF!</v>
      </c>
      <c r="G113" s="44" t="e">
        <f>#REF!</f>
        <v>#REF!</v>
      </c>
      <c r="H113" s="45" t="e">
        <f>#REF!</f>
        <v>#REF!</v>
      </c>
      <c r="I113" s="46" t="e">
        <f>#REF!</f>
        <v>#REF!</v>
      </c>
      <c r="J113" s="311"/>
      <c r="K113" s="282"/>
      <c r="L113" s="282"/>
      <c r="M113" s="232"/>
      <c r="P113" s="317"/>
      <c r="Q113" s="318"/>
      <c r="R113" s="319"/>
      <c r="S113" s="319"/>
      <c r="T113" s="319"/>
      <c r="U113" s="60"/>
      <c r="V113" s="316"/>
      <c r="W113" s="245"/>
      <c r="X113" s="290"/>
      <c r="Y113" s="299"/>
      <c r="Z113" s="300"/>
      <c r="AA113" s="304"/>
      <c r="AB113" s="42"/>
      <c r="AC113" s="301"/>
      <c r="AD113" s="302"/>
      <c r="AE113" s="124"/>
      <c r="AF113" s="116"/>
      <c r="AG113" s="79"/>
      <c r="AH113" s="320"/>
      <c r="AI113" s="321"/>
      <c r="AJ113" s="322"/>
      <c r="AK113" s="323"/>
      <c r="AL113" s="324"/>
      <c r="AM113" s="325"/>
      <c r="AP113" s="60"/>
      <c r="AQ113" s="303"/>
      <c r="AR113" s="300">
        <v>23</v>
      </c>
      <c r="AS113" s="326"/>
      <c r="AT113" s="327"/>
      <c r="AU113" s="301"/>
      <c r="AV113" s="328"/>
      <c r="AW113" s="329"/>
      <c r="AY113" s="60"/>
      <c r="AZ113" s="303"/>
      <c r="BA113" s="300"/>
      <c r="BB113" s="326"/>
      <c r="BC113" s="305"/>
      <c r="BD113" s="330"/>
      <c r="BE113" s="331"/>
      <c r="BF113" s="332"/>
      <c r="BH113" s="60"/>
      <c r="BI113" s="320"/>
      <c r="BJ113" s="333"/>
      <c r="BK113" s="322"/>
      <c r="BL113" s="334"/>
      <c r="BM113" s="324"/>
      <c r="BN113" s="335"/>
      <c r="BO113" s="332"/>
      <c r="BQ113" s="60"/>
      <c r="BR113" s="60"/>
      <c r="BS113" s="300"/>
      <c r="BT113" s="326"/>
      <c r="BU113" s="42"/>
      <c r="BV113" s="326"/>
      <c r="BW113" s="302"/>
      <c r="BX113" s="124"/>
      <c r="BZ113" s="60"/>
      <c r="CA113" s="320"/>
      <c r="CB113" s="336"/>
      <c r="CC113" s="322"/>
      <c r="CD113" s="323"/>
      <c r="CE113" s="324"/>
      <c r="CF113" s="325"/>
      <c r="CI113" s="60"/>
      <c r="CJ113" s="303"/>
      <c r="CK113" s="300">
        <v>23</v>
      </c>
      <c r="CL113" s="304"/>
      <c r="CM113" s="79"/>
      <c r="CN113" s="304"/>
      <c r="CO113" s="79"/>
      <c r="CP113" s="116"/>
      <c r="CR113" s="60"/>
      <c r="CS113" s="320"/>
      <c r="CT113" s="336"/>
      <c r="CU113" s="322">
        <v>0</v>
      </c>
      <c r="CV113" s="323"/>
      <c r="CW113" s="324">
        <v>0</v>
      </c>
      <c r="CX113" s="325"/>
      <c r="DA113" s="60"/>
      <c r="DB113" s="320"/>
      <c r="DC113" s="336"/>
      <c r="DD113" s="322">
        <v>0</v>
      </c>
      <c r="DE113" s="323"/>
      <c r="DF113" s="324">
        <v>0</v>
      </c>
      <c r="DG113" s="325"/>
      <c r="DJ113" s="60"/>
      <c r="DK113" s="320"/>
      <c r="DL113" s="336"/>
      <c r="DM113" s="322">
        <v>0</v>
      </c>
      <c r="DN113" s="323"/>
      <c r="DO113" s="324">
        <v>0</v>
      </c>
      <c r="DP113" s="325"/>
      <c r="DS113" s="60"/>
      <c r="DT113" s="320"/>
      <c r="DU113" s="336"/>
      <c r="DV113" s="322">
        <v>0</v>
      </c>
      <c r="DW113" s="323"/>
      <c r="DX113" s="324">
        <v>0</v>
      </c>
      <c r="DY113" s="325"/>
      <c r="EB113" s="60"/>
      <c r="EC113" s="320"/>
      <c r="ED113" s="336"/>
      <c r="EE113" s="322">
        <v>0</v>
      </c>
      <c r="EF113" s="323"/>
      <c r="EG113" s="324">
        <v>0</v>
      </c>
      <c r="EH113" s="325"/>
      <c r="EK113" s="60"/>
      <c r="EL113" s="320"/>
      <c r="EM113" s="336"/>
      <c r="EN113" s="322">
        <v>0</v>
      </c>
      <c r="EO113" s="323"/>
      <c r="EP113" s="324">
        <v>0</v>
      </c>
      <c r="EQ113" s="325"/>
      <c r="ET113" s="60"/>
      <c r="EU113" s="320"/>
      <c r="EV113" s="336"/>
      <c r="EW113" s="322">
        <v>0</v>
      </c>
      <c r="EX113" s="323"/>
      <c r="EY113" s="324">
        <v>0</v>
      </c>
      <c r="EZ113" s="325"/>
      <c r="FC113" s="60"/>
      <c r="FD113" s="320"/>
      <c r="FE113" s="336"/>
      <c r="FF113" s="322">
        <v>0</v>
      </c>
      <c r="FG113" s="323"/>
      <c r="FH113" s="324">
        <v>0</v>
      </c>
      <c r="FI113" s="325"/>
      <c r="FL113" s="60"/>
      <c r="FM113" s="320"/>
      <c r="FN113" s="336"/>
      <c r="FO113" s="322">
        <v>0</v>
      </c>
      <c r="FP113" s="323"/>
      <c r="FQ113" s="324">
        <v>0</v>
      </c>
      <c r="FR113" s="325"/>
      <c r="FU113" s="60"/>
      <c r="FV113" s="320"/>
      <c r="FW113" s="336"/>
      <c r="FX113" s="322">
        <v>0</v>
      </c>
      <c r="FY113" s="323"/>
      <c r="FZ113" s="324">
        <v>0</v>
      </c>
      <c r="GA113" s="325"/>
      <c r="GD113" s="60"/>
      <c r="GE113" s="320"/>
      <c r="GF113" s="336"/>
      <c r="GG113" s="322">
        <v>0</v>
      </c>
      <c r="GH113" s="323"/>
      <c r="GI113" s="324">
        <v>0</v>
      </c>
      <c r="GJ113" s="325"/>
      <c r="GM113" s="60"/>
      <c r="GN113" s="320"/>
      <c r="GO113" s="336"/>
      <c r="GP113" s="322">
        <v>0</v>
      </c>
      <c r="GQ113" s="323"/>
      <c r="GR113" s="324">
        <v>0</v>
      </c>
      <c r="GS113" s="325"/>
      <c r="GV113"/>
      <c r="GX113" s="308"/>
      <c r="GY113" s="308"/>
      <c r="GZ113" s="279"/>
      <c r="HA113"/>
    </row>
    <row r="114" spans="1:209" x14ac:dyDescent="0.25">
      <c r="J114" s="230"/>
      <c r="K114" s="231"/>
      <c r="L114" s="282"/>
      <c r="M114" s="232"/>
      <c r="N114" s="233"/>
      <c r="O114" s="254"/>
      <c r="P114" s="89"/>
      <c r="Q114" s="247"/>
      <c r="R114" s="721"/>
      <c r="S114" s="721"/>
      <c r="T114" s="721"/>
      <c r="U114" s="274"/>
      <c r="V114" s="313"/>
      <c r="GV114"/>
      <c r="GX114" s="308"/>
      <c r="GY114" s="308"/>
      <c r="GZ114" s="279"/>
      <c r="HA114"/>
    </row>
    <row r="115" spans="1:209" x14ac:dyDescent="0.25">
      <c r="J115" s="311"/>
      <c r="K115" s="231"/>
      <c r="L115" s="282"/>
      <c r="M115" s="232"/>
      <c r="N115" s="233"/>
      <c r="O115" s="254"/>
      <c r="P115" s="89"/>
      <c r="Q115" s="247"/>
      <c r="R115" s="721"/>
      <c r="S115" s="721"/>
      <c r="T115" s="721"/>
      <c r="U115" s="274"/>
      <c r="V115" s="313"/>
      <c r="GV115"/>
      <c r="GX115" s="308"/>
      <c r="GY115" s="308"/>
      <c r="GZ115" s="279"/>
      <c r="HA115"/>
    </row>
    <row r="116" spans="1:209" x14ac:dyDescent="0.25">
      <c r="J116" s="230"/>
      <c r="K116" s="231"/>
      <c r="L116" s="282"/>
      <c r="M116" s="232"/>
      <c r="N116" s="233"/>
      <c r="O116" s="254"/>
      <c r="P116" s="296"/>
      <c r="Q116" s="297"/>
      <c r="R116" s="298"/>
      <c r="S116" s="298"/>
      <c r="T116" s="298"/>
      <c r="U116" s="274"/>
      <c r="V116" s="313"/>
      <c r="GV116"/>
      <c r="GX116" s="308"/>
      <c r="GY116" s="308"/>
      <c r="GZ116" s="279"/>
      <c r="HA116"/>
    </row>
    <row r="117" spans="1:209" x14ac:dyDescent="0.25">
      <c r="J117" s="311"/>
      <c r="K117" s="231"/>
      <c r="L117" s="282"/>
      <c r="M117" s="232"/>
      <c r="N117" s="283"/>
      <c r="O117" s="254"/>
      <c r="P117" s="296"/>
      <c r="Q117" s="297"/>
      <c r="R117" s="298"/>
      <c r="S117" s="298"/>
      <c r="T117" s="298"/>
      <c r="U117" s="274"/>
      <c r="V117" s="313"/>
      <c r="GV117"/>
      <c r="GX117" s="308"/>
      <c r="GY117" s="308"/>
      <c r="GZ117" s="279"/>
      <c r="HA117"/>
    </row>
    <row r="118" spans="1:209" x14ac:dyDescent="0.25">
      <c r="J118" s="230"/>
      <c r="K118" s="231"/>
      <c r="L118" s="282"/>
      <c r="M118" s="232"/>
      <c r="N118" s="283"/>
      <c r="O118" s="254"/>
      <c r="P118" s="832"/>
      <c r="Q118" s="832"/>
      <c r="R118" s="832"/>
      <c r="S118" s="721"/>
      <c r="T118" s="721"/>
      <c r="U118" s="274"/>
      <c r="V118" s="313"/>
      <c r="GV118"/>
      <c r="GX118" s="308"/>
      <c r="GY118" s="308"/>
      <c r="GZ118" s="279"/>
      <c r="HA118"/>
    </row>
    <row r="119" spans="1:209" x14ac:dyDescent="0.25">
      <c r="J119" s="311"/>
      <c r="P119" s="317"/>
      <c r="Q119" s="318"/>
      <c r="R119" s="319"/>
      <c r="S119" s="319"/>
      <c r="T119" s="319"/>
      <c r="U119" s="60"/>
      <c r="V119" s="340"/>
      <c r="GV119"/>
      <c r="GX119" s="308"/>
      <c r="GY119" s="308"/>
      <c r="GZ119" s="279"/>
      <c r="HA119"/>
    </row>
    <row r="120" spans="1:209" x14ac:dyDescent="0.25">
      <c r="J120" s="230"/>
      <c r="P120" s="317"/>
      <c r="Q120" s="318"/>
      <c r="R120" s="319"/>
      <c r="S120" s="319"/>
      <c r="T120" s="319"/>
      <c r="U120" s="60"/>
      <c r="V120" s="340"/>
      <c r="GV120"/>
      <c r="GX120" s="308"/>
      <c r="GY120" s="308"/>
      <c r="GZ120" s="279"/>
      <c r="HA120"/>
    </row>
    <row r="121" spans="1:209" x14ac:dyDescent="0.25">
      <c r="A121"/>
      <c r="F121"/>
      <c r="J121" s="230"/>
      <c r="K121" s="341"/>
      <c r="L121" s="341"/>
      <c r="M121"/>
      <c r="N121"/>
      <c r="O121"/>
      <c r="P121" s="342"/>
      <c r="Q121"/>
      <c r="R121"/>
      <c r="S121"/>
      <c r="T121"/>
      <c r="W121"/>
      <c r="X121"/>
      <c r="GV121"/>
      <c r="GX121" s="308"/>
      <c r="GY121" s="308"/>
      <c r="GZ121" s="279"/>
      <c r="HA121"/>
    </row>
    <row r="122" spans="1:209" x14ac:dyDescent="0.25">
      <c r="A122"/>
      <c r="F122"/>
      <c r="J122" s="311"/>
      <c r="K122" s="341"/>
      <c r="L122" s="341"/>
      <c r="M122"/>
      <c r="N122"/>
      <c r="O122"/>
      <c r="P122" s="342"/>
      <c r="Q122"/>
      <c r="R122"/>
      <c r="S122"/>
      <c r="T122"/>
      <c r="W122"/>
      <c r="X122"/>
      <c r="GV122"/>
      <c r="GX122" s="308"/>
      <c r="GY122" s="308"/>
      <c r="GZ122" s="279"/>
      <c r="HA122"/>
    </row>
    <row r="123" spans="1:209" x14ac:dyDescent="0.25">
      <c r="A123"/>
      <c r="F123"/>
      <c r="J123" s="311"/>
      <c r="K123" s="341"/>
      <c r="L123" s="341"/>
      <c r="M123"/>
      <c r="N123"/>
      <c r="O123"/>
      <c r="P123" s="342"/>
      <c r="Q123"/>
      <c r="R123"/>
      <c r="S123"/>
      <c r="T123"/>
      <c r="W123"/>
      <c r="X123"/>
      <c r="GV123"/>
      <c r="GX123" s="308"/>
      <c r="GY123" s="308"/>
      <c r="GZ123" s="279"/>
      <c r="HA123"/>
    </row>
    <row r="124" spans="1:209" x14ac:dyDescent="0.25">
      <c r="A124"/>
      <c r="F124"/>
      <c r="J124" s="311"/>
      <c r="K124" s="341"/>
      <c r="L124" s="341"/>
      <c r="M124"/>
      <c r="N124"/>
      <c r="O124"/>
      <c r="P124" s="342"/>
      <c r="Q124"/>
      <c r="R124"/>
      <c r="S124"/>
      <c r="T124"/>
      <c r="W124"/>
      <c r="X124"/>
      <c r="GV124"/>
      <c r="GX124" s="308"/>
      <c r="GY124" s="308"/>
      <c r="GZ124" s="279"/>
      <c r="HA124"/>
    </row>
    <row r="125" spans="1:209" x14ac:dyDescent="0.25">
      <c r="A125"/>
      <c r="F125"/>
      <c r="J125" s="343"/>
      <c r="K125" s="341"/>
      <c r="L125" s="341"/>
      <c r="M125"/>
      <c r="N125"/>
      <c r="O125"/>
      <c r="P125" s="342"/>
      <c r="Q125"/>
      <c r="R125"/>
      <c r="S125"/>
      <c r="T125"/>
      <c r="W125"/>
      <c r="X125"/>
      <c r="GV125"/>
      <c r="GX125" s="308"/>
      <c r="GY125" s="308"/>
      <c r="GZ125" s="279"/>
      <c r="HA125"/>
    </row>
    <row r="126" spans="1:209" x14ac:dyDescent="0.25">
      <c r="A126"/>
      <c r="F126"/>
      <c r="J126" s="273"/>
      <c r="K126" s="341"/>
      <c r="L126" s="341"/>
      <c r="M126"/>
      <c r="N126"/>
      <c r="O126"/>
      <c r="P126" s="342"/>
      <c r="Q126"/>
      <c r="R126"/>
      <c r="S126"/>
      <c r="T126"/>
      <c r="W126"/>
      <c r="X126"/>
      <c r="GV126"/>
      <c r="GX126" s="308"/>
      <c r="GY126" s="308"/>
      <c r="GZ126" s="279"/>
      <c r="HA126"/>
    </row>
    <row r="127" spans="1:209" x14ac:dyDescent="0.25">
      <c r="A127"/>
      <c r="F127"/>
      <c r="J127" s="344"/>
      <c r="K127" s="341"/>
      <c r="L127" s="341"/>
      <c r="M127"/>
      <c r="N127"/>
      <c r="O127"/>
      <c r="P127" s="342"/>
      <c r="Q127"/>
      <c r="R127"/>
      <c r="S127"/>
      <c r="T127"/>
      <c r="W127"/>
      <c r="X127"/>
      <c r="GV127"/>
      <c r="GX127" s="308"/>
      <c r="GY127" s="308"/>
      <c r="GZ127" s="279"/>
      <c r="HA127"/>
    </row>
    <row r="128" spans="1:209" x14ac:dyDescent="0.25">
      <c r="A128"/>
      <c r="F128"/>
      <c r="J128" s="344"/>
      <c r="K128" s="341"/>
      <c r="L128" s="341"/>
      <c r="M128"/>
      <c r="N128"/>
      <c r="O128"/>
      <c r="P128" s="342"/>
      <c r="Q128"/>
      <c r="R128"/>
      <c r="S128"/>
      <c r="T128"/>
      <c r="W128"/>
      <c r="X128"/>
      <c r="GV128"/>
      <c r="GX128" s="308"/>
      <c r="GY128" s="308"/>
      <c r="GZ128" s="279"/>
      <c r="HA128"/>
    </row>
    <row r="129" spans="1:209" x14ac:dyDescent="0.25">
      <c r="A129"/>
      <c r="F129"/>
      <c r="J129" s="230"/>
      <c r="K129" s="341"/>
      <c r="L129" s="341"/>
      <c r="M129"/>
      <c r="N129"/>
      <c r="O129"/>
      <c r="P129" s="342"/>
      <c r="Q129"/>
      <c r="R129"/>
      <c r="S129"/>
      <c r="T129"/>
      <c r="W129"/>
      <c r="X129"/>
      <c r="GV129"/>
      <c r="GX129" s="308"/>
      <c r="GY129" s="308"/>
      <c r="GZ129" s="279"/>
      <c r="HA129"/>
    </row>
    <row r="130" spans="1:209" x14ac:dyDescent="0.25">
      <c r="A130"/>
      <c r="F130"/>
      <c r="J130" s="230"/>
      <c r="K130" s="341"/>
      <c r="L130" s="341"/>
      <c r="M130"/>
      <c r="N130"/>
      <c r="O130"/>
      <c r="P130" s="342"/>
      <c r="Q130"/>
      <c r="R130"/>
      <c r="S130"/>
      <c r="T130"/>
      <c r="W130"/>
      <c r="X130"/>
      <c r="GV130"/>
      <c r="GX130" s="308"/>
      <c r="GY130" s="308"/>
      <c r="GZ130" s="279"/>
      <c r="HA130"/>
    </row>
    <row r="131" spans="1:209" x14ac:dyDescent="0.25">
      <c r="A131"/>
      <c r="F131"/>
      <c r="J131" s="230"/>
      <c r="K131" s="341"/>
      <c r="L131" s="341"/>
      <c r="M131"/>
      <c r="N131"/>
      <c r="O131"/>
      <c r="P131" s="342"/>
      <c r="Q131"/>
      <c r="R131"/>
      <c r="S131"/>
      <c r="T131"/>
      <c r="W131"/>
      <c r="X131"/>
      <c r="GV131"/>
      <c r="GX131" s="308"/>
      <c r="GY131" s="308"/>
      <c r="GZ131" s="279"/>
      <c r="HA131"/>
    </row>
    <row r="132" spans="1:209" x14ac:dyDescent="0.25">
      <c r="A132"/>
      <c r="F132"/>
      <c r="J132" s="230"/>
      <c r="K132" s="341"/>
      <c r="L132" s="341"/>
      <c r="M132"/>
      <c r="N132"/>
      <c r="O132"/>
      <c r="P132" s="342"/>
      <c r="Q132"/>
      <c r="R132"/>
      <c r="S132"/>
      <c r="T132"/>
      <c r="W132"/>
      <c r="X132"/>
      <c r="GV132"/>
      <c r="GX132" s="308"/>
      <c r="GY132" s="308"/>
      <c r="GZ132" s="279"/>
      <c r="HA132"/>
    </row>
    <row r="133" spans="1:209" x14ac:dyDescent="0.25">
      <c r="A133"/>
      <c r="F133"/>
      <c r="J133" s="230"/>
      <c r="K133" s="341"/>
      <c r="L133" s="341"/>
      <c r="M133"/>
      <c r="N133"/>
      <c r="O133"/>
      <c r="P133" s="342"/>
      <c r="Q133"/>
      <c r="R133"/>
      <c r="S133"/>
      <c r="T133"/>
      <c r="W133"/>
      <c r="X133"/>
      <c r="GV133"/>
      <c r="GX133" s="308"/>
      <c r="GY133" s="308"/>
      <c r="GZ133" s="279"/>
      <c r="HA133"/>
    </row>
  </sheetData>
  <mergeCells count="35"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  <mergeCell ref="N100:O100"/>
    <mergeCell ref="P100:P101"/>
    <mergeCell ref="FU1:GA1"/>
    <mergeCell ref="GD1:GJ1"/>
    <mergeCell ref="GM1:GS1"/>
    <mergeCell ref="S9:T9"/>
    <mergeCell ref="S14:T14"/>
    <mergeCell ref="S20:T20"/>
    <mergeCell ref="DS1:DY1"/>
    <mergeCell ref="EB1:EH1"/>
    <mergeCell ref="EK1:EQ1"/>
    <mergeCell ref="ET1:EZ1"/>
    <mergeCell ref="FC1:FI1"/>
    <mergeCell ref="FL1:FR1"/>
    <mergeCell ref="BQ1:BW1"/>
    <mergeCell ref="BZ1:CF1"/>
    <mergeCell ref="P104:R104"/>
    <mergeCell ref="P107:R108"/>
    <mergeCell ref="U107:V108"/>
    <mergeCell ref="P118:R118"/>
    <mergeCell ref="S21:T21"/>
    <mergeCell ref="S23:T23"/>
    <mergeCell ref="S28:T28"/>
    <mergeCell ref="S49:T49"/>
    <mergeCell ref="S65:T65"/>
  </mergeCells>
  <pageMargins left="0.11811023622047245" right="0.11811023622047245" top="0.74803149606299213" bottom="0.74803149606299213" header="0.31496062992125984" footer="0.31496062992125984"/>
  <pageSetup scale="8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260"/>
  <sheetViews>
    <sheetView workbookViewId="0">
      <selection activeCell="C18" sqref="C18"/>
    </sheetView>
  </sheetViews>
  <sheetFormatPr baseColWidth="10" defaultRowHeight="15" x14ac:dyDescent="0.25"/>
  <cols>
    <col min="1" max="1" width="26.7109375" style="245" bestFit="1" customWidth="1"/>
    <col min="2" max="2" width="16.7109375" style="245" bestFit="1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824" t="s">
        <v>753</v>
      </c>
      <c r="B1" s="824"/>
      <c r="C1" s="824"/>
      <c r="D1" s="824"/>
      <c r="E1" s="824"/>
      <c r="F1" s="824"/>
      <c r="G1" s="824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721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721"/>
      <c r="G5" s="274">
        <f t="shared" si="0"/>
        <v>0</v>
      </c>
      <c r="H5" s="653"/>
      <c r="I5" s="654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721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721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3"/>
      <c r="B8" s="381"/>
      <c r="C8" s="514"/>
      <c r="D8" s="515"/>
      <c r="E8" s="516"/>
      <c r="F8" s="235"/>
      <c r="G8" s="517">
        <f t="shared" si="0"/>
        <v>0</v>
      </c>
      <c r="H8" s="652"/>
      <c r="I8" s="654"/>
      <c r="J8" s="463"/>
      <c r="K8" s="265"/>
      <c r="L8" s="279"/>
      <c r="M8" s="279"/>
      <c r="N8" s="279"/>
    </row>
    <row r="9" spans="1:14" ht="15.75" x14ac:dyDescent="0.25">
      <c r="A9" s="365"/>
      <c r="B9" s="359"/>
      <c r="C9" s="371"/>
      <c r="D9" s="515"/>
      <c r="E9" s="362"/>
      <c r="F9" s="721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ht="15.75" x14ac:dyDescent="0.25">
      <c r="A10" s="365"/>
      <c r="B10" s="359"/>
      <c r="C10" s="371"/>
      <c r="D10" s="515"/>
      <c r="E10" s="362"/>
      <c r="F10" s="721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ht="15.75" x14ac:dyDescent="0.25">
      <c r="A11" s="373"/>
      <c r="B11" s="239"/>
      <c r="C11" s="371"/>
      <c r="D11" s="515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ht="15.75" x14ac:dyDescent="0.25">
      <c r="A12" s="373"/>
      <c r="B12" s="239"/>
      <c r="C12" s="371"/>
      <c r="D12" s="515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ht="15.75" x14ac:dyDescent="0.25">
      <c r="A13" s="373"/>
      <c r="B13" s="239"/>
      <c r="C13" s="371"/>
      <c r="D13" s="515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ht="15.75" x14ac:dyDescent="0.25">
      <c r="A14" s="373"/>
      <c r="B14" s="239"/>
      <c r="C14" s="371"/>
      <c r="D14" s="515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ht="15.75" x14ac:dyDescent="0.25">
      <c r="A15" s="373"/>
      <c r="B15" s="239"/>
      <c r="C15" s="371"/>
      <c r="D15" s="515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ht="15.75" x14ac:dyDescent="0.25">
      <c r="A16" s="373"/>
      <c r="B16" s="239"/>
      <c r="C16" s="371"/>
      <c r="D16" s="515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ht="15.75" x14ac:dyDescent="0.25">
      <c r="A17" s="373"/>
      <c r="B17" s="239"/>
      <c r="C17" s="371"/>
      <c r="D17" s="515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ht="15.75" x14ac:dyDescent="0.25">
      <c r="A18" s="375"/>
      <c r="B18" s="376"/>
      <c r="C18" s="377"/>
      <c r="D18" s="515"/>
      <c r="E18" s="362"/>
      <c r="F18" s="721"/>
      <c r="G18" s="45">
        <f t="shared" si="0"/>
        <v>0</v>
      </c>
      <c r="H18" s="82"/>
      <c r="K18" s="265"/>
      <c r="L18" s="279"/>
      <c r="M18" s="279"/>
      <c r="N18" s="279"/>
    </row>
    <row r="19" spans="1:14" ht="15.75" x14ac:dyDescent="0.25">
      <c r="A19" s="378"/>
      <c r="B19" s="359"/>
      <c r="C19" s="379"/>
      <c r="D19" s="515"/>
      <c r="E19" s="362"/>
      <c r="F19" s="721"/>
      <c r="G19" s="45">
        <f t="shared" si="0"/>
        <v>0</v>
      </c>
      <c r="H19" s="82"/>
      <c r="K19" s="265"/>
      <c r="L19" s="279"/>
      <c r="M19" s="279"/>
      <c r="N19" s="279"/>
    </row>
    <row r="20" spans="1:14" ht="15.75" x14ac:dyDescent="0.25">
      <c r="A20" s="365"/>
      <c r="B20" s="359"/>
      <c r="C20" s="371"/>
      <c r="D20" s="515"/>
      <c r="E20" s="362"/>
      <c r="F20" s="721"/>
      <c r="G20" s="45">
        <f t="shared" si="0"/>
        <v>0</v>
      </c>
      <c r="H20" s="82"/>
      <c r="K20" s="265"/>
      <c r="L20" s="279"/>
      <c r="M20" s="279"/>
      <c r="N20" s="279"/>
    </row>
    <row r="21" spans="1:14" ht="15.75" x14ac:dyDescent="0.25">
      <c r="A21" s="365"/>
      <c r="B21" s="380"/>
      <c r="C21" s="371"/>
      <c r="D21" s="515"/>
      <c r="E21" s="362"/>
      <c r="F21" s="721"/>
      <c r="G21" s="45">
        <f t="shared" si="0"/>
        <v>0</v>
      </c>
      <c r="H21" s="82"/>
      <c r="K21" s="265"/>
      <c r="L21" s="279"/>
      <c r="M21" s="279"/>
      <c r="N21" s="279"/>
    </row>
    <row r="22" spans="1:14" ht="15.75" x14ac:dyDescent="0.25">
      <c r="A22" s="513"/>
      <c r="B22" s="381"/>
      <c r="C22" s="371"/>
      <c r="D22" s="515"/>
      <c r="E22" s="362"/>
      <c r="F22" s="721"/>
      <c r="G22" s="45">
        <f t="shared" si="0"/>
        <v>0</v>
      </c>
      <c r="H22" s="653"/>
      <c r="I22" s="654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515"/>
      <c r="E23" s="362"/>
      <c r="F23" s="721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515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ht="15.75" x14ac:dyDescent="0.25">
      <c r="A25" s="383"/>
      <c r="B25" s="384"/>
      <c r="C25" s="385"/>
      <c r="D25" s="515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ht="15.75" x14ac:dyDescent="0.25">
      <c r="A26" s="383"/>
      <c r="B26" s="384"/>
      <c r="C26" s="385"/>
      <c r="D26" s="515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ht="15.75" x14ac:dyDescent="0.25">
      <c r="A27" s="383"/>
      <c r="B27" s="384"/>
      <c r="C27" s="385"/>
      <c r="D27" s="515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ht="15.75" x14ac:dyDescent="0.25">
      <c r="A28" s="383"/>
      <c r="B28" s="380"/>
      <c r="C28" s="385"/>
      <c r="D28" s="515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ht="15.75" x14ac:dyDescent="0.25">
      <c r="A29" s="383"/>
      <c r="B29" s="380"/>
      <c r="C29" s="385"/>
      <c r="D29" s="515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ht="15.75" x14ac:dyDescent="0.25">
      <c r="A30" s="383"/>
      <c r="B30" s="380"/>
      <c r="C30" s="385"/>
      <c r="D30" s="515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ht="15.75" x14ac:dyDescent="0.25">
      <c r="A31" s="383"/>
      <c r="B31" s="380"/>
      <c r="C31" s="385"/>
      <c r="D31" s="515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ht="15.75" x14ac:dyDescent="0.25">
      <c r="A32" s="386"/>
      <c r="B32" s="380"/>
      <c r="C32" s="377"/>
      <c r="D32" s="515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ht="15.75" x14ac:dyDescent="0.25">
      <c r="A33" s="373"/>
      <c r="B33" s="380"/>
      <c r="C33" s="371"/>
      <c r="D33" s="515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ht="15.75" x14ac:dyDescent="0.25">
      <c r="A34" s="373"/>
      <c r="B34" s="380"/>
      <c r="C34" s="371"/>
      <c r="D34" s="515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ht="15.75" x14ac:dyDescent="0.25">
      <c r="A35" s="373"/>
      <c r="B35" s="380"/>
      <c r="C35" s="371"/>
      <c r="D35" s="515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ht="15.75" x14ac:dyDescent="0.25">
      <c r="A36" s="373"/>
      <c r="B36" s="380"/>
      <c r="C36" s="371"/>
      <c r="D36" s="515"/>
      <c r="E36" s="374"/>
      <c r="F36" s="721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ht="15.75" x14ac:dyDescent="0.25">
      <c r="A37" s="373"/>
      <c r="B37" s="380"/>
      <c r="C37" s="371"/>
      <c r="D37" s="515"/>
      <c r="E37" s="374"/>
      <c r="F37" s="721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ht="15.75" x14ac:dyDescent="0.25">
      <c r="A38" s="373"/>
      <c r="B38" s="380"/>
      <c r="C38" s="371"/>
      <c r="D38" s="515"/>
      <c r="E38" s="374"/>
      <c r="F38" s="721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ht="15.75" x14ac:dyDescent="0.25">
      <c r="A39" s="373"/>
      <c r="B39" s="230"/>
      <c r="C39" s="371"/>
      <c r="D39" s="515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ht="15.75" x14ac:dyDescent="0.25">
      <c r="A40" s="373"/>
      <c r="B40" s="230"/>
      <c r="C40" s="371"/>
      <c r="D40" s="515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ht="15.75" x14ac:dyDescent="0.25">
      <c r="A41" s="373"/>
      <c r="B41" s="230"/>
      <c r="C41" s="371"/>
      <c r="D41" s="515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ht="15.75" x14ac:dyDescent="0.25">
      <c r="A42" s="389"/>
      <c r="B42" s="246"/>
      <c r="C42" s="390"/>
      <c r="D42" s="515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ht="15.75" x14ac:dyDescent="0.25">
      <c r="A43" s="391"/>
      <c r="B43" s="246"/>
      <c r="C43" s="360"/>
      <c r="D43" s="515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ht="15.75" x14ac:dyDescent="0.25">
      <c r="A44" s="392"/>
      <c r="B44" s="246"/>
      <c r="C44" s="393"/>
      <c r="D44" s="515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ht="15.75" x14ac:dyDescent="0.25">
      <c r="A45" s="391"/>
      <c r="B45" s="246"/>
      <c r="C45" s="360"/>
      <c r="D45" s="515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ht="15.75" x14ac:dyDescent="0.25">
      <c r="A46" s="391"/>
      <c r="B46" s="246"/>
      <c r="C46" s="360"/>
      <c r="D46" s="515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ht="15.75" x14ac:dyDescent="0.25">
      <c r="A47" s="391"/>
      <c r="B47" s="246"/>
      <c r="C47" s="360"/>
      <c r="D47" s="515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ht="15.75" x14ac:dyDescent="0.25">
      <c r="A48" s="391"/>
      <c r="B48" s="246"/>
      <c r="C48" s="360"/>
      <c r="D48" s="515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ht="15.75" x14ac:dyDescent="0.25">
      <c r="A49" s="389"/>
      <c r="B49" s="246"/>
      <c r="C49" s="390"/>
      <c r="D49" s="515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ht="15.75" x14ac:dyDescent="0.25">
      <c r="A50" s="391"/>
      <c r="B50" s="246"/>
      <c r="C50" s="360"/>
      <c r="D50" s="515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ht="15.75" x14ac:dyDescent="0.25">
      <c r="A51" s="391"/>
      <c r="B51" s="246"/>
      <c r="C51" s="360"/>
      <c r="D51" s="515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ht="15.75" x14ac:dyDescent="0.25">
      <c r="A52" s="391"/>
      <c r="B52" s="246"/>
      <c r="C52" s="360"/>
      <c r="D52" s="515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ht="15.75" x14ac:dyDescent="0.25">
      <c r="A53" s="391"/>
      <c r="B53" s="246"/>
      <c r="C53" s="360"/>
      <c r="D53" s="515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ht="15.75" x14ac:dyDescent="0.25">
      <c r="A54" s="391"/>
      <c r="B54" s="246"/>
      <c r="C54" s="360"/>
      <c r="D54" s="515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ht="15.75" x14ac:dyDescent="0.25">
      <c r="A55" s="391"/>
      <c r="B55" s="246"/>
      <c r="C55" s="360"/>
      <c r="D55" s="515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515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515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515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ht="15.75" x14ac:dyDescent="0.25">
      <c r="A59" s="391"/>
      <c r="B59" s="248"/>
      <c r="C59" s="360"/>
      <c r="D59" s="515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ht="15.75" x14ac:dyDescent="0.25">
      <c r="A60" s="391"/>
      <c r="B60" s="248"/>
      <c r="C60" s="360"/>
      <c r="D60" s="515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ht="15.75" x14ac:dyDescent="0.25">
      <c r="A61" s="391"/>
      <c r="B61" s="248"/>
      <c r="C61" s="360"/>
      <c r="D61" s="515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ht="15.75" x14ac:dyDescent="0.25">
      <c r="A62" s="391"/>
      <c r="B62" s="246"/>
      <c r="C62" s="360"/>
      <c r="D62" s="515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ht="15.75" x14ac:dyDescent="0.25">
      <c r="A63" s="391"/>
      <c r="B63" s="246"/>
      <c r="C63" s="360"/>
      <c r="D63" s="515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ht="15.75" x14ac:dyDescent="0.25">
      <c r="A64" s="391"/>
      <c r="B64" s="246"/>
      <c r="C64" s="360"/>
      <c r="D64" s="515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ht="15.75" x14ac:dyDescent="0.25">
      <c r="A65" s="391"/>
      <c r="B65" s="246"/>
      <c r="C65" s="360"/>
      <c r="D65" s="515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ht="15.75" x14ac:dyDescent="0.25">
      <c r="A66" s="391"/>
      <c r="B66" s="246"/>
      <c r="C66" s="360"/>
      <c r="D66" s="515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ht="15.75" x14ac:dyDescent="0.25">
      <c r="A67" s="391"/>
      <c r="B67" s="246"/>
      <c r="C67" s="360"/>
      <c r="D67" s="515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515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ht="15.75" x14ac:dyDescent="0.25">
      <c r="A69" s="391"/>
      <c r="B69" s="246"/>
      <c r="C69" s="360"/>
      <c r="D69" s="515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ht="15.75" x14ac:dyDescent="0.25">
      <c r="A70" s="391"/>
      <c r="B70" s="246"/>
      <c r="C70" s="360"/>
      <c r="D70" s="515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ht="15.75" x14ac:dyDescent="0.25">
      <c r="A71" s="391"/>
      <c r="B71" s="404"/>
      <c r="C71" s="360"/>
      <c r="D71" s="515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ht="15.75" x14ac:dyDescent="0.25">
      <c r="A72" s="391"/>
      <c r="B72" s="404"/>
      <c r="C72" s="360"/>
      <c r="D72" s="515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ht="15.75" x14ac:dyDescent="0.25">
      <c r="A73" s="391"/>
      <c r="B73" s="246"/>
      <c r="C73" s="360"/>
      <c r="D73" s="515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ht="15.75" x14ac:dyDescent="0.25">
      <c r="A74" s="391"/>
      <c r="B74" s="246"/>
      <c r="C74" s="360"/>
      <c r="D74" s="515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ht="15.75" x14ac:dyDescent="0.25">
      <c r="A75" s="392"/>
      <c r="B75" s="246"/>
      <c r="C75" s="393"/>
      <c r="D75" s="515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ht="15.75" x14ac:dyDescent="0.25">
      <c r="A76" s="391"/>
      <c r="B76" s="246"/>
      <c r="C76" s="360"/>
      <c r="D76" s="515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ht="15.75" x14ac:dyDescent="0.25">
      <c r="A77" s="391"/>
      <c r="B77" s="246"/>
      <c r="C77" s="360"/>
      <c r="D77" s="515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ht="15.75" x14ac:dyDescent="0.25">
      <c r="A78" s="391"/>
      <c r="B78" s="246"/>
      <c r="C78" s="360"/>
      <c r="D78" s="515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ht="15.75" x14ac:dyDescent="0.25">
      <c r="A79" s="392"/>
      <c r="B79" s="246"/>
      <c r="C79" s="393"/>
      <c r="D79" s="515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ht="15.75" x14ac:dyDescent="0.25">
      <c r="A80" s="389"/>
      <c r="B80" s="246"/>
      <c r="C80" s="390"/>
      <c r="D80" s="515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ht="15.75" x14ac:dyDescent="0.25">
      <c r="A81" s="391"/>
      <c r="B81" s="248"/>
      <c r="C81" s="360"/>
      <c r="D81" s="515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ht="15.75" x14ac:dyDescent="0.25">
      <c r="A82" s="389"/>
      <c r="B82" s="248"/>
      <c r="C82" s="390"/>
      <c r="D82" s="515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ht="15.75" x14ac:dyDescent="0.25">
      <c r="A83" s="391"/>
      <c r="B83" s="246"/>
      <c r="C83" s="360"/>
      <c r="D83" s="515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ht="15.75" x14ac:dyDescent="0.25">
      <c r="A84" s="391"/>
      <c r="B84" s="246"/>
      <c r="C84" s="360"/>
      <c r="D84" s="515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ht="15.75" x14ac:dyDescent="0.25">
      <c r="A85" s="391"/>
      <c r="B85" s="246"/>
      <c r="C85" s="360"/>
      <c r="D85" s="515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ht="15.75" x14ac:dyDescent="0.25">
      <c r="A86" s="391"/>
      <c r="B86" s="246"/>
      <c r="C86" s="360"/>
      <c r="D86" s="515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ht="15.75" x14ac:dyDescent="0.25">
      <c r="A87" s="391"/>
      <c r="B87" s="246"/>
      <c r="C87" s="360"/>
      <c r="D87" s="515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ht="15.75" x14ac:dyDescent="0.25">
      <c r="A88" s="391"/>
      <c r="B88" s="246"/>
      <c r="C88" s="360"/>
      <c r="D88" s="515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ht="15.75" x14ac:dyDescent="0.25">
      <c r="A89" s="391"/>
      <c r="B89" s="246"/>
      <c r="C89" s="360"/>
      <c r="D89" s="515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ht="15.75" x14ac:dyDescent="0.25">
      <c r="A90" s="391"/>
      <c r="B90" s="246"/>
      <c r="C90" s="360"/>
      <c r="D90" s="515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ht="15.75" x14ac:dyDescent="0.25">
      <c r="A91" s="405"/>
      <c r="B91" s="246"/>
      <c r="C91" s="406"/>
      <c r="D91" s="515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ht="15.75" x14ac:dyDescent="0.25">
      <c r="A92" s="391"/>
      <c r="B92" s="246"/>
      <c r="C92" s="360"/>
      <c r="D92" s="515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ht="15.75" x14ac:dyDescent="0.25">
      <c r="A93" s="391"/>
      <c r="B93" s="246"/>
      <c r="C93" s="360"/>
      <c r="D93" s="515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ht="15.75" x14ac:dyDescent="0.25">
      <c r="A94" s="391"/>
      <c r="B94" s="246"/>
      <c r="C94" s="360"/>
      <c r="D94" s="515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ht="15.75" x14ac:dyDescent="0.25">
      <c r="A95" s="391"/>
      <c r="B95" s="246"/>
      <c r="C95" s="360"/>
      <c r="D95" s="515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ht="15.75" x14ac:dyDescent="0.25">
      <c r="A96" s="391"/>
      <c r="B96" s="246"/>
      <c r="C96" s="360"/>
      <c r="D96" s="515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ht="15.75" x14ac:dyDescent="0.25">
      <c r="A97" s="391"/>
      <c r="B97" s="246"/>
      <c r="C97" s="360"/>
      <c r="D97" s="515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ht="15.75" x14ac:dyDescent="0.25">
      <c r="A98" s="391"/>
      <c r="B98" s="246"/>
      <c r="C98" s="360"/>
      <c r="D98" s="515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ht="15.75" x14ac:dyDescent="0.25">
      <c r="A99" s="405"/>
      <c r="B99" s="246"/>
      <c r="C99" s="406"/>
      <c r="D99" s="515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ht="15.75" x14ac:dyDescent="0.25">
      <c r="A100" s="405"/>
      <c r="B100" s="246"/>
      <c r="C100" s="406"/>
      <c r="D100" s="515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ht="15.75" x14ac:dyDescent="0.25">
      <c r="A101" s="391"/>
      <c r="B101" s="246"/>
      <c r="C101" s="360"/>
      <c r="D101" s="515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ht="15.75" x14ac:dyDescent="0.25">
      <c r="A102" s="391"/>
      <c r="B102" s="246"/>
      <c r="C102" s="360"/>
      <c r="D102" s="515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ht="15.75" x14ac:dyDescent="0.25">
      <c r="A103" s="391"/>
      <c r="B103" s="246"/>
      <c r="C103" s="360"/>
      <c r="D103" s="515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ht="15.75" x14ac:dyDescent="0.25">
      <c r="A104" s="391"/>
      <c r="B104" s="246"/>
      <c r="C104" s="360"/>
      <c r="D104" s="515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ht="15.75" x14ac:dyDescent="0.25">
      <c r="A105" s="392"/>
      <c r="B105" s="248"/>
      <c r="C105" s="393"/>
      <c r="D105" s="515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ht="15.75" x14ac:dyDescent="0.25">
      <c r="A106" s="392"/>
      <c r="B106" s="248"/>
      <c r="C106" s="393"/>
      <c r="D106" s="515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ht="15.75" x14ac:dyDescent="0.25">
      <c r="A107" s="407"/>
      <c r="B107" s="248"/>
      <c r="C107" s="408"/>
      <c r="D107" s="515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ht="15.75" x14ac:dyDescent="0.25">
      <c r="A108" s="392"/>
      <c r="B108" s="248"/>
      <c r="C108" s="393"/>
      <c r="D108" s="515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ht="15.75" x14ac:dyDescent="0.25">
      <c r="A109" s="392"/>
      <c r="B109" s="248"/>
      <c r="C109" s="393"/>
      <c r="D109" s="515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ht="15.75" x14ac:dyDescent="0.25">
      <c r="A110" s="392"/>
      <c r="B110" s="248"/>
      <c r="C110" s="393"/>
      <c r="D110" s="515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ht="15.75" x14ac:dyDescent="0.25">
      <c r="A111" s="391"/>
      <c r="B111" s="246"/>
      <c r="C111" s="360"/>
      <c r="D111" s="515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ht="15.75" x14ac:dyDescent="0.25">
      <c r="A112" s="391"/>
      <c r="B112" s="246"/>
      <c r="C112" s="360"/>
      <c r="D112" s="515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ht="15.75" x14ac:dyDescent="0.25">
      <c r="A113" s="391"/>
      <c r="B113" s="246"/>
      <c r="C113" s="360"/>
      <c r="D113" s="515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ht="15.75" x14ac:dyDescent="0.25">
      <c r="A114" s="391"/>
      <c r="B114" s="246"/>
      <c r="C114" s="360"/>
      <c r="D114" s="515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ht="15.75" x14ac:dyDescent="0.25">
      <c r="A115" s="391"/>
      <c r="B115" s="246"/>
      <c r="C115" s="360"/>
      <c r="D115" s="515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ht="15.75" x14ac:dyDescent="0.25">
      <c r="A116" s="391"/>
      <c r="B116" s="246"/>
      <c r="C116" s="360"/>
      <c r="D116" s="515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ht="15.75" x14ac:dyDescent="0.25">
      <c r="A117" s="389"/>
      <c r="B117" s="246"/>
      <c r="C117" s="390"/>
      <c r="D117" s="515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ht="15.75" x14ac:dyDescent="0.25">
      <c r="A118" s="391"/>
      <c r="B118" s="246"/>
      <c r="C118" s="360"/>
      <c r="D118" s="515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ht="15.75" x14ac:dyDescent="0.25">
      <c r="A119" s="391"/>
      <c r="B119" s="246"/>
      <c r="C119" s="360"/>
      <c r="D119" s="515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ht="15.75" x14ac:dyDescent="0.25">
      <c r="A120" s="391"/>
      <c r="B120" s="246"/>
      <c r="C120" s="360"/>
      <c r="D120" s="515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ht="15.75" x14ac:dyDescent="0.25">
      <c r="A121" s="391"/>
      <c r="B121" s="246"/>
      <c r="C121" s="360"/>
      <c r="D121" s="515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ht="15.75" x14ac:dyDescent="0.25">
      <c r="A122" s="389"/>
      <c r="B122" s="246"/>
      <c r="C122" s="390"/>
      <c r="D122" s="515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ht="15.75" x14ac:dyDescent="0.25">
      <c r="A123" s="391"/>
      <c r="B123" s="246"/>
      <c r="C123" s="360"/>
      <c r="D123" s="515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ht="15.75" x14ac:dyDescent="0.25">
      <c r="A124" s="389"/>
      <c r="B124" s="246"/>
      <c r="C124" s="390"/>
      <c r="D124" s="515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ht="15.75" x14ac:dyDescent="0.25">
      <c r="A125" s="391"/>
      <c r="B125" s="246"/>
      <c r="C125" s="360"/>
      <c r="D125" s="515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ht="15.75" x14ac:dyDescent="0.25">
      <c r="A126" s="391"/>
      <c r="B126" s="246"/>
      <c r="C126" s="360"/>
      <c r="D126" s="515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ht="15.75" x14ac:dyDescent="0.25">
      <c r="A127" s="391"/>
      <c r="B127" s="246"/>
      <c r="C127" s="360"/>
      <c r="D127" s="515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ht="15.75" x14ac:dyDescent="0.25">
      <c r="A128" s="389"/>
      <c r="B128" s="246"/>
      <c r="C128" s="390"/>
      <c r="D128" s="515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ht="15.75" x14ac:dyDescent="0.25">
      <c r="A129" s="391"/>
      <c r="B129" s="246"/>
      <c r="C129" s="360"/>
      <c r="D129" s="515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ht="15.75" x14ac:dyDescent="0.25">
      <c r="A130" s="391"/>
      <c r="B130" s="246"/>
      <c r="C130" s="360"/>
      <c r="D130" s="515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ht="15.75" x14ac:dyDescent="0.25">
      <c r="A131" s="391"/>
      <c r="B131" s="246"/>
      <c r="C131" s="360"/>
      <c r="D131" s="515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ht="15.75" x14ac:dyDescent="0.25">
      <c r="A132" s="389"/>
      <c r="B132" s="246"/>
      <c r="C132" s="390"/>
      <c r="D132" s="515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ht="15.75" x14ac:dyDescent="0.25">
      <c r="A133" s="391"/>
      <c r="B133" s="246"/>
      <c r="C133" s="360"/>
      <c r="D133" s="515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ht="15.75" x14ac:dyDescent="0.25">
      <c r="A134" s="391"/>
      <c r="B134" s="246"/>
      <c r="C134" s="360"/>
      <c r="D134" s="515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ht="15.75" x14ac:dyDescent="0.25">
      <c r="A135" s="391"/>
      <c r="B135" s="246"/>
      <c r="C135" s="360"/>
      <c r="D135" s="515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ht="15.75" x14ac:dyDescent="0.25">
      <c r="A136" s="391"/>
      <c r="B136" s="246"/>
      <c r="C136" s="360"/>
      <c r="D136" s="515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845" t="s">
        <v>36</v>
      </c>
      <c r="F223" s="846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C134"/>
  <sheetViews>
    <sheetView topLeftCell="J1" workbookViewId="0">
      <pane xSplit="5" ySplit="1" topLeftCell="GZ23" activePane="bottomRight" state="frozen"/>
      <selection activeCell="J1" sqref="J1"/>
      <selection pane="topRight" activeCell="O1" sqref="O1"/>
      <selection pane="bottomLeft" activeCell="J2" sqref="J2"/>
      <selection pane="bottomRight" activeCell="L41" sqref="L41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339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337" bestFit="1" customWidth="1"/>
    <col min="204" max="204" width="12.42578125" style="345" bestFit="1" customWidth="1"/>
    <col min="205" max="205" width="13" style="307" bestFit="1" customWidth="1"/>
    <col min="206" max="206" width="15.5703125" style="346" bestFit="1" customWidth="1"/>
    <col min="207" max="207" width="13.7109375" style="346" customWidth="1"/>
    <col min="208" max="208" width="11.42578125" style="586"/>
    <col min="209" max="209" width="11.42578125" style="339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4" t="s">
        <v>823</v>
      </c>
      <c r="K1" s="824"/>
      <c r="L1" s="824"/>
      <c r="M1" s="824"/>
      <c r="N1" s="824"/>
      <c r="O1" s="824"/>
      <c r="P1" s="824"/>
      <c r="Q1" s="824"/>
      <c r="R1" s="824"/>
      <c r="S1" s="6"/>
      <c r="T1" s="6"/>
      <c r="U1" s="6"/>
      <c r="V1" s="7">
        <v>1</v>
      </c>
      <c r="X1" s="9" t="s">
        <v>1</v>
      </c>
      <c r="Y1" s="825"/>
      <c r="Z1" s="825"/>
      <c r="AA1" s="825"/>
      <c r="AB1" s="825"/>
      <c r="AC1" s="825"/>
      <c r="AD1" s="825"/>
      <c r="AE1" s="10" t="e">
        <f>#REF!+1</f>
        <v>#REF!</v>
      </c>
      <c r="AG1" s="823" t="e">
        <f>#REF!</f>
        <v>#REF!</v>
      </c>
      <c r="AH1" s="823"/>
      <c r="AI1" s="823"/>
      <c r="AJ1" s="823"/>
      <c r="AK1" s="823"/>
      <c r="AL1" s="823"/>
      <c r="AM1" s="823"/>
      <c r="AN1" s="10" t="e">
        <f>AE1+1</f>
        <v>#REF!</v>
      </c>
      <c r="AP1" s="823" t="e">
        <f>AG1</f>
        <v>#REF!</v>
      </c>
      <c r="AQ1" s="823"/>
      <c r="AR1" s="823"/>
      <c r="AS1" s="823"/>
      <c r="AT1" s="823"/>
      <c r="AU1" s="823"/>
      <c r="AV1" s="823"/>
      <c r="AW1" s="10" t="e">
        <f>AN1+1</f>
        <v>#REF!</v>
      </c>
      <c r="AY1" s="823" t="e">
        <f>AP1</f>
        <v>#REF!</v>
      </c>
      <c r="AZ1" s="823"/>
      <c r="BA1" s="823"/>
      <c r="BB1" s="823"/>
      <c r="BC1" s="823"/>
      <c r="BD1" s="823"/>
      <c r="BE1" s="823"/>
      <c r="BF1" s="10" t="e">
        <f>AW1+1</f>
        <v>#REF!</v>
      </c>
      <c r="BH1" s="823" t="e">
        <f>AY1</f>
        <v>#REF!</v>
      </c>
      <c r="BI1" s="823"/>
      <c r="BJ1" s="823"/>
      <c r="BK1" s="823"/>
      <c r="BL1" s="823"/>
      <c r="BM1" s="823"/>
      <c r="BN1" s="823"/>
      <c r="BO1" s="10" t="e">
        <f>BF1+1</f>
        <v>#REF!</v>
      </c>
      <c r="BQ1" s="823" t="e">
        <f>BH1</f>
        <v>#REF!</v>
      </c>
      <c r="BR1" s="823"/>
      <c r="BS1" s="823"/>
      <c r="BT1" s="823"/>
      <c r="BU1" s="823"/>
      <c r="BV1" s="823"/>
      <c r="BW1" s="823"/>
      <c r="BX1" s="10" t="e">
        <f>BO1+1</f>
        <v>#REF!</v>
      </c>
      <c r="BZ1" s="823" t="e">
        <f>BQ1</f>
        <v>#REF!</v>
      </c>
      <c r="CA1" s="823"/>
      <c r="CB1" s="823"/>
      <c r="CC1" s="823"/>
      <c r="CD1" s="823"/>
      <c r="CE1" s="823"/>
      <c r="CF1" s="823"/>
      <c r="CG1" s="10" t="e">
        <f>BX1+1</f>
        <v>#REF!</v>
      </c>
      <c r="CI1" s="823" t="e">
        <f>BZ1</f>
        <v>#REF!</v>
      </c>
      <c r="CJ1" s="823"/>
      <c r="CK1" s="823"/>
      <c r="CL1" s="823"/>
      <c r="CM1" s="823"/>
      <c r="CN1" s="823"/>
      <c r="CO1" s="823"/>
      <c r="CP1" s="10" t="e">
        <f>CG1+1</f>
        <v>#REF!</v>
      </c>
      <c r="CR1" s="823" t="e">
        <f>CI1</f>
        <v>#REF!</v>
      </c>
      <c r="CS1" s="823"/>
      <c r="CT1" s="823"/>
      <c r="CU1" s="823"/>
      <c r="CV1" s="823"/>
      <c r="CW1" s="823"/>
      <c r="CX1" s="823"/>
      <c r="CY1" s="10" t="e">
        <f>CP1+1</f>
        <v>#REF!</v>
      </c>
      <c r="DA1" s="823" t="e">
        <f>CR1</f>
        <v>#REF!</v>
      </c>
      <c r="DB1" s="823"/>
      <c r="DC1" s="823"/>
      <c r="DD1" s="823"/>
      <c r="DE1" s="823"/>
      <c r="DF1" s="823"/>
      <c r="DG1" s="823"/>
      <c r="DH1" s="10" t="e">
        <f>CY1+1</f>
        <v>#REF!</v>
      </c>
      <c r="DJ1" s="823" t="e">
        <f>DA1</f>
        <v>#REF!</v>
      </c>
      <c r="DK1" s="823"/>
      <c r="DL1" s="823"/>
      <c r="DM1" s="823"/>
      <c r="DN1" s="823"/>
      <c r="DO1" s="823"/>
      <c r="DP1" s="823"/>
      <c r="DQ1" s="10" t="e">
        <f>DH1+1</f>
        <v>#REF!</v>
      </c>
      <c r="DS1" s="823" t="e">
        <f>DJ1</f>
        <v>#REF!</v>
      </c>
      <c r="DT1" s="823"/>
      <c r="DU1" s="823"/>
      <c r="DV1" s="823"/>
      <c r="DW1" s="823"/>
      <c r="DX1" s="823"/>
      <c r="DY1" s="823"/>
      <c r="DZ1" s="10" t="e">
        <f>DQ1+1</f>
        <v>#REF!</v>
      </c>
      <c r="EB1" s="823" t="e">
        <f>DS1</f>
        <v>#REF!</v>
      </c>
      <c r="EC1" s="823"/>
      <c r="ED1" s="823"/>
      <c r="EE1" s="823"/>
      <c r="EF1" s="823"/>
      <c r="EG1" s="823"/>
      <c r="EH1" s="823"/>
      <c r="EI1" s="10" t="e">
        <f>DZ1+1</f>
        <v>#REF!</v>
      </c>
      <c r="EK1" s="823" t="e">
        <f>EB1</f>
        <v>#REF!</v>
      </c>
      <c r="EL1" s="823"/>
      <c r="EM1" s="823"/>
      <c r="EN1" s="823"/>
      <c r="EO1" s="823"/>
      <c r="EP1" s="823"/>
      <c r="EQ1" s="823"/>
      <c r="ER1" s="10" t="e">
        <f>EI1+1</f>
        <v>#REF!</v>
      </c>
      <c r="ET1" s="823" t="e">
        <f>EK1</f>
        <v>#REF!</v>
      </c>
      <c r="EU1" s="823"/>
      <c r="EV1" s="823"/>
      <c r="EW1" s="823"/>
      <c r="EX1" s="823"/>
      <c r="EY1" s="823"/>
      <c r="EZ1" s="823"/>
      <c r="FA1" s="10" t="e">
        <f>ER1+1</f>
        <v>#REF!</v>
      </c>
      <c r="FC1" s="823" t="e">
        <f>ET1</f>
        <v>#REF!</v>
      </c>
      <c r="FD1" s="823"/>
      <c r="FE1" s="823"/>
      <c r="FF1" s="823"/>
      <c r="FG1" s="823"/>
      <c r="FH1" s="823"/>
      <c r="FI1" s="823"/>
      <c r="FJ1" s="10" t="e">
        <f>FA1+1</f>
        <v>#REF!</v>
      </c>
      <c r="FL1" s="823" t="e">
        <f>FC1</f>
        <v>#REF!</v>
      </c>
      <c r="FM1" s="823"/>
      <c r="FN1" s="823"/>
      <c r="FO1" s="823"/>
      <c r="FP1" s="823"/>
      <c r="FQ1" s="823"/>
      <c r="FR1" s="823"/>
      <c r="FS1" s="10" t="e">
        <f>FJ1+1</f>
        <v>#REF!</v>
      </c>
      <c r="FU1" s="823" t="e">
        <f>FL1</f>
        <v>#REF!</v>
      </c>
      <c r="FV1" s="823"/>
      <c r="FW1" s="823"/>
      <c r="FX1" s="823"/>
      <c r="FY1" s="823"/>
      <c r="FZ1" s="823"/>
      <c r="GA1" s="823"/>
      <c r="GB1" s="10" t="e">
        <f>FS1+1</f>
        <v>#REF!</v>
      </c>
      <c r="GD1" s="823" t="e">
        <f>FU1</f>
        <v>#REF!</v>
      </c>
      <c r="GE1" s="823"/>
      <c r="GF1" s="823"/>
      <c r="GG1" s="823"/>
      <c r="GH1" s="823"/>
      <c r="GI1" s="823"/>
      <c r="GJ1" s="823"/>
      <c r="GK1" s="10" t="e">
        <f>GB1+1</f>
        <v>#REF!</v>
      </c>
      <c r="GM1" s="823" t="e">
        <f>GD1</f>
        <v>#REF!</v>
      </c>
      <c r="GN1" s="823"/>
      <c r="GO1" s="823"/>
      <c r="GP1" s="823"/>
      <c r="GQ1" s="823"/>
      <c r="GR1" s="823"/>
      <c r="GS1" s="823"/>
      <c r="GT1" s="10" t="e">
        <f>GK1+1</f>
        <v>#REF!</v>
      </c>
      <c r="GU1" s="11" t="s">
        <v>2</v>
      </c>
      <c r="GV1" s="605"/>
      <c r="GW1" s="606"/>
      <c r="GX1" s="607"/>
      <c r="GY1" s="607"/>
      <c r="GZ1" s="579" t="s">
        <v>3</v>
      </c>
      <c r="HA1" s="16" t="s">
        <v>4</v>
      </c>
    </row>
    <row r="2" spans="1:211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436"/>
      <c r="GW2" s="36"/>
      <c r="GX2" s="37"/>
      <c r="GY2" s="37"/>
      <c r="GZ2" s="580"/>
      <c r="HA2" s="39"/>
    </row>
    <row r="3" spans="1:211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648" t="s">
        <v>602</v>
      </c>
      <c r="M3" s="49" t="s">
        <v>15</v>
      </c>
      <c r="N3" s="50" t="s">
        <v>16</v>
      </c>
      <c r="O3" s="51" t="s">
        <v>17</v>
      </c>
      <c r="P3" s="52" t="s">
        <v>18</v>
      </c>
      <c r="Q3" s="53" t="s">
        <v>19</v>
      </c>
      <c r="R3" s="54" t="s">
        <v>20</v>
      </c>
      <c r="S3" s="439" t="s">
        <v>21</v>
      </c>
      <c r="T3" s="439"/>
      <c r="U3" s="55" t="s">
        <v>22</v>
      </c>
      <c r="V3" s="440" t="s">
        <v>23</v>
      </c>
      <c r="W3" s="441" t="s">
        <v>16</v>
      </c>
      <c r="X3" s="56"/>
      <c r="Y3" s="57" t="s">
        <v>14</v>
      </c>
      <c r="Z3" s="57"/>
      <c r="AA3" s="57" t="s">
        <v>16</v>
      </c>
      <c r="AB3" s="57" t="s">
        <v>9</v>
      </c>
      <c r="AC3" s="57" t="s">
        <v>24</v>
      </c>
      <c r="AD3" s="58" t="s">
        <v>25</v>
      </c>
      <c r="AE3" s="59" t="s">
        <v>12</v>
      </c>
      <c r="AF3" s="60"/>
      <c r="AG3" s="57" t="s">
        <v>6</v>
      </c>
      <c r="AH3" s="57" t="s">
        <v>14</v>
      </c>
      <c r="AI3" s="57"/>
      <c r="AJ3" s="57" t="s">
        <v>16</v>
      </c>
      <c r="AK3" s="57" t="s">
        <v>9</v>
      </c>
      <c r="AL3" s="57" t="s">
        <v>24</v>
      </c>
      <c r="AM3" s="61" t="s">
        <v>25</v>
      </c>
      <c r="AN3" s="59" t="s">
        <v>12</v>
      </c>
      <c r="AO3" s="60"/>
      <c r="AP3" s="57" t="s">
        <v>6</v>
      </c>
      <c r="AQ3" s="57" t="s">
        <v>14</v>
      </c>
      <c r="AR3" s="57"/>
      <c r="AS3" s="57" t="s">
        <v>16</v>
      </c>
      <c r="AT3" s="57" t="s">
        <v>9</v>
      </c>
      <c r="AU3" s="57" t="s">
        <v>24</v>
      </c>
      <c r="AV3" s="61" t="s">
        <v>25</v>
      </c>
      <c r="AW3" s="59" t="s">
        <v>12</v>
      </c>
      <c r="AX3" s="60"/>
      <c r="AY3" s="57" t="s">
        <v>6</v>
      </c>
      <c r="AZ3" s="57" t="s">
        <v>14</v>
      </c>
      <c r="BA3" s="57"/>
      <c r="BB3" s="57" t="s">
        <v>16</v>
      </c>
      <c r="BC3" s="57" t="s">
        <v>9</v>
      </c>
      <c r="BD3" s="57" t="s">
        <v>24</v>
      </c>
      <c r="BE3" s="61" t="s">
        <v>25</v>
      </c>
      <c r="BF3" s="59" t="s">
        <v>12</v>
      </c>
      <c r="BG3" s="60"/>
      <c r="BH3" s="57" t="s">
        <v>6</v>
      </c>
      <c r="BI3" s="57" t="s">
        <v>14</v>
      </c>
      <c r="BJ3" s="57"/>
      <c r="BK3" s="57" t="s">
        <v>16</v>
      </c>
      <c r="BL3" s="57" t="s">
        <v>9</v>
      </c>
      <c r="BM3" s="57" t="s">
        <v>24</v>
      </c>
      <c r="BN3" s="62" t="s">
        <v>25</v>
      </c>
      <c r="BO3" s="59" t="s">
        <v>12</v>
      </c>
      <c r="BP3" s="60"/>
      <c r="BQ3" s="57" t="s">
        <v>6</v>
      </c>
      <c r="BR3" s="57" t="s">
        <v>14</v>
      </c>
      <c r="BS3" s="57"/>
      <c r="BT3" s="57" t="s">
        <v>16</v>
      </c>
      <c r="BU3" s="57" t="s">
        <v>9</v>
      </c>
      <c r="BV3" s="57" t="s">
        <v>24</v>
      </c>
      <c r="BW3" s="62" t="s">
        <v>25</v>
      </c>
      <c r="BX3" s="59" t="s">
        <v>12</v>
      </c>
      <c r="BY3" s="60"/>
      <c r="BZ3" s="57" t="s">
        <v>6</v>
      </c>
      <c r="CA3" s="57" t="s">
        <v>14</v>
      </c>
      <c r="CB3" s="57"/>
      <c r="CC3" s="57" t="s">
        <v>16</v>
      </c>
      <c r="CD3" s="57" t="s">
        <v>9</v>
      </c>
      <c r="CE3" s="57" t="s">
        <v>24</v>
      </c>
      <c r="CF3" s="62" t="s">
        <v>25</v>
      </c>
      <c r="CG3" s="59" t="s">
        <v>12</v>
      </c>
      <c r="CH3" s="60"/>
      <c r="CI3" s="57" t="s">
        <v>6</v>
      </c>
      <c r="CJ3" s="57" t="s">
        <v>14</v>
      </c>
      <c r="CK3" s="57"/>
      <c r="CL3" s="57" t="s">
        <v>16</v>
      </c>
      <c r="CM3" s="57" t="s">
        <v>9</v>
      </c>
      <c r="CN3" s="57" t="s">
        <v>24</v>
      </c>
      <c r="CO3" s="61" t="s">
        <v>25</v>
      </c>
      <c r="CP3" s="59" t="s">
        <v>12</v>
      </c>
      <c r="CQ3" s="60"/>
      <c r="CR3" s="57" t="s">
        <v>6</v>
      </c>
      <c r="CS3" s="57" t="s">
        <v>14</v>
      </c>
      <c r="CT3" s="57"/>
      <c r="CU3" s="57" t="s">
        <v>16</v>
      </c>
      <c r="CV3" s="57" t="s">
        <v>9</v>
      </c>
      <c r="CW3" s="57" t="s">
        <v>24</v>
      </c>
      <c r="CX3" s="62" t="s">
        <v>25</v>
      </c>
      <c r="CY3" s="59" t="s">
        <v>12</v>
      </c>
      <c r="CZ3" s="60"/>
      <c r="DA3" s="57" t="s">
        <v>6</v>
      </c>
      <c r="DB3" s="57" t="s">
        <v>14</v>
      </c>
      <c r="DC3" s="57"/>
      <c r="DD3" s="57" t="s">
        <v>16</v>
      </c>
      <c r="DE3" s="57" t="s">
        <v>9</v>
      </c>
      <c r="DF3" s="57" t="s">
        <v>24</v>
      </c>
      <c r="DG3" s="62" t="s">
        <v>25</v>
      </c>
      <c r="DH3" s="59" t="s">
        <v>12</v>
      </c>
      <c r="DI3" s="60"/>
      <c r="DJ3" s="57" t="s">
        <v>6</v>
      </c>
      <c r="DK3" s="57" t="s">
        <v>14</v>
      </c>
      <c r="DL3" s="57"/>
      <c r="DM3" s="57" t="s">
        <v>16</v>
      </c>
      <c r="DN3" s="57" t="s">
        <v>9</v>
      </c>
      <c r="DO3" s="57" t="s">
        <v>24</v>
      </c>
      <c r="DP3" s="62" t="s">
        <v>25</v>
      </c>
      <c r="DQ3" s="59" t="s">
        <v>12</v>
      </c>
      <c r="DR3" s="60"/>
      <c r="DS3" s="57" t="s">
        <v>6</v>
      </c>
      <c r="DT3" s="57" t="s">
        <v>14</v>
      </c>
      <c r="DU3" s="57"/>
      <c r="DV3" s="57" t="s">
        <v>16</v>
      </c>
      <c r="DW3" s="57" t="s">
        <v>9</v>
      </c>
      <c r="DX3" s="57" t="s">
        <v>24</v>
      </c>
      <c r="DY3" s="62" t="s">
        <v>25</v>
      </c>
      <c r="DZ3" s="59" t="s">
        <v>12</v>
      </c>
      <c r="EA3" s="60"/>
      <c r="EB3" s="57" t="s">
        <v>6</v>
      </c>
      <c r="EC3" s="57" t="s">
        <v>14</v>
      </c>
      <c r="ED3" s="57"/>
      <c r="EE3" s="57" t="s">
        <v>16</v>
      </c>
      <c r="EF3" s="57" t="s">
        <v>9</v>
      </c>
      <c r="EG3" s="57" t="s">
        <v>24</v>
      </c>
      <c r="EH3" s="62" t="s">
        <v>25</v>
      </c>
      <c r="EI3" s="59" t="s">
        <v>12</v>
      </c>
      <c r="EJ3" s="60"/>
      <c r="EK3" s="57" t="s">
        <v>6</v>
      </c>
      <c r="EL3" s="57" t="s">
        <v>14</v>
      </c>
      <c r="EM3" s="57"/>
      <c r="EN3" s="57" t="s">
        <v>16</v>
      </c>
      <c r="EO3" s="57" t="s">
        <v>9</v>
      </c>
      <c r="EP3" s="57" t="s">
        <v>24</v>
      </c>
      <c r="EQ3" s="62" t="s">
        <v>25</v>
      </c>
      <c r="ER3" s="59" t="s">
        <v>12</v>
      </c>
      <c r="ES3" s="60"/>
      <c r="ET3" s="57" t="s">
        <v>6</v>
      </c>
      <c r="EU3" s="57" t="s">
        <v>14</v>
      </c>
      <c r="EV3" s="57"/>
      <c r="EW3" s="57" t="s">
        <v>16</v>
      </c>
      <c r="EX3" s="57" t="s">
        <v>9</v>
      </c>
      <c r="EY3" s="57" t="s">
        <v>24</v>
      </c>
      <c r="EZ3" s="62" t="s">
        <v>25</v>
      </c>
      <c r="FA3" s="59" t="s">
        <v>12</v>
      </c>
      <c r="FB3" s="60"/>
      <c r="FC3" s="57" t="s">
        <v>6</v>
      </c>
      <c r="FD3" s="57" t="s">
        <v>14</v>
      </c>
      <c r="FE3" s="57"/>
      <c r="FF3" s="57" t="s">
        <v>16</v>
      </c>
      <c r="FG3" s="57" t="s">
        <v>9</v>
      </c>
      <c r="FH3" s="57" t="s">
        <v>24</v>
      </c>
      <c r="FI3" s="62" t="s">
        <v>25</v>
      </c>
      <c r="FJ3" s="59" t="s">
        <v>12</v>
      </c>
      <c r="FK3" s="60"/>
      <c r="FL3" s="57" t="s">
        <v>6</v>
      </c>
      <c r="FM3" s="57" t="s">
        <v>14</v>
      </c>
      <c r="FN3" s="57"/>
      <c r="FO3" s="57" t="s">
        <v>16</v>
      </c>
      <c r="FP3" s="57" t="s">
        <v>9</v>
      </c>
      <c r="FQ3" s="57" t="s">
        <v>24</v>
      </c>
      <c r="FR3" s="62" t="s">
        <v>25</v>
      </c>
      <c r="FS3" s="59" t="s">
        <v>12</v>
      </c>
      <c r="FT3" s="60"/>
      <c r="FU3" s="57" t="s">
        <v>6</v>
      </c>
      <c r="FV3" s="57" t="s">
        <v>14</v>
      </c>
      <c r="FW3" s="57"/>
      <c r="FX3" s="57" t="s">
        <v>16</v>
      </c>
      <c r="FY3" s="57" t="s">
        <v>9</v>
      </c>
      <c r="FZ3" s="57" t="s">
        <v>24</v>
      </c>
      <c r="GA3" s="62" t="s">
        <v>25</v>
      </c>
      <c r="GB3" s="59" t="s">
        <v>12</v>
      </c>
      <c r="GC3" s="60"/>
      <c r="GD3" s="57" t="s">
        <v>6</v>
      </c>
      <c r="GE3" s="57" t="s">
        <v>14</v>
      </c>
      <c r="GF3" s="57"/>
      <c r="GG3" s="57" t="s">
        <v>16</v>
      </c>
      <c r="GH3" s="57" t="s">
        <v>9</v>
      </c>
      <c r="GI3" s="57" t="s">
        <v>24</v>
      </c>
      <c r="GJ3" s="62" t="s">
        <v>25</v>
      </c>
      <c r="GK3" s="59" t="s">
        <v>12</v>
      </c>
      <c r="GL3" s="60"/>
      <c r="GM3" s="57" t="s">
        <v>6</v>
      </c>
      <c r="GN3" s="57" t="s">
        <v>14</v>
      </c>
      <c r="GO3" s="57"/>
      <c r="GP3" s="57" t="s">
        <v>16</v>
      </c>
      <c r="GQ3" s="57" t="s">
        <v>9</v>
      </c>
      <c r="GR3" s="57" t="s">
        <v>24</v>
      </c>
      <c r="GS3" s="62" t="s">
        <v>25</v>
      </c>
      <c r="GT3" s="59" t="s">
        <v>12</v>
      </c>
      <c r="GU3" s="608"/>
      <c r="GV3" s="609" t="s">
        <v>22</v>
      </c>
      <c r="GW3" s="13" t="s">
        <v>382</v>
      </c>
      <c r="GX3" s="66"/>
      <c r="GY3" s="67"/>
      <c r="GZ3" s="581"/>
      <c r="HA3" s="69"/>
    </row>
    <row r="4" spans="1:211" ht="16.5" thickTop="1" x14ac:dyDescent="0.25">
      <c r="B4" s="40"/>
      <c r="C4" s="40"/>
      <c r="D4" s="41"/>
      <c r="E4" s="42"/>
      <c r="F4" s="43"/>
      <c r="G4" s="44"/>
      <c r="H4" s="45"/>
      <c r="I4" s="46"/>
      <c r="J4" s="104"/>
      <c r="K4" s="494"/>
      <c r="L4" s="713"/>
      <c r="M4" s="146"/>
      <c r="N4" s="87"/>
      <c r="O4" s="88"/>
      <c r="P4" s="106"/>
      <c r="Q4" s="76">
        <f t="shared" ref="Q4:Q94" si="0">P4-M4</f>
        <v>0</v>
      </c>
      <c r="R4" s="737"/>
      <c r="S4" s="438"/>
      <c r="T4" s="438"/>
      <c r="U4" s="45">
        <f t="shared" ref="U4:U7" si="1">R4*P4</f>
        <v>0</v>
      </c>
      <c r="V4" s="501"/>
      <c r="W4" s="502"/>
      <c r="X4" s="503"/>
      <c r="Y4" s="504"/>
      <c r="Z4" s="504"/>
      <c r="AA4" s="504"/>
      <c r="AB4" s="504"/>
      <c r="AC4" s="504"/>
      <c r="AD4" s="58"/>
      <c r="AE4" s="505"/>
      <c r="AF4" s="79"/>
      <c r="AG4" s="504"/>
      <c r="AH4" s="504"/>
      <c r="AI4" s="504"/>
      <c r="AJ4" s="504"/>
      <c r="AK4" s="504"/>
      <c r="AL4" s="504"/>
      <c r="AM4" s="58"/>
      <c r="AN4" s="505"/>
      <c r="AO4" s="79"/>
      <c r="AP4" s="504"/>
      <c r="AQ4" s="504"/>
      <c r="AR4" s="504"/>
      <c r="AS4" s="504"/>
      <c r="AT4" s="504"/>
      <c r="AU4" s="504"/>
      <c r="AV4" s="58"/>
      <c r="AW4" s="505"/>
      <c r="AX4" s="79"/>
      <c r="AY4" s="504"/>
      <c r="AZ4" s="504"/>
      <c r="BA4" s="504"/>
      <c r="BB4" s="504"/>
      <c r="BC4" s="504"/>
      <c r="BD4" s="504"/>
      <c r="BE4" s="58"/>
      <c r="BF4" s="505"/>
      <c r="BG4" s="79"/>
      <c r="BH4" s="504"/>
      <c r="BI4" s="504"/>
      <c r="BJ4" s="504"/>
      <c r="BK4" s="504"/>
      <c r="BL4" s="504"/>
      <c r="BM4" s="504"/>
      <c r="BN4" s="505"/>
      <c r="BO4" s="505"/>
      <c r="BP4" s="79"/>
      <c r="BQ4" s="504"/>
      <c r="BR4" s="504"/>
      <c r="BS4" s="504"/>
      <c r="BT4" s="504"/>
      <c r="BU4" s="504"/>
      <c r="BV4" s="504"/>
      <c r="BW4" s="505"/>
      <c r="BX4" s="505"/>
      <c r="BY4" s="79"/>
      <c r="BZ4" s="504"/>
      <c r="CA4" s="504"/>
      <c r="CB4" s="504"/>
      <c r="CC4" s="504"/>
      <c r="CD4" s="504"/>
      <c r="CE4" s="504"/>
      <c r="CF4" s="505"/>
      <c r="CG4" s="505"/>
      <c r="CH4" s="79"/>
      <c r="CI4" s="504"/>
      <c r="CJ4" s="504"/>
      <c r="CK4" s="504"/>
      <c r="CL4" s="504"/>
      <c r="CM4" s="504"/>
      <c r="CN4" s="504"/>
      <c r="CO4" s="58"/>
      <c r="CP4" s="505"/>
      <c r="CQ4" s="79"/>
      <c r="CR4" s="504"/>
      <c r="CS4" s="504"/>
      <c r="CT4" s="504"/>
      <c r="CU4" s="504"/>
      <c r="CV4" s="504"/>
      <c r="CW4" s="504"/>
      <c r="CX4" s="505"/>
      <c r="CY4" s="505"/>
      <c r="CZ4" s="79"/>
      <c r="DA4" s="504"/>
      <c r="DB4" s="504"/>
      <c r="DC4" s="504"/>
      <c r="DD4" s="504"/>
      <c r="DE4" s="504"/>
      <c r="DF4" s="504"/>
      <c r="DG4" s="505"/>
      <c r="DH4" s="505"/>
      <c r="DI4" s="79"/>
      <c r="DJ4" s="504"/>
      <c r="DK4" s="504"/>
      <c r="DL4" s="504"/>
      <c r="DM4" s="504"/>
      <c r="DN4" s="504"/>
      <c r="DO4" s="504"/>
      <c r="DP4" s="505"/>
      <c r="DQ4" s="505"/>
      <c r="DR4" s="79"/>
      <c r="DS4" s="504"/>
      <c r="DT4" s="504"/>
      <c r="DU4" s="504"/>
      <c r="DV4" s="504"/>
      <c r="DW4" s="504"/>
      <c r="DX4" s="504"/>
      <c r="DY4" s="505"/>
      <c r="DZ4" s="505"/>
      <c r="EA4" s="79"/>
      <c r="EB4" s="504"/>
      <c r="EC4" s="504"/>
      <c r="ED4" s="504"/>
      <c r="EE4" s="504"/>
      <c r="EF4" s="504"/>
      <c r="EG4" s="504"/>
      <c r="EH4" s="505"/>
      <c r="EI4" s="505"/>
      <c r="EJ4" s="79"/>
      <c r="EK4" s="504"/>
      <c r="EL4" s="504"/>
      <c r="EM4" s="504"/>
      <c r="EN4" s="504"/>
      <c r="EO4" s="504"/>
      <c r="EP4" s="504"/>
      <c r="EQ4" s="505"/>
      <c r="ER4" s="505"/>
      <c r="ES4" s="79"/>
      <c r="ET4" s="504"/>
      <c r="EU4" s="504"/>
      <c r="EV4" s="504"/>
      <c r="EW4" s="504"/>
      <c r="EX4" s="504"/>
      <c r="EY4" s="504"/>
      <c r="EZ4" s="505"/>
      <c r="FA4" s="505"/>
      <c r="FB4" s="79"/>
      <c r="FC4" s="504"/>
      <c r="FD4" s="504"/>
      <c r="FE4" s="504"/>
      <c r="FF4" s="504"/>
      <c r="FG4" s="504"/>
      <c r="FH4" s="504"/>
      <c r="FI4" s="505"/>
      <c r="FJ4" s="505"/>
      <c r="FK4" s="79"/>
      <c r="FL4" s="504"/>
      <c r="FM4" s="504"/>
      <c r="FN4" s="504"/>
      <c r="FO4" s="504"/>
      <c r="FP4" s="504"/>
      <c r="FQ4" s="504"/>
      <c r="FR4" s="505"/>
      <c r="FS4" s="505"/>
      <c r="FT4" s="79"/>
      <c r="FU4" s="504"/>
      <c r="FV4" s="504"/>
      <c r="FW4" s="504"/>
      <c r="FX4" s="504"/>
      <c r="FY4" s="504"/>
      <c r="FZ4" s="504"/>
      <c r="GA4" s="505"/>
      <c r="GB4" s="505"/>
      <c r="GC4" s="79"/>
      <c r="GD4" s="504"/>
      <c r="GE4" s="504"/>
      <c r="GF4" s="504"/>
      <c r="GG4" s="504"/>
      <c r="GH4" s="504"/>
      <c r="GI4" s="504"/>
      <c r="GJ4" s="505"/>
      <c r="GK4" s="505"/>
      <c r="GL4" s="79"/>
      <c r="GM4" s="504"/>
      <c r="GN4" s="504"/>
      <c r="GO4" s="504"/>
      <c r="GP4" s="504"/>
      <c r="GQ4" s="504"/>
      <c r="GR4" s="504"/>
      <c r="GS4" s="505"/>
      <c r="GT4" s="505"/>
      <c r="GU4" s="506"/>
      <c r="GV4" s="737"/>
      <c r="GW4" s="637"/>
      <c r="GX4" s="82"/>
      <c r="GY4" s="82"/>
      <c r="GZ4" s="580" t="s">
        <v>960</v>
      </c>
      <c r="HA4" s="83">
        <v>2320</v>
      </c>
    </row>
    <row r="5" spans="1:211" x14ac:dyDescent="0.25">
      <c r="B5" s="40"/>
      <c r="C5" s="40"/>
      <c r="D5" s="41"/>
      <c r="E5" s="42"/>
      <c r="F5" s="43"/>
      <c r="G5" s="44"/>
      <c r="H5" s="45"/>
      <c r="I5" s="46"/>
      <c r="J5" s="155" t="s">
        <v>158</v>
      </c>
      <c r="K5" s="494" t="s">
        <v>40</v>
      </c>
      <c r="L5" s="713" t="s">
        <v>914</v>
      </c>
      <c r="M5" s="146">
        <v>18880</v>
      </c>
      <c r="N5" s="87">
        <v>43374</v>
      </c>
      <c r="O5" s="626" t="s">
        <v>880</v>
      </c>
      <c r="P5" s="106">
        <v>23980</v>
      </c>
      <c r="Q5" s="76">
        <f t="shared" si="0"/>
        <v>5100</v>
      </c>
      <c r="R5" s="737">
        <v>29</v>
      </c>
      <c r="S5" s="438"/>
      <c r="T5" s="438"/>
      <c r="U5" s="45">
        <f t="shared" si="1"/>
        <v>695420</v>
      </c>
      <c r="V5" s="501" t="s">
        <v>849</v>
      </c>
      <c r="W5" s="502">
        <v>43391</v>
      </c>
      <c r="X5" s="503">
        <v>18374.400000000001</v>
      </c>
      <c r="Y5" s="504"/>
      <c r="Z5" s="504"/>
      <c r="AA5" s="504"/>
      <c r="AB5" s="504"/>
      <c r="AC5" s="504"/>
      <c r="AD5" s="58"/>
      <c r="AE5" s="505"/>
      <c r="AF5" s="79"/>
      <c r="AG5" s="504"/>
      <c r="AH5" s="504"/>
      <c r="AI5" s="504"/>
      <c r="AJ5" s="504"/>
      <c r="AK5" s="504"/>
      <c r="AL5" s="504"/>
      <c r="AM5" s="58"/>
      <c r="AN5" s="505"/>
      <c r="AO5" s="79"/>
      <c r="AP5" s="504"/>
      <c r="AQ5" s="504"/>
      <c r="AR5" s="504"/>
      <c r="AS5" s="504"/>
      <c r="AT5" s="504"/>
      <c r="AU5" s="504"/>
      <c r="AV5" s="58"/>
      <c r="AW5" s="505"/>
      <c r="AX5" s="79"/>
      <c r="AY5" s="504"/>
      <c r="AZ5" s="504"/>
      <c r="BA5" s="504"/>
      <c r="BB5" s="504"/>
      <c r="BC5" s="504"/>
      <c r="BD5" s="504"/>
      <c r="BE5" s="58"/>
      <c r="BF5" s="505"/>
      <c r="BG5" s="79"/>
      <c r="BH5" s="504"/>
      <c r="BI5" s="504"/>
      <c r="BJ5" s="504"/>
      <c r="BK5" s="504"/>
      <c r="BL5" s="504"/>
      <c r="BM5" s="504"/>
      <c r="BN5" s="505"/>
      <c r="BO5" s="505"/>
      <c r="BP5" s="79"/>
      <c r="BQ5" s="504"/>
      <c r="BR5" s="504"/>
      <c r="BS5" s="504"/>
      <c r="BT5" s="504"/>
      <c r="BU5" s="504"/>
      <c r="BV5" s="504"/>
      <c r="BW5" s="505"/>
      <c r="BX5" s="505"/>
      <c r="BY5" s="79"/>
      <c r="BZ5" s="504"/>
      <c r="CA5" s="504"/>
      <c r="CB5" s="504"/>
      <c r="CC5" s="504"/>
      <c r="CD5" s="504"/>
      <c r="CE5" s="504"/>
      <c r="CF5" s="505"/>
      <c r="CG5" s="505"/>
      <c r="CH5" s="79"/>
      <c r="CI5" s="504"/>
      <c r="CJ5" s="504"/>
      <c r="CK5" s="504"/>
      <c r="CL5" s="504"/>
      <c r="CM5" s="504"/>
      <c r="CN5" s="504"/>
      <c r="CO5" s="58"/>
      <c r="CP5" s="505"/>
      <c r="CQ5" s="79"/>
      <c r="CR5" s="504"/>
      <c r="CS5" s="504"/>
      <c r="CT5" s="504"/>
      <c r="CU5" s="504"/>
      <c r="CV5" s="504"/>
      <c r="CW5" s="504"/>
      <c r="CX5" s="505"/>
      <c r="CY5" s="505"/>
      <c r="CZ5" s="79"/>
      <c r="DA5" s="504"/>
      <c r="DB5" s="504"/>
      <c r="DC5" s="504"/>
      <c r="DD5" s="504"/>
      <c r="DE5" s="504"/>
      <c r="DF5" s="504"/>
      <c r="DG5" s="505"/>
      <c r="DH5" s="505"/>
      <c r="DI5" s="79"/>
      <c r="DJ5" s="504"/>
      <c r="DK5" s="504"/>
      <c r="DL5" s="504"/>
      <c r="DM5" s="504"/>
      <c r="DN5" s="504"/>
      <c r="DO5" s="504"/>
      <c r="DP5" s="505"/>
      <c r="DQ5" s="505"/>
      <c r="DR5" s="79"/>
      <c r="DS5" s="504"/>
      <c r="DT5" s="504"/>
      <c r="DU5" s="504"/>
      <c r="DV5" s="504"/>
      <c r="DW5" s="504"/>
      <c r="DX5" s="504"/>
      <c r="DY5" s="505"/>
      <c r="DZ5" s="505"/>
      <c r="EA5" s="79"/>
      <c r="EB5" s="504"/>
      <c r="EC5" s="504"/>
      <c r="ED5" s="504"/>
      <c r="EE5" s="504"/>
      <c r="EF5" s="504"/>
      <c r="EG5" s="504"/>
      <c r="EH5" s="505"/>
      <c r="EI5" s="505"/>
      <c r="EJ5" s="79"/>
      <c r="EK5" s="504"/>
      <c r="EL5" s="504"/>
      <c r="EM5" s="504"/>
      <c r="EN5" s="504"/>
      <c r="EO5" s="504"/>
      <c r="EP5" s="504"/>
      <c r="EQ5" s="505"/>
      <c r="ER5" s="505"/>
      <c r="ES5" s="79"/>
      <c r="ET5" s="504"/>
      <c r="EU5" s="504"/>
      <c r="EV5" s="504"/>
      <c r="EW5" s="504"/>
      <c r="EX5" s="504"/>
      <c r="EY5" s="504"/>
      <c r="EZ5" s="505"/>
      <c r="FA5" s="505"/>
      <c r="FB5" s="79"/>
      <c r="FC5" s="504"/>
      <c r="FD5" s="504"/>
      <c r="FE5" s="504"/>
      <c r="FF5" s="504"/>
      <c r="FG5" s="504"/>
      <c r="FH5" s="504"/>
      <c r="FI5" s="505"/>
      <c r="FJ5" s="505"/>
      <c r="FK5" s="79"/>
      <c r="FL5" s="504"/>
      <c r="FM5" s="504"/>
      <c r="FN5" s="504"/>
      <c r="FO5" s="504"/>
      <c r="FP5" s="504"/>
      <c r="FQ5" s="504"/>
      <c r="FR5" s="505"/>
      <c r="FS5" s="505"/>
      <c r="FT5" s="79"/>
      <c r="FU5" s="504"/>
      <c r="FV5" s="504"/>
      <c r="FW5" s="504"/>
      <c r="FX5" s="504"/>
      <c r="FY5" s="504"/>
      <c r="FZ5" s="504"/>
      <c r="GA5" s="505"/>
      <c r="GB5" s="505"/>
      <c r="GC5" s="79"/>
      <c r="GD5" s="504"/>
      <c r="GE5" s="504"/>
      <c r="GF5" s="504"/>
      <c r="GG5" s="504"/>
      <c r="GH5" s="504"/>
      <c r="GI5" s="504"/>
      <c r="GJ5" s="505"/>
      <c r="GK5" s="505"/>
      <c r="GL5" s="79"/>
      <c r="GM5" s="504"/>
      <c r="GN5" s="504"/>
      <c r="GO5" s="504"/>
      <c r="GP5" s="504"/>
      <c r="GQ5" s="504"/>
      <c r="GR5" s="504"/>
      <c r="GS5" s="505"/>
      <c r="GT5" s="505"/>
      <c r="GU5" s="82">
        <v>43391</v>
      </c>
      <c r="GV5" s="737"/>
      <c r="GW5" s="637"/>
      <c r="GX5" s="82"/>
      <c r="GY5" s="82"/>
      <c r="GZ5" s="793" t="s">
        <v>960</v>
      </c>
      <c r="HA5" s="794"/>
    </row>
    <row r="6" spans="1:211" x14ac:dyDescent="0.25">
      <c r="B6" s="40"/>
      <c r="C6" s="40"/>
      <c r="D6" s="41"/>
      <c r="E6" s="42"/>
      <c r="F6" s="43"/>
      <c r="G6" s="44"/>
      <c r="H6" s="45"/>
      <c r="I6" s="46"/>
      <c r="J6" s="601" t="s">
        <v>158</v>
      </c>
      <c r="K6" s="494" t="s">
        <v>40</v>
      </c>
      <c r="L6" s="713" t="s">
        <v>915</v>
      </c>
      <c r="M6" s="146">
        <v>19280</v>
      </c>
      <c r="N6" s="87">
        <v>43375</v>
      </c>
      <c r="O6" s="626" t="s">
        <v>930</v>
      </c>
      <c r="P6" s="106">
        <v>24455</v>
      </c>
      <c r="Q6" s="76">
        <f t="shared" si="0"/>
        <v>5175</v>
      </c>
      <c r="R6" s="737">
        <v>29</v>
      </c>
      <c r="S6" s="90"/>
      <c r="T6" s="90"/>
      <c r="U6" s="45">
        <f t="shared" si="1"/>
        <v>709195</v>
      </c>
      <c r="V6" s="91" t="s">
        <v>849</v>
      </c>
      <c r="W6" s="92">
        <v>43392</v>
      </c>
      <c r="X6" s="93">
        <v>18374.400000000001</v>
      </c>
      <c r="Y6" s="94"/>
      <c r="Z6" s="94"/>
      <c r="AA6" s="94"/>
      <c r="AB6" s="94"/>
      <c r="AC6" s="94"/>
      <c r="AD6" s="95"/>
      <c r="AE6" s="96"/>
      <c r="AF6" s="97"/>
      <c r="AG6" s="94"/>
      <c r="AH6" s="94"/>
      <c r="AI6" s="94"/>
      <c r="AJ6" s="94"/>
      <c r="AK6" s="94"/>
      <c r="AL6" s="94"/>
      <c r="AM6" s="95"/>
      <c r="AN6" s="96"/>
      <c r="AO6" s="97"/>
      <c r="AP6" s="94"/>
      <c r="AQ6" s="94"/>
      <c r="AR6" s="94"/>
      <c r="AS6" s="94"/>
      <c r="AT6" s="94"/>
      <c r="AU6" s="94"/>
      <c r="AV6" s="95"/>
      <c r="AW6" s="96"/>
      <c r="AX6" s="97"/>
      <c r="AY6" s="94"/>
      <c r="AZ6" s="94"/>
      <c r="BA6" s="94"/>
      <c r="BB6" s="94"/>
      <c r="BC6" s="94"/>
      <c r="BD6" s="94"/>
      <c r="BE6" s="95"/>
      <c r="BF6" s="96"/>
      <c r="BG6" s="97"/>
      <c r="BH6" s="94"/>
      <c r="BI6" s="94"/>
      <c r="BJ6" s="94"/>
      <c r="BK6" s="94"/>
      <c r="BL6" s="94"/>
      <c r="BM6" s="94"/>
      <c r="BN6" s="96"/>
      <c r="BO6" s="96"/>
      <c r="BP6" s="97"/>
      <c r="BQ6" s="94"/>
      <c r="BR6" s="94"/>
      <c r="BS6" s="94"/>
      <c r="BT6" s="94"/>
      <c r="BU6" s="94"/>
      <c r="BV6" s="94"/>
      <c r="BW6" s="96"/>
      <c r="BX6" s="96"/>
      <c r="BY6" s="97"/>
      <c r="BZ6" s="94"/>
      <c r="CA6" s="94"/>
      <c r="CB6" s="94"/>
      <c r="CC6" s="94"/>
      <c r="CD6" s="94"/>
      <c r="CE6" s="94"/>
      <c r="CF6" s="96"/>
      <c r="CG6" s="96"/>
      <c r="CH6" s="97"/>
      <c r="CI6" s="94"/>
      <c r="CJ6" s="94"/>
      <c r="CK6" s="94"/>
      <c r="CL6" s="94"/>
      <c r="CM6" s="94"/>
      <c r="CN6" s="94"/>
      <c r="CO6" s="95"/>
      <c r="CP6" s="96"/>
      <c r="CQ6" s="97"/>
      <c r="CR6" s="94"/>
      <c r="CS6" s="94"/>
      <c r="CT6" s="94"/>
      <c r="CU6" s="94"/>
      <c r="CV6" s="94"/>
      <c r="CW6" s="94"/>
      <c r="CX6" s="96"/>
      <c r="CY6" s="96"/>
      <c r="CZ6" s="97"/>
      <c r="DA6" s="94"/>
      <c r="DB6" s="94"/>
      <c r="DC6" s="94"/>
      <c r="DD6" s="94"/>
      <c r="DE6" s="94"/>
      <c r="DF6" s="94"/>
      <c r="DG6" s="96"/>
      <c r="DH6" s="96"/>
      <c r="DI6" s="97"/>
      <c r="DJ6" s="94"/>
      <c r="DK6" s="94"/>
      <c r="DL6" s="94"/>
      <c r="DM6" s="94"/>
      <c r="DN6" s="94"/>
      <c r="DO6" s="94"/>
      <c r="DP6" s="96"/>
      <c r="DQ6" s="96"/>
      <c r="DR6" s="97"/>
      <c r="DS6" s="94"/>
      <c r="DT6" s="94"/>
      <c r="DU6" s="94"/>
      <c r="DV6" s="94"/>
      <c r="DW6" s="94"/>
      <c r="DX6" s="94"/>
      <c r="DY6" s="96"/>
      <c r="DZ6" s="96"/>
      <c r="EA6" s="97"/>
      <c r="EB6" s="94"/>
      <c r="EC6" s="94"/>
      <c r="ED6" s="94"/>
      <c r="EE6" s="94"/>
      <c r="EF6" s="94"/>
      <c r="EG6" s="94"/>
      <c r="EH6" s="96"/>
      <c r="EI6" s="96"/>
      <c r="EJ6" s="97"/>
      <c r="EK6" s="94"/>
      <c r="EL6" s="94"/>
      <c r="EM6" s="94"/>
      <c r="EN6" s="94"/>
      <c r="EO6" s="94"/>
      <c r="EP6" s="94"/>
      <c r="EQ6" s="96"/>
      <c r="ER6" s="96"/>
      <c r="ES6" s="97"/>
      <c r="ET6" s="94"/>
      <c r="EU6" s="94"/>
      <c r="EV6" s="94"/>
      <c r="EW6" s="94"/>
      <c r="EX6" s="94"/>
      <c r="EY6" s="94"/>
      <c r="EZ6" s="96"/>
      <c r="FA6" s="96"/>
      <c r="FB6" s="97"/>
      <c r="FC6" s="94"/>
      <c r="FD6" s="94"/>
      <c r="FE6" s="94"/>
      <c r="FF6" s="94"/>
      <c r="FG6" s="94"/>
      <c r="FH6" s="94"/>
      <c r="FI6" s="96"/>
      <c r="FJ6" s="96"/>
      <c r="FK6" s="97"/>
      <c r="FL6" s="94"/>
      <c r="FM6" s="94"/>
      <c r="FN6" s="94"/>
      <c r="FO6" s="94"/>
      <c r="FP6" s="94"/>
      <c r="FQ6" s="94"/>
      <c r="FR6" s="96"/>
      <c r="FS6" s="96"/>
      <c r="FT6" s="97"/>
      <c r="FU6" s="94"/>
      <c r="FV6" s="94"/>
      <c r="FW6" s="94"/>
      <c r="FX6" s="94"/>
      <c r="FY6" s="94"/>
      <c r="FZ6" s="94"/>
      <c r="GA6" s="96"/>
      <c r="GB6" s="96"/>
      <c r="GC6" s="97"/>
      <c r="GD6" s="94"/>
      <c r="GE6" s="94"/>
      <c r="GF6" s="94"/>
      <c r="GG6" s="94"/>
      <c r="GH6" s="94"/>
      <c r="GI6" s="94"/>
      <c r="GJ6" s="96"/>
      <c r="GK6" s="96"/>
      <c r="GL6" s="97"/>
      <c r="GM6" s="94"/>
      <c r="GN6" s="94"/>
      <c r="GO6" s="94"/>
      <c r="GP6" s="94"/>
      <c r="GQ6" s="94"/>
      <c r="GR6" s="94"/>
      <c r="GS6" s="96"/>
      <c r="GT6" s="96"/>
      <c r="GU6" s="101">
        <v>43392</v>
      </c>
      <c r="GV6" s="737"/>
      <c r="GW6" s="222"/>
      <c r="GX6" s="101"/>
      <c r="GY6" s="101"/>
      <c r="GZ6" s="625" t="s">
        <v>1042</v>
      </c>
      <c r="HA6" s="526">
        <v>4176</v>
      </c>
    </row>
    <row r="7" spans="1:211" ht="15.75" customHeight="1" x14ac:dyDescent="0.3">
      <c r="B7" s="40"/>
      <c r="C7" s="40"/>
      <c r="D7" s="41"/>
      <c r="E7" s="42"/>
      <c r="F7" s="43"/>
      <c r="G7" s="44"/>
      <c r="H7" s="45"/>
      <c r="I7" s="46"/>
      <c r="J7" s="706" t="s">
        <v>270</v>
      </c>
      <c r="K7" s="495" t="s">
        <v>527</v>
      </c>
      <c r="L7" s="714" t="s">
        <v>916</v>
      </c>
      <c r="M7" s="72">
        <v>18960</v>
      </c>
      <c r="N7" s="73">
        <v>43376</v>
      </c>
      <c r="O7" s="751">
        <v>291</v>
      </c>
      <c r="P7" s="75">
        <v>19000</v>
      </c>
      <c r="Q7" s="76">
        <f t="shared" si="0"/>
        <v>40</v>
      </c>
      <c r="R7" s="77">
        <v>37.700000000000003</v>
      </c>
      <c r="S7" s="78"/>
      <c r="T7" s="78"/>
      <c r="U7" s="45">
        <f t="shared" si="1"/>
        <v>716300</v>
      </c>
      <c r="V7" s="91" t="s">
        <v>849</v>
      </c>
      <c r="W7" s="92">
        <v>43388</v>
      </c>
      <c r="X7" s="93"/>
      <c r="Y7" s="94"/>
      <c r="Z7" s="94"/>
      <c r="AA7" s="94"/>
      <c r="AB7" s="94"/>
      <c r="AC7" s="94"/>
      <c r="AD7" s="95"/>
      <c r="AE7" s="96"/>
      <c r="AF7" s="97"/>
      <c r="AG7" s="94"/>
      <c r="AH7" s="94"/>
      <c r="AI7" s="94"/>
      <c r="AJ7" s="94"/>
      <c r="AK7" s="94"/>
      <c r="AL7" s="94"/>
      <c r="AM7" s="95"/>
      <c r="AN7" s="96"/>
      <c r="AO7" s="97"/>
      <c r="AP7" s="94"/>
      <c r="AQ7" s="94"/>
      <c r="AR7" s="94"/>
      <c r="AS7" s="94"/>
      <c r="AT7" s="94"/>
      <c r="AU7" s="94"/>
      <c r="AV7" s="95"/>
      <c r="AW7" s="96"/>
      <c r="AX7" s="97"/>
      <c r="AY7" s="94"/>
      <c r="AZ7" s="94"/>
      <c r="BA7" s="94"/>
      <c r="BB7" s="94"/>
      <c r="BC7" s="94"/>
      <c r="BD7" s="94"/>
      <c r="BE7" s="95"/>
      <c r="BF7" s="96"/>
      <c r="BG7" s="97"/>
      <c r="BH7" s="94"/>
      <c r="BI7" s="94"/>
      <c r="BJ7" s="94"/>
      <c r="BK7" s="94"/>
      <c r="BL7" s="94"/>
      <c r="BM7" s="94"/>
      <c r="BN7" s="96"/>
      <c r="BO7" s="96"/>
      <c r="BP7" s="97"/>
      <c r="BQ7" s="94"/>
      <c r="BR7" s="94"/>
      <c r="BS7" s="94"/>
      <c r="BT7" s="94"/>
      <c r="BU7" s="94"/>
      <c r="BV7" s="94"/>
      <c r="BW7" s="96"/>
      <c r="BX7" s="96"/>
      <c r="BY7" s="97"/>
      <c r="BZ7" s="94"/>
      <c r="CA7" s="94"/>
      <c r="CB7" s="94"/>
      <c r="CC7" s="94"/>
      <c r="CD7" s="94"/>
      <c r="CE7" s="94"/>
      <c r="CF7" s="96"/>
      <c r="CG7" s="96"/>
      <c r="CH7" s="97"/>
      <c r="CI7" s="94"/>
      <c r="CJ7" s="94"/>
      <c r="CK7" s="94"/>
      <c r="CL7" s="94"/>
      <c r="CM7" s="94"/>
      <c r="CN7" s="94"/>
      <c r="CO7" s="95"/>
      <c r="CP7" s="96"/>
      <c r="CQ7" s="97"/>
      <c r="CR7" s="94"/>
      <c r="CS7" s="94"/>
      <c r="CT7" s="94"/>
      <c r="CU7" s="94"/>
      <c r="CV7" s="94"/>
      <c r="CW7" s="94"/>
      <c r="CX7" s="96"/>
      <c r="CY7" s="96"/>
      <c r="CZ7" s="97"/>
      <c r="DA7" s="94"/>
      <c r="DB7" s="94"/>
      <c r="DC7" s="94"/>
      <c r="DD7" s="94"/>
      <c r="DE7" s="94"/>
      <c r="DF7" s="94"/>
      <c r="DG7" s="96"/>
      <c r="DH7" s="96"/>
      <c r="DI7" s="97"/>
      <c r="DJ7" s="94"/>
      <c r="DK7" s="94"/>
      <c r="DL7" s="94"/>
      <c r="DM7" s="94"/>
      <c r="DN7" s="94"/>
      <c r="DO7" s="94"/>
      <c r="DP7" s="96"/>
      <c r="DQ7" s="96"/>
      <c r="DR7" s="97"/>
      <c r="DS7" s="94"/>
      <c r="DT7" s="94"/>
      <c r="DU7" s="94"/>
      <c r="DV7" s="94"/>
      <c r="DW7" s="94"/>
      <c r="DX7" s="94"/>
      <c r="DY7" s="96"/>
      <c r="DZ7" s="96"/>
      <c r="EA7" s="97"/>
      <c r="EB7" s="94"/>
      <c r="EC7" s="94"/>
      <c r="ED7" s="94"/>
      <c r="EE7" s="94"/>
      <c r="EF7" s="94"/>
      <c r="EG7" s="94"/>
      <c r="EH7" s="96"/>
      <c r="EI7" s="96"/>
      <c r="EJ7" s="97"/>
      <c r="EK7" s="94"/>
      <c r="EL7" s="94"/>
      <c r="EM7" s="94"/>
      <c r="EN7" s="94"/>
      <c r="EO7" s="94"/>
      <c r="EP7" s="94"/>
      <c r="EQ7" s="96"/>
      <c r="ER7" s="96"/>
      <c r="ES7" s="97"/>
      <c r="ET7" s="94"/>
      <c r="EU7" s="94"/>
      <c r="EV7" s="94"/>
      <c r="EW7" s="94"/>
      <c r="EX7" s="94"/>
      <c r="EY7" s="94"/>
      <c r="EZ7" s="96"/>
      <c r="FA7" s="96"/>
      <c r="FB7" s="97"/>
      <c r="FC7" s="94"/>
      <c r="FD7" s="94"/>
      <c r="FE7" s="94"/>
      <c r="FF7" s="94"/>
      <c r="FG7" s="94"/>
      <c r="FH7" s="94"/>
      <c r="FI7" s="96"/>
      <c r="FJ7" s="96"/>
      <c r="FK7" s="97"/>
      <c r="FL7" s="94"/>
      <c r="FM7" s="94"/>
      <c r="FN7" s="94"/>
      <c r="FO7" s="94"/>
      <c r="FP7" s="94"/>
      <c r="FQ7" s="94"/>
      <c r="FR7" s="96"/>
      <c r="FS7" s="96"/>
      <c r="FT7" s="97"/>
      <c r="FU7" s="94"/>
      <c r="FV7" s="94"/>
      <c r="FW7" s="94"/>
      <c r="FX7" s="94"/>
      <c r="FY7" s="94"/>
      <c r="FZ7" s="94"/>
      <c r="GA7" s="96"/>
      <c r="GB7" s="96"/>
      <c r="GC7" s="97"/>
      <c r="GD7" s="94"/>
      <c r="GE7" s="94"/>
      <c r="GF7" s="94"/>
      <c r="GG7" s="94"/>
      <c r="GH7" s="94"/>
      <c r="GI7" s="94"/>
      <c r="GJ7" s="96"/>
      <c r="GK7" s="96"/>
      <c r="GL7" s="97"/>
      <c r="GM7" s="94"/>
      <c r="GN7" s="94"/>
      <c r="GO7" s="94"/>
      <c r="GP7" s="94"/>
      <c r="GQ7" s="94"/>
      <c r="GR7" s="94"/>
      <c r="GS7" s="96"/>
      <c r="GT7" s="96"/>
      <c r="GU7" s="101"/>
      <c r="GV7" s="737"/>
      <c r="GW7" s="100"/>
      <c r="GX7" s="101"/>
      <c r="GY7" s="101"/>
      <c r="GZ7" s="625" t="s">
        <v>1042</v>
      </c>
      <c r="HA7" s="526">
        <v>4176</v>
      </c>
    </row>
    <row r="8" spans="1:211" ht="18.75" x14ac:dyDescent="0.3">
      <c r="B8" s="40"/>
      <c r="C8" s="40"/>
      <c r="D8" s="41"/>
      <c r="E8" s="42"/>
      <c r="F8" s="43"/>
      <c r="G8" s="44"/>
      <c r="H8" s="45"/>
      <c r="I8" s="46"/>
      <c r="J8" s="519" t="s">
        <v>270</v>
      </c>
      <c r="K8" s="494" t="s">
        <v>824</v>
      </c>
      <c r="L8" s="713" t="s">
        <v>917</v>
      </c>
      <c r="M8" s="86">
        <v>19380</v>
      </c>
      <c r="N8" s="87">
        <v>43377</v>
      </c>
      <c r="O8" s="750">
        <v>292</v>
      </c>
      <c r="P8" s="89">
        <v>19420</v>
      </c>
      <c r="Q8" s="76">
        <f t="shared" si="0"/>
        <v>40</v>
      </c>
      <c r="R8" s="737">
        <v>37.700000000000003</v>
      </c>
      <c r="S8" s="90"/>
      <c r="T8" s="90"/>
      <c r="U8" s="45">
        <f>R8*P8</f>
        <v>732134</v>
      </c>
      <c r="V8" s="91" t="s">
        <v>849</v>
      </c>
      <c r="W8" s="92">
        <v>43388</v>
      </c>
      <c r="X8" s="93"/>
      <c r="Y8" s="94"/>
      <c r="Z8" s="94"/>
      <c r="AA8" s="94"/>
      <c r="AB8" s="94"/>
      <c r="AC8" s="94"/>
      <c r="AD8" s="95"/>
      <c r="AE8" s="96"/>
      <c r="AF8" s="97"/>
      <c r="AG8" s="94"/>
      <c r="AH8" s="94"/>
      <c r="AI8" s="94"/>
      <c r="AJ8" s="94"/>
      <c r="AK8" s="94"/>
      <c r="AL8" s="94"/>
      <c r="AM8" s="95"/>
      <c r="AN8" s="96"/>
      <c r="AO8" s="97"/>
      <c r="AP8" s="94"/>
      <c r="AQ8" s="94"/>
      <c r="AR8" s="94"/>
      <c r="AS8" s="94"/>
      <c r="AT8" s="94"/>
      <c r="AU8" s="94"/>
      <c r="AV8" s="95"/>
      <c r="AW8" s="96"/>
      <c r="AX8" s="97"/>
      <c r="AY8" s="94"/>
      <c r="AZ8" s="94"/>
      <c r="BA8" s="94"/>
      <c r="BB8" s="94"/>
      <c r="BC8" s="94"/>
      <c r="BD8" s="94"/>
      <c r="BE8" s="95"/>
      <c r="BF8" s="96"/>
      <c r="BG8" s="97"/>
      <c r="BH8" s="94"/>
      <c r="BI8" s="94"/>
      <c r="BJ8" s="94"/>
      <c r="BK8" s="94"/>
      <c r="BL8" s="94"/>
      <c r="BM8" s="94"/>
      <c r="BN8" s="96"/>
      <c r="BO8" s="96"/>
      <c r="BP8" s="97"/>
      <c r="BQ8" s="94"/>
      <c r="BR8" s="94"/>
      <c r="BS8" s="94"/>
      <c r="BT8" s="94"/>
      <c r="BU8" s="94"/>
      <c r="BV8" s="94"/>
      <c r="BW8" s="96"/>
      <c r="BX8" s="96"/>
      <c r="BY8" s="97"/>
      <c r="BZ8" s="94"/>
      <c r="CA8" s="94"/>
      <c r="CB8" s="94"/>
      <c r="CC8" s="94"/>
      <c r="CD8" s="94"/>
      <c r="CE8" s="94"/>
      <c r="CF8" s="96"/>
      <c r="CG8" s="96"/>
      <c r="CH8" s="97"/>
      <c r="CI8" s="94"/>
      <c r="CJ8" s="94"/>
      <c r="CK8" s="94"/>
      <c r="CL8" s="94"/>
      <c r="CM8" s="94"/>
      <c r="CN8" s="94"/>
      <c r="CO8" s="95"/>
      <c r="CP8" s="96"/>
      <c r="CQ8" s="97"/>
      <c r="CR8" s="94"/>
      <c r="CS8" s="94"/>
      <c r="CT8" s="94"/>
      <c r="CU8" s="94"/>
      <c r="CV8" s="94"/>
      <c r="CW8" s="94"/>
      <c r="CX8" s="96"/>
      <c r="CY8" s="96"/>
      <c r="CZ8" s="97"/>
      <c r="DA8" s="94"/>
      <c r="DB8" s="94"/>
      <c r="DC8" s="94"/>
      <c r="DD8" s="94"/>
      <c r="DE8" s="94"/>
      <c r="DF8" s="94"/>
      <c r="DG8" s="96"/>
      <c r="DH8" s="96"/>
      <c r="DI8" s="97"/>
      <c r="DJ8" s="94"/>
      <c r="DK8" s="94"/>
      <c r="DL8" s="94"/>
      <c r="DM8" s="94"/>
      <c r="DN8" s="94"/>
      <c r="DO8" s="94"/>
      <c r="DP8" s="96"/>
      <c r="DQ8" s="96"/>
      <c r="DR8" s="97"/>
      <c r="DS8" s="94"/>
      <c r="DT8" s="94"/>
      <c r="DU8" s="94"/>
      <c r="DV8" s="94"/>
      <c r="DW8" s="94"/>
      <c r="DX8" s="94"/>
      <c r="DY8" s="96"/>
      <c r="DZ8" s="96"/>
      <c r="EA8" s="97"/>
      <c r="EB8" s="94"/>
      <c r="EC8" s="94"/>
      <c r="ED8" s="94"/>
      <c r="EE8" s="94"/>
      <c r="EF8" s="94"/>
      <c r="EG8" s="94"/>
      <c r="EH8" s="96"/>
      <c r="EI8" s="96"/>
      <c r="EJ8" s="97"/>
      <c r="EK8" s="94"/>
      <c r="EL8" s="94"/>
      <c r="EM8" s="94"/>
      <c r="EN8" s="94"/>
      <c r="EO8" s="94"/>
      <c r="EP8" s="94"/>
      <c r="EQ8" s="96"/>
      <c r="ER8" s="96"/>
      <c r="ES8" s="97"/>
      <c r="ET8" s="94"/>
      <c r="EU8" s="94"/>
      <c r="EV8" s="94"/>
      <c r="EW8" s="94"/>
      <c r="EX8" s="94"/>
      <c r="EY8" s="94"/>
      <c r="EZ8" s="96"/>
      <c r="FA8" s="96"/>
      <c r="FB8" s="97"/>
      <c r="FC8" s="94"/>
      <c r="FD8" s="94"/>
      <c r="FE8" s="94"/>
      <c r="FF8" s="94"/>
      <c r="FG8" s="94"/>
      <c r="FH8" s="94"/>
      <c r="FI8" s="96"/>
      <c r="FJ8" s="96"/>
      <c r="FK8" s="97"/>
      <c r="FL8" s="94"/>
      <c r="FM8" s="94"/>
      <c r="FN8" s="94"/>
      <c r="FO8" s="94"/>
      <c r="FP8" s="94"/>
      <c r="FQ8" s="94"/>
      <c r="FR8" s="96"/>
      <c r="FS8" s="96"/>
      <c r="FT8" s="97"/>
      <c r="FU8" s="94"/>
      <c r="FV8" s="94"/>
      <c r="FW8" s="94"/>
      <c r="FX8" s="94"/>
      <c r="FY8" s="94"/>
      <c r="FZ8" s="94"/>
      <c r="GA8" s="96"/>
      <c r="GB8" s="96"/>
      <c r="GC8" s="97"/>
      <c r="GD8" s="94"/>
      <c r="GE8" s="94"/>
      <c r="GF8" s="94"/>
      <c r="GG8" s="94"/>
      <c r="GH8" s="94"/>
      <c r="GI8" s="94"/>
      <c r="GJ8" s="96"/>
      <c r="GK8" s="96"/>
      <c r="GL8" s="97"/>
      <c r="GM8" s="94"/>
      <c r="GN8" s="94"/>
      <c r="GO8" s="94"/>
      <c r="GP8" s="94"/>
      <c r="GQ8" s="94"/>
      <c r="GR8" s="94"/>
      <c r="GS8" s="96"/>
      <c r="GT8" s="96"/>
      <c r="GU8" s="101"/>
      <c r="GV8" s="99"/>
      <c r="GW8" s="100"/>
      <c r="GX8" s="101"/>
      <c r="GY8" s="101"/>
      <c r="GZ8" s="582" t="s">
        <v>1042</v>
      </c>
      <c r="HA8" s="526">
        <v>4176</v>
      </c>
    </row>
    <row r="9" spans="1:211" x14ac:dyDescent="0.25">
      <c r="B9" s="40"/>
      <c r="C9" s="40"/>
      <c r="D9" s="41"/>
      <c r="E9" s="42"/>
      <c r="F9" s="43"/>
      <c r="G9" s="44"/>
      <c r="H9" s="45"/>
      <c r="I9" s="46"/>
      <c r="J9" s="104" t="s">
        <v>32</v>
      </c>
      <c r="K9" s="494" t="s">
        <v>30</v>
      </c>
      <c r="L9" s="713" t="s">
        <v>917</v>
      </c>
      <c r="M9" s="86">
        <v>11970</v>
      </c>
      <c r="N9" s="87">
        <v>43377</v>
      </c>
      <c r="O9" s="88" t="s">
        <v>931</v>
      </c>
      <c r="P9" s="106">
        <v>14880</v>
      </c>
      <c r="Q9" s="76">
        <f t="shared" si="0"/>
        <v>2910</v>
      </c>
      <c r="R9" s="815">
        <v>29</v>
      </c>
      <c r="S9" s="816"/>
      <c r="T9" s="817"/>
      <c r="U9" s="45">
        <f>R9*P9</f>
        <v>431520</v>
      </c>
      <c r="V9" s="107" t="s">
        <v>849</v>
      </c>
      <c r="W9" s="108">
        <v>43395</v>
      </c>
      <c r="X9" s="109">
        <v>10857.6</v>
      </c>
      <c r="Y9" s="110"/>
      <c r="Z9" s="110"/>
      <c r="AA9" s="110"/>
      <c r="AB9" s="110"/>
      <c r="AC9" s="110"/>
      <c r="AD9" s="95"/>
      <c r="AE9" s="96"/>
      <c r="AF9" s="111"/>
      <c r="AG9" s="110"/>
      <c r="AH9" s="110"/>
      <c r="AI9" s="110"/>
      <c r="AJ9" s="110"/>
      <c r="AK9" s="110"/>
      <c r="AL9" s="110"/>
      <c r="AM9" s="95"/>
      <c r="AN9" s="96"/>
      <c r="AO9" s="111"/>
      <c r="AP9" s="110"/>
      <c r="AQ9" s="110"/>
      <c r="AR9" s="110"/>
      <c r="AS9" s="110"/>
      <c r="AT9" s="110"/>
      <c r="AU9" s="110"/>
      <c r="AV9" s="95"/>
      <c r="AW9" s="96"/>
      <c r="AX9" s="111"/>
      <c r="AY9" s="110"/>
      <c r="AZ9" s="110"/>
      <c r="BA9" s="110"/>
      <c r="BB9" s="110"/>
      <c r="BC9" s="110"/>
      <c r="BD9" s="110"/>
      <c r="BE9" s="95"/>
      <c r="BF9" s="96"/>
      <c r="BG9" s="111"/>
      <c r="BH9" s="110"/>
      <c r="BI9" s="110"/>
      <c r="BJ9" s="110"/>
      <c r="BK9" s="110"/>
      <c r="BL9" s="110"/>
      <c r="BM9" s="110"/>
      <c r="BN9" s="96"/>
      <c r="BO9" s="96"/>
      <c r="BP9" s="111"/>
      <c r="BQ9" s="110"/>
      <c r="BR9" s="110"/>
      <c r="BS9" s="110"/>
      <c r="BT9" s="110"/>
      <c r="BU9" s="110"/>
      <c r="BV9" s="110"/>
      <c r="BW9" s="96"/>
      <c r="BX9" s="96"/>
      <c r="BY9" s="111"/>
      <c r="BZ9" s="110"/>
      <c r="CA9" s="110"/>
      <c r="CB9" s="110"/>
      <c r="CC9" s="110"/>
      <c r="CD9" s="110"/>
      <c r="CE9" s="110"/>
      <c r="CF9" s="96"/>
      <c r="CG9" s="96"/>
      <c r="CH9" s="111"/>
      <c r="CI9" s="110"/>
      <c r="CJ9" s="110"/>
      <c r="CK9" s="110"/>
      <c r="CL9" s="110"/>
      <c r="CM9" s="110"/>
      <c r="CN9" s="110"/>
      <c r="CO9" s="95"/>
      <c r="CP9" s="96"/>
      <c r="CQ9" s="111"/>
      <c r="CR9" s="110"/>
      <c r="CS9" s="110"/>
      <c r="CT9" s="110"/>
      <c r="CU9" s="110"/>
      <c r="CV9" s="110"/>
      <c r="CW9" s="110"/>
      <c r="CX9" s="96"/>
      <c r="CY9" s="96"/>
      <c r="CZ9" s="111"/>
      <c r="DA9" s="110"/>
      <c r="DB9" s="110"/>
      <c r="DC9" s="110"/>
      <c r="DD9" s="110"/>
      <c r="DE9" s="110"/>
      <c r="DF9" s="110"/>
      <c r="DG9" s="96"/>
      <c r="DH9" s="96"/>
      <c r="DI9" s="111"/>
      <c r="DJ9" s="110"/>
      <c r="DK9" s="110"/>
      <c r="DL9" s="110"/>
      <c r="DM9" s="110"/>
      <c r="DN9" s="110"/>
      <c r="DO9" s="110"/>
      <c r="DP9" s="96"/>
      <c r="DQ9" s="96"/>
      <c r="DR9" s="111"/>
      <c r="DS9" s="110"/>
      <c r="DT9" s="110"/>
      <c r="DU9" s="110"/>
      <c r="DV9" s="110"/>
      <c r="DW9" s="110"/>
      <c r="DX9" s="110"/>
      <c r="DY9" s="96"/>
      <c r="DZ9" s="96"/>
      <c r="EA9" s="111"/>
      <c r="EB9" s="110"/>
      <c r="EC9" s="110"/>
      <c r="ED9" s="110"/>
      <c r="EE9" s="110"/>
      <c r="EF9" s="110"/>
      <c r="EG9" s="110"/>
      <c r="EH9" s="96"/>
      <c r="EI9" s="96"/>
      <c r="EJ9" s="111"/>
      <c r="EK9" s="110"/>
      <c r="EL9" s="110"/>
      <c r="EM9" s="110"/>
      <c r="EN9" s="110"/>
      <c r="EO9" s="110"/>
      <c r="EP9" s="110"/>
      <c r="EQ9" s="96"/>
      <c r="ER9" s="96"/>
      <c r="ES9" s="111"/>
      <c r="ET9" s="110"/>
      <c r="EU9" s="110"/>
      <c r="EV9" s="110"/>
      <c r="EW9" s="110"/>
      <c r="EX9" s="110"/>
      <c r="EY9" s="110"/>
      <c r="EZ9" s="96"/>
      <c r="FA9" s="96"/>
      <c r="FB9" s="111"/>
      <c r="FC9" s="110"/>
      <c r="FD9" s="110"/>
      <c r="FE9" s="110"/>
      <c r="FF9" s="110"/>
      <c r="FG9" s="110"/>
      <c r="FH9" s="110"/>
      <c r="FI9" s="96"/>
      <c r="FJ9" s="96"/>
      <c r="FK9" s="111"/>
      <c r="FL9" s="110"/>
      <c r="FM9" s="110"/>
      <c r="FN9" s="110"/>
      <c r="FO9" s="110"/>
      <c r="FP9" s="110"/>
      <c r="FQ9" s="110"/>
      <c r="FR9" s="96"/>
      <c r="FS9" s="96"/>
      <c r="FT9" s="111"/>
      <c r="FU9" s="110"/>
      <c r="FV9" s="110"/>
      <c r="FW9" s="110"/>
      <c r="FX9" s="110"/>
      <c r="FY9" s="110"/>
      <c r="FZ9" s="110"/>
      <c r="GA9" s="96"/>
      <c r="GB9" s="96"/>
      <c r="GC9" s="111"/>
      <c r="GD9" s="110"/>
      <c r="GE9" s="110"/>
      <c r="GF9" s="110"/>
      <c r="GG9" s="110"/>
      <c r="GH9" s="110"/>
      <c r="GI9" s="110"/>
      <c r="GJ9" s="96"/>
      <c r="GK9" s="96"/>
      <c r="GL9" s="111"/>
      <c r="GM9" s="110"/>
      <c r="GN9" s="110"/>
      <c r="GO9" s="110"/>
      <c r="GP9" s="110"/>
      <c r="GQ9" s="110"/>
      <c r="GR9" s="110"/>
      <c r="GS9" s="96"/>
      <c r="GT9" s="96"/>
      <c r="GU9" s="112">
        <v>43395</v>
      </c>
      <c r="GV9" s="99">
        <v>18928</v>
      </c>
      <c r="GW9" s="100" t="s">
        <v>833</v>
      </c>
      <c r="GX9" s="101"/>
      <c r="GY9" s="101"/>
      <c r="GZ9" s="582" t="s">
        <v>1042</v>
      </c>
      <c r="HA9" s="526">
        <v>2320</v>
      </c>
    </row>
    <row r="10" spans="1:211" ht="18.75" x14ac:dyDescent="0.3">
      <c r="B10" s="40"/>
      <c r="C10" s="40"/>
      <c r="D10" s="41"/>
      <c r="E10" s="42"/>
      <c r="F10" s="43"/>
      <c r="G10" s="44"/>
      <c r="H10" s="45"/>
      <c r="I10" s="46"/>
      <c r="J10" s="706" t="s">
        <v>270</v>
      </c>
      <c r="K10" s="494" t="s">
        <v>811</v>
      </c>
      <c r="L10" s="713" t="s">
        <v>918</v>
      </c>
      <c r="M10" s="86">
        <v>21900</v>
      </c>
      <c r="N10" s="87">
        <v>43378</v>
      </c>
      <c r="O10" s="750">
        <v>293</v>
      </c>
      <c r="P10" s="89">
        <v>21910</v>
      </c>
      <c r="Q10" s="76">
        <f t="shared" si="0"/>
        <v>10</v>
      </c>
      <c r="R10" s="737">
        <v>37.700000000000003</v>
      </c>
      <c r="S10" s="853"/>
      <c r="T10" s="854"/>
      <c r="U10" s="45">
        <f>R10*P10</f>
        <v>826007.00000000012</v>
      </c>
      <c r="V10" s="91" t="s">
        <v>849</v>
      </c>
      <c r="W10" s="92">
        <v>43391</v>
      </c>
      <c r="X10" s="93"/>
      <c r="Y10" s="94"/>
      <c r="Z10" s="94"/>
      <c r="AA10" s="94"/>
      <c r="AB10" s="94"/>
      <c r="AC10" s="94"/>
      <c r="AD10" s="95"/>
      <c r="AE10" s="96"/>
      <c r="AF10" s="97"/>
      <c r="AG10" s="94"/>
      <c r="AH10" s="94"/>
      <c r="AI10" s="94"/>
      <c r="AJ10" s="94"/>
      <c r="AK10" s="94"/>
      <c r="AL10" s="94"/>
      <c r="AM10" s="95"/>
      <c r="AN10" s="96"/>
      <c r="AO10" s="97"/>
      <c r="AP10" s="94"/>
      <c r="AQ10" s="94"/>
      <c r="AR10" s="94"/>
      <c r="AS10" s="94"/>
      <c r="AT10" s="94"/>
      <c r="AU10" s="94"/>
      <c r="AV10" s="95"/>
      <c r="AW10" s="96"/>
      <c r="AX10" s="97"/>
      <c r="AY10" s="94"/>
      <c r="AZ10" s="94"/>
      <c r="BA10" s="94"/>
      <c r="BB10" s="94"/>
      <c r="BC10" s="94"/>
      <c r="BD10" s="94"/>
      <c r="BE10" s="95"/>
      <c r="BF10" s="96"/>
      <c r="BG10" s="97"/>
      <c r="BH10" s="94"/>
      <c r="BI10" s="94"/>
      <c r="BJ10" s="94"/>
      <c r="BK10" s="94"/>
      <c r="BL10" s="94"/>
      <c r="BM10" s="94"/>
      <c r="BN10" s="96"/>
      <c r="BO10" s="96"/>
      <c r="BP10" s="97"/>
      <c r="BQ10" s="94"/>
      <c r="BR10" s="94"/>
      <c r="BS10" s="94"/>
      <c r="BT10" s="94"/>
      <c r="BU10" s="94"/>
      <c r="BV10" s="94"/>
      <c r="BW10" s="96"/>
      <c r="BX10" s="96"/>
      <c r="BY10" s="97"/>
      <c r="BZ10" s="94"/>
      <c r="CA10" s="94"/>
      <c r="CB10" s="94"/>
      <c r="CC10" s="94"/>
      <c r="CD10" s="94"/>
      <c r="CE10" s="94"/>
      <c r="CF10" s="96"/>
      <c r="CG10" s="96"/>
      <c r="CH10" s="97"/>
      <c r="CI10" s="94"/>
      <c r="CJ10" s="94"/>
      <c r="CK10" s="94"/>
      <c r="CL10" s="94"/>
      <c r="CM10" s="94"/>
      <c r="CN10" s="94"/>
      <c r="CO10" s="95"/>
      <c r="CP10" s="96"/>
      <c r="CQ10" s="97"/>
      <c r="CR10" s="94"/>
      <c r="CS10" s="94"/>
      <c r="CT10" s="94"/>
      <c r="CU10" s="94"/>
      <c r="CV10" s="94"/>
      <c r="CW10" s="94"/>
      <c r="CX10" s="96"/>
      <c r="CY10" s="96"/>
      <c r="CZ10" s="97"/>
      <c r="DA10" s="94"/>
      <c r="DB10" s="94"/>
      <c r="DC10" s="94"/>
      <c r="DD10" s="94"/>
      <c r="DE10" s="94"/>
      <c r="DF10" s="94"/>
      <c r="DG10" s="96"/>
      <c r="DH10" s="96"/>
      <c r="DI10" s="97"/>
      <c r="DJ10" s="94"/>
      <c r="DK10" s="94"/>
      <c r="DL10" s="94"/>
      <c r="DM10" s="94"/>
      <c r="DN10" s="94"/>
      <c r="DO10" s="94"/>
      <c r="DP10" s="96"/>
      <c r="DQ10" s="96"/>
      <c r="DR10" s="97"/>
      <c r="DS10" s="94"/>
      <c r="DT10" s="94"/>
      <c r="DU10" s="94"/>
      <c r="DV10" s="94"/>
      <c r="DW10" s="94"/>
      <c r="DX10" s="94"/>
      <c r="DY10" s="96"/>
      <c r="DZ10" s="96"/>
      <c r="EA10" s="97"/>
      <c r="EB10" s="94"/>
      <c r="EC10" s="94"/>
      <c r="ED10" s="94"/>
      <c r="EE10" s="94"/>
      <c r="EF10" s="94"/>
      <c r="EG10" s="94"/>
      <c r="EH10" s="96"/>
      <c r="EI10" s="96"/>
      <c r="EJ10" s="97"/>
      <c r="EK10" s="94"/>
      <c r="EL10" s="94"/>
      <c r="EM10" s="94"/>
      <c r="EN10" s="94"/>
      <c r="EO10" s="94"/>
      <c r="EP10" s="94"/>
      <c r="EQ10" s="96"/>
      <c r="ER10" s="96"/>
      <c r="ES10" s="97"/>
      <c r="ET10" s="94"/>
      <c r="EU10" s="94"/>
      <c r="EV10" s="94"/>
      <c r="EW10" s="94"/>
      <c r="EX10" s="94"/>
      <c r="EY10" s="94"/>
      <c r="EZ10" s="96"/>
      <c r="FA10" s="96"/>
      <c r="FB10" s="97"/>
      <c r="FC10" s="94"/>
      <c r="FD10" s="94"/>
      <c r="FE10" s="94"/>
      <c r="FF10" s="94"/>
      <c r="FG10" s="94"/>
      <c r="FH10" s="94"/>
      <c r="FI10" s="96"/>
      <c r="FJ10" s="96"/>
      <c r="FK10" s="97"/>
      <c r="FL10" s="94"/>
      <c r="FM10" s="94"/>
      <c r="FN10" s="94"/>
      <c r="FO10" s="94"/>
      <c r="FP10" s="94"/>
      <c r="FQ10" s="94"/>
      <c r="FR10" s="96"/>
      <c r="FS10" s="96"/>
      <c r="FT10" s="97"/>
      <c r="FU10" s="94"/>
      <c r="FV10" s="94"/>
      <c r="FW10" s="94"/>
      <c r="FX10" s="94"/>
      <c r="FY10" s="94"/>
      <c r="FZ10" s="94"/>
      <c r="GA10" s="96"/>
      <c r="GB10" s="96"/>
      <c r="GC10" s="97"/>
      <c r="GD10" s="94"/>
      <c r="GE10" s="94"/>
      <c r="GF10" s="94"/>
      <c r="GG10" s="94"/>
      <c r="GH10" s="94"/>
      <c r="GI10" s="94"/>
      <c r="GJ10" s="96"/>
      <c r="GK10" s="96"/>
      <c r="GL10" s="97"/>
      <c r="GM10" s="94"/>
      <c r="GN10" s="94"/>
      <c r="GO10" s="94"/>
      <c r="GP10" s="94"/>
      <c r="GQ10" s="94"/>
      <c r="GR10" s="94"/>
      <c r="GS10" s="96"/>
      <c r="GT10" s="96"/>
      <c r="GU10" s="101"/>
      <c r="GV10" s="99"/>
      <c r="GW10" s="103"/>
      <c r="GX10" s="101"/>
      <c r="GY10" s="101"/>
      <c r="GZ10" s="615" t="s">
        <v>1042</v>
      </c>
      <c r="HA10" s="526">
        <v>4176</v>
      </c>
    </row>
    <row r="11" spans="1:211" x14ac:dyDescent="0.25">
      <c r="B11" s="40"/>
      <c r="C11" s="40"/>
      <c r="D11" s="41"/>
      <c r="E11" s="42"/>
      <c r="F11" s="43"/>
      <c r="G11" s="44"/>
      <c r="H11" s="45"/>
      <c r="I11" s="46"/>
      <c r="J11" s="155" t="s">
        <v>158</v>
      </c>
      <c r="K11" s="494" t="s">
        <v>30</v>
      </c>
      <c r="L11" s="713" t="s">
        <v>918</v>
      </c>
      <c r="M11" s="86">
        <v>10650</v>
      </c>
      <c r="N11" s="87">
        <v>43378</v>
      </c>
      <c r="O11" s="626" t="s">
        <v>933</v>
      </c>
      <c r="P11" s="117">
        <v>13550</v>
      </c>
      <c r="Q11" s="76">
        <f t="shared" si="0"/>
        <v>2900</v>
      </c>
      <c r="R11" s="118">
        <v>29</v>
      </c>
      <c r="S11" s="119"/>
      <c r="T11" s="120"/>
      <c r="U11" s="45">
        <f t="shared" ref="U11:U96" si="2">R11*P11</f>
        <v>392950</v>
      </c>
      <c r="V11" s="107" t="s">
        <v>849</v>
      </c>
      <c r="W11" s="108">
        <v>43396</v>
      </c>
      <c r="X11" s="109">
        <v>10857.6</v>
      </c>
      <c r="Y11" s="110"/>
      <c r="Z11" s="110"/>
      <c r="AA11" s="110"/>
      <c r="AB11" s="110"/>
      <c r="AC11" s="110"/>
      <c r="AD11" s="95"/>
      <c r="AE11" s="96"/>
      <c r="AF11" s="111"/>
      <c r="AG11" s="110"/>
      <c r="AH11" s="110"/>
      <c r="AI11" s="110"/>
      <c r="AJ11" s="110"/>
      <c r="AK11" s="110"/>
      <c r="AL11" s="110"/>
      <c r="AM11" s="95"/>
      <c r="AN11" s="96"/>
      <c r="AO11" s="111"/>
      <c r="AP11" s="110"/>
      <c r="AQ11" s="110"/>
      <c r="AR11" s="110"/>
      <c r="AS11" s="110"/>
      <c r="AT11" s="110"/>
      <c r="AU11" s="110"/>
      <c r="AV11" s="95"/>
      <c r="AW11" s="96"/>
      <c r="AX11" s="111"/>
      <c r="AY11" s="110"/>
      <c r="AZ11" s="110"/>
      <c r="BA11" s="110"/>
      <c r="BB11" s="110"/>
      <c r="BC11" s="110"/>
      <c r="BD11" s="110"/>
      <c r="BE11" s="95"/>
      <c r="BF11" s="96"/>
      <c r="BG11" s="111"/>
      <c r="BH11" s="110"/>
      <c r="BI11" s="110"/>
      <c r="BJ11" s="110"/>
      <c r="BK11" s="110"/>
      <c r="BL11" s="110"/>
      <c r="BM11" s="110"/>
      <c r="BN11" s="96"/>
      <c r="BO11" s="96"/>
      <c r="BP11" s="111"/>
      <c r="BQ11" s="110"/>
      <c r="BR11" s="110"/>
      <c r="BS11" s="110"/>
      <c r="BT11" s="110"/>
      <c r="BU11" s="110"/>
      <c r="BV11" s="110"/>
      <c r="BW11" s="96"/>
      <c r="BX11" s="96"/>
      <c r="BY11" s="111"/>
      <c r="BZ11" s="110"/>
      <c r="CA11" s="110"/>
      <c r="CB11" s="110"/>
      <c r="CC11" s="110"/>
      <c r="CD11" s="110"/>
      <c r="CE11" s="110"/>
      <c r="CF11" s="96"/>
      <c r="CG11" s="96"/>
      <c r="CH11" s="111"/>
      <c r="CI11" s="110"/>
      <c r="CJ11" s="110"/>
      <c r="CK11" s="110"/>
      <c r="CL11" s="110"/>
      <c r="CM11" s="110"/>
      <c r="CN11" s="110"/>
      <c r="CO11" s="95"/>
      <c r="CP11" s="96"/>
      <c r="CQ11" s="111"/>
      <c r="CR11" s="110"/>
      <c r="CS11" s="110"/>
      <c r="CT11" s="110"/>
      <c r="CU11" s="110"/>
      <c r="CV11" s="110"/>
      <c r="CW11" s="110"/>
      <c r="CX11" s="96"/>
      <c r="CY11" s="96"/>
      <c r="CZ11" s="111"/>
      <c r="DA11" s="110"/>
      <c r="DB11" s="110"/>
      <c r="DC11" s="110"/>
      <c r="DD11" s="110"/>
      <c r="DE11" s="110"/>
      <c r="DF11" s="110"/>
      <c r="DG11" s="96"/>
      <c r="DH11" s="96"/>
      <c r="DI11" s="111"/>
      <c r="DJ11" s="110"/>
      <c r="DK11" s="110"/>
      <c r="DL11" s="110"/>
      <c r="DM11" s="110"/>
      <c r="DN11" s="110"/>
      <c r="DO11" s="110"/>
      <c r="DP11" s="96"/>
      <c r="DQ11" s="96"/>
      <c r="DR11" s="111"/>
      <c r="DS11" s="110"/>
      <c r="DT11" s="110"/>
      <c r="DU11" s="110"/>
      <c r="DV11" s="110"/>
      <c r="DW11" s="110"/>
      <c r="DX11" s="110"/>
      <c r="DY11" s="96"/>
      <c r="DZ11" s="96"/>
      <c r="EA11" s="111"/>
      <c r="EB11" s="110"/>
      <c r="EC11" s="110"/>
      <c r="ED11" s="110"/>
      <c r="EE11" s="110"/>
      <c r="EF11" s="110"/>
      <c r="EG11" s="110"/>
      <c r="EH11" s="96"/>
      <c r="EI11" s="96"/>
      <c r="EJ11" s="111"/>
      <c r="EK11" s="110"/>
      <c r="EL11" s="110"/>
      <c r="EM11" s="110"/>
      <c r="EN11" s="110"/>
      <c r="EO11" s="110"/>
      <c r="EP11" s="110"/>
      <c r="EQ11" s="96"/>
      <c r="ER11" s="96"/>
      <c r="ES11" s="111"/>
      <c r="ET11" s="110"/>
      <c r="EU11" s="110"/>
      <c r="EV11" s="110"/>
      <c r="EW11" s="110"/>
      <c r="EX11" s="110"/>
      <c r="EY11" s="110"/>
      <c r="EZ11" s="96"/>
      <c r="FA11" s="96"/>
      <c r="FB11" s="111"/>
      <c r="FC11" s="110"/>
      <c r="FD11" s="110"/>
      <c r="FE11" s="110"/>
      <c r="FF11" s="110"/>
      <c r="FG11" s="110"/>
      <c r="FH11" s="110"/>
      <c r="FI11" s="96"/>
      <c r="FJ11" s="96"/>
      <c r="FK11" s="111"/>
      <c r="FL11" s="110"/>
      <c r="FM11" s="110"/>
      <c r="FN11" s="110"/>
      <c r="FO11" s="110"/>
      <c r="FP11" s="110"/>
      <c r="FQ11" s="110"/>
      <c r="FR11" s="96"/>
      <c r="FS11" s="96"/>
      <c r="FT11" s="111"/>
      <c r="FU11" s="110"/>
      <c r="FV11" s="110"/>
      <c r="FW11" s="110"/>
      <c r="FX11" s="110"/>
      <c r="FY11" s="110"/>
      <c r="FZ11" s="110"/>
      <c r="GA11" s="96"/>
      <c r="GB11" s="96"/>
      <c r="GC11" s="111"/>
      <c r="GD11" s="110"/>
      <c r="GE11" s="110"/>
      <c r="GF11" s="110"/>
      <c r="GG11" s="110"/>
      <c r="GH11" s="110"/>
      <c r="GI11" s="110"/>
      <c r="GJ11" s="96"/>
      <c r="GK11" s="96"/>
      <c r="GL11" s="111"/>
      <c r="GM11" s="110"/>
      <c r="GN11" s="110"/>
      <c r="GO11" s="110"/>
      <c r="GP11" s="110"/>
      <c r="GQ11" s="110"/>
      <c r="GR11" s="110"/>
      <c r="GS11" s="96"/>
      <c r="GT11" s="96"/>
      <c r="GU11" s="121">
        <v>43396</v>
      </c>
      <c r="GV11" s="99">
        <v>18928</v>
      </c>
      <c r="GW11" s="100" t="s">
        <v>834</v>
      </c>
      <c r="GX11" s="114"/>
      <c r="GY11" s="114"/>
      <c r="GZ11" s="583" t="s">
        <v>1042</v>
      </c>
      <c r="HA11" s="526">
        <v>2320</v>
      </c>
      <c r="HB11" s="116"/>
      <c r="HC11" s="116"/>
    </row>
    <row r="12" spans="1:211" ht="18.75" x14ac:dyDescent="0.3">
      <c r="B12" s="116"/>
      <c r="C12" s="124"/>
      <c r="D12" s="41"/>
      <c r="E12" s="42"/>
      <c r="F12" s="43"/>
      <c r="G12" s="44"/>
      <c r="H12" s="45"/>
      <c r="I12" s="46"/>
      <c r="J12" s="125" t="s">
        <v>846</v>
      </c>
      <c r="K12" s="494" t="s">
        <v>259</v>
      </c>
      <c r="L12" s="713" t="s">
        <v>919</v>
      </c>
      <c r="M12" s="86">
        <v>20530</v>
      </c>
      <c r="N12" s="87">
        <v>43380</v>
      </c>
      <c r="O12" s="88" t="s">
        <v>935</v>
      </c>
      <c r="P12" s="117">
        <v>21480</v>
      </c>
      <c r="Q12" s="76">
        <f t="shared" si="0"/>
        <v>950</v>
      </c>
      <c r="R12" s="118">
        <v>29</v>
      </c>
      <c r="S12" s="99"/>
      <c r="T12" s="126"/>
      <c r="U12" s="45">
        <f t="shared" si="2"/>
        <v>622920</v>
      </c>
      <c r="V12" s="127" t="s">
        <v>849</v>
      </c>
      <c r="W12" s="128">
        <v>43397</v>
      </c>
      <c r="X12" s="129">
        <v>17539.2</v>
      </c>
      <c r="Y12" s="111"/>
      <c r="Z12" s="110"/>
      <c r="AA12" s="130"/>
      <c r="AB12" s="131"/>
      <c r="AC12" s="130"/>
      <c r="AD12" s="132"/>
      <c r="AE12" s="133"/>
      <c r="AF12" s="111"/>
      <c r="AG12" s="111"/>
      <c r="AH12" s="111"/>
      <c r="AI12" s="110"/>
      <c r="AJ12" s="130"/>
      <c r="AK12" s="131"/>
      <c r="AL12" s="130"/>
      <c r="AM12" s="132"/>
      <c r="AN12" s="133"/>
      <c r="AO12" s="111"/>
      <c r="AP12" s="111"/>
      <c r="AQ12" s="111"/>
      <c r="AR12" s="110"/>
      <c r="AS12" s="130"/>
      <c r="AT12" s="131"/>
      <c r="AU12" s="130"/>
      <c r="AV12" s="132"/>
      <c r="AW12" s="133"/>
      <c r="AX12" s="111"/>
      <c r="AY12" s="111"/>
      <c r="AZ12" s="111"/>
      <c r="BA12" s="110"/>
      <c r="BB12" s="130"/>
      <c r="BC12" s="131"/>
      <c r="BD12" s="130"/>
      <c r="BE12" s="132"/>
      <c r="BF12" s="133"/>
      <c r="BG12" s="111"/>
      <c r="BH12" s="111"/>
      <c r="BI12" s="111"/>
      <c r="BJ12" s="110"/>
      <c r="BK12" s="130"/>
      <c r="BL12" s="131"/>
      <c r="BM12" s="130"/>
      <c r="BN12" s="132"/>
      <c r="BO12" s="133"/>
      <c r="BP12" s="111"/>
      <c r="BQ12" s="111"/>
      <c r="BR12" s="111"/>
      <c r="BS12" s="110"/>
      <c r="BT12" s="130"/>
      <c r="BU12" s="131"/>
      <c r="BV12" s="130"/>
      <c r="BW12" s="132"/>
      <c r="BX12" s="133"/>
      <c r="BY12" s="111"/>
      <c r="BZ12" s="111"/>
      <c r="CA12" s="111"/>
      <c r="CB12" s="110"/>
      <c r="CC12" s="130"/>
      <c r="CD12" s="131"/>
      <c r="CE12" s="130"/>
      <c r="CF12" s="132"/>
      <c r="CG12" s="133"/>
      <c r="CH12" s="111"/>
      <c r="CI12" s="111"/>
      <c r="CJ12" s="111"/>
      <c r="CK12" s="110"/>
      <c r="CL12" s="130"/>
      <c r="CM12" s="131"/>
      <c r="CN12" s="130"/>
      <c r="CO12" s="132"/>
      <c r="CP12" s="133"/>
      <c r="CQ12" s="111"/>
      <c r="CR12" s="111"/>
      <c r="CS12" s="111"/>
      <c r="CT12" s="110"/>
      <c r="CU12" s="130"/>
      <c r="CV12" s="131"/>
      <c r="CW12" s="134"/>
      <c r="CX12" s="132"/>
      <c r="CY12" s="133"/>
      <c r="CZ12" s="111"/>
      <c r="DA12" s="111"/>
      <c r="DB12" s="111"/>
      <c r="DC12" s="110"/>
      <c r="DD12" s="130"/>
      <c r="DE12" s="131"/>
      <c r="DF12" s="130"/>
      <c r="DG12" s="132"/>
      <c r="DH12" s="133"/>
      <c r="DI12" s="111"/>
      <c r="DJ12" s="111"/>
      <c r="DK12" s="111"/>
      <c r="DL12" s="110"/>
      <c r="DM12" s="130"/>
      <c r="DN12" s="131"/>
      <c r="DO12" s="130"/>
      <c r="DP12" s="132"/>
      <c r="DQ12" s="133"/>
      <c r="DR12" s="111"/>
      <c r="DS12" s="111"/>
      <c r="DT12" s="111"/>
      <c r="DU12" s="110"/>
      <c r="DV12" s="130"/>
      <c r="DW12" s="131"/>
      <c r="DX12" s="130"/>
      <c r="DY12" s="132"/>
      <c r="DZ12" s="133"/>
      <c r="EA12" s="111"/>
      <c r="EB12" s="111"/>
      <c r="EC12" s="111"/>
      <c r="ED12" s="110"/>
      <c r="EE12" s="130"/>
      <c r="EF12" s="131"/>
      <c r="EG12" s="130"/>
      <c r="EH12" s="132"/>
      <c r="EI12" s="133"/>
      <c r="EJ12" s="111"/>
      <c r="EK12" s="111"/>
      <c r="EL12" s="111"/>
      <c r="EM12" s="110"/>
      <c r="EN12" s="130"/>
      <c r="EO12" s="131"/>
      <c r="EP12" s="130"/>
      <c r="EQ12" s="132"/>
      <c r="ER12" s="133"/>
      <c r="ES12" s="111"/>
      <c r="ET12" s="111"/>
      <c r="EU12" s="111"/>
      <c r="EV12" s="110"/>
      <c r="EW12" s="130"/>
      <c r="EX12" s="131"/>
      <c r="EY12" s="130"/>
      <c r="EZ12" s="132"/>
      <c r="FA12" s="133"/>
      <c r="FB12" s="111"/>
      <c r="FC12" s="111"/>
      <c r="FD12" s="111"/>
      <c r="FE12" s="110"/>
      <c r="FF12" s="130"/>
      <c r="FG12" s="131"/>
      <c r="FH12" s="130"/>
      <c r="FI12" s="132"/>
      <c r="FJ12" s="133"/>
      <c r="FK12" s="111"/>
      <c r="FL12" s="111"/>
      <c r="FM12" s="111"/>
      <c r="FN12" s="110"/>
      <c r="FO12" s="130"/>
      <c r="FP12" s="131"/>
      <c r="FQ12" s="130"/>
      <c r="FR12" s="132"/>
      <c r="FS12" s="133"/>
      <c r="FT12" s="111"/>
      <c r="FU12" s="111"/>
      <c r="FV12" s="111"/>
      <c r="FW12" s="110"/>
      <c r="FX12" s="130"/>
      <c r="FY12" s="131"/>
      <c r="FZ12" s="130"/>
      <c r="GA12" s="132"/>
      <c r="GB12" s="133"/>
      <c r="GC12" s="111"/>
      <c r="GD12" s="111"/>
      <c r="GE12" s="111"/>
      <c r="GF12" s="110"/>
      <c r="GG12" s="130"/>
      <c r="GH12" s="131"/>
      <c r="GI12" s="130"/>
      <c r="GJ12" s="132"/>
      <c r="GK12" s="133"/>
      <c r="GL12" s="111"/>
      <c r="GM12" s="111"/>
      <c r="GN12" s="111"/>
      <c r="GO12" s="110"/>
      <c r="GP12" s="130"/>
      <c r="GQ12" s="131"/>
      <c r="GR12" s="130"/>
      <c r="GS12" s="132"/>
      <c r="GT12" s="133"/>
      <c r="GU12" s="135">
        <v>43397</v>
      </c>
      <c r="GV12" s="118"/>
      <c r="GW12" s="100"/>
      <c r="GX12" s="114"/>
      <c r="GY12" s="114"/>
      <c r="GZ12" s="583" t="s">
        <v>1042</v>
      </c>
      <c r="HA12" s="526">
        <v>4176</v>
      </c>
      <c r="HB12" s="116"/>
      <c r="HC12" s="116"/>
    </row>
    <row r="13" spans="1:211" x14ac:dyDescent="0.25">
      <c r="B13" s="116"/>
      <c r="C13" s="124"/>
      <c r="D13" s="41"/>
      <c r="E13" s="42"/>
      <c r="F13" s="43"/>
      <c r="G13" s="44"/>
      <c r="H13" s="45"/>
      <c r="I13" s="46"/>
      <c r="J13" s="125" t="s">
        <v>32</v>
      </c>
      <c r="K13" s="494" t="s">
        <v>847</v>
      </c>
      <c r="L13" s="713" t="s">
        <v>919</v>
      </c>
      <c r="M13" s="86">
        <v>0</v>
      </c>
      <c r="N13" s="87">
        <v>43380</v>
      </c>
      <c r="O13" s="88" t="s">
        <v>932</v>
      </c>
      <c r="P13" s="117">
        <v>4505</v>
      </c>
      <c r="Q13" s="76">
        <f t="shared" si="0"/>
        <v>4505</v>
      </c>
      <c r="R13" s="118">
        <v>29</v>
      </c>
      <c r="S13" s="99"/>
      <c r="T13" s="126"/>
      <c r="U13" s="45">
        <f t="shared" si="2"/>
        <v>130645</v>
      </c>
      <c r="V13" s="127" t="s">
        <v>849</v>
      </c>
      <c r="W13" s="128">
        <v>43396</v>
      </c>
      <c r="X13" s="129">
        <v>3340.8</v>
      </c>
      <c r="Y13" s="111"/>
      <c r="Z13" s="110"/>
      <c r="AA13" s="130"/>
      <c r="AB13" s="131"/>
      <c r="AC13" s="130"/>
      <c r="AD13" s="132"/>
      <c r="AE13" s="133"/>
      <c r="AF13" s="111"/>
      <c r="AG13" s="111"/>
      <c r="AH13" s="111"/>
      <c r="AI13" s="110"/>
      <c r="AJ13" s="130"/>
      <c r="AK13" s="131"/>
      <c r="AL13" s="130"/>
      <c r="AM13" s="132"/>
      <c r="AN13" s="133"/>
      <c r="AO13" s="111"/>
      <c r="AP13" s="111"/>
      <c r="AQ13" s="111"/>
      <c r="AR13" s="110"/>
      <c r="AS13" s="130"/>
      <c r="AT13" s="131"/>
      <c r="AU13" s="130"/>
      <c r="AV13" s="132"/>
      <c r="AW13" s="133"/>
      <c r="AX13" s="111"/>
      <c r="AY13" s="111"/>
      <c r="AZ13" s="111"/>
      <c r="BA13" s="110"/>
      <c r="BB13" s="130"/>
      <c r="BC13" s="131"/>
      <c r="BD13" s="130"/>
      <c r="BE13" s="132"/>
      <c r="BF13" s="133"/>
      <c r="BG13" s="111"/>
      <c r="BH13" s="111"/>
      <c r="BI13" s="111"/>
      <c r="BJ13" s="110"/>
      <c r="BK13" s="130"/>
      <c r="BL13" s="131"/>
      <c r="BM13" s="130"/>
      <c r="BN13" s="132"/>
      <c r="BO13" s="133"/>
      <c r="BP13" s="111"/>
      <c r="BQ13" s="111"/>
      <c r="BR13" s="111"/>
      <c r="BS13" s="110"/>
      <c r="BT13" s="130"/>
      <c r="BU13" s="131"/>
      <c r="BV13" s="130"/>
      <c r="BW13" s="132"/>
      <c r="BX13" s="133"/>
      <c r="BY13" s="111"/>
      <c r="BZ13" s="111"/>
      <c r="CA13" s="111"/>
      <c r="CB13" s="110"/>
      <c r="CC13" s="130"/>
      <c r="CD13" s="131"/>
      <c r="CE13" s="130"/>
      <c r="CF13" s="132"/>
      <c r="CG13" s="133"/>
      <c r="CH13" s="111"/>
      <c r="CI13" s="111"/>
      <c r="CJ13" s="111"/>
      <c r="CK13" s="110"/>
      <c r="CL13" s="130"/>
      <c r="CM13" s="131"/>
      <c r="CN13" s="130"/>
      <c r="CO13" s="132"/>
      <c r="CP13" s="133"/>
      <c r="CQ13" s="111"/>
      <c r="CR13" s="111"/>
      <c r="CS13" s="111"/>
      <c r="CT13" s="110"/>
      <c r="CU13" s="130"/>
      <c r="CV13" s="131"/>
      <c r="CW13" s="134"/>
      <c r="CX13" s="132"/>
      <c r="CY13" s="133"/>
      <c r="CZ13" s="111"/>
      <c r="DA13" s="111"/>
      <c r="DB13" s="111"/>
      <c r="DC13" s="110"/>
      <c r="DD13" s="130"/>
      <c r="DE13" s="131"/>
      <c r="DF13" s="130"/>
      <c r="DG13" s="132"/>
      <c r="DH13" s="133"/>
      <c r="DI13" s="111"/>
      <c r="DJ13" s="111"/>
      <c r="DK13" s="111"/>
      <c r="DL13" s="110"/>
      <c r="DM13" s="130"/>
      <c r="DN13" s="131"/>
      <c r="DO13" s="130"/>
      <c r="DP13" s="132"/>
      <c r="DQ13" s="133"/>
      <c r="DR13" s="111"/>
      <c r="DS13" s="111"/>
      <c r="DT13" s="111"/>
      <c r="DU13" s="110"/>
      <c r="DV13" s="130"/>
      <c r="DW13" s="131"/>
      <c r="DX13" s="130"/>
      <c r="DY13" s="132"/>
      <c r="DZ13" s="133"/>
      <c r="EA13" s="111"/>
      <c r="EB13" s="111"/>
      <c r="EC13" s="111"/>
      <c r="ED13" s="110"/>
      <c r="EE13" s="130"/>
      <c r="EF13" s="131"/>
      <c r="EG13" s="130"/>
      <c r="EH13" s="132"/>
      <c r="EI13" s="133"/>
      <c r="EJ13" s="111"/>
      <c r="EK13" s="111"/>
      <c r="EL13" s="111"/>
      <c r="EM13" s="110"/>
      <c r="EN13" s="130"/>
      <c r="EO13" s="131"/>
      <c r="EP13" s="130"/>
      <c r="EQ13" s="132"/>
      <c r="ER13" s="133"/>
      <c r="ES13" s="111"/>
      <c r="ET13" s="111"/>
      <c r="EU13" s="111"/>
      <c r="EV13" s="110"/>
      <c r="EW13" s="130"/>
      <c r="EX13" s="131"/>
      <c r="EY13" s="130"/>
      <c r="EZ13" s="132"/>
      <c r="FA13" s="133"/>
      <c r="FB13" s="111"/>
      <c r="FC13" s="111"/>
      <c r="FD13" s="111"/>
      <c r="FE13" s="110"/>
      <c r="FF13" s="130"/>
      <c r="FG13" s="131"/>
      <c r="FH13" s="130"/>
      <c r="FI13" s="132"/>
      <c r="FJ13" s="133"/>
      <c r="FK13" s="111"/>
      <c r="FL13" s="111"/>
      <c r="FM13" s="111"/>
      <c r="FN13" s="110"/>
      <c r="FO13" s="130"/>
      <c r="FP13" s="131"/>
      <c r="FQ13" s="130"/>
      <c r="FR13" s="132"/>
      <c r="FS13" s="133"/>
      <c r="FT13" s="111"/>
      <c r="FU13" s="111"/>
      <c r="FV13" s="111"/>
      <c r="FW13" s="110"/>
      <c r="FX13" s="130"/>
      <c r="FY13" s="131"/>
      <c r="FZ13" s="130"/>
      <c r="GA13" s="132"/>
      <c r="GB13" s="133"/>
      <c r="GC13" s="111"/>
      <c r="GD13" s="111"/>
      <c r="GE13" s="111"/>
      <c r="GF13" s="110"/>
      <c r="GG13" s="130"/>
      <c r="GH13" s="131"/>
      <c r="GI13" s="130"/>
      <c r="GJ13" s="132"/>
      <c r="GK13" s="133"/>
      <c r="GL13" s="111"/>
      <c r="GM13" s="111"/>
      <c r="GN13" s="111"/>
      <c r="GO13" s="110"/>
      <c r="GP13" s="130"/>
      <c r="GQ13" s="131"/>
      <c r="GR13" s="130"/>
      <c r="GS13" s="132"/>
      <c r="GT13" s="133"/>
      <c r="GU13" s="135">
        <v>43396</v>
      </c>
      <c r="GV13" s="118"/>
      <c r="GW13" s="100"/>
      <c r="GX13" s="114"/>
      <c r="GY13" s="114"/>
      <c r="GZ13" s="583" t="s">
        <v>616</v>
      </c>
      <c r="HA13" s="229">
        <v>0</v>
      </c>
      <c r="HB13" s="116"/>
      <c r="HC13" s="116"/>
    </row>
    <row r="14" spans="1:211" x14ac:dyDescent="0.25">
      <c r="B14" s="116"/>
      <c r="C14" s="124"/>
      <c r="D14" s="41"/>
      <c r="E14" s="42"/>
      <c r="F14" s="43"/>
      <c r="G14" s="44"/>
      <c r="H14" s="45"/>
      <c r="I14" s="46"/>
      <c r="J14" s="125" t="s">
        <v>154</v>
      </c>
      <c r="K14" s="494" t="s">
        <v>44</v>
      </c>
      <c r="L14" s="713" t="s">
        <v>921</v>
      </c>
      <c r="M14" s="105">
        <v>23060</v>
      </c>
      <c r="N14" s="87">
        <v>43381</v>
      </c>
      <c r="O14" s="88" t="s">
        <v>934</v>
      </c>
      <c r="P14" s="106">
        <v>28695</v>
      </c>
      <c r="Q14" s="76">
        <f t="shared" si="0"/>
        <v>5635</v>
      </c>
      <c r="R14" s="99">
        <v>29</v>
      </c>
      <c r="S14" s="855"/>
      <c r="T14" s="856"/>
      <c r="U14" s="45">
        <f t="shared" si="2"/>
        <v>832155</v>
      </c>
      <c r="V14" s="127" t="s">
        <v>849</v>
      </c>
      <c r="W14" s="128">
        <v>43398</v>
      </c>
      <c r="X14" s="779">
        <v>20880</v>
      </c>
      <c r="Y14" s="780"/>
      <c r="Z14" s="781"/>
      <c r="AA14" s="782"/>
      <c r="AB14" s="783"/>
      <c r="AC14" s="782"/>
      <c r="AD14" s="784"/>
      <c r="AE14" s="785"/>
      <c r="AF14" s="780"/>
      <c r="AG14" s="780"/>
      <c r="AH14" s="780"/>
      <c r="AI14" s="781"/>
      <c r="AJ14" s="782"/>
      <c r="AK14" s="783"/>
      <c r="AL14" s="782"/>
      <c r="AM14" s="784"/>
      <c r="AN14" s="785"/>
      <c r="AO14" s="780"/>
      <c r="AP14" s="780"/>
      <c r="AQ14" s="780"/>
      <c r="AR14" s="781"/>
      <c r="AS14" s="782"/>
      <c r="AT14" s="783"/>
      <c r="AU14" s="782"/>
      <c r="AV14" s="784"/>
      <c r="AW14" s="785"/>
      <c r="AX14" s="780"/>
      <c r="AY14" s="780"/>
      <c r="AZ14" s="780"/>
      <c r="BA14" s="781"/>
      <c r="BB14" s="782"/>
      <c r="BC14" s="783"/>
      <c r="BD14" s="782"/>
      <c r="BE14" s="784"/>
      <c r="BF14" s="785"/>
      <c r="BG14" s="780"/>
      <c r="BH14" s="780"/>
      <c r="BI14" s="780"/>
      <c r="BJ14" s="781"/>
      <c r="BK14" s="782"/>
      <c r="BL14" s="783"/>
      <c r="BM14" s="782"/>
      <c r="BN14" s="784"/>
      <c r="BO14" s="785"/>
      <c r="BP14" s="780"/>
      <c r="BQ14" s="780"/>
      <c r="BR14" s="780"/>
      <c r="BS14" s="781"/>
      <c r="BT14" s="782"/>
      <c r="BU14" s="783"/>
      <c r="BV14" s="782"/>
      <c r="BW14" s="784"/>
      <c r="BX14" s="785"/>
      <c r="BY14" s="780"/>
      <c r="BZ14" s="780"/>
      <c r="CA14" s="780"/>
      <c r="CB14" s="781"/>
      <c r="CC14" s="782"/>
      <c r="CD14" s="783"/>
      <c r="CE14" s="782"/>
      <c r="CF14" s="784"/>
      <c r="CG14" s="785"/>
      <c r="CH14" s="780"/>
      <c r="CI14" s="780"/>
      <c r="CJ14" s="780"/>
      <c r="CK14" s="781"/>
      <c r="CL14" s="782"/>
      <c r="CM14" s="783"/>
      <c r="CN14" s="782"/>
      <c r="CO14" s="784"/>
      <c r="CP14" s="785"/>
      <c r="CQ14" s="780"/>
      <c r="CR14" s="780"/>
      <c r="CS14" s="780"/>
      <c r="CT14" s="781"/>
      <c r="CU14" s="782"/>
      <c r="CV14" s="783"/>
      <c r="CW14" s="786"/>
      <c r="CX14" s="784"/>
      <c r="CY14" s="785"/>
      <c r="CZ14" s="780"/>
      <c r="DA14" s="780"/>
      <c r="DB14" s="780"/>
      <c r="DC14" s="781"/>
      <c r="DD14" s="782"/>
      <c r="DE14" s="783"/>
      <c r="DF14" s="782"/>
      <c r="DG14" s="784"/>
      <c r="DH14" s="785"/>
      <c r="DI14" s="780"/>
      <c r="DJ14" s="780"/>
      <c r="DK14" s="780"/>
      <c r="DL14" s="781"/>
      <c r="DM14" s="782"/>
      <c r="DN14" s="783"/>
      <c r="DO14" s="782"/>
      <c r="DP14" s="784"/>
      <c r="DQ14" s="785"/>
      <c r="DR14" s="780"/>
      <c r="DS14" s="780"/>
      <c r="DT14" s="780"/>
      <c r="DU14" s="781"/>
      <c r="DV14" s="782"/>
      <c r="DW14" s="783"/>
      <c r="DX14" s="782"/>
      <c r="DY14" s="784"/>
      <c r="DZ14" s="785"/>
      <c r="EA14" s="780"/>
      <c r="EB14" s="780"/>
      <c r="EC14" s="780"/>
      <c r="ED14" s="781"/>
      <c r="EE14" s="782"/>
      <c r="EF14" s="783"/>
      <c r="EG14" s="782"/>
      <c r="EH14" s="784"/>
      <c r="EI14" s="785"/>
      <c r="EJ14" s="780"/>
      <c r="EK14" s="780"/>
      <c r="EL14" s="780"/>
      <c r="EM14" s="781"/>
      <c r="EN14" s="782"/>
      <c r="EO14" s="783"/>
      <c r="EP14" s="782"/>
      <c r="EQ14" s="784"/>
      <c r="ER14" s="785"/>
      <c r="ES14" s="780"/>
      <c r="ET14" s="780"/>
      <c r="EU14" s="780"/>
      <c r="EV14" s="781"/>
      <c r="EW14" s="782"/>
      <c r="EX14" s="783"/>
      <c r="EY14" s="782"/>
      <c r="EZ14" s="784"/>
      <c r="FA14" s="785"/>
      <c r="FB14" s="780"/>
      <c r="FC14" s="780"/>
      <c r="FD14" s="780"/>
      <c r="FE14" s="781"/>
      <c r="FF14" s="782"/>
      <c r="FG14" s="783"/>
      <c r="FH14" s="782"/>
      <c r="FI14" s="784"/>
      <c r="FJ14" s="785"/>
      <c r="FK14" s="780"/>
      <c r="FL14" s="780"/>
      <c r="FM14" s="780"/>
      <c r="FN14" s="781"/>
      <c r="FO14" s="782"/>
      <c r="FP14" s="783"/>
      <c r="FQ14" s="782"/>
      <c r="FR14" s="784"/>
      <c r="FS14" s="785"/>
      <c r="FT14" s="780"/>
      <c r="FU14" s="780"/>
      <c r="FV14" s="780"/>
      <c r="FW14" s="781"/>
      <c r="FX14" s="782"/>
      <c r="FY14" s="783"/>
      <c r="FZ14" s="782"/>
      <c r="GA14" s="784"/>
      <c r="GB14" s="785"/>
      <c r="GC14" s="780"/>
      <c r="GD14" s="780"/>
      <c r="GE14" s="780"/>
      <c r="GF14" s="781"/>
      <c r="GG14" s="782"/>
      <c r="GH14" s="783"/>
      <c r="GI14" s="782"/>
      <c r="GJ14" s="784"/>
      <c r="GK14" s="785"/>
      <c r="GL14" s="780"/>
      <c r="GM14" s="780"/>
      <c r="GN14" s="780"/>
      <c r="GO14" s="781"/>
      <c r="GP14" s="782"/>
      <c r="GQ14" s="783"/>
      <c r="GR14" s="782"/>
      <c r="GS14" s="784"/>
      <c r="GT14" s="785"/>
      <c r="GU14" s="787">
        <v>43399</v>
      </c>
      <c r="GV14" s="118"/>
      <c r="GW14" s="100"/>
      <c r="GX14" s="114"/>
      <c r="GY14" s="114"/>
      <c r="GZ14" s="583" t="s">
        <v>1042</v>
      </c>
      <c r="HA14" s="526">
        <v>4176</v>
      </c>
      <c r="HB14" s="116"/>
      <c r="HC14" s="116"/>
    </row>
    <row r="15" spans="1:211" ht="16.5" customHeight="1" x14ac:dyDescent="0.25">
      <c r="B15" s="116"/>
      <c r="C15" s="124"/>
      <c r="D15" s="41"/>
      <c r="E15" s="42"/>
      <c r="F15" s="43"/>
      <c r="G15" s="44"/>
      <c r="H15" s="45"/>
      <c r="I15" s="46"/>
      <c r="J15" s="125" t="s">
        <v>32</v>
      </c>
      <c r="K15" s="495" t="s">
        <v>87</v>
      </c>
      <c r="L15" s="714" t="s">
        <v>920</v>
      </c>
      <c r="M15" s="138">
        <v>19020</v>
      </c>
      <c r="N15" s="73">
        <v>43382</v>
      </c>
      <c r="O15" s="496" t="s">
        <v>952</v>
      </c>
      <c r="P15" s="139">
        <f>24355-97</f>
        <v>24258</v>
      </c>
      <c r="Q15" s="76">
        <f t="shared" si="0"/>
        <v>5238</v>
      </c>
      <c r="R15" s="140">
        <v>29</v>
      </c>
      <c r="S15" s="141"/>
      <c r="T15" s="142"/>
      <c r="U15" s="45">
        <f t="shared" si="2"/>
        <v>703482</v>
      </c>
      <c r="V15" s="143" t="s">
        <v>849</v>
      </c>
      <c r="W15" s="144">
        <v>43402</v>
      </c>
      <c r="X15" s="145">
        <v>20880</v>
      </c>
      <c r="Y15" s="111"/>
      <c r="Z15" s="110"/>
      <c r="AA15" s="130"/>
      <c r="AB15" s="131"/>
      <c r="AC15" s="130"/>
      <c r="AD15" s="132"/>
      <c r="AE15" s="133"/>
      <c r="AF15" s="111"/>
      <c r="AG15" s="111"/>
      <c r="AH15" s="111"/>
      <c r="AI15" s="110"/>
      <c r="AJ15" s="130"/>
      <c r="AK15" s="131"/>
      <c r="AL15" s="130"/>
      <c r="AM15" s="132"/>
      <c r="AN15" s="133"/>
      <c r="AO15" s="111"/>
      <c r="AP15" s="111"/>
      <c r="AQ15" s="111"/>
      <c r="AR15" s="110"/>
      <c r="AS15" s="130"/>
      <c r="AT15" s="131"/>
      <c r="AU15" s="130"/>
      <c r="AV15" s="132"/>
      <c r="AW15" s="133"/>
      <c r="AX15" s="111"/>
      <c r="AY15" s="111"/>
      <c r="AZ15" s="111"/>
      <c r="BA15" s="110"/>
      <c r="BB15" s="130"/>
      <c r="BC15" s="131"/>
      <c r="BD15" s="130"/>
      <c r="BE15" s="132"/>
      <c r="BF15" s="133"/>
      <c r="BG15" s="111"/>
      <c r="BH15" s="111"/>
      <c r="BI15" s="111"/>
      <c r="BJ15" s="110"/>
      <c r="BK15" s="130"/>
      <c r="BL15" s="131"/>
      <c r="BM15" s="130"/>
      <c r="BN15" s="132"/>
      <c r="BO15" s="133"/>
      <c r="BP15" s="111"/>
      <c r="BQ15" s="111"/>
      <c r="BR15" s="111"/>
      <c r="BS15" s="110"/>
      <c r="BT15" s="130"/>
      <c r="BU15" s="131"/>
      <c r="BV15" s="130"/>
      <c r="BW15" s="132"/>
      <c r="BX15" s="133"/>
      <c r="BY15" s="111"/>
      <c r="BZ15" s="111"/>
      <c r="CA15" s="111"/>
      <c r="CB15" s="110"/>
      <c r="CC15" s="130"/>
      <c r="CD15" s="131"/>
      <c r="CE15" s="130"/>
      <c r="CF15" s="132"/>
      <c r="CG15" s="133"/>
      <c r="CH15" s="111"/>
      <c r="CI15" s="111"/>
      <c r="CJ15" s="111"/>
      <c r="CK15" s="110"/>
      <c r="CL15" s="130"/>
      <c r="CM15" s="131"/>
      <c r="CN15" s="130"/>
      <c r="CO15" s="132"/>
      <c r="CP15" s="133"/>
      <c r="CQ15" s="111"/>
      <c r="CR15" s="111"/>
      <c r="CS15" s="111"/>
      <c r="CT15" s="110"/>
      <c r="CU15" s="130"/>
      <c r="CV15" s="131"/>
      <c r="CW15" s="134"/>
      <c r="CX15" s="132"/>
      <c r="CY15" s="133"/>
      <c r="CZ15" s="111"/>
      <c r="DA15" s="111"/>
      <c r="DB15" s="111"/>
      <c r="DC15" s="110"/>
      <c r="DD15" s="130"/>
      <c r="DE15" s="131"/>
      <c r="DF15" s="130"/>
      <c r="DG15" s="132"/>
      <c r="DH15" s="133"/>
      <c r="DI15" s="111"/>
      <c r="DJ15" s="111"/>
      <c r="DK15" s="111"/>
      <c r="DL15" s="110"/>
      <c r="DM15" s="130"/>
      <c r="DN15" s="131"/>
      <c r="DO15" s="130"/>
      <c r="DP15" s="132"/>
      <c r="DQ15" s="133"/>
      <c r="DR15" s="111"/>
      <c r="DS15" s="111"/>
      <c r="DT15" s="111"/>
      <c r="DU15" s="110"/>
      <c r="DV15" s="130"/>
      <c r="DW15" s="131"/>
      <c r="DX15" s="130"/>
      <c r="DY15" s="132"/>
      <c r="DZ15" s="133"/>
      <c r="EA15" s="111"/>
      <c r="EB15" s="111"/>
      <c r="EC15" s="111"/>
      <c r="ED15" s="110"/>
      <c r="EE15" s="130"/>
      <c r="EF15" s="131"/>
      <c r="EG15" s="130"/>
      <c r="EH15" s="132"/>
      <c r="EI15" s="133"/>
      <c r="EJ15" s="111"/>
      <c r="EK15" s="111"/>
      <c r="EL15" s="111"/>
      <c r="EM15" s="110"/>
      <c r="EN15" s="130"/>
      <c r="EO15" s="131"/>
      <c r="EP15" s="130"/>
      <c r="EQ15" s="132"/>
      <c r="ER15" s="133"/>
      <c r="ES15" s="111"/>
      <c r="ET15" s="111"/>
      <c r="EU15" s="111"/>
      <c r="EV15" s="110"/>
      <c r="EW15" s="130"/>
      <c r="EX15" s="131"/>
      <c r="EY15" s="130"/>
      <c r="EZ15" s="132"/>
      <c r="FA15" s="133"/>
      <c r="FB15" s="111"/>
      <c r="FC15" s="111"/>
      <c r="FD15" s="111"/>
      <c r="FE15" s="110"/>
      <c r="FF15" s="130"/>
      <c r="FG15" s="131"/>
      <c r="FH15" s="130"/>
      <c r="FI15" s="132"/>
      <c r="FJ15" s="133"/>
      <c r="FK15" s="111"/>
      <c r="FL15" s="111"/>
      <c r="FM15" s="111"/>
      <c r="FN15" s="110"/>
      <c r="FO15" s="130"/>
      <c r="FP15" s="131"/>
      <c r="FQ15" s="130"/>
      <c r="FR15" s="132"/>
      <c r="FS15" s="133"/>
      <c r="FT15" s="111"/>
      <c r="FU15" s="111"/>
      <c r="FV15" s="111"/>
      <c r="FW15" s="110"/>
      <c r="FX15" s="130"/>
      <c r="FY15" s="131"/>
      <c r="FZ15" s="130"/>
      <c r="GA15" s="132"/>
      <c r="GB15" s="133"/>
      <c r="GC15" s="111"/>
      <c r="GD15" s="111"/>
      <c r="GE15" s="111"/>
      <c r="GF15" s="110"/>
      <c r="GG15" s="130"/>
      <c r="GH15" s="131"/>
      <c r="GI15" s="130"/>
      <c r="GJ15" s="132"/>
      <c r="GK15" s="133"/>
      <c r="GL15" s="111"/>
      <c r="GM15" s="111"/>
      <c r="GN15" s="111"/>
      <c r="GO15" s="110"/>
      <c r="GP15" s="130"/>
      <c r="GQ15" s="131"/>
      <c r="GR15" s="130"/>
      <c r="GS15" s="132"/>
      <c r="GT15" s="133"/>
      <c r="GU15" s="135">
        <v>43402</v>
      </c>
      <c r="GV15" s="118"/>
      <c r="GW15" s="100"/>
      <c r="GX15" s="114"/>
      <c r="GY15" s="114"/>
      <c r="GZ15" s="583" t="s">
        <v>1042</v>
      </c>
      <c r="HA15" s="526">
        <v>4176</v>
      </c>
      <c r="HB15" s="116"/>
      <c r="HC15" s="116"/>
    </row>
    <row r="16" spans="1:211" ht="18.75" x14ac:dyDescent="0.3">
      <c r="B16" s="116"/>
      <c r="C16" s="124"/>
      <c r="D16" s="41"/>
      <c r="E16" s="42"/>
      <c r="F16" s="43"/>
      <c r="G16" s="44"/>
      <c r="H16" s="45"/>
      <c r="I16" s="46"/>
      <c r="J16" s="519" t="s">
        <v>270</v>
      </c>
      <c r="K16" s="495" t="s">
        <v>527</v>
      </c>
      <c r="L16" s="714" t="s">
        <v>922</v>
      </c>
      <c r="M16" s="138">
        <v>21460</v>
      </c>
      <c r="N16" s="73">
        <v>43383</v>
      </c>
      <c r="O16" s="751">
        <v>299</v>
      </c>
      <c r="P16" s="139">
        <v>21470</v>
      </c>
      <c r="Q16" s="76">
        <f t="shared" si="0"/>
        <v>10</v>
      </c>
      <c r="R16" s="140">
        <v>36.9</v>
      </c>
      <c r="S16" s="141"/>
      <c r="T16" s="142"/>
      <c r="U16" s="45">
        <f t="shared" si="2"/>
        <v>792243</v>
      </c>
      <c r="V16" s="143" t="s">
        <v>849</v>
      </c>
      <c r="W16" s="144">
        <v>43392</v>
      </c>
      <c r="X16" s="145"/>
      <c r="Y16" s="111"/>
      <c r="Z16" s="110"/>
      <c r="AA16" s="130"/>
      <c r="AB16" s="131"/>
      <c r="AC16" s="130"/>
      <c r="AD16" s="132"/>
      <c r="AE16" s="133"/>
      <c r="AF16" s="111"/>
      <c r="AG16" s="111"/>
      <c r="AH16" s="111"/>
      <c r="AI16" s="110"/>
      <c r="AJ16" s="130"/>
      <c r="AK16" s="131"/>
      <c r="AL16" s="130"/>
      <c r="AM16" s="132"/>
      <c r="AN16" s="133"/>
      <c r="AO16" s="111"/>
      <c r="AP16" s="111"/>
      <c r="AQ16" s="111"/>
      <c r="AR16" s="110"/>
      <c r="AS16" s="130"/>
      <c r="AT16" s="131"/>
      <c r="AU16" s="130"/>
      <c r="AV16" s="132"/>
      <c r="AW16" s="133"/>
      <c r="AX16" s="111"/>
      <c r="AY16" s="111"/>
      <c r="AZ16" s="111"/>
      <c r="BA16" s="110"/>
      <c r="BB16" s="130"/>
      <c r="BC16" s="131"/>
      <c r="BD16" s="130"/>
      <c r="BE16" s="132"/>
      <c r="BF16" s="133"/>
      <c r="BG16" s="111"/>
      <c r="BH16" s="111"/>
      <c r="BI16" s="111"/>
      <c r="BJ16" s="110"/>
      <c r="BK16" s="130"/>
      <c r="BL16" s="131"/>
      <c r="BM16" s="130"/>
      <c r="BN16" s="132"/>
      <c r="BO16" s="133"/>
      <c r="BP16" s="111"/>
      <c r="BQ16" s="111"/>
      <c r="BR16" s="111"/>
      <c r="BS16" s="110"/>
      <c r="BT16" s="130"/>
      <c r="BU16" s="131"/>
      <c r="BV16" s="130"/>
      <c r="BW16" s="132"/>
      <c r="BX16" s="133"/>
      <c r="BY16" s="111"/>
      <c r="BZ16" s="111"/>
      <c r="CA16" s="111"/>
      <c r="CB16" s="110"/>
      <c r="CC16" s="130"/>
      <c r="CD16" s="131"/>
      <c r="CE16" s="130"/>
      <c r="CF16" s="132"/>
      <c r="CG16" s="133"/>
      <c r="CH16" s="111"/>
      <c r="CI16" s="111"/>
      <c r="CJ16" s="111"/>
      <c r="CK16" s="110"/>
      <c r="CL16" s="130"/>
      <c r="CM16" s="131"/>
      <c r="CN16" s="130"/>
      <c r="CO16" s="132"/>
      <c r="CP16" s="133"/>
      <c r="CQ16" s="111"/>
      <c r="CR16" s="111"/>
      <c r="CS16" s="111"/>
      <c r="CT16" s="110"/>
      <c r="CU16" s="130"/>
      <c r="CV16" s="131"/>
      <c r="CW16" s="134"/>
      <c r="CX16" s="132"/>
      <c r="CY16" s="133"/>
      <c r="CZ16" s="111"/>
      <c r="DA16" s="111"/>
      <c r="DB16" s="111"/>
      <c r="DC16" s="110"/>
      <c r="DD16" s="130"/>
      <c r="DE16" s="131"/>
      <c r="DF16" s="130"/>
      <c r="DG16" s="132"/>
      <c r="DH16" s="133"/>
      <c r="DI16" s="111"/>
      <c r="DJ16" s="111"/>
      <c r="DK16" s="111"/>
      <c r="DL16" s="110"/>
      <c r="DM16" s="130"/>
      <c r="DN16" s="131"/>
      <c r="DO16" s="130"/>
      <c r="DP16" s="132"/>
      <c r="DQ16" s="133"/>
      <c r="DR16" s="111"/>
      <c r="DS16" s="111"/>
      <c r="DT16" s="111"/>
      <c r="DU16" s="110"/>
      <c r="DV16" s="130"/>
      <c r="DW16" s="131"/>
      <c r="DX16" s="130"/>
      <c r="DY16" s="132"/>
      <c r="DZ16" s="133"/>
      <c r="EA16" s="111"/>
      <c r="EB16" s="111"/>
      <c r="EC16" s="111"/>
      <c r="ED16" s="110"/>
      <c r="EE16" s="130"/>
      <c r="EF16" s="131"/>
      <c r="EG16" s="130"/>
      <c r="EH16" s="132"/>
      <c r="EI16" s="133"/>
      <c r="EJ16" s="111"/>
      <c r="EK16" s="111"/>
      <c r="EL16" s="111"/>
      <c r="EM16" s="110"/>
      <c r="EN16" s="130"/>
      <c r="EO16" s="131"/>
      <c r="EP16" s="130"/>
      <c r="EQ16" s="132"/>
      <c r="ER16" s="133"/>
      <c r="ES16" s="111"/>
      <c r="ET16" s="111"/>
      <c r="EU16" s="111"/>
      <c r="EV16" s="110"/>
      <c r="EW16" s="130"/>
      <c r="EX16" s="131"/>
      <c r="EY16" s="130"/>
      <c r="EZ16" s="132"/>
      <c r="FA16" s="133"/>
      <c r="FB16" s="111"/>
      <c r="FC16" s="111"/>
      <c r="FD16" s="111"/>
      <c r="FE16" s="110"/>
      <c r="FF16" s="130"/>
      <c r="FG16" s="131"/>
      <c r="FH16" s="130"/>
      <c r="FI16" s="132"/>
      <c r="FJ16" s="133"/>
      <c r="FK16" s="111"/>
      <c r="FL16" s="111"/>
      <c r="FM16" s="111"/>
      <c r="FN16" s="110"/>
      <c r="FO16" s="130"/>
      <c r="FP16" s="131"/>
      <c r="FQ16" s="130"/>
      <c r="FR16" s="132"/>
      <c r="FS16" s="133"/>
      <c r="FT16" s="111"/>
      <c r="FU16" s="111"/>
      <c r="FV16" s="111"/>
      <c r="FW16" s="110"/>
      <c r="FX16" s="130"/>
      <c r="FY16" s="131"/>
      <c r="FZ16" s="130"/>
      <c r="GA16" s="132"/>
      <c r="GB16" s="133"/>
      <c r="GC16" s="111"/>
      <c r="GD16" s="111"/>
      <c r="GE16" s="111"/>
      <c r="GF16" s="110"/>
      <c r="GG16" s="130"/>
      <c r="GH16" s="131"/>
      <c r="GI16" s="130"/>
      <c r="GJ16" s="132"/>
      <c r="GK16" s="133"/>
      <c r="GL16" s="111"/>
      <c r="GM16" s="111"/>
      <c r="GN16" s="111"/>
      <c r="GO16" s="110"/>
      <c r="GP16" s="130"/>
      <c r="GQ16" s="131"/>
      <c r="GR16" s="130"/>
      <c r="GS16" s="132"/>
      <c r="GT16" s="133"/>
      <c r="GU16" s="135"/>
      <c r="GV16" s="118"/>
      <c r="GW16" s="100"/>
      <c r="GX16" s="114"/>
      <c r="GY16" s="114"/>
      <c r="GZ16" s="583" t="s">
        <v>1042</v>
      </c>
      <c r="HA16" s="526">
        <v>4176</v>
      </c>
      <c r="HB16" s="116"/>
      <c r="HC16" s="116"/>
    </row>
    <row r="17" spans="2:211" x14ac:dyDescent="0.25">
      <c r="B17" s="116"/>
      <c r="C17" s="124"/>
      <c r="D17" s="41"/>
      <c r="E17" s="42"/>
      <c r="F17" s="43"/>
      <c r="G17" s="44"/>
      <c r="H17" s="45"/>
      <c r="I17" s="46"/>
      <c r="J17" s="381" t="s">
        <v>89</v>
      </c>
      <c r="K17" s="495" t="s">
        <v>30</v>
      </c>
      <c r="L17" s="714" t="s">
        <v>923</v>
      </c>
      <c r="M17" s="138">
        <v>12800</v>
      </c>
      <c r="N17" s="73">
        <v>43384</v>
      </c>
      <c r="O17" s="496" t="s">
        <v>953</v>
      </c>
      <c r="P17" s="139">
        <v>16030</v>
      </c>
      <c r="Q17" s="76">
        <f t="shared" si="0"/>
        <v>3230</v>
      </c>
      <c r="R17" s="140">
        <v>29</v>
      </c>
      <c r="S17" s="141"/>
      <c r="T17" s="142"/>
      <c r="U17" s="45">
        <f t="shared" si="2"/>
        <v>464870</v>
      </c>
      <c r="V17" s="143" t="s">
        <v>849</v>
      </c>
      <c r="W17" s="144">
        <v>43402</v>
      </c>
      <c r="X17" s="145">
        <v>10857.6</v>
      </c>
      <c r="Y17" s="111"/>
      <c r="Z17" s="110"/>
      <c r="AA17" s="130"/>
      <c r="AB17" s="131"/>
      <c r="AC17" s="130"/>
      <c r="AD17" s="132"/>
      <c r="AE17" s="133"/>
      <c r="AF17" s="111"/>
      <c r="AG17" s="111"/>
      <c r="AH17" s="111"/>
      <c r="AI17" s="110"/>
      <c r="AJ17" s="130"/>
      <c r="AK17" s="131"/>
      <c r="AL17" s="130"/>
      <c r="AM17" s="132"/>
      <c r="AN17" s="133"/>
      <c r="AO17" s="111"/>
      <c r="AP17" s="111"/>
      <c r="AQ17" s="111"/>
      <c r="AR17" s="110"/>
      <c r="AS17" s="130"/>
      <c r="AT17" s="131"/>
      <c r="AU17" s="130"/>
      <c r="AV17" s="132"/>
      <c r="AW17" s="133"/>
      <c r="AX17" s="111"/>
      <c r="AY17" s="111"/>
      <c r="AZ17" s="111"/>
      <c r="BA17" s="110"/>
      <c r="BB17" s="130"/>
      <c r="BC17" s="131"/>
      <c r="BD17" s="130"/>
      <c r="BE17" s="132"/>
      <c r="BF17" s="133"/>
      <c r="BG17" s="111"/>
      <c r="BH17" s="111"/>
      <c r="BI17" s="111"/>
      <c r="BJ17" s="110"/>
      <c r="BK17" s="130"/>
      <c r="BL17" s="131"/>
      <c r="BM17" s="130"/>
      <c r="BN17" s="132"/>
      <c r="BO17" s="133"/>
      <c r="BP17" s="111"/>
      <c r="BQ17" s="111"/>
      <c r="BR17" s="111"/>
      <c r="BS17" s="110"/>
      <c r="BT17" s="130"/>
      <c r="BU17" s="131"/>
      <c r="BV17" s="130"/>
      <c r="BW17" s="132"/>
      <c r="BX17" s="133"/>
      <c r="BY17" s="111"/>
      <c r="BZ17" s="111"/>
      <c r="CA17" s="111"/>
      <c r="CB17" s="110"/>
      <c r="CC17" s="130"/>
      <c r="CD17" s="131"/>
      <c r="CE17" s="130"/>
      <c r="CF17" s="132"/>
      <c r="CG17" s="133"/>
      <c r="CH17" s="111"/>
      <c r="CI17" s="111"/>
      <c r="CJ17" s="111"/>
      <c r="CK17" s="110"/>
      <c r="CL17" s="130"/>
      <c r="CM17" s="131"/>
      <c r="CN17" s="130"/>
      <c r="CO17" s="132"/>
      <c r="CP17" s="133"/>
      <c r="CQ17" s="111"/>
      <c r="CR17" s="111"/>
      <c r="CS17" s="111"/>
      <c r="CT17" s="110"/>
      <c r="CU17" s="130"/>
      <c r="CV17" s="131"/>
      <c r="CW17" s="134"/>
      <c r="CX17" s="132"/>
      <c r="CY17" s="133"/>
      <c r="CZ17" s="111"/>
      <c r="DA17" s="111"/>
      <c r="DB17" s="111"/>
      <c r="DC17" s="110"/>
      <c r="DD17" s="130"/>
      <c r="DE17" s="131"/>
      <c r="DF17" s="130"/>
      <c r="DG17" s="132"/>
      <c r="DH17" s="133"/>
      <c r="DI17" s="111"/>
      <c r="DJ17" s="111"/>
      <c r="DK17" s="111"/>
      <c r="DL17" s="110"/>
      <c r="DM17" s="130"/>
      <c r="DN17" s="131"/>
      <c r="DO17" s="130"/>
      <c r="DP17" s="132"/>
      <c r="DQ17" s="133"/>
      <c r="DR17" s="111"/>
      <c r="DS17" s="111"/>
      <c r="DT17" s="111"/>
      <c r="DU17" s="110"/>
      <c r="DV17" s="130"/>
      <c r="DW17" s="131"/>
      <c r="DX17" s="130"/>
      <c r="DY17" s="132"/>
      <c r="DZ17" s="133"/>
      <c r="EA17" s="111"/>
      <c r="EB17" s="111"/>
      <c r="EC17" s="111"/>
      <c r="ED17" s="110"/>
      <c r="EE17" s="130"/>
      <c r="EF17" s="131"/>
      <c r="EG17" s="130"/>
      <c r="EH17" s="132"/>
      <c r="EI17" s="133"/>
      <c r="EJ17" s="111"/>
      <c r="EK17" s="111"/>
      <c r="EL17" s="111"/>
      <c r="EM17" s="110"/>
      <c r="EN17" s="130"/>
      <c r="EO17" s="131"/>
      <c r="EP17" s="130"/>
      <c r="EQ17" s="132"/>
      <c r="ER17" s="133"/>
      <c r="ES17" s="111"/>
      <c r="ET17" s="111"/>
      <c r="EU17" s="111"/>
      <c r="EV17" s="110"/>
      <c r="EW17" s="130"/>
      <c r="EX17" s="131"/>
      <c r="EY17" s="130"/>
      <c r="EZ17" s="132"/>
      <c r="FA17" s="133"/>
      <c r="FB17" s="111"/>
      <c r="FC17" s="111"/>
      <c r="FD17" s="111"/>
      <c r="FE17" s="110"/>
      <c r="FF17" s="130"/>
      <c r="FG17" s="131"/>
      <c r="FH17" s="130"/>
      <c r="FI17" s="132"/>
      <c r="FJ17" s="133"/>
      <c r="FK17" s="111"/>
      <c r="FL17" s="111"/>
      <c r="FM17" s="111"/>
      <c r="FN17" s="110"/>
      <c r="FO17" s="130"/>
      <c r="FP17" s="131"/>
      <c r="FQ17" s="130"/>
      <c r="FR17" s="132"/>
      <c r="FS17" s="133"/>
      <c r="FT17" s="111"/>
      <c r="FU17" s="111"/>
      <c r="FV17" s="111"/>
      <c r="FW17" s="110"/>
      <c r="FX17" s="130"/>
      <c r="FY17" s="131"/>
      <c r="FZ17" s="130"/>
      <c r="GA17" s="132"/>
      <c r="GB17" s="133"/>
      <c r="GC17" s="111"/>
      <c r="GD17" s="111"/>
      <c r="GE17" s="111"/>
      <c r="GF17" s="110"/>
      <c r="GG17" s="130"/>
      <c r="GH17" s="131"/>
      <c r="GI17" s="130"/>
      <c r="GJ17" s="132"/>
      <c r="GK17" s="133"/>
      <c r="GL17" s="111"/>
      <c r="GM17" s="111"/>
      <c r="GN17" s="111"/>
      <c r="GO17" s="110"/>
      <c r="GP17" s="130"/>
      <c r="GQ17" s="131"/>
      <c r="GR17" s="130"/>
      <c r="GS17" s="132"/>
      <c r="GT17" s="133"/>
      <c r="GU17" s="135">
        <v>43402</v>
      </c>
      <c r="GV17" s="118">
        <v>18928</v>
      </c>
      <c r="GW17" s="100" t="s">
        <v>852</v>
      </c>
      <c r="GX17" s="114"/>
      <c r="GY17" s="114"/>
      <c r="GZ17" s="583" t="s">
        <v>1042</v>
      </c>
      <c r="HA17" s="526">
        <v>2320</v>
      </c>
      <c r="HB17" s="116"/>
      <c r="HC17" s="116"/>
    </row>
    <row r="18" spans="2:211" ht="18.75" x14ac:dyDescent="0.3">
      <c r="B18" s="116"/>
      <c r="C18" s="124"/>
      <c r="D18" s="41"/>
      <c r="E18" s="42"/>
      <c r="F18" s="43"/>
      <c r="G18" s="44"/>
      <c r="H18" s="45"/>
      <c r="I18" s="46"/>
      <c r="J18" s="706" t="s">
        <v>270</v>
      </c>
      <c r="K18" s="495" t="s">
        <v>811</v>
      </c>
      <c r="L18" s="714" t="s">
        <v>923</v>
      </c>
      <c r="M18" s="138">
        <v>19480</v>
      </c>
      <c r="N18" s="73">
        <v>43384</v>
      </c>
      <c r="O18" s="751">
        <v>303</v>
      </c>
      <c r="P18" s="139">
        <v>19490</v>
      </c>
      <c r="Q18" s="76">
        <f t="shared" si="0"/>
        <v>10</v>
      </c>
      <c r="R18" s="140">
        <v>37.799999999999997</v>
      </c>
      <c r="S18" s="141"/>
      <c r="T18" s="142"/>
      <c r="U18" s="45">
        <f t="shared" si="2"/>
        <v>736722</v>
      </c>
      <c r="V18" s="143" t="s">
        <v>849</v>
      </c>
      <c r="W18" s="144">
        <v>43395</v>
      </c>
      <c r="X18" s="145"/>
      <c r="Y18" s="111"/>
      <c r="Z18" s="110"/>
      <c r="AA18" s="130"/>
      <c r="AB18" s="131"/>
      <c r="AC18" s="130"/>
      <c r="AD18" s="132"/>
      <c r="AE18" s="133"/>
      <c r="AF18" s="111"/>
      <c r="AG18" s="111"/>
      <c r="AH18" s="111"/>
      <c r="AI18" s="110"/>
      <c r="AJ18" s="130"/>
      <c r="AK18" s="131"/>
      <c r="AL18" s="130"/>
      <c r="AM18" s="132"/>
      <c r="AN18" s="133"/>
      <c r="AO18" s="111"/>
      <c r="AP18" s="111"/>
      <c r="AQ18" s="111"/>
      <c r="AR18" s="110"/>
      <c r="AS18" s="130"/>
      <c r="AT18" s="131"/>
      <c r="AU18" s="130"/>
      <c r="AV18" s="132"/>
      <c r="AW18" s="133"/>
      <c r="AX18" s="111"/>
      <c r="AY18" s="111"/>
      <c r="AZ18" s="111"/>
      <c r="BA18" s="110"/>
      <c r="BB18" s="130"/>
      <c r="BC18" s="131"/>
      <c r="BD18" s="130"/>
      <c r="BE18" s="132"/>
      <c r="BF18" s="133"/>
      <c r="BG18" s="111"/>
      <c r="BH18" s="111"/>
      <c r="BI18" s="111"/>
      <c r="BJ18" s="110"/>
      <c r="BK18" s="130"/>
      <c r="BL18" s="131"/>
      <c r="BM18" s="130"/>
      <c r="BN18" s="132"/>
      <c r="BO18" s="133"/>
      <c r="BP18" s="111"/>
      <c r="BQ18" s="111"/>
      <c r="BR18" s="111"/>
      <c r="BS18" s="110"/>
      <c r="BT18" s="130"/>
      <c r="BU18" s="131"/>
      <c r="BV18" s="130"/>
      <c r="BW18" s="132"/>
      <c r="BX18" s="133"/>
      <c r="BY18" s="111"/>
      <c r="BZ18" s="111"/>
      <c r="CA18" s="111"/>
      <c r="CB18" s="110"/>
      <c r="CC18" s="130"/>
      <c r="CD18" s="131"/>
      <c r="CE18" s="130"/>
      <c r="CF18" s="132"/>
      <c r="CG18" s="133"/>
      <c r="CH18" s="111"/>
      <c r="CI18" s="111"/>
      <c r="CJ18" s="111"/>
      <c r="CK18" s="110"/>
      <c r="CL18" s="130"/>
      <c r="CM18" s="131"/>
      <c r="CN18" s="130"/>
      <c r="CO18" s="132"/>
      <c r="CP18" s="133"/>
      <c r="CQ18" s="111"/>
      <c r="CR18" s="111"/>
      <c r="CS18" s="111"/>
      <c r="CT18" s="110"/>
      <c r="CU18" s="130"/>
      <c r="CV18" s="131"/>
      <c r="CW18" s="134"/>
      <c r="CX18" s="132"/>
      <c r="CY18" s="133"/>
      <c r="CZ18" s="111"/>
      <c r="DA18" s="111"/>
      <c r="DB18" s="111"/>
      <c r="DC18" s="110"/>
      <c r="DD18" s="130"/>
      <c r="DE18" s="131"/>
      <c r="DF18" s="130"/>
      <c r="DG18" s="132"/>
      <c r="DH18" s="133"/>
      <c r="DI18" s="111"/>
      <c r="DJ18" s="111"/>
      <c r="DK18" s="111"/>
      <c r="DL18" s="110"/>
      <c r="DM18" s="130"/>
      <c r="DN18" s="131"/>
      <c r="DO18" s="130"/>
      <c r="DP18" s="132"/>
      <c r="DQ18" s="133"/>
      <c r="DR18" s="111"/>
      <c r="DS18" s="111"/>
      <c r="DT18" s="111"/>
      <c r="DU18" s="110"/>
      <c r="DV18" s="130"/>
      <c r="DW18" s="131"/>
      <c r="DX18" s="130"/>
      <c r="DY18" s="132"/>
      <c r="DZ18" s="133"/>
      <c r="EA18" s="111"/>
      <c r="EB18" s="111"/>
      <c r="EC18" s="111"/>
      <c r="ED18" s="110"/>
      <c r="EE18" s="130"/>
      <c r="EF18" s="131"/>
      <c r="EG18" s="130"/>
      <c r="EH18" s="132"/>
      <c r="EI18" s="133"/>
      <c r="EJ18" s="111"/>
      <c r="EK18" s="111"/>
      <c r="EL18" s="111"/>
      <c r="EM18" s="110"/>
      <c r="EN18" s="130"/>
      <c r="EO18" s="131"/>
      <c r="EP18" s="130"/>
      <c r="EQ18" s="132"/>
      <c r="ER18" s="133"/>
      <c r="ES18" s="111"/>
      <c r="ET18" s="111"/>
      <c r="EU18" s="111"/>
      <c r="EV18" s="110"/>
      <c r="EW18" s="130"/>
      <c r="EX18" s="131"/>
      <c r="EY18" s="130"/>
      <c r="EZ18" s="132"/>
      <c r="FA18" s="133"/>
      <c r="FB18" s="111"/>
      <c r="FC18" s="111"/>
      <c r="FD18" s="111"/>
      <c r="FE18" s="110"/>
      <c r="FF18" s="130"/>
      <c r="FG18" s="131"/>
      <c r="FH18" s="130"/>
      <c r="FI18" s="132"/>
      <c r="FJ18" s="133"/>
      <c r="FK18" s="111"/>
      <c r="FL18" s="111"/>
      <c r="FM18" s="111"/>
      <c r="FN18" s="110"/>
      <c r="FO18" s="130"/>
      <c r="FP18" s="131"/>
      <c r="FQ18" s="130"/>
      <c r="FR18" s="132"/>
      <c r="FS18" s="133"/>
      <c r="FT18" s="111"/>
      <c r="FU18" s="111"/>
      <c r="FV18" s="111"/>
      <c r="FW18" s="110"/>
      <c r="FX18" s="130"/>
      <c r="FY18" s="131"/>
      <c r="FZ18" s="130"/>
      <c r="GA18" s="132"/>
      <c r="GB18" s="133"/>
      <c r="GC18" s="111"/>
      <c r="GD18" s="111"/>
      <c r="GE18" s="111"/>
      <c r="GF18" s="110"/>
      <c r="GG18" s="130"/>
      <c r="GH18" s="131"/>
      <c r="GI18" s="130"/>
      <c r="GJ18" s="132"/>
      <c r="GK18" s="133"/>
      <c r="GL18" s="111"/>
      <c r="GM18" s="111"/>
      <c r="GN18" s="111"/>
      <c r="GO18" s="110"/>
      <c r="GP18" s="130"/>
      <c r="GQ18" s="131"/>
      <c r="GR18" s="130"/>
      <c r="GS18" s="132"/>
      <c r="GT18" s="133"/>
      <c r="GU18" s="135"/>
      <c r="GV18" s="136"/>
      <c r="GW18" s="100"/>
      <c r="GX18" s="114"/>
      <c r="GY18" s="114"/>
      <c r="GZ18" s="583" t="s">
        <v>1043</v>
      </c>
      <c r="HA18" s="229">
        <v>0</v>
      </c>
      <c r="HB18" s="116"/>
      <c r="HC18" s="116"/>
    </row>
    <row r="19" spans="2:211" ht="18.75" x14ac:dyDescent="0.3">
      <c r="B19" s="116"/>
      <c r="C19" s="124"/>
      <c r="D19" s="41"/>
      <c r="E19" s="42"/>
      <c r="F19" s="43"/>
      <c r="G19" s="44"/>
      <c r="H19" s="45"/>
      <c r="I19" s="46"/>
      <c r="J19" s="519" t="s">
        <v>270</v>
      </c>
      <c r="K19" s="495" t="s">
        <v>527</v>
      </c>
      <c r="L19" s="714" t="s">
        <v>924</v>
      </c>
      <c r="M19" s="138">
        <v>21100</v>
      </c>
      <c r="N19" s="603">
        <v>43385</v>
      </c>
      <c r="O19" s="751">
        <v>304</v>
      </c>
      <c r="P19" s="604">
        <v>21140</v>
      </c>
      <c r="Q19" s="76">
        <f t="shared" si="0"/>
        <v>40</v>
      </c>
      <c r="R19" s="140">
        <v>37.799999999999997</v>
      </c>
      <c r="S19" s="600"/>
      <c r="T19" s="600"/>
      <c r="U19" s="45">
        <f t="shared" si="2"/>
        <v>799091.99999999988</v>
      </c>
      <c r="V19" s="143" t="s">
        <v>849</v>
      </c>
      <c r="W19" s="144">
        <v>43396</v>
      </c>
      <c r="X19" s="145"/>
      <c r="Y19" s="111"/>
      <c r="Z19" s="110"/>
      <c r="AA19" s="130"/>
      <c r="AB19" s="131"/>
      <c r="AC19" s="130"/>
      <c r="AD19" s="132"/>
      <c r="AE19" s="133"/>
      <c r="AF19" s="111"/>
      <c r="AG19" s="111"/>
      <c r="AH19" s="111"/>
      <c r="AI19" s="110"/>
      <c r="AJ19" s="130"/>
      <c r="AK19" s="131"/>
      <c r="AL19" s="130"/>
      <c r="AM19" s="132"/>
      <c r="AN19" s="133"/>
      <c r="AO19" s="111"/>
      <c r="AP19" s="111"/>
      <c r="AQ19" s="111"/>
      <c r="AR19" s="110"/>
      <c r="AS19" s="130"/>
      <c r="AT19" s="131"/>
      <c r="AU19" s="130"/>
      <c r="AV19" s="132"/>
      <c r="AW19" s="133"/>
      <c r="AX19" s="111"/>
      <c r="AY19" s="111"/>
      <c r="AZ19" s="111"/>
      <c r="BA19" s="110"/>
      <c r="BB19" s="130"/>
      <c r="BC19" s="131"/>
      <c r="BD19" s="130"/>
      <c r="BE19" s="132"/>
      <c r="BF19" s="133"/>
      <c r="BG19" s="111"/>
      <c r="BH19" s="111"/>
      <c r="BI19" s="111"/>
      <c r="BJ19" s="110"/>
      <c r="BK19" s="130"/>
      <c r="BL19" s="131"/>
      <c r="BM19" s="130"/>
      <c r="BN19" s="132"/>
      <c r="BO19" s="133"/>
      <c r="BP19" s="111"/>
      <c r="BQ19" s="111"/>
      <c r="BR19" s="111"/>
      <c r="BS19" s="110"/>
      <c r="BT19" s="130"/>
      <c r="BU19" s="131"/>
      <c r="BV19" s="130"/>
      <c r="BW19" s="132"/>
      <c r="BX19" s="133"/>
      <c r="BY19" s="111"/>
      <c r="BZ19" s="111"/>
      <c r="CA19" s="111"/>
      <c r="CB19" s="110"/>
      <c r="CC19" s="130"/>
      <c r="CD19" s="131"/>
      <c r="CE19" s="130"/>
      <c r="CF19" s="132"/>
      <c r="CG19" s="133"/>
      <c r="CH19" s="111"/>
      <c r="CI19" s="111"/>
      <c r="CJ19" s="111"/>
      <c r="CK19" s="110"/>
      <c r="CL19" s="130"/>
      <c r="CM19" s="131"/>
      <c r="CN19" s="130"/>
      <c r="CO19" s="132"/>
      <c r="CP19" s="133"/>
      <c r="CQ19" s="111"/>
      <c r="CR19" s="111"/>
      <c r="CS19" s="111"/>
      <c r="CT19" s="110"/>
      <c r="CU19" s="130"/>
      <c r="CV19" s="131"/>
      <c r="CW19" s="134"/>
      <c r="CX19" s="132"/>
      <c r="CY19" s="133"/>
      <c r="CZ19" s="111"/>
      <c r="DA19" s="111"/>
      <c r="DB19" s="111"/>
      <c r="DC19" s="110"/>
      <c r="DD19" s="130"/>
      <c r="DE19" s="131"/>
      <c r="DF19" s="130"/>
      <c r="DG19" s="132"/>
      <c r="DH19" s="133"/>
      <c r="DI19" s="111"/>
      <c r="DJ19" s="111"/>
      <c r="DK19" s="111"/>
      <c r="DL19" s="110"/>
      <c r="DM19" s="130"/>
      <c r="DN19" s="131"/>
      <c r="DO19" s="130"/>
      <c r="DP19" s="132"/>
      <c r="DQ19" s="133"/>
      <c r="DR19" s="111"/>
      <c r="DS19" s="111"/>
      <c r="DT19" s="111"/>
      <c r="DU19" s="110"/>
      <c r="DV19" s="130"/>
      <c r="DW19" s="131"/>
      <c r="DX19" s="130"/>
      <c r="DY19" s="132"/>
      <c r="DZ19" s="133"/>
      <c r="EA19" s="111"/>
      <c r="EB19" s="111"/>
      <c r="EC19" s="111"/>
      <c r="ED19" s="110"/>
      <c r="EE19" s="130"/>
      <c r="EF19" s="131"/>
      <c r="EG19" s="130"/>
      <c r="EH19" s="132"/>
      <c r="EI19" s="133"/>
      <c r="EJ19" s="111"/>
      <c r="EK19" s="111"/>
      <c r="EL19" s="111"/>
      <c r="EM19" s="110"/>
      <c r="EN19" s="130"/>
      <c r="EO19" s="131"/>
      <c r="EP19" s="130"/>
      <c r="EQ19" s="132"/>
      <c r="ER19" s="133"/>
      <c r="ES19" s="111"/>
      <c r="ET19" s="111"/>
      <c r="EU19" s="111"/>
      <c r="EV19" s="110"/>
      <c r="EW19" s="130"/>
      <c r="EX19" s="131"/>
      <c r="EY19" s="130"/>
      <c r="EZ19" s="132"/>
      <c r="FA19" s="133"/>
      <c r="FB19" s="111"/>
      <c r="FC19" s="111"/>
      <c r="FD19" s="111"/>
      <c r="FE19" s="110"/>
      <c r="FF19" s="130"/>
      <c r="FG19" s="131"/>
      <c r="FH19" s="130"/>
      <c r="FI19" s="132"/>
      <c r="FJ19" s="133"/>
      <c r="FK19" s="111"/>
      <c r="FL19" s="111"/>
      <c r="FM19" s="111"/>
      <c r="FN19" s="110"/>
      <c r="FO19" s="130"/>
      <c r="FP19" s="131"/>
      <c r="FQ19" s="130"/>
      <c r="FR19" s="132"/>
      <c r="FS19" s="133"/>
      <c r="FT19" s="111"/>
      <c r="FU19" s="111"/>
      <c r="FV19" s="111"/>
      <c r="FW19" s="110"/>
      <c r="FX19" s="130"/>
      <c r="FY19" s="131"/>
      <c r="FZ19" s="130"/>
      <c r="GA19" s="132"/>
      <c r="GB19" s="133"/>
      <c r="GC19" s="111"/>
      <c r="GD19" s="111"/>
      <c r="GE19" s="111"/>
      <c r="GF19" s="110"/>
      <c r="GG19" s="130"/>
      <c r="GH19" s="131"/>
      <c r="GI19" s="130"/>
      <c r="GJ19" s="132"/>
      <c r="GK19" s="133"/>
      <c r="GL19" s="111"/>
      <c r="GM19" s="111"/>
      <c r="GN19" s="111"/>
      <c r="GO19" s="110"/>
      <c r="GP19" s="130"/>
      <c r="GQ19" s="131"/>
      <c r="GR19" s="130"/>
      <c r="GS19" s="132"/>
      <c r="GT19" s="133"/>
      <c r="GU19" s="135"/>
      <c r="GV19" s="136"/>
      <c r="GW19" s="100"/>
      <c r="GX19" s="114"/>
      <c r="GY19" s="114"/>
      <c r="GZ19" s="583" t="s">
        <v>943</v>
      </c>
      <c r="HA19" s="229">
        <v>0</v>
      </c>
      <c r="HB19" s="116"/>
      <c r="HC19" s="116"/>
    </row>
    <row r="20" spans="2:211" x14ac:dyDescent="0.25">
      <c r="B20" s="116"/>
      <c r="C20" s="124"/>
      <c r="D20" s="41"/>
      <c r="E20" s="42"/>
      <c r="F20" s="43"/>
      <c r="G20" s="44"/>
      <c r="H20" s="45"/>
      <c r="I20" s="46"/>
      <c r="J20" s="500" t="s">
        <v>89</v>
      </c>
      <c r="K20" s="494" t="s">
        <v>30</v>
      </c>
      <c r="L20" s="713" t="s">
        <v>924</v>
      </c>
      <c r="M20" s="146">
        <v>12430</v>
      </c>
      <c r="N20" s="87">
        <v>43385</v>
      </c>
      <c r="O20" s="626" t="s">
        <v>954</v>
      </c>
      <c r="P20" s="106">
        <v>15720</v>
      </c>
      <c r="Q20" s="76">
        <f t="shared" si="0"/>
        <v>3290</v>
      </c>
      <c r="R20" s="99">
        <v>29</v>
      </c>
      <c r="S20" s="99"/>
      <c r="T20" s="147"/>
      <c r="U20" s="45">
        <f t="shared" si="2"/>
        <v>455880</v>
      </c>
      <c r="V20" s="127" t="s">
        <v>849</v>
      </c>
      <c r="W20" s="148">
        <v>43402</v>
      </c>
      <c r="X20" s="145">
        <v>10857.36</v>
      </c>
      <c r="Y20" s="111"/>
      <c r="Z20" s="110"/>
      <c r="AA20" s="130"/>
      <c r="AB20" s="131"/>
      <c r="AC20" s="130"/>
      <c r="AD20" s="132"/>
      <c r="AE20" s="133"/>
      <c r="AF20" s="111"/>
      <c r="AG20" s="111"/>
      <c r="AH20" s="111"/>
      <c r="AI20" s="110"/>
      <c r="AJ20" s="130"/>
      <c r="AK20" s="131"/>
      <c r="AL20" s="130"/>
      <c r="AM20" s="132"/>
      <c r="AN20" s="133"/>
      <c r="AO20" s="111"/>
      <c r="AP20" s="111"/>
      <c r="AQ20" s="111"/>
      <c r="AR20" s="110"/>
      <c r="AS20" s="130"/>
      <c r="AT20" s="131"/>
      <c r="AU20" s="130"/>
      <c r="AV20" s="132"/>
      <c r="AW20" s="133"/>
      <c r="AX20" s="111"/>
      <c r="AY20" s="111"/>
      <c r="AZ20" s="111"/>
      <c r="BA20" s="110"/>
      <c r="BB20" s="130"/>
      <c r="BC20" s="131"/>
      <c r="BD20" s="130"/>
      <c r="BE20" s="132"/>
      <c r="BF20" s="133"/>
      <c r="BG20" s="111"/>
      <c r="BH20" s="111"/>
      <c r="BI20" s="111"/>
      <c r="BJ20" s="110"/>
      <c r="BK20" s="130"/>
      <c r="BL20" s="131"/>
      <c r="BM20" s="130"/>
      <c r="BN20" s="132"/>
      <c r="BO20" s="133"/>
      <c r="BP20" s="111"/>
      <c r="BQ20" s="111"/>
      <c r="BR20" s="111"/>
      <c r="BS20" s="110"/>
      <c r="BT20" s="130"/>
      <c r="BU20" s="131"/>
      <c r="BV20" s="130"/>
      <c r="BW20" s="132"/>
      <c r="BX20" s="133"/>
      <c r="BY20" s="111"/>
      <c r="BZ20" s="111"/>
      <c r="CA20" s="111"/>
      <c r="CB20" s="110"/>
      <c r="CC20" s="130"/>
      <c r="CD20" s="131"/>
      <c r="CE20" s="130"/>
      <c r="CF20" s="132"/>
      <c r="CG20" s="133"/>
      <c r="CH20" s="111"/>
      <c r="CI20" s="111"/>
      <c r="CJ20" s="111"/>
      <c r="CK20" s="110"/>
      <c r="CL20" s="130"/>
      <c r="CM20" s="131"/>
      <c r="CN20" s="130"/>
      <c r="CO20" s="132"/>
      <c r="CP20" s="133"/>
      <c r="CQ20" s="111"/>
      <c r="CR20" s="111"/>
      <c r="CS20" s="111"/>
      <c r="CT20" s="110"/>
      <c r="CU20" s="130"/>
      <c r="CV20" s="131"/>
      <c r="CW20" s="134"/>
      <c r="CX20" s="132"/>
      <c r="CY20" s="133"/>
      <c r="CZ20" s="111"/>
      <c r="DA20" s="111"/>
      <c r="DB20" s="111"/>
      <c r="DC20" s="110"/>
      <c r="DD20" s="130"/>
      <c r="DE20" s="131"/>
      <c r="DF20" s="130"/>
      <c r="DG20" s="132"/>
      <c r="DH20" s="133"/>
      <c r="DI20" s="111"/>
      <c r="DJ20" s="111"/>
      <c r="DK20" s="111"/>
      <c r="DL20" s="110"/>
      <c r="DM20" s="130"/>
      <c r="DN20" s="131"/>
      <c r="DO20" s="130"/>
      <c r="DP20" s="132"/>
      <c r="DQ20" s="133"/>
      <c r="DR20" s="111"/>
      <c r="DS20" s="111"/>
      <c r="DT20" s="111"/>
      <c r="DU20" s="110"/>
      <c r="DV20" s="130"/>
      <c r="DW20" s="131"/>
      <c r="DX20" s="130"/>
      <c r="DY20" s="132"/>
      <c r="DZ20" s="133"/>
      <c r="EA20" s="111"/>
      <c r="EB20" s="111"/>
      <c r="EC20" s="111"/>
      <c r="ED20" s="110"/>
      <c r="EE20" s="130"/>
      <c r="EF20" s="131"/>
      <c r="EG20" s="130"/>
      <c r="EH20" s="132"/>
      <c r="EI20" s="133"/>
      <c r="EJ20" s="111"/>
      <c r="EK20" s="111"/>
      <c r="EL20" s="111"/>
      <c r="EM20" s="110"/>
      <c r="EN20" s="130"/>
      <c r="EO20" s="131"/>
      <c r="EP20" s="130"/>
      <c r="EQ20" s="132"/>
      <c r="ER20" s="133"/>
      <c r="ES20" s="111"/>
      <c r="ET20" s="111"/>
      <c r="EU20" s="111"/>
      <c r="EV20" s="110"/>
      <c r="EW20" s="130"/>
      <c r="EX20" s="131"/>
      <c r="EY20" s="130"/>
      <c r="EZ20" s="132"/>
      <c r="FA20" s="133"/>
      <c r="FB20" s="111"/>
      <c r="FC20" s="111"/>
      <c r="FD20" s="111"/>
      <c r="FE20" s="110"/>
      <c r="FF20" s="130"/>
      <c r="FG20" s="131"/>
      <c r="FH20" s="130"/>
      <c r="FI20" s="132"/>
      <c r="FJ20" s="133"/>
      <c r="FK20" s="111"/>
      <c r="FL20" s="111"/>
      <c r="FM20" s="111"/>
      <c r="FN20" s="110"/>
      <c r="FO20" s="130"/>
      <c r="FP20" s="131"/>
      <c r="FQ20" s="130"/>
      <c r="FR20" s="132"/>
      <c r="FS20" s="133"/>
      <c r="FT20" s="111"/>
      <c r="FU20" s="111"/>
      <c r="FV20" s="111"/>
      <c r="FW20" s="110"/>
      <c r="FX20" s="130"/>
      <c r="FY20" s="131"/>
      <c r="FZ20" s="130"/>
      <c r="GA20" s="132"/>
      <c r="GB20" s="133"/>
      <c r="GC20" s="111"/>
      <c r="GD20" s="111"/>
      <c r="GE20" s="111"/>
      <c r="GF20" s="110"/>
      <c r="GG20" s="130"/>
      <c r="GH20" s="131"/>
      <c r="GI20" s="130"/>
      <c r="GJ20" s="132"/>
      <c r="GK20" s="133"/>
      <c r="GL20" s="111"/>
      <c r="GM20" s="111"/>
      <c r="GN20" s="111"/>
      <c r="GO20" s="110"/>
      <c r="GP20" s="130"/>
      <c r="GQ20" s="131"/>
      <c r="GR20" s="130"/>
      <c r="GS20" s="132"/>
      <c r="GT20" s="133"/>
      <c r="GU20" s="135">
        <v>43402</v>
      </c>
      <c r="GV20" s="136">
        <v>18928</v>
      </c>
      <c r="GW20" s="100" t="s">
        <v>853</v>
      </c>
      <c r="GX20" s="114"/>
      <c r="GY20" s="114"/>
      <c r="GZ20" s="588" t="s">
        <v>1042</v>
      </c>
      <c r="HA20" s="526">
        <v>2320</v>
      </c>
      <c r="HB20" s="116"/>
      <c r="HC20" s="116"/>
    </row>
    <row r="21" spans="2:211" ht="31.5" x14ac:dyDescent="0.25">
      <c r="B21" s="116"/>
      <c r="C21" s="124"/>
      <c r="D21" s="41"/>
      <c r="E21" s="42"/>
      <c r="F21" s="43"/>
      <c r="G21" s="44"/>
      <c r="H21" s="45"/>
      <c r="I21" s="46"/>
      <c r="J21" s="155" t="s">
        <v>28</v>
      </c>
      <c r="K21" s="494" t="s">
        <v>875</v>
      </c>
      <c r="L21" s="713" t="s">
        <v>925</v>
      </c>
      <c r="M21" s="146">
        <v>21590</v>
      </c>
      <c r="N21" s="87">
        <v>43387</v>
      </c>
      <c r="O21" s="626" t="s">
        <v>968</v>
      </c>
      <c r="P21" s="106">
        <f>26770-232</f>
        <v>26538</v>
      </c>
      <c r="Q21" s="76">
        <f t="shared" si="0"/>
        <v>4948</v>
      </c>
      <c r="R21" s="99">
        <v>28.5</v>
      </c>
      <c r="S21" s="830"/>
      <c r="T21" s="831"/>
      <c r="U21" s="45">
        <f t="shared" si="2"/>
        <v>756333</v>
      </c>
      <c r="V21" s="127" t="s">
        <v>849</v>
      </c>
      <c r="W21" s="148">
        <v>43404</v>
      </c>
      <c r="X21" s="145">
        <v>19209.599999999999</v>
      </c>
      <c r="Y21" s="111"/>
      <c r="Z21" s="110"/>
      <c r="AA21" s="130"/>
      <c r="AB21" s="131"/>
      <c r="AC21" s="130"/>
      <c r="AD21" s="132"/>
      <c r="AE21" s="133"/>
      <c r="AF21" s="111"/>
      <c r="AG21" s="111"/>
      <c r="AH21" s="111"/>
      <c r="AI21" s="110"/>
      <c r="AJ21" s="130"/>
      <c r="AK21" s="131"/>
      <c r="AL21" s="130"/>
      <c r="AM21" s="132"/>
      <c r="AN21" s="133"/>
      <c r="AO21" s="111"/>
      <c r="AP21" s="111"/>
      <c r="AQ21" s="111"/>
      <c r="AR21" s="110"/>
      <c r="AS21" s="130"/>
      <c r="AT21" s="131"/>
      <c r="AU21" s="130"/>
      <c r="AV21" s="132"/>
      <c r="AW21" s="133"/>
      <c r="AX21" s="111"/>
      <c r="AY21" s="111"/>
      <c r="AZ21" s="111"/>
      <c r="BA21" s="110"/>
      <c r="BB21" s="130"/>
      <c r="BC21" s="131"/>
      <c r="BD21" s="130"/>
      <c r="BE21" s="132"/>
      <c r="BF21" s="133"/>
      <c r="BG21" s="111"/>
      <c r="BH21" s="111"/>
      <c r="BI21" s="111"/>
      <c r="BJ21" s="110"/>
      <c r="BK21" s="130"/>
      <c r="BL21" s="131"/>
      <c r="BM21" s="130"/>
      <c r="BN21" s="132"/>
      <c r="BO21" s="133"/>
      <c r="BP21" s="111"/>
      <c r="BQ21" s="111"/>
      <c r="BR21" s="111"/>
      <c r="BS21" s="110"/>
      <c r="BT21" s="130"/>
      <c r="BU21" s="131"/>
      <c r="BV21" s="130"/>
      <c r="BW21" s="132"/>
      <c r="BX21" s="133"/>
      <c r="BY21" s="111"/>
      <c r="BZ21" s="111"/>
      <c r="CA21" s="111"/>
      <c r="CB21" s="110"/>
      <c r="CC21" s="130"/>
      <c r="CD21" s="131"/>
      <c r="CE21" s="130"/>
      <c r="CF21" s="132"/>
      <c r="CG21" s="133"/>
      <c r="CH21" s="111"/>
      <c r="CI21" s="111"/>
      <c r="CJ21" s="111"/>
      <c r="CK21" s="110"/>
      <c r="CL21" s="130"/>
      <c r="CM21" s="131"/>
      <c r="CN21" s="130"/>
      <c r="CO21" s="132"/>
      <c r="CP21" s="133"/>
      <c r="CQ21" s="111"/>
      <c r="CR21" s="111"/>
      <c r="CS21" s="111"/>
      <c r="CT21" s="110"/>
      <c r="CU21" s="130"/>
      <c r="CV21" s="131"/>
      <c r="CW21" s="134"/>
      <c r="CX21" s="132"/>
      <c r="CY21" s="133"/>
      <c r="CZ21" s="111"/>
      <c r="DA21" s="111"/>
      <c r="DB21" s="111"/>
      <c r="DC21" s="110"/>
      <c r="DD21" s="130"/>
      <c r="DE21" s="131"/>
      <c r="DF21" s="130"/>
      <c r="DG21" s="132"/>
      <c r="DH21" s="133"/>
      <c r="DI21" s="111"/>
      <c r="DJ21" s="111"/>
      <c r="DK21" s="111"/>
      <c r="DL21" s="110"/>
      <c r="DM21" s="130"/>
      <c r="DN21" s="131"/>
      <c r="DO21" s="130"/>
      <c r="DP21" s="132"/>
      <c r="DQ21" s="133"/>
      <c r="DR21" s="111"/>
      <c r="DS21" s="111"/>
      <c r="DT21" s="111"/>
      <c r="DU21" s="110"/>
      <c r="DV21" s="130"/>
      <c r="DW21" s="131"/>
      <c r="DX21" s="130"/>
      <c r="DY21" s="132"/>
      <c r="DZ21" s="133"/>
      <c r="EA21" s="111"/>
      <c r="EB21" s="111"/>
      <c r="EC21" s="111"/>
      <c r="ED21" s="110"/>
      <c r="EE21" s="130"/>
      <c r="EF21" s="131"/>
      <c r="EG21" s="130"/>
      <c r="EH21" s="132"/>
      <c r="EI21" s="133"/>
      <c r="EJ21" s="111"/>
      <c r="EK21" s="111"/>
      <c r="EL21" s="111"/>
      <c r="EM21" s="110"/>
      <c r="EN21" s="130"/>
      <c r="EO21" s="131"/>
      <c r="EP21" s="130"/>
      <c r="EQ21" s="132"/>
      <c r="ER21" s="133"/>
      <c r="ES21" s="111"/>
      <c r="ET21" s="111"/>
      <c r="EU21" s="111"/>
      <c r="EV21" s="110"/>
      <c r="EW21" s="130"/>
      <c r="EX21" s="131"/>
      <c r="EY21" s="130"/>
      <c r="EZ21" s="132"/>
      <c r="FA21" s="133"/>
      <c r="FB21" s="111"/>
      <c r="FC21" s="111"/>
      <c r="FD21" s="111"/>
      <c r="FE21" s="110"/>
      <c r="FF21" s="130"/>
      <c r="FG21" s="131"/>
      <c r="FH21" s="130"/>
      <c r="FI21" s="132"/>
      <c r="FJ21" s="133"/>
      <c r="FK21" s="111"/>
      <c r="FL21" s="111"/>
      <c r="FM21" s="111"/>
      <c r="FN21" s="110"/>
      <c r="FO21" s="130"/>
      <c r="FP21" s="131"/>
      <c r="FQ21" s="130"/>
      <c r="FR21" s="132"/>
      <c r="FS21" s="133"/>
      <c r="FT21" s="111"/>
      <c r="FU21" s="111"/>
      <c r="FV21" s="111"/>
      <c r="FW21" s="110"/>
      <c r="FX21" s="130"/>
      <c r="FY21" s="131"/>
      <c r="FZ21" s="130"/>
      <c r="GA21" s="132"/>
      <c r="GB21" s="133"/>
      <c r="GC21" s="111"/>
      <c r="GD21" s="111"/>
      <c r="GE21" s="111"/>
      <c r="GF21" s="110"/>
      <c r="GG21" s="130"/>
      <c r="GH21" s="131"/>
      <c r="GI21" s="130"/>
      <c r="GJ21" s="132"/>
      <c r="GK21" s="133"/>
      <c r="GL21" s="111"/>
      <c r="GM21" s="111"/>
      <c r="GN21" s="111"/>
      <c r="GO21" s="110"/>
      <c r="GP21" s="130"/>
      <c r="GQ21" s="131"/>
      <c r="GR21" s="130"/>
      <c r="GS21" s="132"/>
      <c r="GT21" s="133"/>
      <c r="GU21" s="135">
        <v>43404</v>
      </c>
      <c r="GV21" s="149"/>
      <c r="GW21" s="100"/>
      <c r="GX21" s="114"/>
      <c r="GY21" s="114"/>
      <c r="GZ21" s="583" t="s">
        <v>1042</v>
      </c>
      <c r="HA21" s="526">
        <v>4176</v>
      </c>
      <c r="HB21" s="116"/>
      <c r="HC21" s="116"/>
    </row>
    <row r="22" spans="2:211" ht="18.75" x14ac:dyDescent="0.3">
      <c r="B22" s="116"/>
      <c r="C22" s="124"/>
      <c r="D22" s="41"/>
      <c r="E22" s="42"/>
      <c r="F22" s="43"/>
      <c r="G22" s="44"/>
      <c r="H22" s="45"/>
      <c r="I22" s="46"/>
      <c r="J22" s="155" t="s">
        <v>28</v>
      </c>
      <c r="K22" s="494" t="s">
        <v>876</v>
      </c>
      <c r="L22" s="713" t="s">
        <v>964</v>
      </c>
      <c r="M22" s="146">
        <v>17850</v>
      </c>
      <c r="N22" s="87">
        <v>43388</v>
      </c>
      <c r="O22" s="466" t="s">
        <v>997</v>
      </c>
      <c r="P22" s="106">
        <v>22035</v>
      </c>
      <c r="Q22" s="76">
        <f t="shared" si="0"/>
        <v>4185</v>
      </c>
      <c r="R22" s="99">
        <v>28.5</v>
      </c>
      <c r="S22" s="851"/>
      <c r="T22" s="852"/>
      <c r="U22" s="45">
        <f t="shared" si="2"/>
        <v>627997.5</v>
      </c>
      <c r="V22" s="537" t="s">
        <v>849</v>
      </c>
      <c r="W22" s="468">
        <v>43409</v>
      </c>
      <c r="X22" s="538">
        <v>15701.76</v>
      </c>
      <c r="Y22" s="470"/>
      <c r="Z22" s="471"/>
      <c r="AA22" s="472"/>
      <c r="AB22" s="473"/>
      <c r="AC22" s="472"/>
      <c r="AD22" s="474"/>
      <c r="AE22" s="475"/>
      <c r="AF22" s="470"/>
      <c r="AG22" s="470"/>
      <c r="AH22" s="470"/>
      <c r="AI22" s="471"/>
      <c r="AJ22" s="472"/>
      <c r="AK22" s="473"/>
      <c r="AL22" s="472"/>
      <c r="AM22" s="474"/>
      <c r="AN22" s="475"/>
      <c r="AO22" s="470"/>
      <c r="AP22" s="470"/>
      <c r="AQ22" s="470"/>
      <c r="AR22" s="471"/>
      <c r="AS22" s="472"/>
      <c r="AT22" s="473"/>
      <c r="AU22" s="472"/>
      <c r="AV22" s="474"/>
      <c r="AW22" s="475"/>
      <c r="AX22" s="470"/>
      <c r="AY22" s="470"/>
      <c r="AZ22" s="470"/>
      <c r="BA22" s="471"/>
      <c r="BB22" s="472"/>
      <c r="BC22" s="473"/>
      <c r="BD22" s="472"/>
      <c r="BE22" s="474"/>
      <c r="BF22" s="475"/>
      <c r="BG22" s="470"/>
      <c r="BH22" s="470"/>
      <c r="BI22" s="470"/>
      <c r="BJ22" s="471"/>
      <c r="BK22" s="472"/>
      <c r="BL22" s="473"/>
      <c r="BM22" s="472"/>
      <c r="BN22" s="474"/>
      <c r="BO22" s="475"/>
      <c r="BP22" s="470"/>
      <c r="BQ22" s="470"/>
      <c r="BR22" s="470"/>
      <c r="BS22" s="471"/>
      <c r="BT22" s="472"/>
      <c r="BU22" s="473"/>
      <c r="BV22" s="472"/>
      <c r="BW22" s="474"/>
      <c r="BX22" s="475"/>
      <c r="BY22" s="470"/>
      <c r="BZ22" s="470"/>
      <c r="CA22" s="470"/>
      <c r="CB22" s="471"/>
      <c r="CC22" s="472"/>
      <c r="CD22" s="473"/>
      <c r="CE22" s="472"/>
      <c r="CF22" s="474"/>
      <c r="CG22" s="475"/>
      <c r="CH22" s="470"/>
      <c r="CI22" s="470"/>
      <c r="CJ22" s="470"/>
      <c r="CK22" s="471"/>
      <c r="CL22" s="472"/>
      <c r="CM22" s="473"/>
      <c r="CN22" s="472"/>
      <c r="CO22" s="474"/>
      <c r="CP22" s="475"/>
      <c r="CQ22" s="470"/>
      <c r="CR22" s="470"/>
      <c r="CS22" s="470"/>
      <c r="CT22" s="471"/>
      <c r="CU22" s="472"/>
      <c r="CV22" s="473"/>
      <c r="CW22" s="476"/>
      <c r="CX22" s="474"/>
      <c r="CY22" s="475"/>
      <c r="CZ22" s="470"/>
      <c r="DA22" s="470"/>
      <c r="DB22" s="470"/>
      <c r="DC22" s="471"/>
      <c r="DD22" s="472"/>
      <c r="DE22" s="473"/>
      <c r="DF22" s="472"/>
      <c r="DG22" s="474"/>
      <c r="DH22" s="475"/>
      <c r="DI22" s="470"/>
      <c r="DJ22" s="470"/>
      <c r="DK22" s="470"/>
      <c r="DL22" s="471"/>
      <c r="DM22" s="472"/>
      <c r="DN22" s="473"/>
      <c r="DO22" s="472"/>
      <c r="DP22" s="474"/>
      <c r="DQ22" s="475"/>
      <c r="DR22" s="470"/>
      <c r="DS22" s="470"/>
      <c r="DT22" s="470"/>
      <c r="DU22" s="471"/>
      <c r="DV22" s="472"/>
      <c r="DW22" s="473"/>
      <c r="DX22" s="472"/>
      <c r="DY22" s="474"/>
      <c r="DZ22" s="475"/>
      <c r="EA22" s="470"/>
      <c r="EB22" s="470"/>
      <c r="EC22" s="470"/>
      <c r="ED22" s="471"/>
      <c r="EE22" s="472"/>
      <c r="EF22" s="473"/>
      <c r="EG22" s="472"/>
      <c r="EH22" s="474"/>
      <c r="EI22" s="475"/>
      <c r="EJ22" s="470"/>
      <c r="EK22" s="470"/>
      <c r="EL22" s="470"/>
      <c r="EM22" s="471"/>
      <c r="EN22" s="472"/>
      <c r="EO22" s="473"/>
      <c r="EP22" s="472"/>
      <c r="EQ22" s="474"/>
      <c r="ER22" s="475"/>
      <c r="ES22" s="470"/>
      <c r="ET22" s="470"/>
      <c r="EU22" s="470"/>
      <c r="EV22" s="471"/>
      <c r="EW22" s="472"/>
      <c r="EX22" s="473"/>
      <c r="EY22" s="472"/>
      <c r="EZ22" s="474"/>
      <c r="FA22" s="475"/>
      <c r="FB22" s="470"/>
      <c r="FC22" s="470"/>
      <c r="FD22" s="470"/>
      <c r="FE22" s="471"/>
      <c r="FF22" s="472"/>
      <c r="FG22" s="473"/>
      <c r="FH22" s="472"/>
      <c r="FI22" s="474"/>
      <c r="FJ22" s="475"/>
      <c r="FK22" s="470"/>
      <c r="FL22" s="470"/>
      <c r="FM22" s="470"/>
      <c r="FN22" s="471"/>
      <c r="FO22" s="472"/>
      <c r="FP22" s="473"/>
      <c r="FQ22" s="472"/>
      <c r="FR22" s="474"/>
      <c r="FS22" s="475"/>
      <c r="FT22" s="470"/>
      <c r="FU22" s="470"/>
      <c r="FV22" s="470"/>
      <c r="FW22" s="471"/>
      <c r="FX22" s="472"/>
      <c r="FY22" s="473"/>
      <c r="FZ22" s="472"/>
      <c r="GA22" s="474"/>
      <c r="GB22" s="475"/>
      <c r="GC22" s="470"/>
      <c r="GD22" s="470"/>
      <c r="GE22" s="470"/>
      <c r="GF22" s="471"/>
      <c r="GG22" s="472"/>
      <c r="GH22" s="473"/>
      <c r="GI22" s="472"/>
      <c r="GJ22" s="474"/>
      <c r="GK22" s="475"/>
      <c r="GL22" s="470"/>
      <c r="GM22" s="470"/>
      <c r="GN22" s="470"/>
      <c r="GO22" s="471"/>
      <c r="GP22" s="472"/>
      <c r="GQ22" s="473"/>
      <c r="GR22" s="472"/>
      <c r="GS22" s="474"/>
      <c r="GT22" s="475"/>
      <c r="GU22" s="477">
        <v>43409</v>
      </c>
      <c r="GV22" s="149"/>
      <c r="GW22" s="100"/>
      <c r="GX22" s="114"/>
      <c r="GY22" s="114"/>
      <c r="GZ22" s="583" t="s">
        <v>1042</v>
      </c>
      <c r="HA22" s="526">
        <v>4176</v>
      </c>
      <c r="HB22" s="819"/>
      <c r="HC22" s="116"/>
    </row>
    <row r="23" spans="2:211" x14ac:dyDescent="0.25">
      <c r="B23" s="116"/>
      <c r="C23" s="124"/>
      <c r="D23" s="41"/>
      <c r="E23" s="42"/>
      <c r="F23" s="43"/>
      <c r="G23" s="44"/>
      <c r="H23" s="45"/>
      <c r="I23" s="46"/>
      <c r="J23" s="381" t="s">
        <v>95</v>
      </c>
      <c r="K23" s="494" t="s">
        <v>877</v>
      </c>
      <c r="L23" s="713" t="s">
        <v>965</v>
      </c>
      <c r="M23" s="146">
        <v>19830</v>
      </c>
      <c r="N23" s="87">
        <v>43389</v>
      </c>
      <c r="O23" s="575" t="s">
        <v>996</v>
      </c>
      <c r="P23" s="106">
        <v>24515</v>
      </c>
      <c r="Q23" s="76">
        <f t="shared" si="0"/>
        <v>4685</v>
      </c>
      <c r="R23" s="99">
        <v>28.5</v>
      </c>
      <c r="S23" s="152"/>
      <c r="T23" s="118"/>
      <c r="U23" s="45">
        <f>R23*P23</f>
        <v>698677.5</v>
      </c>
      <c r="V23" s="537" t="s">
        <v>849</v>
      </c>
      <c r="W23" s="468">
        <v>43409</v>
      </c>
      <c r="X23" s="538">
        <v>15868.8</v>
      </c>
      <c r="Y23" s="470"/>
      <c r="Z23" s="471"/>
      <c r="AA23" s="472"/>
      <c r="AB23" s="473"/>
      <c r="AC23" s="472"/>
      <c r="AD23" s="474"/>
      <c r="AE23" s="475"/>
      <c r="AF23" s="470"/>
      <c r="AG23" s="470"/>
      <c r="AH23" s="470"/>
      <c r="AI23" s="471"/>
      <c r="AJ23" s="472"/>
      <c r="AK23" s="473"/>
      <c r="AL23" s="472"/>
      <c r="AM23" s="474"/>
      <c r="AN23" s="475"/>
      <c r="AO23" s="470"/>
      <c r="AP23" s="470"/>
      <c r="AQ23" s="470"/>
      <c r="AR23" s="471"/>
      <c r="AS23" s="472"/>
      <c r="AT23" s="473"/>
      <c r="AU23" s="472"/>
      <c r="AV23" s="474"/>
      <c r="AW23" s="475"/>
      <c r="AX23" s="470"/>
      <c r="AY23" s="470"/>
      <c r="AZ23" s="470"/>
      <c r="BA23" s="471"/>
      <c r="BB23" s="472"/>
      <c r="BC23" s="473"/>
      <c r="BD23" s="472"/>
      <c r="BE23" s="474"/>
      <c r="BF23" s="475"/>
      <c r="BG23" s="470"/>
      <c r="BH23" s="470"/>
      <c r="BI23" s="470"/>
      <c r="BJ23" s="471"/>
      <c r="BK23" s="472"/>
      <c r="BL23" s="473"/>
      <c r="BM23" s="472"/>
      <c r="BN23" s="474"/>
      <c r="BO23" s="475"/>
      <c r="BP23" s="470"/>
      <c r="BQ23" s="470"/>
      <c r="BR23" s="470"/>
      <c r="BS23" s="471"/>
      <c r="BT23" s="472"/>
      <c r="BU23" s="473"/>
      <c r="BV23" s="472"/>
      <c r="BW23" s="474"/>
      <c r="BX23" s="475"/>
      <c r="BY23" s="470"/>
      <c r="BZ23" s="470"/>
      <c r="CA23" s="470"/>
      <c r="CB23" s="471"/>
      <c r="CC23" s="472"/>
      <c r="CD23" s="473"/>
      <c r="CE23" s="472"/>
      <c r="CF23" s="474"/>
      <c r="CG23" s="475"/>
      <c r="CH23" s="470"/>
      <c r="CI23" s="470"/>
      <c r="CJ23" s="470"/>
      <c r="CK23" s="471"/>
      <c r="CL23" s="472"/>
      <c r="CM23" s="473"/>
      <c r="CN23" s="472"/>
      <c r="CO23" s="474"/>
      <c r="CP23" s="475"/>
      <c r="CQ23" s="470"/>
      <c r="CR23" s="470"/>
      <c r="CS23" s="470"/>
      <c r="CT23" s="471"/>
      <c r="CU23" s="472"/>
      <c r="CV23" s="473"/>
      <c r="CW23" s="476"/>
      <c r="CX23" s="474"/>
      <c r="CY23" s="475"/>
      <c r="CZ23" s="470"/>
      <c r="DA23" s="470"/>
      <c r="DB23" s="470"/>
      <c r="DC23" s="471"/>
      <c r="DD23" s="472"/>
      <c r="DE23" s="473"/>
      <c r="DF23" s="472"/>
      <c r="DG23" s="474"/>
      <c r="DH23" s="475"/>
      <c r="DI23" s="470"/>
      <c r="DJ23" s="470"/>
      <c r="DK23" s="470"/>
      <c r="DL23" s="471"/>
      <c r="DM23" s="472"/>
      <c r="DN23" s="473"/>
      <c r="DO23" s="472"/>
      <c r="DP23" s="474"/>
      <c r="DQ23" s="475"/>
      <c r="DR23" s="470"/>
      <c r="DS23" s="470"/>
      <c r="DT23" s="470"/>
      <c r="DU23" s="471"/>
      <c r="DV23" s="472"/>
      <c r="DW23" s="473"/>
      <c r="DX23" s="472"/>
      <c r="DY23" s="474"/>
      <c r="DZ23" s="475"/>
      <c r="EA23" s="470"/>
      <c r="EB23" s="470"/>
      <c r="EC23" s="470"/>
      <c r="ED23" s="471"/>
      <c r="EE23" s="472"/>
      <c r="EF23" s="473"/>
      <c r="EG23" s="472"/>
      <c r="EH23" s="474"/>
      <c r="EI23" s="475"/>
      <c r="EJ23" s="470"/>
      <c r="EK23" s="470"/>
      <c r="EL23" s="470"/>
      <c r="EM23" s="471"/>
      <c r="EN23" s="472"/>
      <c r="EO23" s="473"/>
      <c r="EP23" s="472"/>
      <c r="EQ23" s="474"/>
      <c r="ER23" s="475"/>
      <c r="ES23" s="470"/>
      <c r="ET23" s="470"/>
      <c r="EU23" s="470"/>
      <c r="EV23" s="471"/>
      <c r="EW23" s="472"/>
      <c r="EX23" s="473"/>
      <c r="EY23" s="472"/>
      <c r="EZ23" s="474"/>
      <c r="FA23" s="475"/>
      <c r="FB23" s="470"/>
      <c r="FC23" s="470"/>
      <c r="FD23" s="470"/>
      <c r="FE23" s="471"/>
      <c r="FF23" s="472"/>
      <c r="FG23" s="473"/>
      <c r="FH23" s="472"/>
      <c r="FI23" s="474"/>
      <c r="FJ23" s="475"/>
      <c r="FK23" s="470"/>
      <c r="FL23" s="470"/>
      <c r="FM23" s="470"/>
      <c r="FN23" s="471"/>
      <c r="FO23" s="472"/>
      <c r="FP23" s="473"/>
      <c r="FQ23" s="472"/>
      <c r="FR23" s="474"/>
      <c r="FS23" s="475"/>
      <c r="FT23" s="470"/>
      <c r="FU23" s="470"/>
      <c r="FV23" s="470"/>
      <c r="FW23" s="471"/>
      <c r="FX23" s="472"/>
      <c r="FY23" s="473"/>
      <c r="FZ23" s="472"/>
      <c r="GA23" s="474"/>
      <c r="GB23" s="475"/>
      <c r="GC23" s="470"/>
      <c r="GD23" s="470"/>
      <c r="GE23" s="470"/>
      <c r="GF23" s="471"/>
      <c r="GG23" s="472"/>
      <c r="GH23" s="473"/>
      <c r="GI23" s="472"/>
      <c r="GJ23" s="474"/>
      <c r="GK23" s="475"/>
      <c r="GL23" s="470"/>
      <c r="GM23" s="470"/>
      <c r="GN23" s="470"/>
      <c r="GO23" s="471"/>
      <c r="GP23" s="472"/>
      <c r="GQ23" s="473"/>
      <c r="GR23" s="472"/>
      <c r="GS23" s="474"/>
      <c r="GT23" s="475"/>
      <c r="GU23" s="477">
        <v>43409</v>
      </c>
      <c r="GV23" s="136"/>
      <c r="GW23" s="100"/>
      <c r="GX23" s="114"/>
      <c r="GY23" s="114"/>
      <c r="GZ23" s="217" t="s">
        <v>1079</v>
      </c>
      <c r="HA23" s="820">
        <v>4176</v>
      </c>
      <c r="HB23" s="116"/>
      <c r="HC23" s="116"/>
    </row>
    <row r="24" spans="2:211" ht="18.75" x14ac:dyDescent="0.3">
      <c r="B24" s="116"/>
      <c r="C24" s="124"/>
      <c r="D24" s="41"/>
      <c r="E24" s="42"/>
      <c r="F24" s="43"/>
      <c r="G24" s="44"/>
      <c r="H24" s="45"/>
      <c r="I24" s="46"/>
      <c r="J24" s="706" t="s">
        <v>270</v>
      </c>
      <c r="K24" s="494" t="s">
        <v>727</v>
      </c>
      <c r="L24" s="713" t="s">
        <v>966</v>
      </c>
      <c r="M24" s="146">
        <v>19060</v>
      </c>
      <c r="N24" s="87">
        <v>43390</v>
      </c>
      <c r="O24" s="750">
        <v>462</v>
      </c>
      <c r="P24" s="106">
        <v>19050</v>
      </c>
      <c r="Q24" s="76">
        <f t="shared" si="0"/>
        <v>-10</v>
      </c>
      <c r="R24" s="99">
        <v>36.4</v>
      </c>
      <c r="S24" s="830"/>
      <c r="T24" s="831"/>
      <c r="U24" s="45">
        <f t="shared" si="2"/>
        <v>693420</v>
      </c>
      <c r="V24" s="127" t="s">
        <v>849</v>
      </c>
      <c r="W24" s="148">
        <v>43399</v>
      </c>
      <c r="X24" s="145"/>
      <c r="Y24" s="111"/>
      <c r="Z24" s="110"/>
      <c r="AA24" s="130"/>
      <c r="AB24" s="131"/>
      <c r="AC24" s="130"/>
      <c r="AD24" s="132"/>
      <c r="AE24" s="133"/>
      <c r="AF24" s="111"/>
      <c r="AG24" s="111"/>
      <c r="AH24" s="111"/>
      <c r="AI24" s="110"/>
      <c r="AJ24" s="130"/>
      <c r="AK24" s="131"/>
      <c r="AL24" s="130"/>
      <c r="AM24" s="132"/>
      <c r="AN24" s="133"/>
      <c r="AO24" s="111"/>
      <c r="AP24" s="111"/>
      <c r="AQ24" s="111"/>
      <c r="AR24" s="110"/>
      <c r="AS24" s="130"/>
      <c r="AT24" s="131"/>
      <c r="AU24" s="130"/>
      <c r="AV24" s="132"/>
      <c r="AW24" s="133"/>
      <c r="AX24" s="111"/>
      <c r="AY24" s="111"/>
      <c r="AZ24" s="111"/>
      <c r="BA24" s="110"/>
      <c r="BB24" s="130"/>
      <c r="BC24" s="131"/>
      <c r="BD24" s="130"/>
      <c r="BE24" s="132"/>
      <c r="BF24" s="133"/>
      <c r="BG24" s="111"/>
      <c r="BH24" s="111"/>
      <c r="BI24" s="111"/>
      <c r="BJ24" s="110"/>
      <c r="BK24" s="130"/>
      <c r="BL24" s="131"/>
      <c r="BM24" s="130"/>
      <c r="BN24" s="132"/>
      <c r="BO24" s="133"/>
      <c r="BP24" s="111"/>
      <c r="BQ24" s="111"/>
      <c r="BR24" s="111"/>
      <c r="BS24" s="110"/>
      <c r="BT24" s="130"/>
      <c r="BU24" s="131"/>
      <c r="BV24" s="130"/>
      <c r="BW24" s="132"/>
      <c r="BX24" s="133"/>
      <c r="BY24" s="111"/>
      <c r="BZ24" s="111"/>
      <c r="CA24" s="111"/>
      <c r="CB24" s="110"/>
      <c r="CC24" s="130"/>
      <c r="CD24" s="131"/>
      <c r="CE24" s="130"/>
      <c r="CF24" s="132"/>
      <c r="CG24" s="133"/>
      <c r="CH24" s="111"/>
      <c r="CI24" s="111"/>
      <c r="CJ24" s="111"/>
      <c r="CK24" s="110"/>
      <c r="CL24" s="130"/>
      <c r="CM24" s="131"/>
      <c r="CN24" s="130"/>
      <c r="CO24" s="132"/>
      <c r="CP24" s="133"/>
      <c r="CQ24" s="111"/>
      <c r="CR24" s="111"/>
      <c r="CS24" s="111"/>
      <c r="CT24" s="110"/>
      <c r="CU24" s="130"/>
      <c r="CV24" s="131"/>
      <c r="CW24" s="134"/>
      <c r="CX24" s="132"/>
      <c r="CY24" s="133"/>
      <c r="CZ24" s="111"/>
      <c r="DA24" s="111"/>
      <c r="DB24" s="111"/>
      <c r="DC24" s="110"/>
      <c r="DD24" s="130"/>
      <c r="DE24" s="131"/>
      <c r="DF24" s="130"/>
      <c r="DG24" s="132"/>
      <c r="DH24" s="133"/>
      <c r="DI24" s="111"/>
      <c r="DJ24" s="111"/>
      <c r="DK24" s="111"/>
      <c r="DL24" s="110"/>
      <c r="DM24" s="130"/>
      <c r="DN24" s="131"/>
      <c r="DO24" s="130"/>
      <c r="DP24" s="132"/>
      <c r="DQ24" s="133"/>
      <c r="DR24" s="111"/>
      <c r="DS24" s="111"/>
      <c r="DT24" s="111"/>
      <c r="DU24" s="110"/>
      <c r="DV24" s="130"/>
      <c r="DW24" s="131"/>
      <c r="DX24" s="130"/>
      <c r="DY24" s="132"/>
      <c r="DZ24" s="133"/>
      <c r="EA24" s="111"/>
      <c r="EB24" s="111"/>
      <c r="EC24" s="111"/>
      <c r="ED24" s="110"/>
      <c r="EE24" s="130"/>
      <c r="EF24" s="131"/>
      <c r="EG24" s="130"/>
      <c r="EH24" s="132"/>
      <c r="EI24" s="133"/>
      <c r="EJ24" s="111"/>
      <c r="EK24" s="111"/>
      <c r="EL24" s="111"/>
      <c r="EM24" s="110"/>
      <c r="EN24" s="130"/>
      <c r="EO24" s="131"/>
      <c r="EP24" s="130"/>
      <c r="EQ24" s="132"/>
      <c r="ER24" s="133"/>
      <c r="ES24" s="111"/>
      <c r="ET24" s="111"/>
      <c r="EU24" s="111"/>
      <c r="EV24" s="110"/>
      <c r="EW24" s="130"/>
      <c r="EX24" s="131"/>
      <c r="EY24" s="130"/>
      <c r="EZ24" s="132"/>
      <c r="FA24" s="133"/>
      <c r="FB24" s="111"/>
      <c r="FC24" s="111"/>
      <c r="FD24" s="111"/>
      <c r="FE24" s="110"/>
      <c r="FF24" s="130"/>
      <c r="FG24" s="131"/>
      <c r="FH24" s="130"/>
      <c r="FI24" s="132"/>
      <c r="FJ24" s="133"/>
      <c r="FK24" s="111"/>
      <c r="FL24" s="111"/>
      <c r="FM24" s="111"/>
      <c r="FN24" s="110"/>
      <c r="FO24" s="130"/>
      <c r="FP24" s="131"/>
      <c r="FQ24" s="130"/>
      <c r="FR24" s="132"/>
      <c r="FS24" s="133"/>
      <c r="FT24" s="111"/>
      <c r="FU24" s="111"/>
      <c r="FV24" s="111"/>
      <c r="FW24" s="110"/>
      <c r="FX24" s="130"/>
      <c r="FY24" s="131"/>
      <c r="FZ24" s="130"/>
      <c r="GA24" s="132"/>
      <c r="GB24" s="133"/>
      <c r="GC24" s="111"/>
      <c r="GD24" s="111"/>
      <c r="GE24" s="111"/>
      <c r="GF24" s="110"/>
      <c r="GG24" s="130"/>
      <c r="GH24" s="131"/>
      <c r="GI24" s="130"/>
      <c r="GJ24" s="132"/>
      <c r="GK24" s="133"/>
      <c r="GL24" s="111"/>
      <c r="GM24" s="111"/>
      <c r="GN24" s="111"/>
      <c r="GO24" s="110"/>
      <c r="GP24" s="130"/>
      <c r="GQ24" s="131"/>
      <c r="GR24" s="130"/>
      <c r="GS24" s="132"/>
      <c r="GT24" s="133"/>
      <c r="GU24" s="135"/>
      <c r="GV24" s="136"/>
      <c r="GW24" s="100"/>
      <c r="GX24" s="114"/>
      <c r="GY24" s="114"/>
      <c r="GZ24" s="217" t="s">
        <v>1079</v>
      </c>
      <c r="HA24" s="820">
        <v>4176</v>
      </c>
      <c r="HB24" s="116"/>
      <c r="HC24" s="116"/>
    </row>
    <row r="25" spans="2:211" ht="18.75" x14ac:dyDescent="0.3">
      <c r="B25" s="116"/>
      <c r="C25" s="124"/>
      <c r="D25" s="41"/>
      <c r="E25" s="42"/>
      <c r="F25" s="43"/>
      <c r="G25" s="44"/>
      <c r="H25" s="45"/>
      <c r="I25" s="46"/>
      <c r="J25" s="706" t="s">
        <v>927</v>
      </c>
      <c r="K25" s="494" t="s">
        <v>733</v>
      </c>
      <c r="L25" s="713" t="s">
        <v>967</v>
      </c>
      <c r="M25" s="146">
        <v>18500</v>
      </c>
      <c r="N25" s="87">
        <v>43391</v>
      </c>
      <c r="O25" s="750">
        <v>463</v>
      </c>
      <c r="P25" s="106">
        <v>18570</v>
      </c>
      <c r="Q25" s="76">
        <f t="shared" si="0"/>
        <v>70</v>
      </c>
      <c r="R25" s="99">
        <v>36.4</v>
      </c>
      <c r="S25" s="658"/>
      <c r="T25" s="736"/>
      <c r="U25" s="45">
        <f t="shared" si="2"/>
        <v>675948</v>
      </c>
      <c r="V25" s="792" t="s">
        <v>849</v>
      </c>
      <c r="W25" s="148">
        <v>43403</v>
      </c>
      <c r="X25" s="145"/>
      <c r="Y25" s="111"/>
      <c r="Z25" s="110"/>
      <c r="AA25" s="130"/>
      <c r="AB25" s="131"/>
      <c r="AC25" s="130"/>
      <c r="AD25" s="132"/>
      <c r="AE25" s="133"/>
      <c r="AF25" s="111"/>
      <c r="AG25" s="111"/>
      <c r="AH25" s="111"/>
      <c r="AI25" s="110"/>
      <c r="AJ25" s="130"/>
      <c r="AK25" s="131"/>
      <c r="AL25" s="130"/>
      <c r="AM25" s="132"/>
      <c r="AN25" s="133"/>
      <c r="AO25" s="111"/>
      <c r="AP25" s="111"/>
      <c r="AQ25" s="111"/>
      <c r="AR25" s="110"/>
      <c r="AS25" s="130"/>
      <c r="AT25" s="131"/>
      <c r="AU25" s="130"/>
      <c r="AV25" s="132"/>
      <c r="AW25" s="133"/>
      <c r="AX25" s="111"/>
      <c r="AY25" s="111"/>
      <c r="AZ25" s="111"/>
      <c r="BA25" s="110"/>
      <c r="BB25" s="130"/>
      <c r="BC25" s="131"/>
      <c r="BD25" s="130"/>
      <c r="BE25" s="132"/>
      <c r="BF25" s="133"/>
      <c r="BG25" s="111"/>
      <c r="BH25" s="111"/>
      <c r="BI25" s="111"/>
      <c r="BJ25" s="110"/>
      <c r="BK25" s="130"/>
      <c r="BL25" s="131"/>
      <c r="BM25" s="130"/>
      <c r="BN25" s="132"/>
      <c r="BO25" s="133"/>
      <c r="BP25" s="111"/>
      <c r="BQ25" s="111"/>
      <c r="BR25" s="111"/>
      <c r="BS25" s="110"/>
      <c r="BT25" s="130"/>
      <c r="BU25" s="131"/>
      <c r="BV25" s="130"/>
      <c r="BW25" s="132"/>
      <c r="BX25" s="133"/>
      <c r="BY25" s="111"/>
      <c r="BZ25" s="111"/>
      <c r="CA25" s="111"/>
      <c r="CB25" s="110"/>
      <c r="CC25" s="130"/>
      <c r="CD25" s="131"/>
      <c r="CE25" s="130"/>
      <c r="CF25" s="132"/>
      <c r="CG25" s="133"/>
      <c r="CH25" s="111"/>
      <c r="CI25" s="111"/>
      <c r="CJ25" s="111"/>
      <c r="CK25" s="110"/>
      <c r="CL25" s="130"/>
      <c r="CM25" s="131"/>
      <c r="CN25" s="130"/>
      <c r="CO25" s="132"/>
      <c r="CP25" s="133"/>
      <c r="CQ25" s="111"/>
      <c r="CR25" s="111"/>
      <c r="CS25" s="111"/>
      <c r="CT25" s="110"/>
      <c r="CU25" s="130"/>
      <c r="CV25" s="131"/>
      <c r="CW25" s="134"/>
      <c r="CX25" s="132"/>
      <c r="CY25" s="133"/>
      <c r="CZ25" s="111"/>
      <c r="DA25" s="111"/>
      <c r="DB25" s="111"/>
      <c r="DC25" s="110"/>
      <c r="DD25" s="130"/>
      <c r="DE25" s="131"/>
      <c r="DF25" s="130"/>
      <c r="DG25" s="132"/>
      <c r="DH25" s="133"/>
      <c r="DI25" s="111"/>
      <c r="DJ25" s="111"/>
      <c r="DK25" s="111"/>
      <c r="DL25" s="110"/>
      <c r="DM25" s="130"/>
      <c r="DN25" s="131"/>
      <c r="DO25" s="130"/>
      <c r="DP25" s="132"/>
      <c r="DQ25" s="133"/>
      <c r="DR25" s="111"/>
      <c r="DS25" s="111"/>
      <c r="DT25" s="111"/>
      <c r="DU25" s="110"/>
      <c r="DV25" s="130"/>
      <c r="DW25" s="131"/>
      <c r="DX25" s="130"/>
      <c r="DY25" s="132"/>
      <c r="DZ25" s="133"/>
      <c r="EA25" s="111"/>
      <c r="EB25" s="111"/>
      <c r="EC25" s="111"/>
      <c r="ED25" s="110"/>
      <c r="EE25" s="130"/>
      <c r="EF25" s="131"/>
      <c r="EG25" s="130"/>
      <c r="EH25" s="132"/>
      <c r="EI25" s="133"/>
      <c r="EJ25" s="111"/>
      <c r="EK25" s="111"/>
      <c r="EL25" s="111"/>
      <c r="EM25" s="110"/>
      <c r="EN25" s="130"/>
      <c r="EO25" s="131"/>
      <c r="EP25" s="130"/>
      <c r="EQ25" s="132"/>
      <c r="ER25" s="133"/>
      <c r="ES25" s="111"/>
      <c r="ET25" s="111"/>
      <c r="EU25" s="111"/>
      <c r="EV25" s="110"/>
      <c r="EW25" s="130"/>
      <c r="EX25" s="131"/>
      <c r="EY25" s="130"/>
      <c r="EZ25" s="132"/>
      <c r="FA25" s="133"/>
      <c r="FB25" s="111"/>
      <c r="FC25" s="111"/>
      <c r="FD25" s="111"/>
      <c r="FE25" s="110"/>
      <c r="FF25" s="130"/>
      <c r="FG25" s="131"/>
      <c r="FH25" s="130"/>
      <c r="FI25" s="132"/>
      <c r="FJ25" s="133"/>
      <c r="FK25" s="111"/>
      <c r="FL25" s="111"/>
      <c r="FM25" s="111"/>
      <c r="FN25" s="110"/>
      <c r="FO25" s="130"/>
      <c r="FP25" s="131"/>
      <c r="FQ25" s="130"/>
      <c r="FR25" s="132"/>
      <c r="FS25" s="133"/>
      <c r="FT25" s="111"/>
      <c r="FU25" s="111"/>
      <c r="FV25" s="111"/>
      <c r="FW25" s="110"/>
      <c r="FX25" s="130"/>
      <c r="FY25" s="131"/>
      <c r="FZ25" s="130"/>
      <c r="GA25" s="132"/>
      <c r="GB25" s="133"/>
      <c r="GC25" s="111"/>
      <c r="GD25" s="111"/>
      <c r="GE25" s="111"/>
      <c r="GF25" s="110"/>
      <c r="GG25" s="130"/>
      <c r="GH25" s="131"/>
      <c r="GI25" s="130"/>
      <c r="GJ25" s="132"/>
      <c r="GK25" s="133"/>
      <c r="GL25" s="111"/>
      <c r="GM25" s="111"/>
      <c r="GN25" s="111"/>
      <c r="GO25" s="110"/>
      <c r="GP25" s="130"/>
      <c r="GQ25" s="131"/>
      <c r="GR25" s="130"/>
      <c r="GS25" s="132"/>
      <c r="GT25" s="133"/>
      <c r="GU25" s="135"/>
      <c r="GV25" s="136" t="s">
        <v>13</v>
      </c>
      <c r="GW25" s="100"/>
      <c r="GX25" s="114"/>
      <c r="GY25" s="114"/>
      <c r="GZ25" s="217" t="s">
        <v>1079</v>
      </c>
      <c r="HA25" s="820">
        <v>4176</v>
      </c>
      <c r="HB25" s="116"/>
      <c r="HC25" s="116"/>
    </row>
    <row r="26" spans="2:211" x14ac:dyDescent="0.25">
      <c r="B26" s="116"/>
      <c r="C26" s="124"/>
      <c r="D26" s="41"/>
      <c r="E26" s="42"/>
      <c r="F26" s="43"/>
      <c r="G26" s="44"/>
      <c r="H26" s="45"/>
      <c r="I26" s="46"/>
      <c r="J26" s="125" t="s">
        <v>95</v>
      </c>
      <c r="K26" s="494" t="s">
        <v>30</v>
      </c>
      <c r="L26" s="713" t="s">
        <v>967</v>
      </c>
      <c r="M26" s="105">
        <v>13200</v>
      </c>
      <c r="N26" s="87">
        <v>43391</v>
      </c>
      <c r="O26" s="626" t="s">
        <v>961</v>
      </c>
      <c r="P26" s="106">
        <v>16340</v>
      </c>
      <c r="Q26" s="76">
        <f t="shared" si="0"/>
        <v>3140</v>
      </c>
      <c r="R26" s="99">
        <v>28</v>
      </c>
      <c r="S26" s="99"/>
      <c r="T26" s="99"/>
      <c r="U26" s="45">
        <f t="shared" si="2"/>
        <v>457520</v>
      </c>
      <c r="V26" s="153" t="s">
        <v>849</v>
      </c>
      <c r="W26" s="148">
        <v>43403</v>
      </c>
      <c r="X26" s="154">
        <v>10857.6</v>
      </c>
      <c r="Y26" s="111"/>
      <c r="Z26" s="110"/>
      <c r="AA26" s="130"/>
      <c r="AB26" s="131"/>
      <c r="AC26" s="130"/>
      <c r="AD26" s="132"/>
      <c r="AE26" s="133"/>
      <c r="AF26" s="111"/>
      <c r="AG26" s="111"/>
      <c r="AH26" s="111"/>
      <c r="AI26" s="110"/>
      <c r="AJ26" s="130"/>
      <c r="AK26" s="131"/>
      <c r="AL26" s="130"/>
      <c r="AM26" s="132"/>
      <c r="AN26" s="133"/>
      <c r="AO26" s="111"/>
      <c r="AP26" s="111"/>
      <c r="AQ26" s="111"/>
      <c r="AR26" s="110"/>
      <c r="AS26" s="130"/>
      <c r="AT26" s="131"/>
      <c r="AU26" s="130"/>
      <c r="AV26" s="132"/>
      <c r="AW26" s="133"/>
      <c r="AX26" s="111"/>
      <c r="AY26" s="111"/>
      <c r="AZ26" s="111"/>
      <c r="BA26" s="110"/>
      <c r="BB26" s="130"/>
      <c r="BC26" s="131"/>
      <c r="BD26" s="130"/>
      <c r="BE26" s="132"/>
      <c r="BF26" s="133"/>
      <c r="BG26" s="111"/>
      <c r="BH26" s="111"/>
      <c r="BI26" s="111"/>
      <c r="BJ26" s="110"/>
      <c r="BK26" s="130"/>
      <c r="BL26" s="131"/>
      <c r="BM26" s="130"/>
      <c r="BN26" s="132"/>
      <c r="BO26" s="133"/>
      <c r="BP26" s="111"/>
      <c r="BQ26" s="111"/>
      <c r="BR26" s="111"/>
      <c r="BS26" s="110"/>
      <c r="BT26" s="130"/>
      <c r="BU26" s="131"/>
      <c r="BV26" s="130"/>
      <c r="BW26" s="132"/>
      <c r="BX26" s="133"/>
      <c r="BY26" s="111"/>
      <c r="BZ26" s="111"/>
      <c r="CA26" s="111"/>
      <c r="CB26" s="110"/>
      <c r="CC26" s="130"/>
      <c r="CD26" s="131"/>
      <c r="CE26" s="130"/>
      <c r="CF26" s="132"/>
      <c r="CG26" s="133"/>
      <c r="CH26" s="111"/>
      <c r="CI26" s="111"/>
      <c r="CJ26" s="111"/>
      <c r="CK26" s="110"/>
      <c r="CL26" s="130"/>
      <c r="CM26" s="131"/>
      <c r="CN26" s="130"/>
      <c r="CO26" s="132"/>
      <c r="CP26" s="133"/>
      <c r="CQ26" s="111"/>
      <c r="CR26" s="111"/>
      <c r="CS26" s="111"/>
      <c r="CT26" s="110"/>
      <c r="CU26" s="130"/>
      <c r="CV26" s="131"/>
      <c r="CW26" s="134"/>
      <c r="CX26" s="132"/>
      <c r="CY26" s="133"/>
      <c r="CZ26" s="111"/>
      <c r="DA26" s="111"/>
      <c r="DB26" s="111"/>
      <c r="DC26" s="110"/>
      <c r="DD26" s="130"/>
      <c r="DE26" s="131"/>
      <c r="DF26" s="130"/>
      <c r="DG26" s="132"/>
      <c r="DH26" s="133"/>
      <c r="DI26" s="111"/>
      <c r="DJ26" s="111"/>
      <c r="DK26" s="111"/>
      <c r="DL26" s="110"/>
      <c r="DM26" s="130"/>
      <c r="DN26" s="131"/>
      <c r="DO26" s="130"/>
      <c r="DP26" s="132"/>
      <c r="DQ26" s="133"/>
      <c r="DR26" s="111"/>
      <c r="DS26" s="111"/>
      <c r="DT26" s="111"/>
      <c r="DU26" s="110"/>
      <c r="DV26" s="130"/>
      <c r="DW26" s="131"/>
      <c r="DX26" s="130"/>
      <c r="DY26" s="132"/>
      <c r="DZ26" s="133"/>
      <c r="EA26" s="111"/>
      <c r="EB26" s="111"/>
      <c r="EC26" s="111"/>
      <c r="ED26" s="110"/>
      <c r="EE26" s="130"/>
      <c r="EF26" s="131"/>
      <c r="EG26" s="130"/>
      <c r="EH26" s="132"/>
      <c r="EI26" s="133"/>
      <c r="EJ26" s="111"/>
      <c r="EK26" s="111"/>
      <c r="EL26" s="111"/>
      <c r="EM26" s="110"/>
      <c r="EN26" s="130"/>
      <c r="EO26" s="131"/>
      <c r="EP26" s="130"/>
      <c r="EQ26" s="132"/>
      <c r="ER26" s="133"/>
      <c r="ES26" s="111"/>
      <c r="ET26" s="111"/>
      <c r="EU26" s="111"/>
      <c r="EV26" s="110"/>
      <c r="EW26" s="130"/>
      <c r="EX26" s="131"/>
      <c r="EY26" s="130"/>
      <c r="EZ26" s="132"/>
      <c r="FA26" s="133"/>
      <c r="FB26" s="111"/>
      <c r="FC26" s="111"/>
      <c r="FD26" s="111"/>
      <c r="FE26" s="110"/>
      <c r="FF26" s="130"/>
      <c r="FG26" s="131"/>
      <c r="FH26" s="130"/>
      <c r="FI26" s="132"/>
      <c r="FJ26" s="133"/>
      <c r="FK26" s="111"/>
      <c r="FL26" s="111"/>
      <c r="FM26" s="111"/>
      <c r="FN26" s="110"/>
      <c r="FO26" s="130"/>
      <c r="FP26" s="131"/>
      <c r="FQ26" s="130"/>
      <c r="FR26" s="132"/>
      <c r="FS26" s="133"/>
      <c r="FT26" s="111"/>
      <c r="FU26" s="111"/>
      <c r="FV26" s="111"/>
      <c r="FW26" s="110"/>
      <c r="FX26" s="130"/>
      <c r="FY26" s="131"/>
      <c r="FZ26" s="130"/>
      <c r="GA26" s="132"/>
      <c r="GB26" s="133"/>
      <c r="GC26" s="111"/>
      <c r="GD26" s="111"/>
      <c r="GE26" s="111"/>
      <c r="GF26" s="110"/>
      <c r="GG26" s="130"/>
      <c r="GH26" s="131"/>
      <c r="GI26" s="130"/>
      <c r="GJ26" s="132"/>
      <c r="GK26" s="133"/>
      <c r="GL26" s="111"/>
      <c r="GM26" s="111"/>
      <c r="GN26" s="111"/>
      <c r="GO26" s="110"/>
      <c r="GP26" s="130"/>
      <c r="GQ26" s="131"/>
      <c r="GR26" s="130"/>
      <c r="GS26" s="132"/>
      <c r="GT26" s="133"/>
      <c r="GU26" s="135">
        <v>43403</v>
      </c>
      <c r="GV26" s="136">
        <v>18928</v>
      </c>
      <c r="GW26" s="100" t="s">
        <v>928</v>
      </c>
      <c r="GX26" s="114"/>
      <c r="GY26" s="114"/>
      <c r="GZ26" s="217" t="s">
        <v>1079</v>
      </c>
      <c r="HA26" s="820">
        <v>2320</v>
      </c>
      <c r="HB26" s="116"/>
      <c r="HC26" s="116"/>
    </row>
    <row r="27" spans="2:211" x14ac:dyDescent="0.25">
      <c r="B27" s="116"/>
      <c r="C27" s="124"/>
      <c r="D27" s="41"/>
      <c r="E27" s="42"/>
      <c r="F27" s="43"/>
      <c r="G27" s="44"/>
      <c r="H27" s="45"/>
      <c r="I27" s="46"/>
      <c r="J27" s="125" t="s">
        <v>89</v>
      </c>
      <c r="K27" s="494" t="s">
        <v>39</v>
      </c>
      <c r="L27" s="713" t="s">
        <v>969</v>
      </c>
      <c r="M27" s="105">
        <v>13240</v>
      </c>
      <c r="N27" s="87">
        <v>43392</v>
      </c>
      <c r="O27" s="575" t="s">
        <v>998</v>
      </c>
      <c r="P27" s="106">
        <v>16615</v>
      </c>
      <c r="Q27" s="76">
        <f t="shared" si="0"/>
        <v>3375</v>
      </c>
      <c r="R27" s="99">
        <v>28</v>
      </c>
      <c r="S27" s="99"/>
      <c r="T27" s="99"/>
      <c r="U27" s="45">
        <f t="shared" si="2"/>
        <v>465220</v>
      </c>
      <c r="V27" s="467" t="s">
        <v>849</v>
      </c>
      <c r="W27" s="468">
        <v>43410</v>
      </c>
      <c r="X27" s="469">
        <v>10774.08</v>
      </c>
      <c r="Y27" s="470"/>
      <c r="Z27" s="471"/>
      <c r="AA27" s="472"/>
      <c r="AB27" s="473"/>
      <c r="AC27" s="472"/>
      <c r="AD27" s="474"/>
      <c r="AE27" s="475"/>
      <c r="AF27" s="470"/>
      <c r="AG27" s="470"/>
      <c r="AH27" s="470"/>
      <c r="AI27" s="471"/>
      <c r="AJ27" s="472"/>
      <c r="AK27" s="473"/>
      <c r="AL27" s="472"/>
      <c r="AM27" s="474"/>
      <c r="AN27" s="475"/>
      <c r="AO27" s="470"/>
      <c r="AP27" s="470"/>
      <c r="AQ27" s="470"/>
      <c r="AR27" s="471"/>
      <c r="AS27" s="472"/>
      <c r="AT27" s="473"/>
      <c r="AU27" s="472"/>
      <c r="AV27" s="474"/>
      <c r="AW27" s="475"/>
      <c r="AX27" s="470"/>
      <c r="AY27" s="470"/>
      <c r="AZ27" s="470"/>
      <c r="BA27" s="471"/>
      <c r="BB27" s="472"/>
      <c r="BC27" s="473"/>
      <c r="BD27" s="472"/>
      <c r="BE27" s="474"/>
      <c r="BF27" s="475"/>
      <c r="BG27" s="470"/>
      <c r="BH27" s="470"/>
      <c r="BI27" s="470"/>
      <c r="BJ27" s="471"/>
      <c r="BK27" s="472"/>
      <c r="BL27" s="473"/>
      <c r="BM27" s="472"/>
      <c r="BN27" s="474"/>
      <c r="BO27" s="475"/>
      <c r="BP27" s="470"/>
      <c r="BQ27" s="470"/>
      <c r="BR27" s="470"/>
      <c r="BS27" s="471"/>
      <c r="BT27" s="472"/>
      <c r="BU27" s="473"/>
      <c r="BV27" s="472"/>
      <c r="BW27" s="474"/>
      <c r="BX27" s="475"/>
      <c r="BY27" s="470"/>
      <c r="BZ27" s="470"/>
      <c r="CA27" s="470"/>
      <c r="CB27" s="471"/>
      <c r="CC27" s="472"/>
      <c r="CD27" s="473"/>
      <c r="CE27" s="472"/>
      <c r="CF27" s="474"/>
      <c r="CG27" s="475"/>
      <c r="CH27" s="470"/>
      <c r="CI27" s="470"/>
      <c r="CJ27" s="470"/>
      <c r="CK27" s="471"/>
      <c r="CL27" s="472"/>
      <c r="CM27" s="473"/>
      <c r="CN27" s="472"/>
      <c r="CO27" s="474"/>
      <c r="CP27" s="475"/>
      <c r="CQ27" s="470"/>
      <c r="CR27" s="470"/>
      <c r="CS27" s="470"/>
      <c r="CT27" s="471"/>
      <c r="CU27" s="472"/>
      <c r="CV27" s="473"/>
      <c r="CW27" s="476"/>
      <c r="CX27" s="474"/>
      <c r="CY27" s="475"/>
      <c r="CZ27" s="470"/>
      <c r="DA27" s="470"/>
      <c r="DB27" s="470"/>
      <c r="DC27" s="471"/>
      <c r="DD27" s="472"/>
      <c r="DE27" s="473"/>
      <c r="DF27" s="472"/>
      <c r="DG27" s="474"/>
      <c r="DH27" s="475"/>
      <c r="DI27" s="470"/>
      <c r="DJ27" s="470"/>
      <c r="DK27" s="470"/>
      <c r="DL27" s="471"/>
      <c r="DM27" s="472"/>
      <c r="DN27" s="473"/>
      <c r="DO27" s="472"/>
      <c r="DP27" s="474"/>
      <c r="DQ27" s="475"/>
      <c r="DR27" s="470"/>
      <c r="DS27" s="470"/>
      <c r="DT27" s="470"/>
      <c r="DU27" s="471"/>
      <c r="DV27" s="472"/>
      <c r="DW27" s="473"/>
      <c r="DX27" s="472"/>
      <c r="DY27" s="474"/>
      <c r="DZ27" s="475"/>
      <c r="EA27" s="470"/>
      <c r="EB27" s="470"/>
      <c r="EC27" s="470"/>
      <c r="ED27" s="471"/>
      <c r="EE27" s="472"/>
      <c r="EF27" s="473"/>
      <c r="EG27" s="472"/>
      <c r="EH27" s="474"/>
      <c r="EI27" s="475"/>
      <c r="EJ27" s="470"/>
      <c r="EK27" s="470"/>
      <c r="EL27" s="470"/>
      <c r="EM27" s="471"/>
      <c r="EN27" s="472"/>
      <c r="EO27" s="473"/>
      <c r="EP27" s="472"/>
      <c r="EQ27" s="474"/>
      <c r="ER27" s="475"/>
      <c r="ES27" s="470"/>
      <c r="ET27" s="470"/>
      <c r="EU27" s="470"/>
      <c r="EV27" s="471"/>
      <c r="EW27" s="472"/>
      <c r="EX27" s="473"/>
      <c r="EY27" s="472"/>
      <c r="EZ27" s="474"/>
      <c r="FA27" s="475"/>
      <c r="FB27" s="470"/>
      <c r="FC27" s="470"/>
      <c r="FD27" s="470"/>
      <c r="FE27" s="471"/>
      <c r="FF27" s="472"/>
      <c r="FG27" s="473"/>
      <c r="FH27" s="472"/>
      <c r="FI27" s="474"/>
      <c r="FJ27" s="475"/>
      <c r="FK27" s="470"/>
      <c r="FL27" s="470"/>
      <c r="FM27" s="470"/>
      <c r="FN27" s="471"/>
      <c r="FO27" s="472"/>
      <c r="FP27" s="473"/>
      <c r="FQ27" s="472"/>
      <c r="FR27" s="474"/>
      <c r="FS27" s="475"/>
      <c r="FT27" s="470"/>
      <c r="FU27" s="470"/>
      <c r="FV27" s="470"/>
      <c r="FW27" s="471"/>
      <c r="FX27" s="472"/>
      <c r="FY27" s="473"/>
      <c r="FZ27" s="472"/>
      <c r="GA27" s="474"/>
      <c r="GB27" s="475"/>
      <c r="GC27" s="470"/>
      <c r="GD27" s="470"/>
      <c r="GE27" s="470"/>
      <c r="GF27" s="471"/>
      <c r="GG27" s="472"/>
      <c r="GH27" s="473"/>
      <c r="GI27" s="472"/>
      <c r="GJ27" s="474"/>
      <c r="GK27" s="475"/>
      <c r="GL27" s="470"/>
      <c r="GM27" s="470"/>
      <c r="GN27" s="470"/>
      <c r="GO27" s="471"/>
      <c r="GP27" s="472"/>
      <c r="GQ27" s="473"/>
      <c r="GR27" s="472"/>
      <c r="GS27" s="474"/>
      <c r="GT27" s="475"/>
      <c r="GU27" s="477">
        <v>43410</v>
      </c>
      <c r="GV27" s="136">
        <v>18928</v>
      </c>
      <c r="GW27" s="100" t="s">
        <v>929</v>
      </c>
      <c r="GX27" s="114"/>
      <c r="GY27" s="114"/>
      <c r="GZ27" s="217" t="s">
        <v>1079</v>
      </c>
      <c r="HA27" s="820">
        <v>2320</v>
      </c>
      <c r="HB27" s="116"/>
      <c r="HC27" s="116"/>
    </row>
    <row r="28" spans="2:211" ht="18.75" x14ac:dyDescent="0.3">
      <c r="B28" s="116"/>
      <c r="C28" s="124"/>
      <c r="D28" s="41"/>
      <c r="E28" s="42"/>
      <c r="F28" s="43"/>
      <c r="G28" s="44"/>
      <c r="H28" s="45"/>
      <c r="I28" s="46"/>
      <c r="J28" s="569" t="s">
        <v>270</v>
      </c>
      <c r="K28" s="494" t="s">
        <v>926</v>
      </c>
      <c r="L28" s="713" t="s">
        <v>969</v>
      </c>
      <c r="M28" s="105">
        <v>17000</v>
      </c>
      <c r="N28" s="87">
        <v>43393</v>
      </c>
      <c r="O28" s="727">
        <v>464</v>
      </c>
      <c r="P28" s="106">
        <v>16953.3</v>
      </c>
      <c r="Q28" s="76">
        <f t="shared" si="0"/>
        <v>-46.700000000000728</v>
      </c>
      <c r="R28" s="99">
        <v>36.4</v>
      </c>
      <c r="S28" s="99"/>
      <c r="T28" s="99"/>
      <c r="U28" s="45">
        <f t="shared" si="2"/>
        <v>617100.12</v>
      </c>
      <c r="V28" s="467" t="s">
        <v>849</v>
      </c>
      <c r="W28" s="468">
        <v>43409</v>
      </c>
      <c r="X28" s="469"/>
      <c r="Y28" s="470"/>
      <c r="Z28" s="471"/>
      <c r="AA28" s="472"/>
      <c r="AB28" s="473"/>
      <c r="AC28" s="472"/>
      <c r="AD28" s="474"/>
      <c r="AE28" s="475"/>
      <c r="AF28" s="470"/>
      <c r="AG28" s="470"/>
      <c r="AH28" s="470"/>
      <c r="AI28" s="471"/>
      <c r="AJ28" s="472"/>
      <c r="AK28" s="473"/>
      <c r="AL28" s="472"/>
      <c r="AM28" s="474"/>
      <c r="AN28" s="475"/>
      <c r="AO28" s="470"/>
      <c r="AP28" s="470"/>
      <c r="AQ28" s="470"/>
      <c r="AR28" s="471"/>
      <c r="AS28" s="472"/>
      <c r="AT28" s="473"/>
      <c r="AU28" s="472"/>
      <c r="AV28" s="474"/>
      <c r="AW28" s="475"/>
      <c r="AX28" s="470"/>
      <c r="AY28" s="470"/>
      <c r="AZ28" s="470"/>
      <c r="BA28" s="471"/>
      <c r="BB28" s="472"/>
      <c r="BC28" s="473"/>
      <c r="BD28" s="472"/>
      <c r="BE28" s="474"/>
      <c r="BF28" s="475"/>
      <c r="BG28" s="470"/>
      <c r="BH28" s="470"/>
      <c r="BI28" s="470"/>
      <c r="BJ28" s="471"/>
      <c r="BK28" s="472"/>
      <c r="BL28" s="473"/>
      <c r="BM28" s="472"/>
      <c r="BN28" s="474"/>
      <c r="BO28" s="475"/>
      <c r="BP28" s="470"/>
      <c r="BQ28" s="470"/>
      <c r="BR28" s="470"/>
      <c r="BS28" s="471"/>
      <c r="BT28" s="472"/>
      <c r="BU28" s="473"/>
      <c r="BV28" s="472"/>
      <c r="BW28" s="474"/>
      <c r="BX28" s="475"/>
      <c r="BY28" s="470"/>
      <c r="BZ28" s="470"/>
      <c r="CA28" s="470"/>
      <c r="CB28" s="471"/>
      <c r="CC28" s="472"/>
      <c r="CD28" s="473"/>
      <c r="CE28" s="472"/>
      <c r="CF28" s="474"/>
      <c r="CG28" s="475"/>
      <c r="CH28" s="470"/>
      <c r="CI28" s="470"/>
      <c r="CJ28" s="470"/>
      <c r="CK28" s="471"/>
      <c r="CL28" s="472"/>
      <c r="CM28" s="473"/>
      <c r="CN28" s="472"/>
      <c r="CO28" s="474"/>
      <c r="CP28" s="475"/>
      <c r="CQ28" s="470"/>
      <c r="CR28" s="470"/>
      <c r="CS28" s="470"/>
      <c r="CT28" s="471"/>
      <c r="CU28" s="472"/>
      <c r="CV28" s="473"/>
      <c r="CW28" s="476"/>
      <c r="CX28" s="474"/>
      <c r="CY28" s="475"/>
      <c r="CZ28" s="470"/>
      <c r="DA28" s="470"/>
      <c r="DB28" s="470"/>
      <c r="DC28" s="471"/>
      <c r="DD28" s="472"/>
      <c r="DE28" s="473"/>
      <c r="DF28" s="472"/>
      <c r="DG28" s="474"/>
      <c r="DH28" s="475"/>
      <c r="DI28" s="470"/>
      <c r="DJ28" s="470"/>
      <c r="DK28" s="470"/>
      <c r="DL28" s="471"/>
      <c r="DM28" s="472"/>
      <c r="DN28" s="473"/>
      <c r="DO28" s="472"/>
      <c r="DP28" s="474"/>
      <c r="DQ28" s="475"/>
      <c r="DR28" s="470"/>
      <c r="DS28" s="470"/>
      <c r="DT28" s="470"/>
      <c r="DU28" s="471"/>
      <c r="DV28" s="472"/>
      <c r="DW28" s="473"/>
      <c r="DX28" s="472"/>
      <c r="DY28" s="474"/>
      <c r="DZ28" s="475"/>
      <c r="EA28" s="470"/>
      <c r="EB28" s="470"/>
      <c r="EC28" s="470"/>
      <c r="ED28" s="471"/>
      <c r="EE28" s="472"/>
      <c r="EF28" s="473"/>
      <c r="EG28" s="472"/>
      <c r="EH28" s="474"/>
      <c r="EI28" s="475"/>
      <c r="EJ28" s="470"/>
      <c r="EK28" s="470"/>
      <c r="EL28" s="470"/>
      <c r="EM28" s="471"/>
      <c r="EN28" s="472"/>
      <c r="EO28" s="473"/>
      <c r="EP28" s="472"/>
      <c r="EQ28" s="474"/>
      <c r="ER28" s="475"/>
      <c r="ES28" s="470"/>
      <c r="ET28" s="470"/>
      <c r="EU28" s="470"/>
      <c r="EV28" s="471"/>
      <c r="EW28" s="472"/>
      <c r="EX28" s="473"/>
      <c r="EY28" s="472"/>
      <c r="EZ28" s="474"/>
      <c r="FA28" s="475"/>
      <c r="FB28" s="470"/>
      <c r="FC28" s="470"/>
      <c r="FD28" s="470"/>
      <c r="FE28" s="471"/>
      <c r="FF28" s="472"/>
      <c r="FG28" s="473"/>
      <c r="FH28" s="472"/>
      <c r="FI28" s="474"/>
      <c r="FJ28" s="475"/>
      <c r="FK28" s="470"/>
      <c r="FL28" s="470"/>
      <c r="FM28" s="470"/>
      <c r="FN28" s="471"/>
      <c r="FO28" s="472"/>
      <c r="FP28" s="473"/>
      <c r="FQ28" s="472"/>
      <c r="FR28" s="474"/>
      <c r="FS28" s="475"/>
      <c r="FT28" s="470"/>
      <c r="FU28" s="470"/>
      <c r="FV28" s="470"/>
      <c r="FW28" s="471"/>
      <c r="FX28" s="472"/>
      <c r="FY28" s="473"/>
      <c r="FZ28" s="472"/>
      <c r="GA28" s="474"/>
      <c r="GB28" s="475"/>
      <c r="GC28" s="470"/>
      <c r="GD28" s="470"/>
      <c r="GE28" s="470"/>
      <c r="GF28" s="471"/>
      <c r="GG28" s="472"/>
      <c r="GH28" s="473"/>
      <c r="GI28" s="472"/>
      <c r="GJ28" s="474"/>
      <c r="GK28" s="475"/>
      <c r="GL28" s="470"/>
      <c r="GM28" s="470"/>
      <c r="GN28" s="470"/>
      <c r="GO28" s="471"/>
      <c r="GP28" s="472"/>
      <c r="GQ28" s="473"/>
      <c r="GR28" s="472"/>
      <c r="GS28" s="474"/>
      <c r="GT28" s="475"/>
      <c r="GU28" s="477"/>
      <c r="GV28" s="136"/>
      <c r="GW28" s="100"/>
      <c r="GX28" s="114"/>
      <c r="GY28" s="114"/>
      <c r="GZ28" s="521" t="s">
        <v>1079</v>
      </c>
      <c r="HA28" s="820">
        <v>4176</v>
      </c>
      <c r="HB28" s="116"/>
      <c r="HC28" s="116"/>
    </row>
    <row r="29" spans="2:211" x14ac:dyDescent="0.25">
      <c r="B29" s="116"/>
      <c r="C29" s="124"/>
      <c r="D29" s="41"/>
      <c r="E29" s="42"/>
      <c r="F29" s="43"/>
      <c r="G29" s="44"/>
      <c r="H29" s="45"/>
      <c r="I29" s="46"/>
      <c r="J29" s="104" t="s">
        <v>28</v>
      </c>
      <c r="K29" s="494" t="s">
        <v>877</v>
      </c>
      <c r="L29" s="713" t="s">
        <v>970</v>
      </c>
      <c r="M29" s="105">
        <v>18300</v>
      </c>
      <c r="N29" s="87">
        <v>43394</v>
      </c>
      <c r="O29" s="575" t="s">
        <v>999</v>
      </c>
      <c r="P29" s="106">
        <v>22720</v>
      </c>
      <c r="Q29" s="76">
        <f t="shared" si="0"/>
        <v>4420</v>
      </c>
      <c r="R29" s="99">
        <v>27.5</v>
      </c>
      <c r="S29" s="821"/>
      <c r="T29" s="822"/>
      <c r="U29" s="45">
        <f t="shared" si="2"/>
        <v>624800</v>
      </c>
      <c r="V29" s="539" t="s">
        <v>849</v>
      </c>
      <c r="W29" s="468">
        <v>43410</v>
      </c>
      <c r="X29" s="469">
        <v>15868.8</v>
      </c>
      <c r="Y29" s="470"/>
      <c r="Z29" s="471"/>
      <c r="AA29" s="472"/>
      <c r="AB29" s="473"/>
      <c r="AC29" s="472"/>
      <c r="AD29" s="474"/>
      <c r="AE29" s="475"/>
      <c r="AF29" s="470"/>
      <c r="AG29" s="470"/>
      <c r="AH29" s="470"/>
      <c r="AI29" s="471"/>
      <c r="AJ29" s="472"/>
      <c r="AK29" s="473"/>
      <c r="AL29" s="472"/>
      <c r="AM29" s="474"/>
      <c r="AN29" s="475"/>
      <c r="AO29" s="470"/>
      <c r="AP29" s="470"/>
      <c r="AQ29" s="470"/>
      <c r="AR29" s="471"/>
      <c r="AS29" s="472"/>
      <c r="AT29" s="473"/>
      <c r="AU29" s="472"/>
      <c r="AV29" s="474"/>
      <c r="AW29" s="475"/>
      <c r="AX29" s="470"/>
      <c r="AY29" s="470"/>
      <c r="AZ29" s="470"/>
      <c r="BA29" s="471"/>
      <c r="BB29" s="472"/>
      <c r="BC29" s="473"/>
      <c r="BD29" s="472"/>
      <c r="BE29" s="474"/>
      <c r="BF29" s="475"/>
      <c r="BG29" s="470"/>
      <c r="BH29" s="470"/>
      <c r="BI29" s="470"/>
      <c r="BJ29" s="471"/>
      <c r="BK29" s="472"/>
      <c r="BL29" s="473"/>
      <c r="BM29" s="472"/>
      <c r="BN29" s="474"/>
      <c r="BO29" s="475"/>
      <c r="BP29" s="470"/>
      <c r="BQ29" s="470"/>
      <c r="BR29" s="470"/>
      <c r="BS29" s="471"/>
      <c r="BT29" s="472"/>
      <c r="BU29" s="473"/>
      <c r="BV29" s="472"/>
      <c r="BW29" s="474"/>
      <c r="BX29" s="475"/>
      <c r="BY29" s="470"/>
      <c r="BZ29" s="470"/>
      <c r="CA29" s="470"/>
      <c r="CB29" s="471"/>
      <c r="CC29" s="472"/>
      <c r="CD29" s="473"/>
      <c r="CE29" s="472"/>
      <c r="CF29" s="474"/>
      <c r="CG29" s="475"/>
      <c r="CH29" s="470"/>
      <c r="CI29" s="470"/>
      <c r="CJ29" s="470"/>
      <c r="CK29" s="471"/>
      <c r="CL29" s="472"/>
      <c r="CM29" s="473"/>
      <c r="CN29" s="472"/>
      <c r="CO29" s="474"/>
      <c r="CP29" s="475"/>
      <c r="CQ29" s="470"/>
      <c r="CR29" s="470"/>
      <c r="CS29" s="470"/>
      <c r="CT29" s="471"/>
      <c r="CU29" s="472"/>
      <c r="CV29" s="473"/>
      <c r="CW29" s="476"/>
      <c r="CX29" s="474"/>
      <c r="CY29" s="475"/>
      <c r="CZ29" s="470"/>
      <c r="DA29" s="470"/>
      <c r="DB29" s="470"/>
      <c r="DC29" s="471"/>
      <c r="DD29" s="472"/>
      <c r="DE29" s="473"/>
      <c r="DF29" s="472"/>
      <c r="DG29" s="474"/>
      <c r="DH29" s="475"/>
      <c r="DI29" s="470"/>
      <c r="DJ29" s="470"/>
      <c r="DK29" s="470"/>
      <c r="DL29" s="471"/>
      <c r="DM29" s="472"/>
      <c r="DN29" s="473"/>
      <c r="DO29" s="472"/>
      <c r="DP29" s="474"/>
      <c r="DQ29" s="475"/>
      <c r="DR29" s="470"/>
      <c r="DS29" s="470"/>
      <c r="DT29" s="470"/>
      <c r="DU29" s="471"/>
      <c r="DV29" s="472"/>
      <c r="DW29" s="473"/>
      <c r="DX29" s="472"/>
      <c r="DY29" s="474"/>
      <c r="DZ29" s="475"/>
      <c r="EA29" s="470"/>
      <c r="EB29" s="470"/>
      <c r="EC29" s="470"/>
      <c r="ED29" s="471"/>
      <c r="EE29" s="472"/>
      <c r="EF29" s="473"/>
      <c r="EG29" s="472"/>
      <c r="EH29" s="474"/>
      <c r="EI29" s="475"/>
      <c r="EJ29" s="470"/>
      <c r="EK29" s="470"/>
      <c r="EL29" s="470"/>
      <c r="EM29" s="471"/>
      <c r="EN29" s="472"/>
      <c r="EO29" s="473"/>
      <c r="EP29" s="472"/>
      <c r="EQ29" s="474"/>
      <c r="ER29" s="475"/>
      <c r="ES29" s="470"/>
      <c r="ET29" s="470"/>
      <c r="EU29" s="470"/>
      <c r="EV29" s="471"/>
      <c r="EW29" s="472"/>
      <c r="EX29" s="473"/>
      <c r="EY29" s="472"/>
      <c r="EZ29" s="474"/>
      <c r="FA29" s="475"/>
      <c r="FB29" s="470"/>
      <c r="FC29" s="470"/>
      <c r="FD29" s="470"/>
      <c r="FE29" s="471"/>
      <c r="FF29" s="472"/>
      <c r="FG29" s="473"/>
      <c r="FH29" s="472"/>
      <c r="FI29" s="474"/>
      <c r="FJ29" s="475"/>
      <c r="FK29" s="470"/>
      <c r="FL29" s="470"/>
      <c r="FM29" s="470"/>
      <c r="FN29" s="471"/>
      <c r="FO29" s="472"/>
      <c r="FP29" s="473"/>
      <c r="FQ29" s="472"/>
      <c r="FR29" s="474"/>
      <c r="FS29" s="475"/>
      <c r="FT29" s="470"/>
      <c r="FU29" s="470"/>
      <c r="FV29" s="470"/>
      <c r="FW29" s="471"/>
      <c r="FX29" s="472"/>
      <c r="FY29" s="473"/>
      <c r="FZ29" s="472"/>
      <c r="GA29" s="474"/>
      <c r="GB29" s="475"/>
      <c r="GC29" s="470"/>
      <c r="GD29" s="470"/>
      <c r="GE29" s="470"/>
      <c r="GF29" s="471"/>
      <c r="GG29" s="472"/>
      <c r="GH29" s="473"/>
      <c r="GI29" s="472"/>
      <c r="GJ29" s="474"/>
      <c r="GK29" s="475"/>
      <c r="GL29" s="470"/>
      <c r="GM29" s="470"/>
      <c r="GN29" s="470"/>
      <c r="GO29" s="471"/>
      <c r="GP29" s="472"/>
      <c r="GQ29" s="473"/>
      <c r="GR29" s="472"/>
      <c r="GS29" s="474"/>
      <c r="GT29" s="475"/>
      <c r="GU29" s="477">
        <v>43410</v>
      </c>
      <c r="GV29" s="136"/>
      <c r="GW29" s="122"/>
      <c r="GX29" s="114"/>
      <c r="GY29" s="114"/>
      <c r="GZ29" s="521" t="s">
        <v>1079</v>
      </c>
      <c r="HA29" s="820">
        <v>3944</v>
      </c>
      <c r="HB29" s="116"/>
      <c r="HC29" s="116"/>
    </row>
    <row r="30" spans="2:211" ht="30" x14ac:dyDescent="0.25">
      <c r="B30" s="116"/>
      <c r="C30" s="124"/>
      <c r="D30" s="41"/>
      <c r="E30" s="42"/>
      <c r="F30" s="43"/>
      <c r="G30" s="44"/>
      <c r="H30" s="45"/>
      <c r="I30" s="46"/>
      <c r="J30" s="155" t="s">
        <v>61</v>
      </c>
      <c r="K30" s="494" t="s">
        <v>972</v>
      </c>
      <c r="L30" s="713" t="s">
        <v>971</v>
      </c>
      <c r="M30" s="105">
        <v>18390</v>
      </c>
      <c r="N30" s="87">
        <v>43395</v>
      </c>
      <c r="O30" s="466" t="s">
        <v>1000</v>
      </c>
      <c r="P30" s="106">
        <f>22900-120</f>
        <v>22780</v>
      </c>
      <c r="Q30" s="76">
        <f t="shared" si="0"/>
        <v>4390</v>
      </c>
      <c r="R30" s="99">
        <v>27.5</v>
      </c>
      <c r="S30" s="733"/>
      <c r="T30" s="734"/>
      <c r="U30" s="45">
        <f t="shared" si="2"/>
        <v>626450</v>
      </c>
      <c r="V30" s="729" t="s">
        <v>849</v>
      </c>
      <c r="W30" s="468">
        <v>43411</v>
      </c>
      <c r="X30" s="469">
        <v>15868</v>
      </c>
      <c r="Y30" s="470"/>
      <c r="Z30" s="471"/>
      <c r="AA30" s="472"/>
      <c r="AB30" s="473"/>
      <c r="AC30" s="472"/>
      <c r="AD30" s="474"/>
      <c r="AE30" s="475"/>
      <c r="AF30" s="470"/>
      <c r="AG30" s="470"/>
      <c r="AH30" s="470"/>
      <c r="AI30" s="471"/>
      <c r="AJ30" s="472"/>
      <c r="AK30" s="473"/>
      <c r="AL30" s="472"/>
      <c r="AM30" s="474"/>
      <c r="AN30" s="475"/>
      <c r="AO30" s="470"/>
      <c r="AP30" s="470"/>
      <c r="AQ30" s="470"/>
      <c r="AR30" s="471"/>
      <c r="AS30" s="472"/>
      <c r="AT30" s="473"/>
      <c r="AU30" s="472"/>
      <c r="AV30" s="474"/>
      <c r="AW30" s="475"/>
      <c r="AX30" s="470"/>
      <c r="AY30" s="470"/>
      <c r="AZ30" s="470"/>
      <c r="BA30" s="471"/>
      <c r="BB30" s="472"/>
      <c r="BC30" s="473"/>
      <c r="BD30" s="472"/>
      <c r="BE30" s="474"/>
      <c r="BF30" s="475"/>
      <c r="BG30" s="470"/>
      <c r="BH30" s="470"/>
      <c r="BI30" s="470"/>
      <c r="BJ30" s="471"/>
      <c r="BK30" s="472"/>
      <c r="BL30" s="473"/>
      <c r="BM30" s="472"/>
      <c r="BN30" s="474"/>
      <c r="BO30" s="475"/>
      <c r="BP30" s="470"/>
      <c r="BQ30" s="470"/>
      <c r="BR30" s="470"/>
      <c r="BS30" s="471"/>
      <c r="BT30" s="472"/>
      <c r="BU30" s="473"/>
      <c r="BV30" s="472"/>
      <c r="BW30" s="474"/>
      <c r="BX30" s="475"/>
      <c r="BY30" s="470"/>
      <c r="BZ30" s="470"/>
      <c r="CA30" s="470"/>
      <c r="CB30" s="471"/>
      <c r="CC30" s="472"/>
      <c r="CD30" s="473"/>
      <c r="CE30" s="472"/>
      <c r="CF30" s="474"/>
      <c r="CG30" s="475"/>
      <c r="CH30" s="470"/>
      <c r="CI30" s="470"/>
      <c r="CJ30" s="470"/>
      <c r="CK30" s="471"/>
      <c r="CL30" s="472"/>
      <c r="CM30" s="473"/>
      <c r="CN30" s="472"/>
      <c r="CO30" s="474"/>
      <c r="CP30" s="475"/>
      <c r="CQ30" s="470"/>
      <c r="CR30" s="470"/>
      <c r="CS30" s="470"/>
      <c r="CT30" s="471"/>
      <c r="CU30" s="472"/>
      <c r="CV30" s="473"/>
      <c r="CW30" s="476"/>
      <c r="CX30" s="474"/>
      <c r="CY30" s="475"/>
      <c r="CZ30" s="470"/>
      <c r="DA30" s="470"/>
      <c r="DB30" s="470"/>
      <c r="DC30" s="471"/>
      <c r="DD30" s="472"/>
      <c r="DE30" s="473"/>
      <c r="DF30" s="472"/>
      <c r="DG30" s="474"/>
      <c r="DH30" s="475"/>
      <c r="DI30" s="470"/>
      <c r="DJ30" s="470"/>
      <c r="DK30" s="470"/>
      <c r="DL30" s="471"/>
      <c r="DM30" s="472"/>
      <c r="DN30" s="473"/>
      <c r="DO30" s="472"/>
      <c r="DP30" s="474"/>
      <c r="DQ30" s="475"/>
      <c r="DR30" s="470"/>
      <c r="DS30" s="470"/>
      <c r="DT30" s="470"/>
      <c r="DU30" s="471"/>
      <c r="DV30" s="472"/>
      <c r="DW30" s="473"/>
      <c r="DX30" s="472"/>
      <c r="DY30" s="474"/>
      <c r="DZ30" s="475"/>
      <c r="EA30" s="470"/>
      <c r="EB30" s="470"/>
      <c r="EC30" s="470"/>
      <c r="ED30" s="471"/>
      <c r="EE30" s="472"/>
      <c r="EF30" s="473"/>
      <c r="EG30" s="472"/>
      <c r="EH30" s="474"/>
      <c r="EI30" s="475"/>
      <c r="EJ30" s="470"/>
      <c r="EK30" s="470"/>
      <c r="EL30" s="470"/>
      <c r="EM30" s="471"/>
      <c r="EN30" s="472"/>
      <c r="EO30" s="473"/>
      <c r="EP30" s="472"/>
      <c r="EQ30" s="474"/>
      <c r="ER30" s="475"/>
      <c r="ES30" s="470"/>
      <c r="ET30" s="470"/>
      <c r="EU30" s="470"/>
      <c r="EV30" s="471"/>
      <c r="EW30" s="472"/>
      <c r="EX30" s="473"/>
      <c r="EY30" s="472"/>
      <c r="EZ30" s="474"/>
      <c r="FA30" s="475"/>
      <c r="FB30" s="470"/>
      <c r="FC30" s="470"/>
      <c r="FD30" s="470"/>
      <c r="FE30" s="471"/>
      <c r="FF30" s="472"/>
      <c r="FG30" s="473"/>
      <c r="FH30" s="472"/>
      <c r="FI30" s="474"/>
      <c r="FJ30" s="475"/>
      <c r="FK30" s="470"/>
      <c r="FL30" s="470"/>
      <c r="FM30" s="470"/>
      <c r="FN30" s="471"/>
      <c r="FO30" s="472"/>
      <c r="FP30" s="473"/>
      <c r="FQ30" s="472"/>
      <c r="FR30" s="474"/>
      <c r="FS30" s="475"/>
      <c r="FT30" s="470"/>
      <c r="FU30" s="470"/>
      <c r="FV30" s="470"/>
      <c r="FW30" s="471"/>
      <c r="FX30" s="472"/>
      <c r="FY30" s="473"/>
      <c r="FZ30" s="472"/>
      <c r="GA30" s="474"/>
      <c r="GB30" s="475"/>
      <c r="GC30" s="470"/>
      <c r="GD30" s="470"/>
      <c r="GE30" s="470"/>
      <c r="GF30" s="471"/>
      <c r="GG30" s="472"/>
      <c r="GH30" s="473"/>
      <c r="GI30" s="472"/>
      <c r="GJ30" s="474"/>
      <c r="GK30" s="475"/>
      <c r="GL30" s="470"/>
      <c r="GM30" s="470"/>
      <c r="GN30" s="470"/>
      <c r="GO30" s="471"/>
      <c r="GP30" s="472"/>
      <c r="GQ30" s="473"/>
      <c r="GR30" s="472"/>
      <c r="GS30" s="474"/>
      <c r="GT30" s="475"/>
      <c r="GU30" s="477">
        <v>43411</v>
      </c>
      <c r="GV30" s="136"/>
      <c r="GW30" s="122"/>
      <c r="GX30" s="114"/>
      <c r="GY30" s="114"/>
      <c r="GZ30" s="521" t="s">
        <v>1079</v>
      </c>
      <c r="HA30" s="820">
        <v>3944</v>
      </c>
      <c r="HB30" s="116"/>
      <c r="HC30" s="116"/>
    </row>
    <row r="31" spans="2:211" x14ac:dyDescent="0.25">
      <c r="B31" s="116"/>
      <c r="C31" s="124"/>
      <c r="D31" s="41"/>
      <c r="E31" s="42"/>
      <c r="F31" s="43"/>
      <c r="G31" s="44"/>
      <c r="H31" s="45"/>
      <c r="I31" s="46"/>
      <c r="J31" s="155" t="s">
        <v>28</v>
      </c>
      <c r="K31" s="494" t="s">
        <v>877</v>
      </c>
      <c r="L31" s="713" t="s">
        <v>973</v>
      </c>
      <c r="M31" s="105">
        <v>18990</v>
      </c>
      <c r="N31" s="87">
        <v>43396</v>
      </c>
      <c r="O31" s="466" t="s">
        <v>1014</v>
      </c>
      <c r="P31" s="106">
        <v>23420</v>
      </c>
      <c r="Q31" s="76">
        <f t="shared" si="0"/>
        <v>4430</v>
      </c>
      <c r="R31" s="99">
        <v>27.5</v>
      </c>
      <c r="S31" s="733"/>
      <c r="T31" s="734"/>
      <c r="U31" s="45">
        <f t="shared" si="2"/>
        <v>644050</v>
      </c>
      <c r="V31" s="729" t="s">
        <v>849</v>
      </c>
      <c r="W31" s="468">
        <v>43412</v>
      </c>
      <c r="X31" s="469">
        <v>15868.8</v>
      </c>
      <c r="Y31" s="470"/>
      <c r="Z31" s="471"/>
      <c r="AA31" s="472"/>
      <c r="AB31" s="473"/>
      <c r="AC31" s="472"/>
      <c r="AD31" s="474"/>
      <c r="AE31" s="475"/>
      <c r="AF31" s="470"/>
      <c r="AG31" s="470"/>
      <c r="AH31" s="470"/>
      <c r="AI31" s="471"/>
      <c r="AJ31" s="472"/>
      <c r="AK31" s="473"/>
      <c r="AL31" s="472"/>
      <c r="AM31" s="474"/>
      <c r="AN31" s="475"/>
      <c r="AO31" s="470"/>
      <c r="AP31" s="470"/>
      <c r="AQ31" s="470"/>
      <c r="AR31" s="471"/>
      <c r="AS31" s="472"/>
      <c r="AT31" s="473"/>
      <c r="AU31" s="472"/>
      <c r="AV31" s="474"/>
      <c r="AW31" s="475"/>
      <c r="AX31" s="470"/>
      <c r="AY31" s="470"/>
      <c r="AZ31" s="470"/>
      <c r="BA31" s="471"/>
      <c r="BB31" s="472"/>
      <c r="BC31" s="473"/>
      <c r="BD31" s="472"/>
      <c r="BE31" s="474"/>
      <c r="BF31" s="475"/>
      <c r="BG31" s="470"/>
      <c r="BH31" s="470"/>
      <c r="BI31" s="470"/>
      <c r="BJ31" s="471"/>
      <c r="BK31" s="472"/>
      <c r="BL31" s="473"/>
      <c r="BM31" s="472"/>
      <c r="BN31" s="474"/>
      <c r="BO31" s="475"/>
      <c r="BP31" s="470"/>
      <c r="BQ31" s="470"/>
      <c r="BR31" s="470"/>
      <c r="BS31" s="471"/>
      <c r="BT31" s="472"/>
      <c r="BU31" s="473"/>
      <c r="BV31" s="472"/>
      <c r="BW31" s="474"/>
      <c r="BX31" s="475"/>
      <c r="BY31" s="470"/>
      <c r="BZ31" s="470"/>
      <c r="CA31" s="470"/>
      <c r="CB31" s="471"/>
      <c r="CC31" s="472"/>
      <c r="CD31" s="473"/>
      <c r="CE31" s="472"/>
      <c r="CF31" s="474"/>
      <c r="CG31" s="475"/>
      <c r="CH31" s="470"/>
      <c r="CI31" s="470"/>
      <c r="CJ31" s="470"/>
      <c r="CK31" s="471"/>
      <c r="CL31" s="472"/>
      <c r="CM31" s="473"/>
      <c r="CN31" s="472"/>
      <c r="CO31" s="474"/>
      <c r="CP31" s="475"/>
      <c r="CQ31" s="470"/>
      <c r="CR31" s="470"/>
      <c r="CS31" s="470"/>
      <c r="CT31" s="471"/>
      <c r="CU31" s="472"/>
      <c r="CV31" s="473"/>
      <c r="CW31" s="476"/>
      <c r="CX31" s="474"/>
      <c r="CY31" s="475"/>
      <c r="CZ31" s="470"/>
      <c r="DA31" s="470"/>
      <c r="DB31" s="470"/>
      <c r="DC31" s="471"/>
      <c r="DD31" s="472"/>
      <c r="DE31" s="473"/>
      <c r="DF31" s="472"/>
      <c r="DG31" s="474"/>
      <c r="DH31" s="475"/>
      <c r="DI31" s="470"/>
      <c r="DJ31" s="470"/>
      <c r="DK31" s="470"/>
      <c r="DL31" s="471"/>
      <c r="DM31" s="472"/>
      <c r="DN31" s="473"/>
      <c r="DO31" s="472"/>
      <c r="DP31" s="474"/>
      <c r="DQ31" s="475"/>
      <c r="DR31" s="470"/>
      <c r="DS31" s="470"/>
      <c r="DT31" s="470"/>
      <c r="DU31" s="471"/>
      <c r="DV31" s="472"/>
      <c r="DW31" s="473"/>
      <c r="DX31" s="472"/>
      <c r="DY31" s="474"/>
      <c r="DZ31" s="475"/>
      <c r="EA31" s="470"/>
      <c r="EB31" s="470"/>
      <c r="EC31" s="470"/>
      <c r="ED31" s="471"/>
      <c r="EE31" s="472"/>
      <c r="EF31" s="473"/>
      <c r="EG31" s="472"/>
      <c r="EH31" s="474"/>
      <c r="EI31" s="475"/>
      <c r="EJ31" s="470"/>
      <c r="EK31" s="470"/>
      <c r="EL31" s="470"/>
      <c r="EM31" s="471"/>
      <c r="EN31" s="472"/>
      <c r="EO31" s="473"/>
      <c r="EP31" s="472"/>
      <c r="EQ31" s="474"/>
      <c r="ER31" s="475"/>
      <c r="ES31" s="470"/>
      <c r="ET31" s="470"/>
      <c r="EU31" s="470"/>
      <c r="EV31" s="471"/>
      <c r="EW31" s="472"/>
      <c r="EX31" s="473"/>
      <c r="EY31" s="472"/>
      <c r="EZ31" s="474"/>
      <c r="FA31" s="475"/>
      <c r="FB31" s="470"/>
      <c r="FC31" s="470"/>
      <c r="FD31" s="470"/>
      <c r="FE31" s="471"/>
      <c r="FF31" s="472"/>
      <c r="FG31" s="473"/>
      <c r="FH31" s="472"/>
      <c r="FI31" s="474"/>
      <c r="FJ31" s="475"/>
      <c r="FK31" s="470"/>
      <c r="FL31" s="470"/>
      <c r="FM31" s="470"/>
      <c r="FN31" s="471"/>
      <c r="FO31" s="472"/>
      <c r="FP31" s="473"/>
      <c r="FQ31" s="472"/>
      <c r="FR31" s="474"/>
      <c r="FS31" s="475"/>
      <c r="FT31" s="470"/>
      <c r="FU31" s="470"/>
      <c r="FV31" s="470"/>
      <c r="FW31" s="471"/>
      <c r="FX31" s="472"/>
      <c r="FY31" s="473"/>
      <c r="FZ31" s="472"/>
      <c r="GA31" s="474"/>
      <c r="GB31" s="475"/>
      <c r="GC31" s="470"/>
      <c r="GD31" s="470"/>
      <c r="GE31" s="470"/>
      <c r="GF31" s="471"/>
      <c r="GG31" s="472"/>
      <c r="GH31" s="473"/>
      <c r="GI31" s="472"/>
      <c r="GJ31" s="474"/>
      <c r="GK31" s="475"/>
      <c r="GL31" s="470"/>
      <c r="GM31" s="470"/>
      <c r="GN31" s="470"/>
      <c r="GO31" s="471"/>
      <c r="GP31" s="472"/>
      <c r="GQ31" s="473"/>
      <c r="GR31" s="472"/>
      <c r="GS31" s="474"/>
      <c r="GT31" s="475"/>
      <c r="GU31" s="477">
        <v>43412</v>
      </c>
      <c r="GV31" s="136"/>
      <c r="GW31" s="100"/>
      <c r="GX31" s="114"/>
      <c r="GY31" s="114"/>
      <c r="GZ31" s="521" t="s">
        <v>1079</v>
      </c>
      <c r="HA31" s="820">
        <v>3944</v>
      </c>
      <c r="HB31" s="116"/>
      <c r="HC31" s="116"/>
    </row>
    <row r="32" spans="2:211" x14ac:dyDescent="0.25">
      <c r="B32" s="116"/>
      <c r="C32" s="124"/>
      <c r="D32" s="41"/>
      <c r="E32" s="42"/>
      <c r="F32" s="43"/>
      <c r="G32" s="44"/>
      <c r="H32" s="45"/>
      <c r="I32" s="46"/>
      <c r="J32" s="155" t="s">
        <v>1024</v>
      </c>
      <c r="K32" s="494" t="s">
        <v>877</v>
      </c>
      <c r="L32" s="713" t="s">
        <v>974</v>
      </c>
      <c r="M32" s="105">
        <v>18960</v>
      </c>
      <c r="N32" s="87">
        <v>43397</v>
      </c>
      <c r="O32" s="575" t="s">
        <v>1016</v>
      </c>
      <c r="P32" s="106">
        <v>23550</v>
      </c>
      <c r="Q32" s="76">
        <f t="shared" si="0"/>
        <v>4590</v>
      </c>
      <c r="R32" s="99">
        <v>27.5</v>
      </c>
      <c r="S32" s="99"/>
      <c r="T32" s="99"/>
      <c r="U32" s="45">
        <f t="shared" si="2"/>
        <v>647625</v>
      </c>
      <c r="V32" s="729" t="s">
        <v>849</v>
      </c>
      <c r="W32" s="468">
        <v>43413</v>
      </c>
      <c r="X32" s="469">
        <v>15868</v>
      </c>
      <c r="Y32" s="470"/>
      <c r="Z32" s="471"/>
      <c r="AA32" s="472"/>
      <c r="AB32" s="473"/>
      <c r="AC32" s="472"/>
      <c r="AD32" s="474"/>
      <c r="AE32" s="475"/>
      <c r="AF32" s="470"/>
      <c r="AG32" s="470"/>
      <c r="AH32" s="470"/>
      <c r="AI32" s="471"/>
      <c r="AJ32" s="472"/>
      <c r="AK32" s="473"/>
      <c r="AL32" s="472"/>
      <c r="AM32" s="474"/>
      <c r="AN32" s="475"/>
      <c r="AO32" s="470"/>
      <c r="AP32" s="470"/>
      <c r="AQ32" s="470"/>
      <c r="AR32" s="471"/>
      <c r="AS32" s="472"/>
      <c r="AT32" s="473"/>
      <c r="AU32" s="472"/>
      <c r="AV32" s="474"/>
      <c r="AW32" s="475"/>
      <c r="AX32" s="470"/>
      <c r="AY32" s="470"/>
      <c r="AZ32" s="470"/>
      <c r="BA32" s="471"/>
      <c r="BB32" s="472"/>
      <c r="BC32" s="473"/>
      <c r="BD32" s="472"/>
      <c r="BE32" s="474"/>
      <c r="BF32" s="475"/>
      <c r="BG32" s="470"/>
      <c r="BH32" s="470"/>
      <c r="BI32" s="470"/>
      <c r="BJ32" s="471"/>
      <c r="BK32" s="472"/>
      <c r="BL32" s="473"/>
      <c r="BM32" s="472"/>
      <c r="BN32" s="474"/>
      <c r="BO32" s="475"/>
      <c r="BP32" s="470"/>
      <c r="BQ32" s="470"/>
      <c r="BR32" s="470"/>
      <c r="BS32" s="471"/>
      <c r="BT32" s="472"/>
      <c r="BU32" s="473"/>
      <c r="BV32" s="472"/>
      <c r="BW32" s="474"/>
      <c r="BX32" s="475"/>
      <c r="BY32" s="470"/>
      <c r="BZ32" s="470"/>
      <c r="CA32" s="470"/>
      <c r="CB32" s="471"/>
      <c r="CC32" s="472"/>
      <c r="CD32" s="473"/>
      <c r="CE32" s="472"/>
      <c r="CF32" s="474"/>
      <c r="CG32" s="475"/>
      <c r="CH32" s="470"/>
      <c r="CI32" s="470"/>
      <c r="CJ32" s="470"/>
      <c r="CK32" s="471"/>
      <c r="CL32" s="472"/>
      <c r="CM32" s="473"/>
      <c r="CN32" s="472"/>
      <c r="CO32" s="474"/>
      <c r="CP32" s="475"/>
      <c r="CQ32" s="470"/>
      <c r="CR32" s="470"/>
      <c r="CS32" s="470"/>
      <c r="CT32" s="471"/>
      <c r="CU32" s="472"/>
      <c r="CV32" s="473"/>
      <c r="CW32" s="476"/>
      <c r="CX32" s="474"/>
      <c r="CY32" s="475"/>
      <c r="CZ32" s="470"/>
      <c r="DA32" s="470"/>
      <c r="DB32" s="470"/>
      <c r="DC32" s="471"/>
      <c r="DD32" s="472"/>
      <c r="DE32" s="473"/>
      <c r="DF32" s="472"/>
      <c r="DG32" s="474"/>
      <c r="DH32" s="475"/>
      <c r="DI32" s="470"/>
      <c r="DJ32" s="470"/>
      <c r="DK32" s="470"/>
      <c r="DL32" s="471"/>
      <c r="DM32" s="472"/>
      <c r="DN32" s="473"/>
      <c r="DO32" s="472"/>
      <c r="DP32" s="474"/>
      <c r="DQ32" s="475"/>
      <c r="DR32" s="470"/>
      <c r="DS32" s="470"/>
      <c r="DT32" s="470"/>
      <c r="DU32" s="471"/>
      <c r="DV32" s="472"/>
      <c r="DW32" s="473"/>
      <c r="DX32" s="472"/>
      <c r="DY32" s="474"/>
      <c r="DZ32" s="475"/>
      <c r="EA32" s="470"/>
      <c r="EB32" s="470"/>
      <c r="EC32" s="470"/>
      <c r="ED32" s="471"/>
      <c r="EE32" s="472"/>
      <c r="EF32" s="473"/>
      <c r="EG32" s="472"/>
      <c r="EH32" s="474"/>
      <c r="EI32" s="475"/>
      <c r="EJ32" s="470"/>
      <c r="EK32" s="470"/>
      <c r="EL32" s="470"/>
      <c r="EM32" s="471"/>
      <c r="EN32" s="472"/>
      <c r="EO32" s="473"/>
      <c r="EP32" s="472"/>
      <c r="EQ32" s="474"/>
      <c r="ER32" s="475"/>
      <c r="ES32" s="470"/>
      <c r="ET32" s="470"/>
      <c r="EU32" s="470"/>
      <c r="EV32" s="471"/>
      <c r="EW32" s="472"/>
      <c r="EX32" s="473"/>
      <c r="EY32" s="472"/>
      <c r="EZ32" s="474"/>
      <c r="FA32" s="475"/>
      <c r="FB32" s="470"/>
      <c r="FC32" s="470"/>
      <c r="FD32" s="470"/>
      <c r="FE32" s="471"/>
      <c r="FF32" s="472"/>
      <c r="FG32" s="473"/>
      <c r="FH32" s="472"/>
      <c r="FI32" s="474"/>
      <c r="FJ32" s="475"/>
      <c r="FK32" s="470"/>
      <c r="FL32" s="470"/>
      <c r="FM32" s="470"/>
      <c r="FN32" s="471"/>
      <c r="FO32" s="472"/>
      <c r="FP32" s="473"/>
      <c r="FQ32" s="472"/>
      <c r="FR32" s="474"/>
      <c r="FS32" s="475"/>
      <c r="FT32" s="470"/>
      <c r="FU32" s="470"/>
      <c r="FV32" s="470"/>
      <c r="FW32" s="471"/>
      <c r="FX32" s="472"/>
      <c r="FY32" s="473"/>
      <c r="FZ32" s="472"/>
      <c r="GA32" s="474"/>
      <c r="GB32" s="475"/>
      <c r="GC32" s="470"/>
      <c r="GD32" s="470"/>
      <c r="GE32" s="470"/>
      <c r="GF32" s="471"/>
      <c r="GG32" s="472"/>
      <c r="GH32" s="473"/>
      <c r="GI32" s="472"/>
      <c r="GJ32" s="474"/>
      <c r="GK32" s="475"/>
      <c r="GL32" s="470"/>
      <c r="GM32" s="470"/>
      <c r="GN32" s="470"/>
      <c r="GO32" s="471"/>
      <c r="GP32" s="472"/>
      <c r="GQ32" s="473"/>
      <c r="GR32" s="472"/>
      <c r="GS32" s="474"/>
      <c r="GT32" s="475"/>
      <c r="GU32" s="477">
        <v>43413</v>
      </c>
      <c r="GV32" s="136"/>
      <c r="GW32" s="122"/>
      <c r="GX32" s="114"/>
      <c r="GY32" s="114"/>
      <c r="GZ32" s="521" t="s">
        <v>1079</v>
      </c>
      <c r="HA32" s="820">
        <v>3944</v>
      </c>
      <c r="HB32" s="116"/>
      <c r="HC32" s="116"/>
    </row>
    <row r="33" spans="1:211" ht="18.75" x14ac:dyDescent="0.3">
      <c r="B33" s="116"/>
      <c r="C33" s="124"/>
      <c r="D33" s="41"/>
      <c r="E33" s="42"/>
      <c r="F33" s="43"/>
      <c r="G33" s="44"/>
      <c r="H33" s="45"/>
      <c r="I33" s="46"/>
      <c r="J33" s="155" t="s">
        <v>957</v>
      </c>
      <c r="K33" s="494" t="s">
        <v>1017</v>
      </c>
      <c r="L33" s="713" t="s">
        <v>975</v>
      </c>
      <c r="M33" s="105">
        <v>12400</v>
      </c>
      <c r="N33" s="87">
        <v>43398</v>
      </c>
      <c r="O33" s="575" t="s">
        <v>1015</v>
      </c>
      <c r="P33" s="106">
        <v>13240</v>
      </c>
      <c r="Q33" s="76">
        <f t="shared" si="0"/>
        <v>840</v>
      </c>
      <c r="R33" s="99">
        <v>27.5</v>
      </c>
      <c r="S33" s="99"/>
      <c r="T33" s="99"/>
      <c r="U33" s="45">
        <f t="shared" si="2"/>
        <v>364100</v>
      </c>
      <c r="V33" s="729" t="s">
        <v>849</v>
      </c>
      <c r="W33" s="468">
        <v>43412</v>
      </c>
      <c r="X33" s="469">
        <v>9187.2000000000007</v>
      </c>
      <c r="Y33" s="470"/>
      <c r="Z33" s="471"/>
      <c r="AA33" s="472"/>
      <c r="AB33" s="473"/>
      <c r="AC33" s="472"/>
      <c r="AD33" s="474"/>
      <c r="AE33" s="475"/>
      <c r="AF33" s="470"/>
      <c r="AG33" s="470"/>
      <c r="AH33" s="470"/>
      <c r="AI33" s="471"/>
      <c r="AJ33" s="472"/>
      <c r="AK33" s="473"/>
      <c r="AL33" s="472"/>
      <c r="AM33" s="474"/>
      <c r="AN33" s="475"/>
      <c r="AO33" s="470"/>
      <c r="AP33" s="470"/>
      <c r="AQ33" s="470"/>
      <c r="AR33" s="471"/>
      <c r="AS33" s="472"/>
      <c r="AT33" s="473"/>
      <c r="AU33" s="472"/>
      <c r="AV33" s="474"/>
      <c r="AW33" s="475"/>
      <c r="AX33" s="470"/>
      <c r="AY33" s="470"/>
      <c r="AZ33" s="470"/>
      <c r="BA33" s="471"/>
      <c r="BB33" s="472"/>
      <c r="BC33" s="473"/>
      <c r="BD33" s="472"/>
      <c r="BE33" s="474"/>
      <c r="BF33" s="475"/>
      <c r="BG33" s="470"/>
      <c r="BH33" s="470"/>
      <c r="BI33" s="470"/>
      <c r="BJ33" s="471"/>
      <c r="BK33" s="472"/>
      <c r="BL33" s="473"/>
      <c r="BM33" s="472"/>
      <c r="BN33" s="474"/>
      <c r="BO33" s="475"/>
      <c r="BP33" s="470"/>
      <c r="BQ33" s="470"/>
      <c r="BR33" s="470"/>
      <c r="BS33" s="471"/>
      <c r="BT33" s="472"/>
      <c r="BU33" s="473"/>
      <c r="BV33" s="472"/>
      <c r="BW33" s="474"/>
      <c r="BX33" s="475"/>
      <c r="BY33" s="470"/>
      <c r="BZ33" s="470"/>
      <c r="CA33" s="470"/>
      <c r="CB33" s="471"/>
      <c r="CC33" s="472"/>
      <c r="CD33" s="473"/>
      <c r="CE33" s="472"/>
      <c r="CF33" s="474"/>
      <c r="CG33" s="475"/>
      <c r="CH33" s="470"/>
      <c r="CI33" s="470"/>
      <c r="CJ33" s="470"/>
      <c r="CK33" s="471"/>
      <c r="CL33" s="472"/>
      <c r="CM33" s="473"/>
      <c r="CN33" s="472"/>
      <c r="CO33" s="474"/>
      <c r="CP33" s="475"/>
      <c r="CQ33" s="470"/>
      <c r="CR33" s="470"/>
      <c r="CS33" s="470"/>
      <c r="CT33" s="471"/>
      <c r="CU33" s="472"/>
      <c r="CV33" s="473"/>
      <c r="CW33" s="476"/>
      <c r="CX33" s="474"/>
      <c r="CY33" s="475"/>
      <c r="CZ33" s="470"/>
      <c r="DA33" s="470"/>
      <c r="DB33" s="470"/>
      <c r="DC33" s="471"/>
      <c r="DD33" s="472"/>
      <c r="DE33" s="473"/>
      <c r="DF33" s="472"/>
      <c r="DG33" s="474"/>
      <c r="DH33" s="475"/>
      <c r="DI33" s="470"/>
      <c r="DJ33" s="470"/>
      <c r="DK33" s="470"/>
      <c r="DL33" s="471"/>
      <c r="DM33" s="472"/>
      <c r="DN33" s="473"/>
      <c r="DO33" s="472"/>
      <c r="DP33" s="474"/>
      <c r="DQ33" s="475"/>
      <c r="DR33" s="470"/>
      <c r="DS33" s="470"/>
      <c r="DT33" s="470"/>
      <c r="DU33" s="471"/>
      <c r="DV33" s="472"/>
      <c r="DW33" s="473"/>
      <c r="DX33" s="472"/>
      <c r="DY33" s="474"/>
      <c r="DZ33" s="475"/>
      <c r="EA33" s="470"/>
      <c r="EB33" s="470"/>
      <c r="EC33" s="470"/>
      <c r="ED33" s="471"/>
      <c r="EE33" s="472"/>
      <c r="EF33" s="473"/>
      <c r="EG33" s="472"/>
      <c r="EH33" s="474"/>
      <c r="EI33" s="475"/>
      <c r="EJ33" s="470"/>
      <c r="EK33" s="470"/>
      <c r="EL33" s="470"/>
      <c r="EM33" s="471"/>
      <c r="EN33" s="472"/>
      <c r="EO33" s="473"/>
      <c r="EP33" s="472"/>
      <c r="EQ33" s="474"/>
      <c r="ER33" s="475"/>
      <c r="ES33" s="470"/>
      <c r="ET33" s="470"/>
      <c r="EU33" s="470"/>
      <c r="EV33" s="471"/>
      <c r="EW33" s="472"/>
      <c r="EX33" s="473"/>
      <c r="EY33" s="472"/>
      <c r="EZ33" s="474"/>
      <c r="FA33" s="475"/>
      <c r="FB33" s="470"/>
      <c r="FC33" s="470"/>
      <c r="FD33" s="470"/>
      <c r="FE33" s="471"/>
      <c r="FF33" s="472"/>
      <c r="FG33" s="473"/>
      <c r="FH33" s="472"/>
      <c r="FI33" s="474"/>
      <c r="FJ33" s="475"/>
      <c r="FK33" s="470"/>
      <c r="FL33" s="470"/>
      <c r="FM33" s="470"/>
      <c r="FN33" s="471"/>
      <c r="FO33" s="472"/>
      <c r="FP33" s="473"/>
      <c r="FQ33" s="472"/>
      <c r="FR33" s="474"/>
      <c r="FS33" s="475"/>
      <c r="FT33" s="470"/>
      <c r="FU33" s="470"/>
      <c r="FV33" s="470"/>
      <c r="FW33" s="471"/>
      <c r="FX33" s="472"/>
      <c r="FY33" s="473"/>
      <c r="FZ33" s="472"/>
      <c r="GA33" s="474"/>
      <c r="GB33" s="475"/>
      <c r="GC33" s="470"/>
      <c r="GD33" s="470"/>
      <c r="GE33" s="470"/>
      <c r="GF33" s="471"/>
      <c r="GG33" s="472"/>
      <c r="GH33" s="473"/>
      <c r="GI33" s="472"/>
      <c r="GJ33" s="474"/>
      <c r="GK33" s="475"/>
      <c r="GL33" s="470"/>
      <c r="GM33" s="470"/>
      <c r="GN33" s="470"/>
      <c r="GO33" s="471"/>
      <c r="GP33" s="472"/>
      <c r="GQ33" s="473"/>
      <c r="GR33" s="472"/>
      <c r="GS33" s="474"/>
      <c r="GT33" s="475"/>
      <c r="GU33" s="477">
        <v>43413</v>
      </c>
      <c r="GV33" s="136">
        <v>18928</v>
      </c>
      <c r="GW33" s="100" t="s">
        <v>962</v>
      </c>
      <c r="GX33" s="114"/>
      <c r="GY33" s="114"/>
      <c r="GZ33" s="521" t="s">
        <v>1079</v>
      </c>
      <c r="HA33" s="820">
        <v>2320</v>
      </c>
      <c r="HB33" s="116"/>
      <c r="HC33" s="116"/>
    </row>
    <row r="34" spans="1:211" ht="18.75" x14ac:dyDescent="0.3">
      <c r="B34" s="116"/>
      <c r="C34" s="124"/>
      <c r="D34" s="41"/>
      <c r="E34" s="42"/>
      <c r="F34" s="43"/>
      <c r="G34" s="44"/>
      <c r="H34" s="45"/>
      <c r="I34" s="46"/>
      <c r="J34" s="482" t="s">
        <v>958</v>
      </c>
      <c r="K34" s="500" t="s">
        <v>40</v>
      </c>
      <c r="L34" s="715" t="s">
        <v>975</v>
      </c>
      <c r="M34" s="105">
        <v>19190</v>
      </c>
      <c r="N34" s="87">
        <v>43398</v>
      </c>
      <c r="O34" s="575" t="s">
        <v>1025</v>
      </c>
      <c r="P34" s="106">
        <v>26170</v>
      </c>
      <c r="Q34" s="76">
        <f t="shared" si="0"/>
        <v>6980</v>
      </c>
      <c r="R34" s="99">
        <v>27.5</v>
      </c>
      <c r="S34" s="99"/>
      <c r="T34" s="99"/>
      <c r="U34" s="45">
        <f t="shared" si="2"/>
        <v>719675</v>
      </c>
      <c r="V34" s="467" t="s">
        <v>849</v>
      </c>
      <c r="W34" s="468">
        <v>43416</v>
      </c>
      <c r="X34" s="469">
        <v>18374.400000000001</v>
      </c>
      <c r="Y34" s="470"/>
      <c r="Z34" s="471"/>
      <c r="AA34" s="472"/>
      <c r="AB34" s="473"/>
      <c r="AC34" s="472"/>
      <c r="AD34" s="474"/>
      <c r="AE34" s="475"/>
      <c r="AF34" s="470"/>
      <c r="AG34" s="470"/>
      <c r="AH34" s="470"/>
      <c r="AI34" s="471"/>
      <c r="AJ34" s="472"/>
      <c r="AK34" s="473"/>
      <c r="AL34" s="472"/>
      <c r="AM34" s="474"/>
      <c r="AN34" s="475"/>
      <c r="AO34" s="470"/>
      <c r="AP34" s="470"/>
      <c r="AQ34" s="470"/>
      <c r="AR34" s="471"/>
      <c r="AS34" s="472"/>
      <c r="AT34" s="473"/>
      <c r="AU34" s="472"/>
      <c r="AV34" s="474"/>
      <c r="AW34" s="475"/>
      <c r="AX34" s="470"/>
      <c r="AY34" s="470"/>
      <c r="AZ34" s="470"/>
      <c r="BA34" s="471"/>
      <c r="BB34" s="472"/>
      <c r="BC34" s="473"/>
      <c r="BD34" s="472"/>
      <c r="BE34" s="474"/>
      <c r="BF34" s="475"/>
      <c r="BG34" s="470"/>
      <c r="BH34" s="470"/>
      <c r="BI34" s="470"/>
      <c r="BJ34" s="471"/>
      <c r="BK34" s="472"/>
      <c r="BL34" s="473"/>
      <c r="BM34" s="472"/>
      <c r="BN34" s="474"/>
      <c r="BO34" s="475"/>
      <c r="BP34" s="470"/>
      <c r="BQ34" s="470"/>
      <c r="BR34" s="470"/>
      <c r="BS34" s="471"/>
      <c r="BT34" s="472"/>
      <c r="BU34" s="473"/>
      <c r="BV34" s="472"/>
      <c r="BW34" s="474"/>
      <c r="BX34" s="475"/>
      <c r="BY34" s="470"/>
      <c r="BZ34" s="470"/>
      <c r="CA34" s="470"/>
      <c r="CB34" s="471"/>
      <c r="CC34" s="472"/>
      <c r="CD34" s="473"/>
      <c r="CE34" s="472"/>
      <c r="CF34" s="474"/>
      <c r="CG34" s="475"/>
      <c r="CH34" s="470"/>
      <c r="CI34" s="470"/>
      <c r="CJ34" s="470"/>
      <c r="CK34" s="471"/>
      <c r="CL34" s="472"/>
      <c r="CM34" s="473"/>
      <c r="CN34" s="472"/>
      <c r="CO34" s="474"/>
      <c r="CP34" s="475"/>
      <c r="CQ34" s="470"/>
      <c r="CR34" s="470"/>
      <c r="CS34" s="470"/>
      <c r="CT34" s="471"/>
      <c r="CU34" s="472"/>
      <c r="CV34" s="473"/>
      <c r="CW34" s="476"/>
      <c r="CX34" s="474"/>
      <c r="CY34" s="475"/>
      <c r="CZ34" s="470"/>
      <c r="DA34" s="470"/>
      <c r="DB34" s="470"/>
      <c r="DC34" s="471"/>
      <c r="DD34" s="472"/>
      <c r="DE34" s="473"/>
      <c r="DF34" s="472"/>
      <c r="DG34" s="474"/>
      <c r="DH34" s="475"/>
      <c r="DI34" s="470"/>
      <c r="DJ34" s="470"/>
      <c r="DK34" s="470"/>
      <c r="DL34" s="471"/>
      <c r="DM34" s="472"/>
      <c r="DN34" s="473"/>
      <c r="DO34" s="472"/>
      <c r="DP34" s="474"/>
      <c r="DQ34" s="475"/>
      <c r="DR34" s="470"/>
      <c r="DS34" s="470"/>
      <c r="DT34" s="470"/>
      <c r="DU34" s="471"/>
      <c r="DV34" s="472"/>
      <c r="DW34" s="473"/>
      <c r="DX34" s="472"/>
      <c r="DY34" s="474"/>
      <c r="DZ34" s="475"/>
      <c r="EA34" s="470"/>
      <c r="EB34" s="470"/>
      <c r="EC34" s="470"/>
      <c r="ED34" s="471"/>
      <c r="EE34" s="472"/>
      <c r="EF34" s="473"/>
      <c r="EG34" s="472"/>
      <c r="EH34" s="474"/>
      <c r="EI34" s="475"/>
      <c r="EJ34" s="470"/>
      <c r="EK34" s="470"/>
      <c r="EL34" s="470"/>
      <c r="EM34" s="471"/>
      <c r="EN34" s="472"/>
      <c r="EO34" s="473"/>
      <c r="EP34" s="472"/>
      <c r="EQ34" s="474"/>
      <c r="ER34" s="475"/>
      <c r="ES34" s="470"/>
      <c r="ET34" s="470"/>
      <c r="EU34" s="470"/>
      <c r="EV34" s="471"/>
      <c r="EW34" s="472"/>
      <c r="EX34" s="473"/>
      <c r="EY34" s="472"/>
      <c r="EZ34" s="474"/>
      <c r="FA34" s="475"/>
      <c r="FB34" s="470"/>
      <c r="FC34" s="470"/>
      <c r="FD34" s="470"/>
      <c r="FE34" s="471"/>
      <c r="FF34" s="472"/>
      <c r="FG34" s="473"/>
      <c r="FH34" s="472"/>
      <c r="FI34" s="474"/>
      <c r="FJ34" s="475"/>
      <c r="FK34" s="470"/>
      <c r="FL34" s="470"/>
      <c r="FM34" s="470"/>
      <c r="FN34" s="471"/>
      <c r="FO34" s="472"/>
      <c r="FP34" s="473"/>
      <c r="FQ34" s="472"/>
      <c r="FR34" s="474"/>
      <c r="FS34" s="475"/>
      <c r="FT34" s="470"/>
      <c r="FU34" s="470"/>
      <c r="FV34" s="470"/>
      <c r="FW34" s="471"/>
      <c r="FX34" s="472"/>
      <c r="FY34" s="473"/>
      <c r="FZ34" s="472"/>
      <c r="GA34" s="474"/>
      <c r="GB34" s="475"/>
      <c r="GC34" s="470"/>
      <c r="GD34" s="470"/>
      <c r="GE34" s="470"/>
      <c r="GF34" s="471"/>
      <c r="GG34" s="472"/>
      <c r="GH34" s="473"/>
      <c r="GI34" s="472"/>
      <c r="GJ34" s="474"/>
      <c r="GK34" s="475"/>
      <c r="GL34" s="470"/>
      <c r="GM34" s="470"/>
      <c r="GN34" s="470"/>
      <c r="GO34" s="471"/>
      <c r="GP34" s="472"/>
      <c r="GQ34" s="473"/>
      <c r="GR34" s="472"/>
      <c r="GS34" s="474"/>
      <c r="GT34" s="475"/>
      <c r="GU34" s="477">
        <v>43416</v>
      </c>
      <c r="GV34" s="136"/>
      <c r="GW34" s="103"/>
      <c r="GX34" s="98"/>
      <c r="GY34" s="114"/>
      <c r="GZ34" s="521" t="s">
        <v>1079</v>
      </c>
      <c r="HA34" s="820">
        <v>3944</v>
      </c>
      <c r="HB34" s="116"/>
      <c r="HC34" s="116"/>
    </row>
    <row r="35" spans="1:211" x14ac:dyDescent="0.25">
      <c r="B35" s="116"/>
      <c r="C35" s="124"/>
      <c r="D35" s="41"/>
      <c r="E35" s="42"/>
      <c r="F35" s="43"/>
      <c r="G35" s="44"/>
      <c r="H35" s="45"/>
      <c r="I35" s="46"/>
      <c r="J35" s="155" t="s">
        <v>959</v>
      </c>
      <c r="K35" s="500" t="s">
        <v>30</v>
      </c>
      <c r="L35" s="715" t="s">
        <v>976</v>
      </c>
      <c r="M35" s="105">
        <v>12330</v>
      </c>
      <c r="N35" s="87">
        <v>43399</v>
      </c>
      <c r="O35" s="466" t="s">
        <v>1034</v>
      </c>
      <c r="P35" s="106">
        <v>14750</v>
      </c>
      <c r="Q35" s="76">
        <f t="shared" si="0"/>
        <v>2420</v>
      </c>
      <c r="R35" s="99">
        <v>27.5</v>
      </c>
      <c r="S35" s="99"/>
      <c r="T35" s="99"/>
      <c r="U35" s="45">
        <f t="shared" si="2"/>
        <v>405625</v>
      </c>
      <c r="V35" s="467" t="s">
        <v>849</v>
      </c>
      <c r="W35" s="468">
        <v>43416</v>
      </c>
      <c r="X35" s="469">
        <v>10857.6</v>
      </c>
      <c r="Y35" s="470"/>
      <c r="Z35" s="471"/>
      <c r="AA35" s="472"/>
      <c r="AB35" s="473"/>
      <c r="AC35" s="472"/>
      <c r="AD35" s="474"/>
      <c r="AE35" s="475"/>
      <c r="AF35" s="470"/>
      <c r="AG35" s="470"/>
      <c r="AH35" s="470"/>
      <c r="AI35" s="471"/>
      <c r="AJ35" s="472"/>
      <c r="AK35" s="473"/>
      <c r="AL35" s="472"/>
      <c r="AM35" s="474"/>
      <c r="AN35" s="475"/>
      <c r="AO35" s="470"/>
      <c r="AP35" s="470"/>
      <c r="AQ35" s="470"/>
      <c r="AR35" s="471"/>
      <c r="AS35" s="472"/>
      <c r="AT35" s="473"/>
      <c r="AU35" s="472"/>
      <c r="AV35" s="474"/>
      <c r="AW35" s="475"/>
      <c r="AX35" s="470"/>
      <c r="AY35" s="470"/>
      <c r="AZ35" s="470"/>
      <c r="BA35" s="471"/>
      <c r="BB35" s="472"/>
      <c r="BC35" s="473"/>
      <c r="BD35" s="472"/>
      <c r="BE35" s="474"/>
      <c r="BF35" s="475"/>
      <c r="BG35" s="470"/>
      <c r="BH35" s="470"/>
      <c r="BI35" s="470"/>
      <c r="BJ35" s="471"/>
      <c r="BK35" s="472"/>
      <c r="BL35" s="473"/>
      <c r="BM35" s="472"/>
      <c r="BN35" s="474"/>
      <c r="BO35" s="475"/>
      <c r="BP35" s="470"/>
      <c r="BQ35" s="470"/>
      <c r="BR35" s="470"/>
      <c r="BS35" s="471"/>
      <c r="BT35" s="472"/>
      <c r="BU35" s="473"/>
      <c r="BV35" s="472"/>
      <c r="BW35" s="474"/>
      <c r="BX35" s="475"/>
      <c r="BY35" s="470"/>
      <c r="BZ35" s="470"/>
      <c r="CA35" s="470"/>
      <c r="CB35" s="471"/>
      <c r="CC35" s="472"/>
      <c r="CD35" s="473"/>
      <c r="CE35" s="472"/>
      <c r="CF35" s="474"/>
      <c r="CG35" s="475"/>
      <c r="CH35" s="470"/>
      <c r="CI35" s="470"/>
      <c r="CJ35" s="470"/>
      <c r="CK35" s="471"/>
      <c r="CL35" s="472"/>
      <c r="CM35" s="473"/>
      <c r="CN35" s="472"/>
      <c r="CO35" s="474"/>
      <c r="CP35" s="475"/>
      <c r="CQ35" s="470"/>
      <c r="CR35" s="470"/>
      <c r="CS35" s="470"/>
      <c r="CT35" s="471"/>
      <c r="CU35" s="472"/>
      <c r="CV35" s="473"/>
      <c r="CW35" s="476"/>
      <c r="CX35" s="474"/>
      <c r="CY35" s="475"/>
      <c r="CZ35" s="470"/>
      <c r="DA35" s="470"/>
      <c r="DB35" s="470"/>
      <c r="DC35" s="471"/>
      <c r="DD35" s="472"/>
      <c r="DE35" s="473"/>
      <c r="DF35" s="472"/>
      <c r="DG35" s="474"/>
      <c r="DH35" s="475"/>
      <c r="DI35" s="470"/>
      <c r="DJ35" s="470"/>
      <c r="DK35" s="470"/>
      <c r="DL35" s="471"/>
      <c r="DM35" s="472"/>
      <c r="DN35" s="473"/>
      <c r="DO35" s="472"/>
      <c r="DP35" s="474"/>
      <c r="DQ35" s="475"/>
      <c r="DR35" s="470"/>
      <c r="DS35" s="470"/>
      <c r="DT35" s="470"/>
      <c r="DU35" s="471"/>
      <c r="DV35" s="472"/>
      <c r="DW35" s="473"/>
      <c r="DX35" s="472"/>
      <c r="DY35" s="474"/>
      <c r="DZ35" s="475"/>
      <c r="EA35" s="470"/>
      <c r="EB35" s="470"/>
      <c r="EC35" s="470"/>
      <c r="ED35" s="471"/>
      <c r="EE35" s="472"/>
      <c r="EF35" s="473"/>
      <c r="EG35" s="472"/>
      <c r="EH35" s="474"/>
      <c r="EI35" s="475"/>
      <c r="EJ35" s="470"/>
      <c r="EK35" s="470"/>
      <c r="EL35" s="470"/>
      <c r="EM35" s="471"/>
      <c r="EN35" s="472"/>
      <c r="EO35" s="473"/>
      <c r="EP35" s="472"/>
      <c r="EQ35" s="474"/>
      <c r="ER35" s="475"/>
      <c r="ES35" s="470"/>
      <c r="ET35" s="470"/>
      <c r="EU35" s="470"/>
      <c r="EV35" s="471"/>
      <c r="EW35" s="472"/>
      <c r="EX35" s="473"/>
      <c r="EY35" s="472"/>
      <c r="EZ35" s="474"/>
      <c r="FA35" s="475"/>
      <c r="FB35" s="470"/>
      <c r="FC35" s="470"/>
      <c r="FD35" s="470"/>
      <c r="FE35" s="471"/>
      <c r="FF35" s="472"/>
      <c r="FG35" s="473"/>
      <c r="FH35" s="472"/>
      <c r="FI35" s="474"/>
      <c r="FJ35" s="475"/>
      <c r="FK35" s="470"/>
      <c r="FL35" s="470"/>
      <c r="FM35" s="470"/>
      <c r="FN35" s="471"/>
      <c r="FO35" s="472"/>
      <c r="FP35" s="473"/>
      <c r="FQ35" s="472"/>
      <c r="FR35" s="474"/>
      <c r="FS35" s="475"/>
      <c r="FT35" s="470"/>
      <c r="FU35" s="470"/>
      <c r="FV35" s="470"/>
      <c r="FW35" s="471"/>
      <c r="FX35" s="472"/>
      <c r="FY35" s="473"/>
      <c r="FZ35" s="472"/>
      <c r="GA35" s="474"/>
      <c r="GB35" s="475"/>
      <c r="GC35" s="470"/>
      <c r="GD35" s="470"/>
      <c r="GE35" s="470"/>
      <c r="GF35" s="471"/>
      <c r="GG35" s="472"/>
      <c r="GH35" s="473"/>
      <c r="GI35" s="472"/>
      <c r="GJ35" s="474"/>
      <c r="GK35" s="475"/>
      <c r="GL35" s="470"/>
      <c r="GM35" s="470"/>
      <c r="GN35" s="470"/>
      <c r="GO35" s="471"/>
      <c r="GP35" s="472"/>
      <c r="GQ35" s="473"/>
      <c r="GR35" s="472"/>
      <c r="GS35" s="474"/>
      <c r="GT35" s="475"/>
      <c r="GU35" s="477">
        <v>43416</v>
      </c>
      <c r="GV35" s="136">
        <v>18928</v>
      </c>
      <c r="GW35" s="100" t="s">
        <v>963</v>
      </c>
      <c r="GX35" s="114"/>
      <c r="GY35" s="114"/>
      <c r="GZ35" s="521" t="s">
        <v>1079</v>
      </c>
      <c r="HA35" s="820">
        <v>2320</v>
      </c>
      <c r="HB35" s="116"/>
      <c r="HC35" s="116"/>
    </row>
    <row r="36" spans="1:211" x14ac:dyDescent="0.25">
      <c r="B36" s="116"/>
      <c r="C36" s="124"/>
      <c r="D36" s="41"/>
      <c r="E36" s="42"/>
      <c r="F36" s="43"/>
      <c r="G36" s="44"/>
      <c r="H36" s="45"/>
      <c r="I36" s="46"/>
      <c r="J36" s="601" t="s">
        <v>28</v>
      </c>
      <c r="K36" s="500" t="s">
        <v>29</v>
      </c>
      <c r="L36" s="715" t="s">
        <v>976</v>
      </c>
      <c r="M36" s="105">
        <v>18420</v>
      </c>
      <c r="N36" s="87">
        <v>43399</v>
      </c>
      <c r="O36" s="575" t="s">
        <v>1026</v>
      </c>
      <c r="P36" s="106">
        <v>23575</v>
      </c>
      <c r="Q36" s="76">
        <f t="shared" si="0"/>
        <v>5155</v>
      </c>
      <c r="R36" s="99">
        <v>27.5</v>
      </c>
      <c r="S36" s="99"/>
      <c r="T36" s="99"/>
      <c r="U36" s="45">
        <f t="shared" si="2"/>
        <v>648312.5</v>
      </c>
      <c r="V36" s="467" t="s">
        <v>849</v>
      </c>
      <c r="W36" s="468">
        <v>43416</v>
      </c>
      <c r="X36" s="469">
        <v>16704</v>
      </c>
      <c r="Y36" s="470"/>
      <c r="Z36" s="471"/>
      <c r="AA36" s="472"/>
      <c r="AB36" s="473"/>
      <c r="AC36" s="472"/>
      <c r="AD36" s="474"/>
      <c r="AE36" s="475"/>
      <c r="AF36" s="470"/>
      <c r="AG36" s="470"/>
      <c r="AH36" s="470"/>
      <c r="AI36" s="471"/>
      <c r="AJ36" s="472"/>
      <c r="AK36" s="473"/>
      <c r="AL36" s="472"/>
      <c r="AM36" s="474"/>
      <c r="AN36" s="475"/>
      <c r="AO36" s="470"/>
      <c r="AP36" s="470"/>
      <c r="AQ36" s="470"/>
      <c r="AR36" s="471"/>
      <c r="AS36" s="472"/>
      <c r="AT36" s="473"/>
      <c r="AU36" s="472"/>
      <c r="AV36" s="474"/>
      <c r="AW36" s="475"/>
      <c r="AX36" s="470"/>
      <c r="AY36" s="470"/>
      <c r="AZ36" s="470"/>
      <c r="BA36" s="471"/>
      <c r="BB36" s="472"/>
      <c r="BC36" s="473"/>
      <c r="BD36" s="472"/>
      <c r="BE36" s="474"/>
      <c r="BF36" s="475"/>
      <c r="BG36" s="470"/>
      <c r="BH36" s="470"/>
      <c r="BI36" s="470"/>
      <c r="BJ36" s="471"/>
      <c r="BK36" s="472"/>
      <c r="BL36" s="473"/>
      <c r="BM36" s="472"/>
      <c r="BN36" s="474"/>
      <c r="BO36" s="475"/>
      <c r="BP36" s="470"/>
      <c r="BQ36" s="470"/>
      <c r="BR36" s="470"/>
      <c r="BS36" s="471"/>
      <c r="BT36" s="472"/>
      <c r="BU36" s="473"/>
      <c r="BV36" s="472"/>
      <c r="BW36" s="474"/>
      <c r="BX36" s="475"/>
      <c r="BY36" s="470"/>
      <c r="BZ36" s="470"/>
      <c r="CA36" s="470"/>
      <c r="CB36" s="471"/>
      <c r="CC36" s="472"/>
      <c r="CD36" s="473"/>
      <c r="CE36" s="472"/>
      <c r="CF36" s="474"/>
      <c r="CG36" s="475"/>
      <c r="CH36" s="470"/>
      <c r="CI36" s="470"/>
      <c r="CJ36" s="470"/>
      <c r="CK36" s="471"/>
      <c r="CL36" s="472"/>
      <c r="CM36" s="473"/>
      <c r="CN36" s="472"/>
      <c r="CO36" s="474"/>
      <c r="CP36" s="475"/>
      <c r="CQ36" s="470"/>
      <c r="CR36" s="470"/>
      <c r="CS36" s="470"/>
      <c r="CT36" s="471"/>
      <c r="CU36" s="472"/>
      <c r="CV36" s="473"/>
      <c r="CW36" s="476"/>
      <c r="CX36" s="474"/>
      <c r="CY36" s="475"/>
      <c r="CZ36" s="470"/>
      <c r="DA36" s="470"/>
      <c r="DB36" s="470"/>
      <c r="DC36" s="471"/>
      <c r="DD36" s="472"/>
      <c r="DE36" s="473"/>
      <c r="DF36" s="472"/>
      <c r="DG36" s="474"/>
      <c r="DH36" s="475"/>
      <c r="DI36" s="470"/>
      <c r="DJ36" s="470"/>
      <c r="DK36" s="470"/>
      <c r="DL36" s="471"/>
      <c r="DM36" s="472"/>
      <c r="DN36" s="473"/>
      <c r="DO36" s="472"/>
      <c r="DP36" s="474"/>
      <c r="DQ36" s="475"/>
      <c r="DR36" s="470"/>
      <c r="DS36" s="470"/>
      <c r="DT36" s="470"/>
      <c r="DU36" s="471"/>
      <c r="DV36" s="472"/>
      <c r="DW36" s="473"/>
      <c r="DX36" s="472"/>
      <c r="DY36" s="474"/>
      <c r="DZ36" s="475"/>
      <c r="EA36" s="470"/>
      <c r="EB36" s="470"/>
      <c r="EC36" s="470"/>
      <c r="ED36" s="471"/>
      <c r="EE36" s="472"/>
      <c r="EF36" s="473"/>
      <c r="EG36" s="472"/>
      <c r="EH36" s="474"/>
      <c r="EI36" s="475"/>
      <c r="EJ36" s="470"/>
      <c r="EK36" s="470"/>
      <c r="EL36" s="470"/>
      <c r="EM36" s="471"/>
      <c r="EN36" s="472"/>
      <c r="EO36" s="473"/>
      <c r="EP36" s="472"/>
      <c r="EQ36" s="474"/>
      <c r="ER36" s="475"/>
      <c r="ES36" s="470"/>
      <c r="ET36" s="470"/>
      <c r="EU36" s="470"/>
      <c r="EV36" s="471"/>
      <c r="EW36" s="472"/>
      <c r="EX36" s="473"/>
      <c r="EY36" s="472"/>
      <c r="EZ36" s="474"/>
      <c r="FA36" s="475"/>
      <c r="FB36" s="470"/>
      <c r="FC36" s="470"/>
      <c r="FD36" s="470"/>
      <c r="FE36" s="471"/>
      <c r="FF36" s="472"/>
      <c r="FG36" s="473"/>
      <c r="FH36" s="472"/>
      <c r="FI36" s="474"/>
      <c r="FJ36" s="475"/>
      <c r="FK36" s="470"/>
      <c r="FL36" s="470"/>
      <c r="FM36" s="470"/>
      <c r="FN36" s="471"/>
      <c r="FO36" s="472"/>
      <c r="FP36" s="473"/>
      <c r="FQ36" s="472"/>
      <c r="FR36" s="474"/>
      <c r="FS36" s="475"/>
      <c r="FT36" s="470"/>
      <c r="FU36" s="470"/>
      <c r="FV36" s="470"/>
      <c r="FW36" s="471"/>
      <c r="FX36" s="472"/>
      <c r="FY36" s="473"/>
      <c r="FZ36" s="472"/>
      <c r="GA36" s="474"/>
      <c r="GB36" s="475"/>
      <c r="GC36" s="470"/>
      <c r="GD36" s="470"/>
      <c r="GE36" s="470"/>
      <c r="GF36" s="471"/>
      <c r="GG36" s="472"/>
      <c r="GH36" s="473"/>
      <c r="GI36" s="472"/>
      <c r="GJ36" s="474"/>
      <c r="GK36" s="475"/>
      <c r="GL36" s="470"/>
      <c r="GM36" s="470"/>
      <c r="GN36" s="470"/>
      <c r="GO36" s="471"/>
      <c r="GP36" s="472"/>
      <c r="GQ36" s="473"/>
      <c r="GR36" s="472"/>
      <c r="GS36" s="474"/>
      <c r="GT36" s="475"/>
      <c r="GU36" s="477">
        <v>43416</v>
      </c>
      <c r="GV36" s="136"/>
      <c r="GW36" s="100"/>
      <c r="GX36" s="101"/>
      <c r="GY36" s="114"/>
      <c r="GZ36" s="521" t="s">
        <v>1079</v>
      </c>
      <c r="HA36" s="820">
        <v>3944</v>
      </c>
      <c r="HB36" s="116"/>
      <c r="HC36" s="116"/>
    </row>
    <row r="37" spans="1:211" x14ac:dyDescent="0.25">
      <c r="B37" s="116"/>
      <c r="C37" s="124"/>
      <c r="D37" s="41"/>
      <c r="E37" s="42"/>
      <c r="F37" s="43"/>
      <c r="G37" s="44"/>
      <c r="H37" s="45"/>
      <c r="I37" s="46"/>
      <c r="J37" s="601" t="s">
        <v>28</v>
      </c>
      <c r="K37" s="500" t="s">
        <v>29</v>
      </c>
      <c r="L37" s="715" t="s">
        <v>977</v>
      </c>
      <c r="M37" s="105">
        <v>19640</v>
      </c>
      <c r="N37" s="87">
        <v>43401</v>
      </c>
      <c r="O37" s="466" t="s">
        <v>1027</v>
      </c>
      <c r="P37" s="106">
        <v>24370</v>
      </c>
      <c r="Q37" s="76">
        <f t="shared" si="0"/>
        <v>4730</v>
      </c>
      <c r="R37" s="99">
        <v>27.5</v>
      </c>
      <c r="S37" s="99"/>
      <c r="T37" s="99"/>
      <c r="U37" s="45">
        <f t="shared" si="2"/>
        <v>670175</v>
      </c>
      <c r="V37" s="467" t="s">
        <v>849</v>
      </c>
      <c r="W37" s="468">
        <v>43416</v>
      </c>
      <c r="X37" s="469">
        <v>16704</v>
      </c>
      <c r="Y37" s="470"/>
      <c r="Z37" s="471"/>
      <c r="AA37" s="472"/>
      <c r="AB37" s="473"/>
      <c r="AC37" s="472"/>
      <c r="AD37" s="474"/>
      <c r="AE37" s="475"/>
      <c r="AF37" s="470"/>
      <c r="AG37" s="470"/>
      <c r="AH37" s="470"/>
      <c r="AI37" s="471"/>
      <c r="AJ37" s="472"/>
      <c r="AK37" s="473"/>
      <c r="AL37" s="472"/>
      <c r="AM37" s="474"/>
      <c r="AN37" s="475"/>
      <c r="AO37" s="470"/>
      <c r="AP37" s="470"/>
      <c r="AQ37" s="470"/>
      <c r="AR37" s="471"/>
      <c r="AS37" s="472"/>
      <c r="AT37" s="473"/>
      <c r="AU37" s="472"/>
      <c r="AV37" s="474"/>
      <c r="AW37" s="475"/>
      <c r="AX37" s="470"/>
      <c r="AY37" s="470"/>
      <c r="AZ37" s="470"/>
      <c r="BA37" s="471"/>
      <c r="BB37" s="472"/>
      <c r="BC37" s="473"/>
      <c r="BD37" s="472"/>
      <c r="BE37" s="474"/>
      <c r="BF37" s="475"/>
      <c r="BG37" s="470"/>
      <c r="BH37" s="470"/>
      <c r="BI37" s="470"/>
      <c r="BJ37" s="471"/>
      <c r="BK37" s="472"/>
      <c r="BL37" s="473"/>
      <c r="BM37" s="472"/>
      <c r="BN37" s="474"/>
      <c r="BO37" s="475"/>
      <c r="BP37" s="470"/>
      <c r="BQ37" s="470"/>
      <c r="BR37" s="470"/>
      <c r="BS37" s="471"/>
      <c r="BT37" s="472"/>
      <c r="BU37" s="473"/>
      <c r="BV37" s="472"/>
      <c r="BW37" s="474"/>
      <c r="BX37" s="475"/>
      <c r="BY37" s="470"/>
      <c r="BZ37" s="470"/>
      <c r="CA37" s="470"/>
      <c r="CB37" s="471"/>
      <c r="CC37" s="472"/>
      <c r="CD37" s="473"/>
      <c r="CE37" s="472"/>
      <c r="CF37" s="474"/>
      <c r="CG37" s="475"/>
      <c r="CH37" s="470"/>
      <c r="CI37" s="470"/>
      <c r="CJ37" s="470"/>
      <c r="CK37" s="471"/>
      <c r="CL37" s="472"/>
      <c r="CM37" s="473"/>
      <c r="CN37" s="472"/>
      <c r="CO37" s="474"/>
      <c r="CP37" s="475"/>
      <c r="CQ37" s="470"/>
      <c r="CR37" s="470"/>
      <c r="CS37" s="470"/>
      <c r="CT37" s="471"/>
      <c r="CU37" s="472"/>
      <c r="CV37" s="473"/>
      <c r="CW37" s="476"/>
      <c r="CX37" s="474"/>
      <c r="CY37" s="475"/>
      <c r="CZ37" s="470"/>
      <c r="DA37" s="470"/>
      <c r="DB37" s="470"/>
      <c r="DC37" s="471"/>
      <c r="DD37" s="472"/>
      <c r="DE37" s="473"/>
      <c r="DF37" s="472"/>
      <c r="DG37" s="474"/>
      <c r="DH37" s="475"/>
      <c r="DI37" s="470"/>
      <c r="DJ37" s="470"/>
      <c r="DK37" s="470"/>
      <c r="DL37" s="471"/>
      <c r="DM37" s="472"/>
      <c r="DN37" s="473"/>
      <c r="DO37" s="472"/>
      <c r="DP37" s="474"/>
      <c r="DQ37" s="475"/>
      <c r="DR37" s="470"/>
      <c r="DS37" s="470"/>
      <c r="DT37" s="470"/>
      <c r="DU37" s="471"/>
      <c r="DV37" s="472"/>
      <c r="DW37" s="473"/>
      <c r="DX37" s="472"/>
      <c r="DY37" s="474"/>
      <c r="DZ37" s="475"/>
      <c r="EA37" s="470"/>
      <c r="EB37" s="470"/>
      <c r="EC37" s="470"/>
      <c r="ED37" s="471"/>
      <c r="EE37" s="472"/>
      <c r="EF37" s="473"/>
      <c r="EG37" s="472"/>
      <c r="EH37" s="474"/>
      <c r="EI37" s="475"/>
      <c r="EJ37" s="470"/>
      <c r="EK37" s="470"/>
      <c r="EL37" s="470"/>
      <c r="EM37" s="471"/>
      <c r="EN37" s="472"/>
      <c r="EO37" s="473"/>
      <c r="EP37" s="472"/>
      <c r="EQ37" s="474"/>
      <c r="ER37" s="475"/>
      <c r="ES37" s="470"/>
      <c r="ET37" s="470"/>
      <c r="EU37" s="470"/>
      <c r="EV37" s="471"/>
      <c r="EW37" s="472"/>
      <c r="EX37" s="473"/>
      <c r="EY37" s="472"/>
      <c r="EZ37" s="474"/>
      <c r="FA37" s="475"/>
      <c r="FB37" s="470"/>
      <c r="FC37" s="470"/>
      <c r="FD37" s="470"/>
      <c r="FE37" s="471"/>
      <c r="FF37" s="472"/>
      <c r="FG37" s="473"/>
      <c r="FH37" s="472"/>
      <c r="FI37" s="474"/>
      <c r="FJ37" s="475"/>
      <c r="FK37" s="470"/>
      <c r="FL37" s="470"/>
      <c r="FM37" s="470"/>
      <c r="FN37" s="471"/>
      <c r="FO37" s="472"/>
      <c r="FP37" s="473"/>
      <c r="FQ37" s="472"/>
      <c r="FR37" s="474"/>
      <c r="FS37" s="475"/>
      <c r="FT37" s="470"/>
      <c r="FU37" s="470"/>
      <c r="FV37" s="470"/>
      <c r="FW37" s="471"/>
      <c r="FX37" s="472"/>
      <c r="FY37" s="473"/>
      <c r="FZ37" s="472"/>
      <c r="GA37" s="474"/>
      <c r="GB37" s="475"/>
      <c r="GC37" s="470"/>
      <c r="GD37" s="470"/>
      <c r="GE37" s="470"/>
      <c r="GF37" s="471"/>
      <c r="GG37" s="472"/>
      <c r="GH37" s="473"/>
      <c r="GI37" s="472"/>
      <c r="GJ37" s="474"/>
      <c r="GK37" s="475"/>
      <c r="GL37" s="470"/>
      <c r="GM37" s="470"/>
      <c r="GN37" s="470"/>
      <c r="GO37" s="471"/>
      <c r="GP37" s="472"/>
      <c r="GQ37" s="473"/>
      <c r="GR37" s="472"/>
      <c r="GS37" s="474"/>
      <c r="GT37" s="475"/>
      <c r="GU37" s="477">
        <v>43416</v>
      </c>
      <c r="GV37" s="136"/>
      <c r="GW37" s="100"/>
      <c r="GX37" s="114"/>
      <c r="GY37" s="114"/>
      <c r="GZ37" s="521" t="s">
        <v>1079</v>
      </c>
      <c r="HA37" s="820">
        <v>3944</v>
      </c>
      <c r="HB37" s="116"/>
      <c r="HC37" s="116"/>
    </row>
    <row r="38" spans="1:211" x14ac:dyDescent="0.25">
      <c r="B38" s="116"/>
      <c r="C38" s="124"/>
      <c r="D38" s="41"/>
      <c r="E38" s="42"/>
      <c r="F38" s="43"/>
      <c r="G38" s="44"/>
      <c r="H38" s="45"/>
      <c r="I38" s="46"/>
      <c r="J38" s="601" t="s">
        <v>61</v>
      </c>
      <c r="K38" s="500" t="s">
        <v>251</v>
      </c>
      <c r="L38" s="715" t="s">
        <v>978</v>
      </c>
      <c r="M38" s="105">
        <v>19530</v>
      </c>
      <c r="N38" s="87">
        <v>43402</v>
      </c>
      <c r="O38" s="466" t="s">
        <v>1038</v>
      </c>
      <c r="P38" s="106">
        <v>24410</v>
      </c>
      <c r="Q38" s="76">
        <f t="shared" si="0"/>
        <v>4880</v>
      </c>
      <c r="R38" s="99">
        <v>27.5</v>
      </c>
      <c r="S38" s="99"/>
      <c r="T38" s="99"/>
      <c r="U38" s="45">
        <f t="shared" si="2"/>
        <v>671275</v>
      </c>
      <c r="V38" s="467" t="s">
        <v>849</v>
      </c>
      <c r="W38" s="468">
        <v>43418</v>
      </c>
      <c r="X38" s="469">
        <v>16620.48</v>
      </c>
      <c r="Y38" s="470"/>
      <c r="Z38" s="471"/>
      <c r="AA38" s="472"/>
      <c r="AB38" s="473"/>
      <c r="AC38" s="472"/>
      <c r="AD38" s="474"/>
      <c r="AE38" s="475"/>
      <c r="AF38" s="470"/>
      <c r="AG38" s="470"/>
      <c r="AH38" s="470"/>
      <c r="AI38" s="471"/>
      <c r="AJ38" s="472"/>
      <c r="AK38" s="473"/>
      <c r="AL38" s="472"/>
      <c r="AM38" s="474"/>
      <c r="AN38" s="475"/>
      <c r="AO38" s="470"/>
      <c r="AP38" s="470"/>
      <c r="AQ38" s="470"/>
      <c r="AR38" s="471"/>
      <c r="AS38" s="472"/>
      <c r="AT38" s="473"/>
      <c r="AU38" s="472"/>
      <c r="AV38" s="474"/>
      <c r="AW38" s="475"/>
      <c r="AX38" s="470"/>
      <c r="AY38" s="470"/>
      <c r="AZ38" s="470"/>
      <c r="BA38" s="471"/>
      <c r="BB38" s="472"/>
      <c r="BC38" s="473"/>
      <c r="BD38" s="472"/>
      <c r="BE38" s="474"/>
      <c r="BF38" s="475"/>
      <c r="BG38" s="470"/>
      <c r="BH38" s="470"/>
      <c r="BI38" s="470"/>
      <c r="BJ38" s="471"/>
      <c r="BK38" s="472"/>
      <c r="BL38" s="473"/>
      <c r="BM38" s="472"/>
      <c r="BN38" s="474"/>
      <c r="BO38" s="475"/>
      <c r="BP38" s="470"/>
      <c r="BQ38" s="470"/>
      <c r="BR38" s="470"/>
      <c r="BS38" s="471"/>
      <c r="BT38" s="472"/>
      <c r="BU38" s="473"/>
      <c r="BV38" s="472"/>
      <c r="BW38" s="474"/>
      <c r="BX38" s="475"/>
      <c r="BY38" s="470"/>
      <c r="BZ38" s="470"/>
      <c r="CA38" s="470"/>
      <c r="CB38" s="471"/>
      <c r="CC38" s="472"/>
      <c r="CD38" s="473"/>
      <c r="CE38" s="472"/>
      <c r="CF38" s="474"/>
      <c r="CG38" s="475"/>
      <c r="CH38" s="470"/>
      <c r="CI38" s="470"/>
      <c r="CJ38" s="470"/>
      <c r="CK38" s="471"/>
      <c r="CL38" s="472"/>
      <c r="CM38" s="473"/>
      <c r="CN38" s="472"/>
      <c r="CO38" s="474"/>
      <c r="CP38" s="475"/>
      <c r="CQ38" s="470"/>
      <c r="CR38" s="470"/>
      <c r="CS38" s="470"/>
      <c r="CT38" s="471"/>
      <c r="CU38" s="472"/>
      <c r="CV38" s="473"/>
      <c r="CW38" s="476"/>
      <c r="CX38" s="474"/>
      <c r="CY38" s="475"/>
      <c r="CZ38" s="470"/>
      <c r="DA38" s="470"/>
      <c r="DB38" s="470"/>
      <c r="DC38" s="471"/>
      <c r="DD38" s="472"/>
      <c r="DE38" s="473"/>
      <c r="DF38" s="472"/>
      <c r="DG38" s="474"/>
      <c r="DH38" s="475"/>
      <c r="DI38" s="470"/>
      <c r="DJ38" s="470"/>
      <c r="DK38" s="470"/>
      <c r="DL38" s="471"/>
      <c r="DM38" s="472"/>
      <c r="DN38" s="473"/>
      <c r="DO38" s="472"/>
      <c r="DP38" s="474"/>
      <c r="DQ38" s="475"/>
      <c r="DR38" s="470"/>
      <c r="DS38" s="470"/>
      <c r="DT38" s="470"/>
      <c r="DU38" s="471"/>
      <c r="DV38" s="472"/>
      <c r="DW38" s="473"/>
      <c r="DX38" s="472"/>
      <c r="DY38" s="474"/>
      <c r="DZ38" s="475"/>
      <c r="EA38" s="470"/>
      <c r="EB38" s="470"/>
      <c r="EC38" s="470"/>
      <c r="ED38" s="471"/>
      <c r="EE38" s="472"/>
      <c r="EF38" s="473"/>
      <c r="EG38" s="472"/>
      <c r="EH38" s="474"/>
      <c r="EI38" s="475"/>
      <c r="EJ38" s="470"/>
      <c r="EK38" s="470"/>
      <c r="EL38" s="470"/>
      <c r="EM38" s="471"/>
      <c r="EN38" s="472"/>
      <c r="EO38" s="473"/>
      <c r="EP38" s="472"/>
      <c r="EQ38" s="474"/>
      <c r="ER38" s="475"/>
      <c r="ES38" s="470"/>
      <c r="ET38" s="470"/>
      <c r="EU38" s="470"/>
      <c r="EV38" s="471"/>
      <c r="EW38" s="472"/>
      <c r="EX38" s="473"/>
      <c r="EY38" s="472"/>
      <c r="EZ38" s="474"/>
      <c r="FA38" s="475"/>
      <c r="FB38" s="470"/>
      <c r="FC38" s="470"/>
      <c r="FD38" s="470"/>
      <c r="FE38" s="471"/>
      <c r="FF38" s="472"/>
      <c r="FG38" s="473"/>
      <c r="FH38" s="472"/>
      <c r="FI38" s="474"/>
      <c r="FJ38" s="475"/>
      <c r="FK38" s="470"/>
      <c r="FL38" s="470"/>
      <c r="FM38" s="470"/>
      <c r="FN38" s="471"/>
      <c r="FO38" s="472"/>
      <c r="FP38" s="473"/>
      <c r="FQ38" s="472"/>
      <c r="FR38" s="474"/>
      <c r="FS38" s="475"/>
      <c r="FT38" s="470"/>
      <c r="FU38" s="470"/>
      <c r="FV38" s="470"/>
      <c r="FW38" s="471"/>
      <c r="FX38" s="472"/>
      <c r="FY38" s="473"/>
      <c r="FZ38" s="472"/>
      <c r="GA38" s="474"/>
      <c r="GB38" s="475"/>
      <c r="GC38" s="470"/>
      <c r="GD38" s="470"/>
      <c r="GE38" s="470"/>
      <c r="GF38" s="471"/>
      <c r="GG38" s="472"/>
      <c r="GH38" s="473"/>
      <c r="GI38" s="472"/>
      <c r="GJ38" s="474"/>
      <c r="GK38" s="475"/>
      <c r="GL38" s="470"/>
      <c r="GM38" s="470"/>
      <c r="GN38" s="470"/>
      <c r="GO38" s="471"/>
      <c r="GP38" s="472"/>
      <c r="GQ38" s="473"/>
      <c r="GR38" s="472"/>
      <c r="GS38" s="474"/>
      <c r="GT38" s="475"/>
      <c r="GU38" s="477">
        <v>43418</v>
      </c>
      <c r="GV38" s="136"/>
      <c r="GW38" s="100"/>
      <c r="GX38" s="114"/>
      <c r="GY38" s="114"/>
      <c r="GZ38" s="521" t="s">
        <v>1079</v>
      </c>
      <c r="HA38" s="820">
        <v>3944</v>
      </c>
      <c r="HB38" s="116"/>
      <c r="HC38" s="116"/>
    </row>
    <row r="39" spans="1:211" x14ac:dyDescent="0.25">
      <c r="B39" s="116"/>
      <c r="C39" s="124"/>
      <c r="D39" s="41"/>
      <c r="E39" s="42"/>
      <c r="F39" s="43"/>
      <c r="G39" s="44"/>
      <c r="H39" s="45"/>
      <c r="I39" s="46"/>
      <c r="J39" s="104" t="s">
        <v>61</v>
      </c>
      <c r="K39" s="500" t="s">
        <v>164</v>
      </c>
      <c r="L39" s="715" t="s">
        <v>1080</v>
      </c>
      <c r="M39" s="105">
        <v>17555</v>
      </c>
      <c r="N39" s="87">
        <v>43403</v>
      </c>
      <c r="O39" s="466" t="s">
        <v>1039</v>
      </c>
      <c r="P39" s="106">
        <v>22150</v>
      </c>
      <c r="Q39" s="76">
        <f t="shared" si="0"/>
        <v>4595</v>
      </c>
      <c r="R39" s="99">
        <v>27</v>
      </c>
      <c r="S39" s="99"/>
      <c r="T39" s="99"/>
      <c r="U39" s="45">
        <f t="shared" si="2"/>
        <v>598050</v>
      </c>
      <c r="V39" s="467" t="s">
        <v>849</v>
      </c>
      <c r="W39" s="468">
        <v>43418</v>
      </c>
      <c r="X39" s="469">
        <v>16620.48</v>
      </c>
      <c r="Y39" s="470"/>
      <c r="Z39" s="471"/>
      <c r="AA39" s="472"/>
      <c r="AB39" s="473"/>
      <c r="AC39" s="472"/>
      <c r="AD39" s="474"/>
      <c r="AE39" s="475"/>
      <c r="AF39" s="470"/>
      <c r="AG39" s="470"/>
      <c r="AH39" s="470"/>
      <c r="AI39" s="471"/>
      <c r="AJ39" s="472"/>
      <c r="AK39" s="473"/>
      <c r="AL39" s="472"/>
      <c r="AM39" s="474"/>
      <c r="AN39" s="475"/>
      <c r="AO39" s="470"/>
      <c r="AP39" s="470"/>
      <c r="AQ39" s="470"/>
      <c r="AR39" s="471"/>
      <c r="AS39" s="472"/>
      <c r="AT39" s="473"/>
      <c r="AU39" s="472"/>
      <c r="AV39" s="474"/>
      <c r="AW39" s="475"/>
      <c r="AX39" s="470"/>
      <c r="AY39" s="470"/>
      <c r="AZ39" s="470"/>
      <c r="BA39" s="471"/>
      <c r="BB39" s="472"/>
      <c r="BC39" s="473"/>
      <c r="BD39" s="472"/>
      <c r="BE39" s="474"/>
      <c r="BF39" s="475"/>
      <c r="BG39" s="470"/>
      <c r="BH39" s="470"/>
      <c r="BI39" s="470"/>
      <c r="BJ39" s="471"/>
      <c r="BK39" s="472"/>
      <c r="BL39" s="473"/>
      <c r="BM39" s="472"/>
      <c r="BN39" s="474"/>
      <c r="BO39" s="475"/>
      <c r="BP39" s="470"/>
      <c r="BQ39" s="470"/>
      <c r="BR39" s="470"/>
      <c r="BS39" s="471"/>
      <c r="BT39" s="472"/>
      <c r="BU39" s="473"/>
      <c r="BV39" s="472"/>
      <c r="BW39" s="474"/>
      <c r="BX39" s="475"/>
      <c r="BY39" s="470"/>
      <c r="BZ39" s="470"/>
      <c r="CA39" s="470"/>
      <c r="CB39" s="471"/>
      <c r="CC39" s="472"/>
      <c r="CD39" s="473"/>
      <c r="CE39" s="472"/>
      <c r="CF39" s="474"/>
      <c r="CG39" s="475"/>
      <c r="CH39" s="470"/>
      <c r="CI39" s="470"/>
      <c r="CJ39" s="470"/>
      <c r="CK39" s="471"/>
      <c r="CL39" s="472"/>
      <c r="CM39" s="473"/>
      <c r="CN39" s="472"/>
      <c r="CO39" s="474"/>
      <c r="CP39" s="475"/>
      <c r="CQ39" s="470"/>
      <c r="CR39" s="470"/>
      <c r="CS39" s="470"/>
      <c r="CT39" s="471"/>
      <c r="CU39" s="472"/>
      <c r="CV39" s="473"/>
      <c r="CW39" s="476"/>
      <c r="CX39" s="474"/>
      <c r="CY39" s="475"/>
      <c r="CZ39" s="470"/>
      <c r="DA39" s="470"/>
      <c r="DB39" s="470"/>
      <c r="DC39" s="471"/>
      <c r="DD39" s="472"/>
      <c r="DE39" s="473"/>
      <c r="DF39" s="472"/>
      <c r="DG39" s="474"/>
      <c r="DH39" s="475"/>
      <c r="DI39" s="470"/>
      <c r="DJ39" s="470"/>
      <c r="DK39" s="470"/>
      <c r="DL39" s="471"/>
      <c r="DM39" s="472"/>
      <c r="DN39" s="473"/>
      <c r="DO39" s="472"/>
      <c r="DP39" s="474"/>
      <c r="DQ39" s="475"/>
      <c r="DR39" s="470"/>
      <c r="DS39" s="470"/>
      <c r="DT39" s="470"/>
      <c r="DU39" s="471"/>
      <c r="DV39" s="472"/>
      <c r="DW39" s="473"/>
      <c r="DX39" s="472"/>
      <c r="DY39" s="474"/>
      <c r="DZ39" s="475"/>
      <c r="EA39" s="470"/>
      <c r="EB39" s="470"/>
      <c r="EC39" s="470"/>
      <c r="ED39" s="471"/>
      <c r="EE39" s="472"/>
      <c r="EF39" s="473"/>
      <c r="EG39" s="472"/>
      <c r="EH39" s="474"/>
      <c r="EI39" s="475"/>
      <c r="EJ39" s="470"/>
      <c r="EK39" s="470"/>
      <c r="EL39" s="470"/>
      <c r="EM39" s="471"/>
      <c r="EN39" s="472"/>
      <c r="EO39" s="473"/>
      <c r="EP39" s="472"/>
      <c r="EQ39" s="474"/>
      <c r="ER39" s="475"/>
      <c r="ES39" s="470"/>
      <c r="ET39" s="470"/>
      <c r="EU39" s="470"/>
      <c r="EV39" s="471"/>
      <c r="EW39" s="472"/>
      <c r="EX39" s="473"/>
      <c r="EY39" s="472"/>
      <c r="EZ39" s="474"/>
      <c r="FA39" s="475"/>
      <c r="FB39" s="470"/>
      <c r="FC39" s="470"/>
      <c r="FD39" s="470"/>
      <c r="FE39" s="471"/>
      <c r="FF39" s="472"/>
      <c r="FG39" s="473"/>
      <c r="FH39" s="472"/>
      <c r="FI39" s="474"/>
      <c r="FJ39" s="475"/>
      <c r="FK39" s="470"/>
      <c r="FL39" s="470"/>
      <c r="FM39" s="470"/>
      <c r="FN39" s="471"/>
      <c r="FO39" s="472"/>
      <c r="FP39" s="473"/>
      <c r="FQ39" s="472"/>
      <c r="FR39" s="474"/>
      <c r="FS39" s="475"/>
      <c r="FT39" s="470"/>
      <c r="FU39" s="470"/>
      <c r="FV39" s="470"/>
      <c r="FW39" s="471"/>
      <c r="FX39" s="472"/>
      <c r="FY39" s="473"/>
      <c r="FZ39" s="472"/>
      <c r="GA39" s="474"/>
      <c r="GB39" s="475"/>
      <c r="GC39" s="470"/>
      <c r="GD39" s="470"/>
      <c r="GE39" s="470"/>
      <c r="GF39" s="471"/>
      <c r="GG39" s="472"/>
      <c r="GH39" s="473"/>
      <c r="GI39" s="472"/>
      <c r="GJ39" s="474"/>
      <c r="GK39" s="475"/>
      <c r="GL39" s="470"/>
      <c r="GM39" s="470"/>
      <c r="GN39" s="470"/>
      <c r="GO39" s="471"/>
      <c r="GP39" s="472"/>
      <c r="GQ39" s="473"/>
      <c r="GR39" s="472"/>
      <c r="GS39" s="474"/>
      <c r="GT39" s="475"/>
      <c r="GU39" s="477">
        <v>43418</v>
      </c>
      <c r="GV39" s="136"/>
      <c r="GW39" s="100"/>
      <c r="GX39" s="114"/>
      <c r="GY39" s="114"/>
      <c r="GZ39" s="521" t="s">
        <v>1079</v>
      </c>
      <c r="HA39" s="820">
        <v>3944</v>
      </c>
      <c r="HB39" s="116"/>
      <c r="HC39" s="116"/>
    </row>
    <row r="40" spans="1:211" x14ac:dyDescent="0.25">
      <c r="B40" s="116"/>
      <c r="C40" s="124"/>
      <c r="D40" s="41"/>
      <c r="E40" s="42"/>
      <c r="F40" s="43"/>
      <c r="G40" s="44"/>
      <c r="H40" s="45"/>
      <c r="I40" s="46"/>
      <c r="J40" s="155" t="s">
        <v>157</v>
      </c>
      <c r="K40" s="500" t="s">
        <v>164</v>
      </c>
      <c r="L40" s="715">
        <v>950</v>
      </c>
      <c r="M40" s="105">
        <v>18570</v>
      </c>
      <c r="N40" s="87">
        <v>43404</v>
      </c>
      <c r="O40" s="466" t="s">
        <v>1040</v>
      </c>
      <c r="P40" s="106">
        <v>23385</v>
      </c>
      <c r="Q40" s="76">
        <f t="shared" si="0"/>
        <v>4815</v>
      </c>
      <c r="R40" s="99">
        <v>27</v>
      </c>
      <c r="S40" s="99"/>
      <c r="T40" s="99"/>
      <c r="U40" s="45">
        <f t="shared" si="2"/>
        <v>631395</v>
      </c>
      <c r="V40" s="467" t="s">
        <v>849</v>
      </c>
      <c r="W40" s="468">
        <v>43419</v>
      </c>
      <c r="X40" s="469">
        <v>16620.48</v>
      </c>
      <c r="Y40" s="470"/>
      <c r="Z40" s="471"/>
      <c r="AA40" s="472"/>
      <c r="AB40" s="473"/>
      <c r="AC40" s="472"/>
      <c r="AD40" s="474"/>
      <c r="AE40" s="475"/>
      <c r="AF40" s="470"/>
      <c r="AG40" s="470"/>
      <c r="AH40" s="470"/>
      <c r="AI40" s="471"/>
      <c r="AJ40" s="472"/>
      <c r="AK40" s="473"/>
      <c r="AL40" s="472"/>
      <c r="AM40" s="474"/>
      <c r="AN40" s="475"/>
      <c r="AO40" s="470"/>
      <c r="AP40" s="470"/>
      <c r="AQ40" s="470"/>
      <c r="AR40" s="471"/>
      <c r="AS40" s="472"/>
      <c r="AT40" s="473"/>
      <c r="AU40" s="472"/>
      <c r="AV40" s="474"/>
      <c r="AW40" s="475"/>
      <c r="AX40" s="470"/>
      <c r="AY40" s="470"/>
      <c r="AZ40" s="470"/>
      <c r="BA40" s="471"/>
      <c r="BB40" s="472"/>
      <c r="BC40" s="473"/>
      <c r="BD40" s="472"/>
      <c r="BE40" s="474"/>
      <c r="BF40" s="475"/>
      <c r="BG40" s="470"/>
      <c r="BH40" s="470"/>
      <c r="BI40" s="470"/>
      <c r="BJ40" s="471"/>
      <c r="BK40" s="472"/>
      <c r="BL40" s="473"/>
      <c r="BM40" s="472"/>
      <c r="BN40" s="474"/>
      <c r="BO40" s="475"/>
      <c r="BP40" s="470"/>
      <c r="BQ40" s="470"/>
      <c r="BR40" s="470"/>
      <c r="BS40" s="471"/>
      <c r="BT40" s="472"/>
      <c r="BU40" s="473"/>
      <c r="BV40" s="472"/>
      <c r="BW40" s="474"/>
      <c r="BX40" s="475"/>
      <c r="BY40" s="470"/>
      <c r="BZ40" s="470"/>
      <c r="CA40" s="470"/>
      <c r="CB40" s="471"/>
      <c r="CC40" s="472"/>
      <c r="CD40" s="473"/>
      <c r="CE40" s="472"/>
      <c r="CF40" s="474"/>
      <c r="CG40" s="475"/>
      <c r="CH40" s="470"/>
      <c r="CI40" s="470"/>
      <c r="CJ40" s="470"/>
      <c r="CK40" s="471"/>
      <c r="CL40" s="472"/>
      <c r="CM40" s="473"/>
      <c r="CN40" s="472"/>
      <c r="CO40" s="474"/>
      <c r="CP40" s="475"/>
      <c r="CQ40" s="470"/>
      <c r="CR40" s="470"/>
      <c r="CS40" s="470"/>
      <c r="CT40" s="471"/>
      <c r="CU40" s="472"/>
      <c r="CV40" s="473"/>
      <c r="CW40" s="476"/>
      <c r="CX40" s="474"/>
      <c r="CY40" s="475"/>
      <c r="CZ40" s="470"/>
      <c r="DA40" s="470"/>
      <c r="DB40" s="470"/>
      <c r="DC40" s="471"/>
      <c r="DD40" s="472"/>
      <c r="DE40" s="473"/>
      <c r="DF40" s="472"/>
      <c r="DG40" s="474"/>
      <c r="DH40" s="475"/>
      <c r="DI40" s="470"/>
      <c r="DJ40" s="470"/>
      <c r="DK40" s="470"/>
      <c r="DL40" s="471"/>
      <c r="DM40" s="472"/>
      <c r="DN40" s="473"/>
      <c r="DO40" s="472"/>
      <c r="DP40" s="474"/>
      <c r="DQ40" s="475"/>
      <c r="DR40" s="470"/>
      <c r="DS40" s="470"/>
      <c r="DT40" s="470"/>
      <c r="DU40" s="471"/>
      <c r="DV40" s="472"/>
      <c r="DW40" s="473"/>
      <c r="DX40" s="472"/>
      <c r="DY40" s="474"/>
      <c r="DZ40" s="475"/>
      <c r="EA40" s="470"/>
      <c r="EB40" s="470"/>
      <c r="EC40" s="470"/>
      <c r="ED40" s="471"/>
      <c r="EE40" s="472"/>
      <c r="EF40" s="473"/>
      <c r="EG40" s="472"/>
      <c r="EH40" s="474"/>
      <c r="EI40" s="475"/>
      <c r="EJ40" s="470"/>
      <c r="EK40" s="470"/>
      <c r="EL40" s="470"/>
      <c r="EM40" s="471"/>
      <c r="EN40" s="472"/>
      <c r="EO40" s="473"/>
      <c r="EP40" s="472"/>
      <c r="EQ40" s="474"/>
      <c r="ER40" s="475"/>
      <c r="ES40" s="470"/>
      <c r="ET40" s="470"/>
      <c r="EU40" s="470"/>
      <c r="EV40" s="471"/>
      <c r="EW40" s="472"/>
      <c r="EX40" s="473"/>
      <c r="EY40" s="472"/>
      <c r="EZ40" s="474"/>
      <c r="FA40" s="475"/>
      <c r="FB40" s="470"/>
      <c r="FC40" s="470"/>
      <c r="FD40" s="470"/>
      <c r="FE40" s="471"/>
      <c r="FF40" s="472"/>
      <c r="FG40" s="473"/>
      <c r="FH40" s="472"/>
      <c r="FI40" s="474"/>
      <c r="FJ40" s="475"/>
      <c r="FK40" s="470"/>
      <c r="FL40" s="470"/>
      <c r="FM40" s="470"/>
      <c r="FN40" s="471"/>
      <c r="FO40" s="472"/>
      <c r="FP40" s="473"/>
      <c r="FQ40" s="472"/>
      <c r="FR40" s="474"/>
      <c r="FS40" s="475"/>
      <c r="FT40" s="470"/>
      <c r="FU40" s="470"/>
      <c r="FV40" s="470"/>
      <c r="FW40" s="471"/>
      <c r="FX40" s="472"/>
      <c r="FY40" s="473"/>
      <c r="FZ40" s="472"/>
      <c r="GA40" s="474"/>
      <c r="GB40" s="475"/>
      <c r="GC40" s="470"/>
      <c r="GD40" s="470"/>
      <c r="GE40" s="470"/>
      <c r="GF40" s="471"/>
      <c r="GG40" s="472"/>
      <c r="GH40" s="473"/>
      <c r="GI40" s="472"/>
      <c r="GJ40" s="474"/>
      <c r="GK40" s="475"/>
      <c r="GL40" s="470"/>
      <c r="GM40" s="470"/>
      <c r="GN40" s="470"/>
      <c r="GO40" s="471"/>
      <c r="GP40" s="472"/>
      <c r="GQ40" s="473"/>
      <c r="GR40" s="472"/>
      <c r="GS40" s="474"/>
      <c r="GT40" s="475"/>
      <c r="GU40" s="477"/>
      <c r="GV40" s="136"/>
      <c r="GW40" s="100"/>
      <c r="GX40" s="114"/>
      <c r="GY40" s="114"/>
      <c r="GZ40" s="521" t="s">
        <v>1079</v>
      </c>
      <c r="HA40" s="820">
        <v>3944</v>
      </c>
      <c r="HB40" s="116"/>
      <c r="HC40" s="116"/>
    </row>
    <row r="41" spans="1:211" x14ac:dyDescent="0.25">
      <c r="B41" s="116"/>
      <c r="C41" s="124"/>
      <c r="D41" s="41"/>
      <c r="E41" s="42"/>
      <c r="F41" s="43"/>
      <c r="G41" s="44"/>
      <c r="H41" s="45"/>
      <c r="I41" s="46"/>
      <c r="J41" s="155"/>
      <c r="K41" s="500"/>
      <c r="L41" s="715"/>
      <c r="M41" s="105"/>
      <c r="N41" s="87"/>
      <c r="O41" s="201"/>
      <c r="P41" s="106"/>
      <c r="Q41" s="76">
        <f t="shared" si="0"/>
        <v>0</v>
      </c>
      <c r="R41" s="99"/>
      <c r="S41" s="99"/>
      <c r="T41" s="99"/>
      <c r="U41" s="45">
        <f t="shared" si="2"/>
        <v>0</v>
      </c>
      <c r="V41" s="157"/>
      <c r="W41" s="158"/>
      <c r="X41" s="508"/>
      <c r="Y41" s="159"/>
      <c r="Z41" s="160"/>
      <c r="AA41" s="161"/>
      <c r="AB41" s="162"/>
      <c r="AC41" s="161"/>
      <c r="AD41" s="163"/>
      <c r="AE41" s="164"/>
      <c r="AF41" s="159"/>
      <c r="AG41" s="159"/>
      <c r="AH41" s="159"/>
      <c r="AI41" s="160"/>
      <c r="AJ41" s="161"/>
      <c r="AK41" s="162"/>
      <c r="AL41" s="161"/>
      <c r="AM41" s="163"/>
      <c r="AN41" s="164"/>
      <c r="AO41" s="159"/>
      <c r="AP41" s="159"/>
      <c r="AQ41" s="159"/>
      <c r="AR41" s="160"/>
      <c r="AS41" s="161"/>
      <c r="AT41" s="162"/>
      <c r="AU41" s="161"/>
      <c r="AV41" s="163"/>
      <c r="AW41" s="164"/>
      <c r="AX41" s="159"/>
      <c r="AY41" s="159"/>
      <c r="AZ41" s="159"/>
      <c r="BA41" s="160"/>
      <c r="BB41" s="161"/>
      <c r="BC41" s="162"/>
      <c r="BD41" s="161"/>
      <c r="BE41" s="163"/>
      <c r="BF41" s="164"/>
      <c r="BG41" s="159"/>
      <c r="BH41" s="159"/>
      <c r="BI41" s="159"/>
      <c r="BJ41" s="160"/>
      <c r="BK41" s="161"/>
      <c r="BL41" s="162"/>
      <c r="BM41" s="161"/>
      <c r="BN41" s="163"/>
      <c r="BO41" s="164"/>
      <c r="BP41" s="159"/>
      <c r="BQ41" s="159"/>
      <c r="BR41" s="159"/>
      <c r="BS41" s="160"/>
      <c r="BT41" s="161"/>
      <c r="BU41" s="162"/>
      <c r="BV41" s="161"/>
      <c r="BW41" s="163"/>
      <c r="BX41" s="164"/>
      <c r="BY41" s="159"/>
      <c r="BZ41" s="159"/>
      <c r="CA41" s="159"/>
      <c r="CB41" s="160"/>
      <c r="CC41" s="161"/>
      <c r="CD41" s="162"/>
      <c r="CE41" s="161"/>
      <c r="CF41" s="163"/>
      <c r="CG41" s="164"/>
      <c r="CH41" s="159"/>
      <c r="CI41" s="159"/>
      <c r="CJ41" s="159"/>
      <c r="CK41" s="160"/>
      <c r="CL41" s="161"/>
      <c r="CM41" s="162"/>
      <c r="CN41" s="161"/>
      <c r="CO41" s="163"/>
      <c r="CP41" s="164"/>
      <c r="CQ41" s="159"/>
      <c r="CR41" s="159"/>
      <c r="CS41" s="159"/>
      <c r="CT41" s="160"/>
      <c r="CU41" s="161"/>
      <c r="CV41" s="162"/>
      <c r="CW41" s="509"/>
      <c r="CX41" s="163"/>
      <c r="CY41" s="164"/>
      <c r="CZ41" s="159"/>
      <c r="DA41" s="159"/>
      <c r="DB41" s="159"/>
      <c r="DC41" s="160"/>
      <c r="DD41" s="161"/>
      <c r="DE41" s="162"/>
      <c r="DF41" s="161"/>
      <c r="DG41" s="163"/>
      <c r="DH41" s="164"/>
      <c r="DI41" s="159"/>
      <c r="DJ41" s="159"/>
      <c r="DK41" s="159"/>
      <c r="DL41" s="160"/>
      <c r="DM41" s="161"/>
      <c r="DN41" s="162"/>
      <c r="DO41" s="161"/>
      <c r="DP41" s="163"/>
      <c r="DQ41" s="164"/>
      <c r="DR41" s="159"/>
      <c r="DS41" s="159"/>
      <c r="DT41" s="159"/>
      <c r="DU41" s="160"/>
      <c r="DV41" s="161"/>
      <c r="DW41" s="162"/>
      <c r="DX41" s="161"/>
      <c r="DY41" s="163"/>
      <c r="DZ41" s="164"/>
      <c r="EA41" s="159"/>
      <c r="EB41" s="159"/>
      <c r="EC41" s="159"/>
      <c r="ED41" s="160"/>
      <c r="EE41" s="161"/>
      <c r="EF41" s="162"/>
      <c r="EG41" s="161"/>
      <c r="EH41" s="163"/>
      <c r="EI41" s="164"/>
      <c r="EJ41" s="159"/>
      <c r="EK41" s="159"/>
      <c r="EL41" s="159"/>
      <c r="EM41" s="160"/>
      <c r="EN41" s="161"/>
      <c r="EO41" s="162"/>
      <c r="EP41" s="161"/>
      <c r="EQ41" s="163"/>
      <c r="ER41" s="164"/>
      <c r="ES41" s="159"/>
      <c r="ET41" s="159"/>
      <c r="EU41" s="159"/>
      <c r="EV41" s="160"/>
      <c r="EW41" s="161"/>
      <c r="EX41" s="162"/>
      <c r="EY41" s="161"/>
      <c r="EZ41" s="163"/>
      <c r="FA41" s="164"/>
      <c r="FB41" s="159"/>
      <c r="FC41" s="159"/>
      <c r="FD41" s="159"/>
      <c r="FE41" s="160"/>
      <c r="FF41" s="161"/>
      <c r="FG41" s="162"/>
      <c r="FH41" s="161"/>
      <c r="FI41" s="163"/>
      <c r="FJ41" s="164"/>
      <c r="FK41" s="159"/>
      <c r="FL41" s="159"/>
      <c r="FM41" s="159"/>
      <c r="FN41" s="160"/>
      <c r="FO41" s="161"/>
      <c r="FP41" s="162"/>
      <c r="FQ41" s="161"/>
      <c r="FR41" s="163"/>
      <c r="FS41" s="164"/>
      <c r="FT41" s="159"/>
      <c r="FU41" s="159"/>
      <c r="FV41" s="159"/>
      <c r="FW41" s="160"/>
      <c r="FX41" s="161"/>
      <c r="FY41" s="162"/>
      <c r="FZ41" s="161"/>
      <c r="GA41" s="163"/>
      <c r="GB41" s="164"/>
      <c r="GC41" s="159"/>
      <c r="GD41" s="159"/>
      <c r="GE41" s="159"/>
      <c r="GF41" s="160"/>
      <c r="GG41" s="161"/>
      <c r="GH41" s="162"/>
      <c r="GI41" s="161"/>
      <c r="GJ41" s="163"/>
      <c r="GK41" s="164"/>
      <c r="GL41" s="159"/>
      <c r="GM41" s="159"/>
      <c r="GN41" s="159"/>
      <c r="GO41" s="160"/>
      <c r="GP41" s="161"/>
      <c r="GQ41" s="162"/>
      <c r="GR41" s="161"/>
      <c r="GS41" s="163"/>
      <c r="GT41" s="164"/>
      <c r="GU41" s="165"/>
      <c r="GV41" s="136"/>
      <c r="GW41" s="100"/>
      <c r="GX41" s="114"/>
      <c r="GY41" s="114"/>
      <c r="GZ41" s="521"/>
      <c r="HA41" s="93"/>
      <c r="HB41" s="116"/>
      <c r="HC41" s="116"/>
    </row>
    <row r="42" spans="1:211" x14ac:dyDescent="0.25">
      <c r="B42" s="116"/>
      <c r="C42" s="124"/>
      <c r="D42" s="41"/>
      <c r="E42" s="42"/>
      <c r="F42" s="43"/>
      <c r="G42" s="44"/>
      <c r="H42" s="45"/>
      <c r="I42" s="46"/>
      <c r="J42" s="155"/>
      <c r="K42" s="494"/>
      <c r="L42" s="713"/>
      <c r="M42" s="105"/>
      <c r="N42" s="87"/>
      <c r="O42" s="201"/>
      <c r="P42" s="106"/>
      <c r="Q42" s="76">
        <f t="shared" si="0"/>
        <v>0</v>
      </c>
      <c r="R42" s="99"/>
      <c r="S42" s="99"/>
      <c r="T42" s="99"/>
      <c r="U42" s="45">
        <f t="shared" si="2"/>
        <v>0</v>
      </c>
      <c r="V42" s="157"/>
      <c r="W42" s="158"/>
      <c r="X42" s="508"/>
      <c r="Y42" s="159"/>
      <c r="Z42" s="160"/>
      <c r="AA42" s="161"/>
      <c r="AB42" s="162"/>
      <c r="AC42" s="161"/>
      <c r="AD42" s="163"/>
      <c r="AE42" s="164"/>
      <c r="AF42" s="159"/>
      <c r="AG42" s="159"/>
      <c r="AH42" s="159"/>
      <c r="AI42" s="160"/>
      <c r="AJ42" s="161"/>
      <c r="AK42" s="162"/>
      <c r="AL42" s="161"/>
      <c r="AM42" s="163"/>
      <c r="AN42" s="164"/>
      <c r="AO42" s="159"/>
      <c r="AP42" s="159"/>
      <c r="AQ42" s="159"/>
      <c r="AR42" s="160"/>
      <c r="AS42" s="161"/>
      <c r="AT42" s="162"/>
      <c r="AU42" s="161"/>
      <c r="AV42" s="163"/>
      <c r="AW42" s="164"/>
      <c r="AX42" s="159"/>
      <c r="AY42" s="159"/>
      <c r="AZ42" s="159"/>
      <c r="BA42" s="160"/>
      <c r="BB42" s="161"/>
      <c r="BC42" s="162"/>
      <c r="BD42" s="161"/>
      <c r="BE42" s="163"/>
      <c r="BF42" s="164"/>
      <c r="BG42" s="159"/>
      <c r="BH42" s="159"/>
      <c r="BI42" s="159"/>
      <c r="BJ42" s="160"/>
      <c r="BK42" s="161"/>
      <c r="BL42" s="162"/>
      <c r="BM42" s="161"/>
      <c r="BN42" s="163"/>
      <c r="BO42" s="164"/>
      <c r="BP42" s="159"/>
      <c r="BQ42" s="159"/>
      <c r="BR42" s="159"/>
      <c r="BS42" s="160"/>
      <c r="BT42" s="161"/>
      <c r="BU42" s="162"/>
      <c r="BV42" s="161"/>
      <c r="BW42" s="163"/>
      <c r="BX42" s="164"/>
      <c r="BY42" s="159"/>
      <c r="BZ42" s="159"/>
      <c r="CA42" s="159"/>
      <c r="CB42" s="160"/>
      <c r="CC42" s="161"/>
      <c r="CD42" s="162"/>
      <c r="CE42" s="161"/>
      <c r="CF42" s="163"/>
      <c r="CG42" s="164"/>
      <c r="CH42" s="159"/>
      <c r="CI42" s="159"/>
      <c r="CJ42" s="159"/>
      <c r="CK42" s="160"/>
      <c r="CL42" s="161"/>
      <c r="CM42" s="162"/>
      <c r="CN42" s="161"/>
      <c r="CO42" s="163"/>
      <c r="CP42" s="164"/>
      <c r="CQ42" s="159"/>
      <c r="CR42" s="159"/>
      <c r="CS42" s="159"/>
      <c r="CT42" s="160"/>
      <c r="CU42" s="161"/>
      <c r="CV42" s="162"/>
      <c r="CW42" s="509"/>
      <c r="CX42" s="163"/>
      <c r="CY42" s="164"/>
      <c r="CZ42" s="159"/>
      <c r="DA42" s="159"/>
      <c r="DB42" s="159"/>
      <c r="DC42" s="160"/>
      <c r="DD42" s="161"/>
      <c r="DE42" s="162"/>
      <c r="DF42" s="161"/>
      <c r="DG42" s="163"/>
      <c r="DH42" s="164"/>
      <c r="DI42" s="159"/>
      <c r="DJ42" s="159"/>
      <c r="DK42" s="159"/>
      <c r="DL42" s="160"/>
      <c r="DM42" s="161"/>
      <c r="DN42" s="162"/>
      <c r="DO42" s="161"/>
      <c r="DP42" s="163"/>
      <c r="DQ42" s="164"/>
      <c r="DR42" s="159"/>
      <c r="DS42" s="159"/>
      <c r="DT42" s="159"/>
      <c r="DU42" s="160"/>
      <c r="DV42" s="161"/>
      <c r="DW42" s="162"/>
      <c r="DX42" s="161"/>
      <c r="DY42" s="163"/>
      <c r="DZ42" s="164"/>
      <c r="EA42" s="159"/>
      <c r="EB42" s="159"/>
      <c r="EC42" s="159"/>
      <c r="ED42" s="160"/>
      <c r="EE42" s="161"/>
      <c r="EF42" s="162"/>
      <c r="EG42" s="161"/>
      <c r="EH42" s="163"/>
      <c r="EI42" s="164"/>
      <c r="EJ42" s="159"/>
      <c r="EK42" s="159"/>
      <c r="EL42" s="159"/>
      <c r="EM42" s="160"/>
      <c r="EN42" s="161"/>
      <c r="EO42" s="162"/>
      <c r="EP42" s="161"/>
      <c r="EQ42" s="163"/>
      <c r="ER42" s="164"/>
      <c r="ES42" s="159"/>
      <c r="ET42" s="159"/>
      <c r="EU42" s="159"/>
      <c r="EV42" s="160"/>
      <c r="EW42" s="161"/>
      <c r="EX42" s="162"/>
      <c r="EY42" s="161"/>
      <c r="EZ42" s="163"/>
      <c r="FA42" s="164"/>
      <c r="FB42" s="159"/>
      <c r="FC42" s="159"/>
      <c r="FD42" s="159"/>
      <c r="FE42" s="160"/>
      <c r="FF42" s="161"/>
      <c r="FG42" s="162"/>
      <c r="FH42" s="161"/>
      <c r="FI42" s="163"/>
      <c r="FJ42" s="164"/>
      <c r="FK42" s="159"/>
      <c r="FL42" s="159"/>
      <c r="FM42" s="159"/>
      <c r="FN42" s="160"/>
      <c r="FO42" s="161"/>
      <c r="FP42" s="162"/>
      <c r="FQ42" s="161"/>
      <c r="FR42" s="163"/>
      <c r="FS42" s="164"/>
      <c r="FT42" s="159"/>
      <c r="FU42" s="159"/>
      <c r="FV42" s="159"/>
      <c r="FW42" s="160"/>
      <c r="FX42" s="161"/>
      <c r="FY42" s="162"/>
      <c r="FZ42" s="161"/>
      <c r="GA42" s="163"/>
      <c r="GB42" s="164"/>
      <c r="GC42" s="159"/>
      <c r="GD42" s="159"/>
      <c r="GE42" s="159"/>
      <c r="GF42" s="160"/>
      <c r="GG42" s="161"/>
      <c r="GH42" s="162"/>
      <c r="GI42" s="161"/>
      <c r="GJ42" s="163"/>
      <c r="GK42" s="164"/>
      <c r="GL42" s="159"/>
      <c r="GM42" s="159"/>
      <c r="GN42" s="159"/>
      <c r="GO42" s="160"/>
      <c r="GP42" s="161"/>
      <c r="GQ42" s="162"/>
      <c r="GR42" s="161"/>
      <c r="GS42" s="163"/>
      <c r="GT42" s="164"/>
      <c r="GU42" s="510"/>
      <c r="GV42" s="136"/>
      <c r="GW42" s="100"/>
      <c r="GX42" s="114"/>
      <c r="GY42" s="114"/>
      <c r="GZ42" s="521"/>
      <c r="HA42" s="93"/>
      <c r="HB42" s="116"/>
      <c r="HC42" s="116"/>
    </row>
    <row r="43" spans="1:211" x14ac:dyDescent="0.25">
      <c r="B43" s="116"/>
      <c r="C43" s="124"/>
      <c r="D43" s="41"/>
      <c r="E43" s="42"/>
      <c r="F43" s="43"/>
      <c r="G43" s="44"/>
      <c r="H43" s="45"/>
      <c r="I43" s="46"/>
      <c r="J43" s="155"/>
      <c r="K43" s="494"/>
      <c r="L43" s="713"/>
      <c r="M43" s="105"/>
      <c r="N43" s="87"/>
      <c r="O43" s="576"/>
      <c r="P43" s="106"/>
      <c r="Q43" s="76">
        <f t="shared" si="0"/>
        <v>0</v>
      </c>
      <c r="R43" s="99"/>
      <c r="S43" s="99"/>
      <c r="T43" s="99"/>
      <c r="U43" s="45">
        <f t="shared" si="2"/>
        <v>0</v>
      </c>
      <c r="V43" s="157"/>
      <c r="W43" s="158"/>
      <c r="X43" s="508"/>
      <c r="Y43" s="159"/>
      <c r="Z43" s="160"/>
      <c r="AA43" s="161"/>
      <c r="AB43" s="162"/>
      <c r="AC43" s="161"/>
      <c r="AD43" s="163"/>
      <c r="AE43" s="164"/>
      <c r="AF43" s="159"/>
      <c r="AG43" s="159"/>
      <c r="AH43" s="159"/>
      <c r="AI43" s="160"/>
      <c r="AJ43" s="161"/>
      <c r="AK43" s="162"/>
      <c r="AL43" s="161"/>
      <c r="AM43" s="163"/>
      <c r="AN43" s="164"/>
      <c r="AO43" s="159"/>
      <c r="AP43" s="159"/>
      <c r="AQ43" s="159"/>
      <c r="AR43" s="160"/>
      <c r="AS43" s="161"/>
      <c r="AT43" s="162"/>
      <c r="AU43" s="161"/>
      <c r="AV43" s="163"/>
      <c r="AW43" s="164"/>
      <c r="AX43" s="159"/>
      <c r="AY43" s="159"/>
      <c r="AZ43" s="159"/>
      <c r="BA43" s="160"/>
      <c r="BB43" s="161"/>
      <c r="BC43" s="162"/>
      <c r="BD43" s="161"/>
      <c r="BE43" s="163"/>
      <c r="BF43" s="164"/>
      <c r="BG43" s="159"/>
      <c r="BH43" s="159"/>
      <c r="BI43" s="159"/>
      <c r="BJ43" s="160"/>
      <c r="BK43" s="161"/>
      <c r="BL43" s="162"/>
      <c r="BM43" s="161"/>
      <c r="BN43" s="163"/>
      <c r="BO43" s="164"/>
      <c r="BP43" s="159"/>
      <c r="BQ43" s="159"/>
      <c r="BR43" s="159"/>
      <c r="BS43" s="160"/>
      <c r="BT43" s="161"/>
      <c r="BU43" s="162"/>
      <c r="BV43" s="161"/>
      <c r="BW43" s="163"/>
      <c r="BX43" s="164"/>
      <c r="BY43" s="159"/>
      <c r="BZ43" s="159"/>
      <c r="CA43" s="159"/>
      <c r="CB43" s="160"/>
      <c r="CC43" s="161"/>
      <c r="CD43" s="162"/>
      <c r="CE43" s="161"/>
      <c r="CF43" s="163"/>
      <c r="CG43" s="164"/>
      <c r="CH43" s="159"/>
      <c r="CI43" s="159"/>
      <c r="CJ43" s="159"/>
      <c r="CK43" s="160"/>
      <c r="CL43" s="161"/>
      <c r="CM43" s="162"/>
      <c r="CN43" s="161"/>
      <c r="CO43" s="163"/>
      <c r="CP43" s="164"/>
      <c r="CQ43" s="159"/>
      <c r="CR43" s="159"/>
      <c r="CS43" s="159"/>
      <c r="CT43" s="160"/>
      <c r="CU43" s="161"/>
      <c r="CV43" s="162"/>
      <c r="CW43" s="509"/>
      <c r="CX43" s="163"/>
      <c r="CY43" s="164"/>
      <c r="CZ43" s="159"/>
      <c r="DA43" s="159"/>
      <c r="DB43" s="159"/>
      <c r="DC43" s="160"/>
      <c r="DD43" s="161"/>
      <c r="DE43" s="162"/>
      <c r="DF43" s="161"/>
      <c r="DG43" s="163"/>
      <c r="DH43" s="164"/>
      <c r="DI43" s="159"/>
      <c r="DJ43" s="159"/>
      <c r="DK43" s="159"/>
      <c r="DL43" s="160"/>
      <c r="DM43" s="161"/>
      <c r="DN43" s="162"/>
      <c r="DO43" s="161"/>
      <c r="DP43" s="163"/>
      <c r="DQ43" s="164"/>
      <c r="DR43" s="159"/>
      <c r="DS43" s="159"/>
      <c r="DT43" s="159"/>
      <c r="DU43" s="160"/>
      <c r="DV43" s="161"/>
      <c r="DW43" s="162"/>
      <c r="DX43" s="161"/>
      <c r="DY43" s="163"/>
      <c r="DZ43" s="164"/>
      <c r="EA43" s="159"/>
      <c r="EB43" s="159"/>
      <c r="EC43" s="159"/>
      <c r="ED43" s="160"/>
      <c r="EE43" s="161"/>
      <c r="EF43" s="162"/>
      <c r="EG43" s="161"/>
      <c r="EH43" s="163"/>
      <c r="EI43" s="164"/>
      <c r="EJ43" s="159"/>
      <c r="EK43" s="159"/>
      <c r="EL43" s="159"/>
      <c r="EM43" s="160"/>
      <c r="EN43" s="161"/>
      <c r="EO43" s="162"/>
      <c r="EP43" s="161"/>
      <c r="EQ43" s="163"/>
      <c r="ER43" s="164"/>
      <c r="ES43" s="159"/>
      <c r="ET43" s="159"/>
      <c r="EU43" s="159"/>
      <c r="EV43" s="160"/>
      <c r="EW43" s="161"/>
      <c r="EX43" s="162"/>
      <c r="EY43" s="161"/>
      <c r="EZ43" s="163"/>
      <c r="FA43" s="164"/>
      <c r="FB43" s="159"/>
      <c r="FC43" s="159"/>
      <c r="FD43" s="159"/>
      <c r="FE43" s="160"/>
      <c r="FF43" s="161"/>
      <c r="FG43" s="162"/>
      <c r="FH43" s="161"/>
      <c r="FI43" s="163"/>
      <c r="FJ43" s="164"/>
      <c r="FK43" s="159"/>
      <c r="FL43" s="159"/>
      <c r="FM43" s="159"/>
      <c r="FN43" s="160"/>
      <c r="FO43" s="161"/>
      <c r="FP43" s="162"/>
      <c r="FQ43" s="161"/>
      <c r="FR43" s="163"/>
      <c r="FS43" s="164"/>
      <c r="FT43" s="159"/>
      <c r="FU43" s="159"/>
      <c r="FV43" s="159"/>
      <c r="FW43" s="160"/>
      <c r="FX43" s="161"/>
      <c r="FY43" s="162"/>
      <c r="FZ43" s="161"/>
      <c r="GA43" s="163"/>
      <c r="GB43" s="164"/>
      <c r="GC43" s="159"/>
      <c r="GD43" s="159"/>
      <c r="GE43" s="159"/>
      <c r="GF43" s="160"/>
      <c r="GG43" s="161"/>
      <c r="GH43" s="162"/>
      <c r="GI43" s="161"/>
      <c r="GJ43" s="163"/>
      <c r="GK43" s="164"/>
      <c r="GL43" s="159"/>
      <c r="GM43" s="159"/>
      <c r="GN43" s="159"/>
      <c r="GO43" s="160"/>
      <c r="GP43" s="161"/>
      <c r="GQ43" s="162"/>
      <c r="GR43" s="161"/>
      <c r="GS43" s="163"/>
      <c r="GT43" s="164"/>
      <c r="GU43" s="510"/>
      <c r="GV43" s="136"/>
      <c r="GW43" s="100"/>
      <c r="GX43" s="114"/>
      <c r="GY43" s="114"/>
      <c r="GZ43" s="521"/>
      <c r="HA43" s="93"/>
      <c r="HB43" s="116"/>
      <c r="HC43" s="116"/>
    </row>
    <row r="44" spans="1:211" x14ac:dyDescent="0.25">
      <c r="B44" s="116"/>
      <c r="C44" s="124"/>
      <c r="D44" s="41"/>
      <c r="E44" s="42"/>
      <c r="F44" s="43"/>
      <c r="G44" s="44"/>
      <c r="H44" s="45"/>
      <c r="I44" s="46"/>
      <c r="J44" s="155"/>
      <c r="K44" s="494"/>
      <c r="L44" s="713"/>
      <c r="M44" s="105"/>
      <c r="N44" s="87"/>
      <c r="O44" s="201"/>
      <c r="P44" s="106"/>
      <c r="Q44" s="76">
        <f t="shared" si="0"/>
        <v>0</v>
      </c>
      <c r="R44" s="99"/>
      <c r="S44" s="99"/>
      <c r="T44" s="99"/>
      <c r="U44" s="45">
        <f t="shared" si="2"/>
        <v>0</v>
      </c>
      <c r="V44" s="157"/>
      <c r="W44" s="158"/>
      <c r="X44" s="508"/>
      <c r="Y44" s="159"/>
      <c r="Z44" s="160"/>
      <c r="AA44" s="161"/>
      <c r="AB44" s="162"/>
      <c r="AC44" s="161"/>
      <c r="AD44" s="163"/>
      <c r="AE44" s="164"/>
      <c r="AF44" s="159"/>
      <c r="AG44" s="159"/>
      <c r="AH44" s="159"/>
      <c r="AI44" s="160"/>
      <c r="AJ44" s="161"/>
      <c r="AK44" s="162"/>
      <c r="AL44" s="161"/>
      <c r="AM44" s="163"/>
      <c r="AN44" s="164"/>
      <c r="AO44" s="159"/>
      <c r="AP44" s="159"/>
      <c r="AQ44" s="159"/>
      <c r="AR44" s="160"/>
      <c r="AS44" s="161"/>
      <c r="AT44" s="162"/>
      <c r="AU44" s="161"/>
      <c r="AV44" s="163"/>
      <c r="AW44" s="164"/>
      <c r="AX44" s="159"/>
      <c r="AY44" s="159"/>
      <c r="AZ44" s="159"/>
      <c r="BA44" s="160"/>
      <c r="BB44" s="161"/>
      <c r="BC44" s="162"/>
      <c r="BD44" s="161"/>
      <c r="BE44" s="163"/>
      <c r="BF44" s="164"/>
      <c r="BG44" s="159"/>
      <c r="BH44" s="159"/>
      <c r="BI44" s="159"/>
      <c r="BJ44" s="160"/>
      <c r="BK44" s="161"/>
      <c r="BL44" s="162"/>
      <c r="BM44" s="161"/>
      <c r="BN44" s="163"/>
      <c r="BO44" s="164"/>
      <c r="BP44" s="159"/>
      <c r="BQ44" s="159"/>
      <c r="BR44" s="159"/>
      <c r="BS44" s="160"/>
      <c r="BT44" s="161"/>
      <c r="BU44" s="162"/>
      <c r="BV44" s="161"/>
      <c r="BW44" s="163"/>
      <c r="BX44" s="164"/>
      <c r="BY44" s="159"/>
      <c r="BZ44" s="159"/>
      <c r="CA44" s="159"/>
      <c r="CB44" s="160"/>
      <c r="CC44" s="161"/>
      <c r="CD44" s="162"/>
      <c r="CE44" s="161"/>
      <c r="CF44" s="163"/>
      <c r="CG44" s="164"/>
      <c r="CH44" s="159"/>
      <c r="CI44" s="159"/>
      <c r="CJ44" s="159"/>
      <c r="CK44" s="160"/>
      <c r="CL44" s="161"/>
      <c r="CM44" s="162"/>
      <c r="CN44" s="161"/>
      <c r="CO44" s="163"/>
      <c r="CP44" s="164"/>
      <c r="CQ44" s="159"/>
      <c r="CR44" s="159"/>
      <c r="CS44" s="159"/>
      <c r="CT44" s="160"/>
      <c r="CU44" s="161"/>
      <c r="CV44" s="162"/>
      <c r="CW44" s="509"/>
      <c r="CX44" s="163"/>
      <c r="CY44" s="164"/>
      <c r="CZ44" s="159"/>
      <c r="DA44" s="159"/>
      <c r="DB44" s="159"/>
      <c r="DC44" s="160"/>
      <c r="DD44" s="161"/>
      <c r="DE44" s="162"/>
      <c r="DF44" s="161"/>
      <c r="DG44" s="163"/>
      <c r="DH44" s="164"/>
      <c r="DI44" s="159"/>
      <c r="DJ44" s="159"/>
      <c r="DK44" s="159"/>
      <c r="DL44" s="160"/>
      <c r="DM44" s="161"/>
      <c r="DN44" s="162"/>
      <c r="DO44" s="161"/>
      <c r="DP44" s="163"/>
      <c r="DQ44" s="164"/>
      <c r="DR44" s="159"/>
      <c r="DS44" s="159"/>
      <c r="DT44" s="159"/>
      <c r="DU44" s="160"/>
      <c r="DV44" s="161"/>
      <c r="DW44" s="162"/>
      <c r="DX44" s="161"/>
      <c r="DY44" s="163"/>
      <c r="DZ44" s="164"/>
      <c r="EA44" s="159"/>
      <c r="EB44" s="159"/>
      <c r="EC44" s="159"/>
      <c r="ED44" s="160"/>
      <c r="EE44" s="161"/>
      <c r="EF44" s="162"/>
      <c r="EG44" s="161"/>
      <c r="EH44" s="163"/>
      <c r="EI44" s="164"/>
      <c r="EJ44" s="159"/>
      <c r="EK44" s="159"/>
      <c r="EL44" s="159"/>
      <c r="EM44" s="160"/>
      <c r="EN44" s="161"/>
      <c r="EO44" s="162"/>
      <c r="EP44" s="161"/>
      <c r="EQ44" s="163"/>
      <c r="ER44" s="164"/>
      <c r="ES44" s="159"/>
      <c r="ET44" s="159"/>
      <c r="EU44" s="159"/>
      <c r="EV44" s="160"/>
      <c r="EW44" s="161"/>
      <c r="EX44" s="162"/>
      <c r="EY44" s="161"/>
      <c r="EZ44" s="163"/>
      <c r="FA44" s="164"/>
      <c r="FB44" s="159"/>
      <c r="FC44" s="159"/>
      <c r="FD44" s="159"/>
      <c r="FE44" s="160"/>
      <c r="FF44" s="161"/>
      <c r="FG44" s="162"/>
      <c r="FH44" s="161"/>
      <c r="FI44" s="163"/>
      <c r="FJ44" s="164"/>
      <c r="FK44" s="159"/>
      <c r="FL44" s="159"/>
      <c r="FM44" s="159"/>
      <c r="FN44" s="160"/>
      <c r="FO44" s="161"/>
      <c r="FP44" s="162"/>
      <c r="FQ44" s="161"/>
      <c r="FR44" s="163"/>
      <c r="FS44" s="164"/>
      <c r="FT44" s="159"/>
      <c r="FU44" s="159"/>
      <c r="FV44" s="159"/>
      <c r="FW44" s="160"/>
      <c r="FX44" s="161"/>
      <c r="FY44" s="162"/>
      <c r="FZ44" s="161"/>
      <c r="GA44" s="163"/>
      <c r="GB44" s="164"/>
      <c r="GC44" s="159"/>
      <c r="GD44" s="159"/>
      <c r="GE44" s="159"/>
      <c r="GF44" s="160"/>
      <c r="GG44" s="161"/>
      <c r="GH44" s="162"/>
      <c r="GI44" s="161"/>
      <c r="GJ44" s="163"/>
      <c r="GK44" s="164"/>
      <c r="GL44" s="159"/>
      <c r="GM44" s="159"/>
      <c r="GN44" s="159"/>
      <c r="GO44" s="160"/>
      <c r="GP44" s="161"/>
      <c r="GQ44" s="162"/>
      <c r="GR44" s="161"/>
      <c r="GS44" s="163"/>
      <c r="GT44" s="164"/>
      <c r="GU44" s="510"/>
      <c r="GV44" s="136"/>
      <c r="GW44" s="100"/>
      <c r="GX44" s="114"/>
      <c r="GY44" s="114"/>
      <c r="GZ44" s="521"/>
      <c r="HA44" s="93"/>
      <c r="HB44" s="116"/>
      <c r="HC44" s="116"/>
    </row>
    <row r="45" spans="1:211" x14ac:dyDescent="0.25">
      <c r="B45" s="116"/>
      <c r="C45" s="124"/>
      <c r="D45" s="41"/>
      <c r="E45" s="42"/>
      <c r="F45" s="43"/>
      <c r="G45" s="44"/>
      <c r="H45" s="45"/>
      <c r="I45" s="46"/>
      <c r="J45" s="155"/>
      <c r="K45" s="494"/>
      <c r="L45" s="713"/>
      <c r="M45" s="105"/>
      <c r="N45" s="87"/>
      <c r="O45" s="201"/>
      <c r="P45" s="106"/>
      <c r="Q45" s="76">
        <f t="shared" si="0"/>
        <v>0</v>
      </c>
      <c r="R45" s="99"/>
      <c r="S45" s="99"/>
      <c r="T45" s="99"/>
      <c r="U45" s="45">
        <f t="shared" si="2"/>
        <v>0</v>
      </c>
      <c r="V45" s="157"/>
      <c r="W45" s="158"/>
      <c r="X45" s="508"/>
      <c r="Y45" s="159"/>
      <c r="Z45" s="160"/>
      <c r="AA45" s="161"/>
      <c r="AB45" s="162"/>
      <c r="AC45" s="161"/>
      <c r="AD45" s="163"/>
      <c r="AE45" s="164"/>
      <c r="AF45" s="159"/>
      <c r="AG45" s="159"/>
      <c r="AH45" s="159"/>
      <c r="AI45" s="160"/>
      <c r="AJ45" s="161"/>
      <c r="AK45" s="162"/>
      <c r="AL45" s="161"/>
      <c r="AM45" s="163"/>
      <c r="AN45" s="164"/>
      <c r="AO45" s="159"/>
      <c r="AP45" s="159"/>
      <c r="AQ45" s="159"/>
      <c r="AR45" s="160"/>
      <c r="AS45" s="161"/>
      <c r="AT45" s="162"/>
      <c r="AU45" s="161"/>
      <c r="AV45" s="163"/>
      <c r="AW45" s="164"/>
      <c r="AX45" s="159"/>
      <c r="AY45" s="159"/>
      <c r="AZ45" s="159"/>
      <c r="BA45" s="160"/>
      <c r="BB45" s="161"/>
      <c r="BC45" s="162"/>
      <c r="BD45" s="161"/>
      <c r="BE45" s="163"/>
      <c r="BF45" s="164"/>
      <c r="BG45" s="159"/>
      <c r="BH45" s="159"/>
      <c r="BI45" s="159"/>
      <c r="BJ45" s="160"/>
      <c r="BK45" s="161"/>
      <c r="BL45" s="162"/>
      <c r="BM45" s="161"/>
      <c r="BN45" s="163"/>
      <c r="BO45" s="164"/>
      <c r="BP45" s="159"/>
      <c r="BQ45" s="159"/>
      <c r="BR45" s="159"/>
      <c r="BS45" s="160"/>
      <c r="BT45" s="161"/>
      <c r="BU45" s="162"/>
      <c r="BV45" s="161"/>
      <c r="BW45" s="163"/>
      <c r="BX45" s="164"/>
      <c r="BY45" s="159"/>
      <c r="BZ45" s="159"/>
      <c r="CA45" s="159"/>
      <c r="CB45" s="160"/>
      <c r="CC45" s="161"/>
      <c r="CD45" s="162"/>
      <c r="CE45" s="161"/>
      <c r="CF45" s="163"/>
      <c r="CG45" s="164"/>
      <c r="CH45" s="159"/>
      <c r="CI45" s="159"/>
      <c r="CJ45" s="159"/>
      <c r="CK45" s="160"/>
      <c r="CL45" s="161"/>
      <c r="CM45" s="162"/>
      <c r="CN45" s="161"/>
      <c r="CO45" s="163"/>
      <c r="CP45" s="164"/>
      <c r="CQ45" s="159"/>
      <c r="CR45" s="159"/>
      <c r="CS45" s="159"/>
      <c r="CT45" s="160"/>
      <c r="CU45" s="161"/>
      <c r="CV45" s="162"/>
      <c r="CW45" s="509"/>
      <c r="CX45" s="163"/>
      <c r="CY45" s="164"/>
      <c r="CZ45" s="159"/>
      <c r="DA45" s="159"/>
      <c r="DB45" s="159"/>
      <c r="DC45" s="160"/>
      <c r="DD45" s="161"/>
      <c r="DE45" s="162"/>
      <c r="DF45" s="161"/>
      <c r="DG45" s="163"/>
      <c r="DH45" s="164"/>
      <c r="DI45" s="159"/>
      <c r="DJ45" s="159"/>
      <c r="DK45" s="159"/>
      <c r="DL45" s="160"/>
      <c r="DM45" s="161"/>
      <c r="DN45" s="162"/>
      <c r="DO45" s="161"/>
      <c r="DP45" s="163"/>
      <c r="DQ45" s="164"/>
      <c r="DR45" s="159"/>
      <c r="DS45" s="159"/>
      <c r="DT45" s="159"/>
      <c r="DU45" s="160"/>
      <c r="DV45" s="161"/>
      <c r="DW45" s="162"/>
      <c r="DX45" s="161"/>
      <c r="DY45" s="163"/>
      <c r="DZ45" s="164"/>
      <c r="EA45" s="159"/>
      <c r="EB45" s="159"/>
      <c r="EC45" s="159"/>
      <c r="ED45" s="160"/>
      <c r="EE45" s="161"/>
      <c r="EF45" s="162"/>
      <c r="EG45" s="161"/>
      <c r="EH45" s="163"/>
      <c r="EI45" s="164"/>
      <c r="EJ45" s="159"/>
      <c r="EK45" s="159"/>
      <c r="EL45" s="159"/>
      <c r="EM45" s="160"/>
      <c r="EN45" s="161"/>
      <c r="EO45" s="162"/>
      <c r="EP45" s="161"/>
      <c r="EQ45" s="163"/>
      <c r="ER45" s="164"/>
      <c r="ES45" s="159"/>
      <c r="ET45" s="159"/>
      <c r="EU45" s="159"/>
      <c r="EV45" s="160"/>
      <c r="EW45" s="161"/>
      <c r="EX45" s="162"/>
      <c r="EY45" s="161"/>
      <c r="EZ45" s="163"/>
      <c r="FA45" s="164"/>
      <c r="FB45" s="159"/>
      <c r="FC45" s="159"/>
      <c r="FD45" s="159"/>
      <c r="FE45" s="160"/>
      <c r="FF45" s="161"/>
      <c r="FG45" s="162"/>
      <c r="FH45" s="161"/>
      <c r="FI45" s="163"/>
      <c r="FJ45" s="164"/>
      <c r="FK45" s="159"/>
      <c r="FL45" s="159"/>
      <c r="FM45" s="159"/>
      <c r="FN45" s="160"/>
      <c r="FO45" s="161"/>
      <c r="FP45" s="162"/>
      <c r="FQ45" s="161"/>
      <c r="FR45" s="163"/>
      <c r="FS45" s="164"/>
      <c r="FT45" s="159"/>
      <c r="FU45" s="159"/>
      <c r="FV45" s="159"/>
      <c r="FW45" s="160"/>
      <c r="FX45" s="161"/>
      <c r="FY45" s="162"/>
      <c r="FZ45" s="161"/>
      <c r="GA45" s="163"/>
      <c r="GB45" s="164"/>
      <c r="GC45" s="159"/>
      <c r="GD45" s="159"/>
      <c r="GE45" s="159"/>
      <c r="GF45" s="160"/>
      <c r="GG45" s="161"/>
      <c r="GH45" s="162"/>
      <c r="GI45" s="161"/>
      <c r="GJ45" s="163"/>
      <c r="GK45" s="164"/>
      <c r="GL45" s="159"/>
      <c r="GM45" s="159"/>
      <c r="GN45" s="159"/>
      <c r="GO45" s="160"/>
      <c r="GP45" s="161"/>
      <c r="GQ45" s="162"/>
      <c r="GR45" s="161"/>
      <c r="GS45" s="163"/>
      <c r="GT45" s="164"/>
      <c r="GU45" s="165"/>
      <c r="GV45" s="136"/>
      <c r="GW45" s="100"/>
      <c r="GX45" s="114"/>
      <c r="GY45" s="114"/>
      <c r="GZ45" s="521"/>
      <c r="HA45" s="93"/>
      <c r="HB45" s="116"/>
      <c r="HC45" s="116"/>
    </row>
    <row r="46" spans="1:211" ht="18.75" x14ac:dyDescent="0.3">
      <c r="B46" s="116"/>
      <c r="C46" s="124"/>
      <c r="D46" s="41"/>
      <c r="E46" s="42"/>
      <c r="F46" s="43"/>
      <c r="G46" s="44"/>
      <c r="H46" s="45"/>
      <c r="I46" s="46"/>
      <c r="J46" s="155"/>
      <c r="K46" s="494"/>
      <c r="L46" s="713"/>
      <c r="M46" s="105"/>
      <c r="N46" s="87"/>
      <c r="O46" s="576"/>
      <c r="P46" s="106"/>
      <c r="Q46" s="76">
        <f t="shared" si="0"/>
        <v>0</v>
      </c>
      <c r="R46" s="99"/>
      <c r="S46" s="684"/>
      <c r="T46" s="99"/>
      <c r="U46" s="45">
        <f t="shared" si="2"/>
        <v>0</v>
      </c>
      <c r="V46" s="157"/>
      <c r="W46" s="158"/>
      <c r="X46" s="508"/>
      <c r="Y46" s="159"/>
      <c r="Z46" s="160"/>
      <c r="AA46" s="161"/>
      <c r="AB46" s="162"/>
      <c r="AC46" s="161"/>
      <c r="AD46" s="163"/>
      <c r="AE46" s="164"/>
      <c r="AF46" s="159"/>
      <c r="AG46" s="159"/>
      <c r="AH46" s="159"/>
      <c r="AI46" s="160"/>
      <c r="AJ46" s="161"/>
      <c r="AK46" s="162"/>
      <c r="AL46" s="161"/>
      <c r="AM46" s="163"/>
      <c r="AN46" s="164"/>
      <c r="AO46" s="159"/>
      <c r="AP46" s="159"/>
      <c r="AQ46" s="159"/>
      <c r="AR46" s="160"/>
      <c r="AS46" s="161"/>
      <c r="AT46" s="162"/>
      <c r="AU46" s="161"/>
      <c r="AV46" s="163"/>
      <c r="AW46" s="164"/>
      <c r="AX46" s="159"/>
      <c r="AY46" s="159"/>
      <c r="AZ46" s="159"/>
      <c r="BA46" s="160"/>
      <c r="BB46" s="161"/>
      <c r="BC46" s="162"/>
      <c r="BD46" s="161"/>
      <c r="BE46" s="163"/>
      <c r="BF46" s="164"/>
      <c r="BG46" s="159"/>
      <c r="BH46" s="159"/>
      <c r="BI46" s="159"/>
      <c r="BJ46" s="160"/>
      <c r="BK46" s="161"/>
      <c r="BL46" s="162"/>
      <c r="BM46" s="161"/>
      <c r="BN46" s="163"/>
      <c r="BO46" s="164"/>
      <c r="BP46" s="159"/>
      <c r="BQ46" s="159"/>
      <c r="BR46" s="159"/>
      <c r="BS46" s="160"/>
      <c r="BT46" s="161"/>
      <c r="BU46" s="162"/>
      <c r="BV46" s="161"/>
      <c r="BW46" s="163"/>
      <c r="BX46" s="164"/>
      <c r="BY46" s="159"/>
      <c r="BZ46" s="159"/>
      <c r="CA46" s="159"/>
      <c r="CB46" s="160"/>
      <c r="CC46" s="161"/>
      <c r="CD46" s="162"/>
      <c r="CE46" s="161"/>
      <c r="CF46" s="163"/>
      <c r="CG46" s="164"/>
      <c r="CH46" s="159"/>
      <c r="CI46" s="159"/>
      <c r="CJ46" s="159"/>
      <c r="CK46" s="160"/>
      <c r="CL46" s="161"/>
      <c r="CM46" s="162"/>
      <c r="CN46" s="161"/>
      <c r="CO46" s="163"/>
      <c r="CP46" s="164"/>
      <c r="CQ46" s="159"/>
      <c r="CR46" s="159"/>
      <c r="CS46" s="159"/>
      <c r="CT46" s="160"/>
      <c r="CU46" s="161"/>
      <c r="CV46" s="162"/>
      <c r="CW46" s="509"/>
      <c r="CX46" s="163"/>
      <c r="CY46" s="164"/>
      <c r="CZ46" s="159"/>
      <c r="DA46" s="159"/>
      <c r="DB46" s="159"/>
      <c r="DC46" s="160"/>
      <c r="DD46" s="161"/>
      <c r="DE46" s="162"/>
      <c r="DF46" s="161"/>
      <c r="DG46" s="163"/>
      <c r="DH46" s="164"/>
      <c r="DI46" s="159"/>
      <c r="DJ46" s="159"/>
      <c r="DK46" s="159"/>
      <c r="DL46" s="160"/>
      <c r="DM46" s="161"/>
      <c r="DN46" s="162"/>
      <c r="DO46" s="161"/>
      <c r="DP46" s="163"/>
      <c r="DQ46" s="164"/>
      <c r="DR46" s="159"/>
      <c r="DS46" s="159"/>
      <c r="DT46" s="159"/>
      <c r="DU46" s="160"/>
      <c r="DV46" s="161"/>
      <c r="DW46" s="162"/>
      <c r="DX46" s="161"/>
      <c r="DY46" s="163"/>
      <c r="DZ46" s="164"/>
      <c r="EA46" s="159"/>
      <c r="EB46" s="159"/>
      <c r="EC46" s="159"/>
      <c r="ED46" s="160"/>
      <c r="EE46" s="161"/>
      <c r="EF46" s="162"/>
      <c r="EG46" s="161"/>
      <c r="EH46" s="163"/>
      <c r="EI46" s="164"/>
      <c r="EJ46" s="159"/>
      <c r="EK46" s="159"/>
      <c r="EL46" s="159"/>
      <c r="EM46" s="160"/>
      <c r="EN46" s="161"/>
      <c r="EO46" s="162"/>
      <c r="EP46" s="161"/>
      <c r="EQ46" s="163"/>
      <c r="ER46" s="164"/>
      <c r="ES46" s="159"/>
      <c r="ET46" s="159"/>
      <c r="EU46" s="159"/>
      <c r="EV46" s="160"/>
      <c r="EW46" s="161"/>
      <c r="EX46" s="162"/>
      <c r="EY46" s="161"/>
      <c r="EZ46" s="163"/>
      <c r="FA46" s="164"/>
      <c r="FB46" s="159"/>
      <c r="FC46" s="159"/>
      <c r="FD46" s="159"/>
      <c r="FE46" s="160"/>
      <c r="FF46" s="161"/>
      <c r="FG46" s="162"/>
      <c r="FH46" s="161"/>
      <c r="FI46" s="163"/>
      <c r="FJ46" s="164"/>
      <c r="FK46" s="159"/>
      <c r="FL46" s="159"/>
      <c r="FM46" s="159"/>
      <c r="FN46" s="160"/>
      <c r="FO46" s="161"/>
      <c r="FP46" s="162"/>
      <c r="FQ46" s="161"/>
      <c r="FR46" s="163"/>
      <c r="FS46" s="164"/>
      <c r="FT46" s="159"/>
      <c r="FU46" s="159"/>
      <c r="FV46" s="159"/>
      <c r="FW46" s="160"/>
      <c r="FX46" s="161"/>
      <c r="FY46" s="162"/>
      <c r="FZ46" s="161"/>
      <c r="GA46" s="163"/>
      <c r="GB46" s="164"/>
      <c r="GC46" s="159"/>
      <c r="GD46" s="159"/>
      <c r="GE46" s="159"/>
      <c r="GF46" s="160"/>
      <c r="GG46" s="161"/>
      <c r="GH46" s="162"/>
      <c r="GI46" s="161"/>
      <c r="GJ46" s="163"/>
      <c r="GK46" s="164"/>
      <c r="GL46" s="159"/>
      <c r="GM46" s="159"/>
      <c r="GN46" s="159"/>
      <c r="GO46" s="160"/>
      <c r="GP46" s="161"/>
      <c r="GQ46" s="162"/>
      <c r="GR46" s="161"/>
      <c r="GS46" s="163"/>
      <c r="GT46" s="164"/>
      <c r="GU46" s="165"/>
      <c r="GV46" s="136"/>
      <c r="GW46" s="100"/>
      <c r="GX46" s="114"/>
      <c r="GY46" s="114"/>
      <c r="GZ46" s="521"/>
      <c r="HA46" s="93"/>
      <c r="HB46" s="116"/>
      <c r="HC46" s="116"/>
    </row>
    <row r="47" spans="1:211" ht="18.75" x14ac:dyDescent="0.3">
      <c r="B47" s="116"/>
      <c r="C47" s="124"/>
      <c r="D47" s="41"/>
      <c r="E47" s="42"/>
      <c r="F47" s="43"/>
      <c r="G47" s="44"/>
      <c r="H47" s="45"/>
      <c r="I47" s="46"/>
      <c r="J47" s="155"/>
      <c r="K47" s="494"/>
      <c r="L47" s="713"/>
      <c r="M47" s="105"/>
      <c r="N47" s="87"/>
      <c r="O47" s="576"/>
      <c r="P47" s="106"/>
      <c r="Q47" s="76">
        <f t="shared" si="0"/>
        <v>0</v>
      </c>
      <c r="R47" s="99"/>
      <c r="S47" s="684"/>
      <c r="T47" s="99"/>
      <c r="U47" s="45">
        <f t="shared" si="2"/>
        <v>0</v>
      </c>
      <c r="V47" s="157"/>
      <c r="W47" s="158"/>
      <c r="X47" s="508"/>
      <c r="Y47" s="159"/>
      <c r="Z47" s="160"/>
      <c r="AA47" s="161"/>
      <c r="AB47" s="162"/>
      <c r="AC47" s="161"/>
      <c r="AD47" s="163"/>
      <c r="AE47" s="164"/>
      <c r="AF47" s="159"/>
      <c r="AG47" s="159"/>
      <c r="AH47" s="159"/>
      <c r="AI47" s="160"/>
      <c r="AJ47" s="161"/>
      <c r="AK47" s="162"/>
      <c r="AL47" s="161"/>
      <c r="AM47" s="163"/>
      <c r="AN47" s="164"/>
      <c r="AO47" s="159"/>
      <c r="AP47" s="159"/>
      <c r="AQ47" s="159"/>
      <c r="AR47" s="160"/>
      <c r="AS47" s="161"/>
      <c r="AT47" s="162"/>
      <c r="AU47" s="161"/>
      <c r="AV47" s="163"/>
      <c r="AW47" s="164"/>
      <c r="AX47" s="159"/>
      <c r="AY47" s="159"/>
      <c r="AZ47" s="159"/>
      <c r="BA47" s="160"/>
      <c r="BB47" s="161"/>
      <c r="BC47" s="162"/>
      <c r="BD47" s="161"/>
      <c r="BE47" s="163"/>
      <c r="BF47" s="164"/>
      <c r="BG47" s="159"/>
      <c r="BH47" s="159"/>
      <c r="BI47" s="159"/>
      <c r="BJ47" s="160"/>
      <c r="BK47" s="161"/>
      <c r="BL47" s="162"/>
      <c r="BM47" s="161"/>
      <c r="BN47" s="163"/>
      <c r="BO47" s="164"/>
      <c r="BP47" s="159"/>
      <c r="BQ47" s="159"/>
      <c r="BR47" s="159"/>
      <c r="BS47" s="160"/>
      <c r="BT47" s="161"/>
      <c r="BU47" s="162"/>
      <c r="BV47" s="161"/>
      <c r="BW47" s="163"/>
      <c r="BX47" s="164"/>
      <c r="BY47" s="159"/>
      <c r="BZ47" s="159"/>
      <c r="CA47" s="159"/>
      <c r="CB47" s="160"/>
      <c r="CC47" s="161"/>
      <c r="CD47" s="162"/>
      <c r="CE47" s="161"/>
      <c r="CF47" s="163"/>
      <c r="CG47" s="164"/>
      <c r="CH47" s="159"/>
      <c r="CI47" s="159"/>
      <c r="CJ47" s="159"/>
      <c r="CK47" s="160"/>
      <c r="CL47" s="161"/>
      <c r="CM47" s="162"/>
      <c r="CN47" s="161"/>
      <c r="CO47" s="163"/>
      <c r="CP47" s="164"/>
      <c r="CQ47" s="159"/>
      <c r="CR47" s="159"/>
      <c r="CS47" s="159"/>
      <c r="CT47" s="160"/>
      <c r="CU47" s="161"/>
      <c r="CV47" s="162"/>
      <c r="CW47" s="509"/>
      <c r="CX47" s="163"/>
      <c r="CY47" s="164"/>
      <c r="CZ47" s="159"/>
      <c r="DA47" s="159"/>
      <c r="DB47" s="159"/>
      <c r="DC47" s="160"/>
      <c r="DD47" s="161"/>
      <c r="DE47" s="162"/>
      <c r="DF47" s="161"/>
      <c r="DG47" s="163"/>
      <c r="DH47" s="164"/>
      <c r="DI47" s="159"/>
      <c r="DJ47" s="159"/>
      <c r="DK47" s="159"/>
      <c r="DL47" s="160"/>
      <c r="DM47" s="161"/>
      <c r="DN47" s="162"/>
      <c r="DO47" s="161"/>
      <c r="DP47" s="163"/>
      <c r="DQ47" s="164"/>
      <c r="DR47" s="159"/>
      <c r="DS47" s="159"/>
      <c r="DT47" s="159"/>
      <c r="DU47" s="160"/>
      <c r="DV47" s="161"/>
      <c r="DW47" s="162"/>
      <c r="DX47" s="161"/>
      <c r="DY47" s="163"/>
      <c r="DZ47" s="164"/>
      <c r="EA47" s="159"/>
      <c r="EB47" s="159"/>
      <c r="EC47" s="159"/>
      <c r="ED47" s="160"/>
      <c r="EE47" s="161"/>
      <c r="EF47" s="162"/>
      <c r="EG47" s="161"/>
      <c r="EH47" s="163"/>
      <c r="EI47" s="164"/>
      <c r="EJ47" s="159"/>
      <c r="EK47" s="159"/>
      <c r="EL47" s="159"/>
      <c r="EM47" s="160"/>
      <c r="EN47" s="161"/>
      <c r="EO47" s="162"/>
      <c r="EP47" s="161"/>
      <c r="EQ47" s="163"/>
      <c r="ER47" s="164"/>
      <c r="ES47" s="159"/>
      <c r="ET47" s="159"/>
      <c r="EU47" s="159"/>
      <c r="EV47" s="160"/>
      <c r="EW47" s="161"/>
      <c r="EX47" s="162"/>
      <c r="EY47" s="161"/>
      <c r="EZ47" s="163"/>
      <c r="FA47" s="164"/>
      <c r="FB47" s="159"/>
      <c r="FC47" s="159"/>
      <c r="FD47" s="159"/>
      <c r="FE47" s="160"/>
      <c r="FF47" s="161"/>
      <c r="FG47" s="162"/>
      <c r="FH47" s="161"/>
      <c r="FI47" s="163"/>
      <c r="FJ47" s="164"/>
      <c r="FK47" s="159"/>
      <c r="FL47" s="159"/>
      <c r="FM47" s="159"/>
      <c r="FN47" s="160"/>
      <c r="FO47" s="161"/>
      <c r="FP47" s="162"/>
      <c r="FQ47" s="161"/>
      <c r="FR47" s="163"/>
      <c r="FS47" s="164"/>
      <c r="FT47" s="159"/>
      <c r="FU47" s="159"/>
      <c r="FV47" s="159"/>
      <c r="FW47" s="160"/>
      <c r="FX47" s="161"/>
      <c r="FY47" s="162"/>
      <c r="FZ47" s="161"/>
      <c r="GA47" s="163"/>
      <c r="GB47" s="164"/>
      <c r="GC47" s="159"/>
      <c r="GD47" s="159"/>
      <c r="GE47" s="159"/>
      <c r="GF47" s="160"/>
      <c r="GG47" s="161"/>
      <c r="GH47" s="162"/>
      <c r="GI47" s="161"/>
      <c r="GJ47" s="163"/>
      <c r="GK47" s="164"/>
      <c r="GL47" s="159"/>
      <c r="GM47" s="159"/>
      <c r="GN47" s="159"/>
      <c r="GO47" s="160"/>
      <c r="GP47" s="161"/>
      <c r="GQ47" s="162"/>
      <c r="GR47" s="161"/>
      <c r="GS47" s="163"/>
      <c r="GT47" s="164"/>
      <c r="GU47" s="165"/>
      <c r="GV47" s="136"/>
      <c r="GW47" s="100"/>
      <c r="GX47" s="114"/>
      <c r="GY47" s="114"/>
      <c r="GZ47" s="521"/>
      <c r="HA47" s="93"/>
      <c r="HB47" s="116"/>
      <c r="HC47" s="116"/>
    </row>
    <row r="48" spans="1:211" x14ac:dyDescent="0.25">
      <c r="A48" s="1">
        <v>23</v>
      </c>
      <c r="B48" s="116" t="e">
        <f>#REF!</f>
        <v>#REF!</v>
      </c>
      <c r="C48" s="116" t="e">
        <f>#REF!</f>
        <v>#REF!</v>
      </c>
      <c r="D48" s="41" t="e">
        <f>#REF!</f>
        <v>#REF!</v>
      </c>
      <c r="E48" s="42" t="e">
        <f>#REF!</f>
        <v>#REF!</v>
      </c>
      <c r="F48" s="43" t="e">
        <f>#REF!</f>
        <v>#REF!</v>
      </c>
      <c r="G48" s="44" t="e">
        <f>#REF!</f>
        <v>#REF!</v>
      </c>
      <c r="H48" s="45" t="e">
        <f>#REF!</f>
        <v>#REF!</v>
      </c>
      <c r="I48" s="46" t="e">
        <f>#REF!</f>
        <v>#REF!</v>
      </c>
      <c r="J48" s="155"/>
      <c r="K48" s="494"/>
      <c r="L48" s="713"/>
      <c r="M48" s="105"/>
      <c r="N48" s="87"/>
      <c r="O48" s="201"/>
      <c r="P48" s="106"/>
      <c r="Q48" s="76">
        <f t="shared" si="0"/>
        <v>0</v>
      </c>
      <c r="R48" s="99"/>
      <c r="S48" s="99"/>
      <c r="T48" s="99"/>
      <c r="U48" s="45">
        <f t="shared" si="2"/>
        <v>0</v>
      </c>
      <c r="V48" s="157"/>
      <c r="W48" s="511"/>
      <c r="X48" s="512"/>
      <c r="Y48" s="159"/>
      <c r="Z48" s="160"/>
      <c r="AA48" s="161"/>
      <c r="AB48" s="162"/>
      <c r="AC48" s="161"/>
      <c r="AD48" s="163"/>
      <c r="AE48" s="164"/>
      <c r="AF48" s="159"/>
      <c r="AG48" s="159"/>
      <c r="AH48" s="159"/>
      <c r="AI48" s="160"/>
      <c r="AJ48" s="161"/>
      <c r="AK48" s="162"/>
      <c r="AL48" s="161"/>
      <c r="AM48" s="163"/>
      <c r="AN48" s="164"/>
      <c r="AO48" s="159"/>
      <c r="AP48" s="159"/>
      <c r="AQ48" s="159"/>
      <c r="AR48" s="160"/>
      <c r="AS48" s="161"/>
      <c r="AT48" s="162"/>
      <c r="AU48" s="161"/>
      <c r="AV48" s="163"/>
      <c r="AW48" s="164"/>
      <c r="AX48" s="159"/>
      <c r="AY48" s="159"/>
      <c r="AZ48" s="159"/>
      <c r="BA48" s="160"/>
      <c r="BB48" s="161"/>
      <c r="BC48" s="162"/>
      <c r="BD48" s="161"/>
      <c r="BE48" s="163"/>
      <c r="BF48" s="164"/>
      <c r="BG48" s="159"/>
      <c r="BH48" s="159"/>
      <c r="BI48" s="159"/>
      <c r="BJ48" s="160"/>
      <c r="BK48" s="161"/>
      <c r="BL48" s="162"/>
      <c r="BM48" s="161"/>
      <c r="BN48" s="163"/>
      <c r="BO48" s="164"/>
      <c r="BP48" s="159"/>
      <c r="BQ48" s="159"/>
      <c r="BR48" s="159"/>
      <c r="BS48" s="160"/>
      <c r="BT48" s="161"/>
      <c r="BU48" s="162"/>
      <c r="BV48" s="161"/>
      <c r="BW48" s="163"/>
      <c r="BX48" s="164"/>
      <c r="BY48" s="159"/>
      <c r="BZ48" s="159"/>
      <c r="CA48" s="159"/>
      <c r="CB48" s="160"/>
      <c r="CC48" s="161"/>
      <c r="CD48" s="162"/>
      <c r="CE48" s="161"/>
      <c r="CF48" s="163"/>
      <c r="CG48" s="164"/>
      <c r="CH48" s="159"/>
      <c r="CI48" s="159"/>
      <c r="CJ48" s="159"/>
      <c r="CK48" s="160"/>
      <c r="CL48" s="161"/>
      <c r="CM48" s="162"/>
      <c r="CN48" s="161"/>
      <c r="CO48" s="163"/>
      <c r="CP48" s="164"/>
      <c r="CQ48" s="159"/>
      <c r="CR48" s="159"/>
      <c r="CS48" s="159"/>
      <c r="CT48" s="160"/>
      <c r="CU48" s="161"/>
      <c r="CV48" s="162"/>
      <c r="CW48" s="161"/>
      <c r="CX48" s="163"/>
      <c r="CY48" s="164"/>
      <c r="CZ48" s="159"/>
      <c r="DA48" s="159"/>
      <c r="DB48" s="159"/>
      <c r="DC48" s="160"/>
      <c r="DD48" s="161"/>
      <c r="DE48" s="162"/>
      <c r="DF48" s="161"/>
      <c r="DG48" s="163"/>
      <c r="DH48" s="164"/>
      <c r="DI48" s="159"/>
      <c r="DJ48" s="159"/>
      <c r="DK48" s="159"/>
      <c r="DL48" s="160"/>
      <c r="DM48" s="161"/>
      <c r="DN48" s="162"/>
      <c r="DO48" s="161"/>
      <c r="DP48" s="163"/>
      <c r="DQ48" s="164"/>
      <c r="DR48" s="159"/>
      <c r="DS48" s="159"/>
      <c r="DT48" s="159"/>
      <c r="DU48" s="160"/>
      <c r="DV48" s="161"/>
      <c r="DW48" s="162"/>
      <c r="DX48" s="161"/>
      <c r="DY48" s="163"/>
      <c r="DZ48" s="164"/>
      <c r="EA48" s="159"/>
      <c r="EB48" s="159"/>
      <c r="EC48" s="159"/>
      <c r="ED48" s="160"/>
      <c r="EE48" s="161"/>
      <c r="EF48" s="162"/>
      <c r="EG48" s="161"/>
      <c r="EH48" s="163"/>
      <c r="EI48" s="164"/>
      <c r="EJ48" s="159"/>
      <c r="EK48" s="159"/>
      <c r="EL48" s="159"/>
      <c r="EM48" s="160"/>
      <c r="EN48" s="161"/>
      <c r="EO48" s="162"/>
      <c r="EP48" s="161"/>
      <c r="EQ48" s="163"/>
      <c r="ER48" s="164"/>
      <c r="ES48" s="159"/>
      <c r="ET48" s="159"/>
      <c r="EU48" s="159"/>
      <c r="EV48" s="160"/>
      <c r="EW48" s="161"/>
      <c r="EX48" s="162"/>
      <c r="EY48" s="161"/>
      <c r="EZ48" s="163"/>
      <c r="FA48" s="164"/>
      <c r="FB48" s="159"/>
      <c r="FC48" s="159"/>
      <c r="FD48" s="159"/>
      <c r="FE48" s="160"/>
      <c r="FF48" s="161"/>
      <c r="FG48" s="162"/>
      <c r="FH48" s="161"/>
      <c r="FI48" s="163"/>
      <c r="FJ48" s="164"/>
      <c r="FK48" s="159"/>
      <c r="FL48" s="159"/>
      <c r="FM48" s="159"/>
      <c r="FN48" s="160"/>
      <c r="FO48" s="161"/>
      <c r="FP48" s="162"/>
      <c r="FQ48" s="161"/>
      <c r="FR48" s="163"/>
      <c r="FS48" s="164"/>
      <c r="FT48" s="159"/>
      <c r="FU48" s="159"/>
      <c r="FV48" s="159"/>
      <c r="FW48" s="160"/>
      <c r="FX48" s="161"/>
      <c r="FY48" s="162"/>
      <c r="FZ48" s="161"/>
      <c r="GA48" s="163"/>
      <c r="GB48" s="164"/>
      <c r="GC48" s="159"/>
      <c r="GD48" s="159"/>
      <c r="GE48" s="159"/>
      <c r="GF48" s="160"/>
      <c r="GG48" s="161"/>
      <c r="GH48" s="162"/>
      <c r="GI48" s="161"/>
      <c r="GJ48" s="163"/>
      <c r="GK48" s="164"/>
      <c r="GL48" s="159"/>
      <c r="GM48" s="159"/>
      <c r="GN48" s="159"/>
      <c r="GO48" s="160"/>
      <c r="GP48" s="161"/>
      <c r="GQ48" s="162"/>
      <c r="GR48" s="161"/>
      <c r="GS48" s="163"/>
      <c r="GT48" s="164"/>
      <c r="GU48" s="165"/>
      <c r="GV48" s="136"/>
      <c r="GW48" s="122"/>
      <c r="GX48" s="114"/>
      <c r="GY48" s="114"/>
      <c r="GZ48" s="217"/>
      <c r="HA48" s="93"/>
      <c r="HB48" s="116"/>
      <c r="HC48" s="116"/>
    </row>
    <row r="49" spans="1:211" x14ac:dyDescent="0.25">
      <c r="B49" s="116"/>
      <c r="C49" s="116"/>
      <c r="D49" s="41"/>
      <c r="E49" s="42"/>
      <c r="F49" s="43"/>
      <c r="G49" s="44"/>
      <c r="H49" s="45"/>
      <c r="I49" s="46"/>
      <c r="J49" s="155"/>
      <c r="K49" s="494"/>
      <c r="L49" s="713"/>
      <c r="M49" s="105"/>
      <c r="N49" s="87"/>
      <c r="O49" s="201"/>
      <c r="P49" s="106"/>
      <c r="Q49" s="76">
        <f t="shared" si="0"/>
        <v>0</v>
      </c>
      <c r="R49" s="166"/>
      <c r="S49" s="166"/>
      <c r="T49" s="166"/>
      <c r="U49" s="45">
        <f t="shared" si="2"/>
        <v>0</v>
      </c>
      <c r="V49" s="157"/>
      <c r="W49" s="158"/>
      <c r="X49" s="167"/>
      <c r="Y49" s="159"/>
      <c r="Z49" s="160"/>
      <c r="AA49" s="161"/>
      <c r="AB49" s="162"/>
      <c r="AC49" s="161"/>
      <c r="AD49" s="163"/>
      <c r="AE49" s="164"/>
      <c r="AF49" s="159"/>
      <c r="AG49" s="159"/>
      <c r="AH49" s="159"/>
      <c r="AI49" s="160"/>
      <c r="AJ49" s="161"/>
      <c r="AK49" s="162"/>
      <c r="AL49" s="161"/>
      <c r="AM49" s="163"/>
      <c r="AN49" s="164"/>
      <c r="AO49" s="159"/>
      <c r="AP49" s="159"/>
      <c r="AQ49" s="159"/>
      <c r="AR49" s="160"/>
      <c r="AS49" s="161"/>
      <c r="AT49" s="162"/>
      <c r="AU49" s="161"/>
      <c r="AV49" s="163"/>
      <c r="AW49" s="164"/>
      <c r="AX49" s="159"/>
      <c r="AY49" s="159"/>
      <c r="AZ49" s="159"/>
      <c r="BA49" s="160"/>
      <c r="BB49" s="161"/>
      <c r="BC49" s="162"/>
      <c r="BD49" s="161"/>
      <c r="BE49" s="163"/>
      <c r="BF49" s="164"/>
      <c r="BG49" s="159"/>
      <c r="BH49" s="159"/>
      <c r="BI49" s="159"/>
      <c r="BJ49" s="160"/>
      <c r="BK49" s="161"/>
      <c r="BL49" s="162"/>
      <c r="BM49" s="161"/>
      <c r="BN49" s="163"/>
      <c r="BO49" s="164"/>
      <c r="BP49" s="159"/>
      <c r="BQ49" s="159"/>
      <c r="BR49" s="159"/>
      <c r="BS49" s="160"/>
      <c r="BT49" s="161"/>
      <c r="BU49" s="162"/>
      <c r="BV49" s="161"/>
      <c r="BW49" s="163"/>
      <c r="BX49" s="164"/>
      <c r="BY49" s="159"/>
      <c r="BZ49" s="159"/>
      <c r="CA49" s="159"/>
      <c r="CB49" s="160"/>
      <c r="CC49" s="161"/>
      <c r="CD49" s="162"/>
      <c r="CE49" s="161"/>
      <c r="CF49" s="163"/>
      <c r="CG49" s="164"/>
      <c r="CH49" s="159"/>
      <c r="CI49" s="159"/>
      <c r="CJ49" s="159"/>
      <c r="CK49" s="160"/>
      <c r="CL49" s="161"/>
      <c r="CM49" s="162"/>
      <c r="CN49" s="161"/>
      <c r="CO49" s="163"/>
      <c r="CP49" s="164"/>
      <c r="CQ49" s="159"/>
      <c r="CR49" s="159"/>
      <c r="CS49" s="159"/>
      <c r="CT49" s="160"/>
      <c r="CU49" s="161"/>
      <c r="CV49" s="162"/>
      <c r="CW49" s="161"/>
      <c r="CX49" s="163"/>
      <c r="CY49" s="164"/>
      <c r="CZ49" s="159"/>
      <c r="DA49" s="159"/>
      <c r="DB49" s="159"/>
      <c r="DC49" s="160"/>
      <c r="DD49" s="161"/>
      <c r="DE49" s="162"/>
      <c r="DF49" s="161"/>
      <c r="DG49" s="163"/>
      <c r="DH49" s="164"/>
      <c r="DI49" s="159"/>
      <c r="DJ49" s="159"/>
      <c r="DK49" s="159"/>
      <c r="DL49" s="160"/>
      <c r="DM49" s="161"/>
      <c r="DN49" s="162"/>
      <c r="DO49" s="161"/>
      <c r="DP49" s="163"/>
      <c r="DQ49" s="164"/>
      <c r="DR49" s="159"/>
      <c r="DS49" s="159"/>
      <c r="DT49" s="159"/>
      <c r="DU49" s="160"/>
      <c r="DV49" s="161"/>
      <c r="DW49" s="162"/>
      <c r="DX49" s="161"/>
      <c r="DY49" s="163"/>
      <c r="DZ49" s="164"/>
      <c r="EA49" s="159"/>
      <c r="EB49" s="159"/>
      <c r="EC49" s="159"/>
      <c r="ED49" s="160"/>
      <c r="EE49" s="161"/>
      <c r="EF49" s="162"/>
      <c r="EG49" s="161"/>
      <c r="EH49" s="163"/>
      <c r="EI49" s="164"/>
      <c r="EJ49" s="159"/>
      <c r="EK49" s="159"/>
      <c r="EL49" s="159"/>
      <c r="EM49" s="160"/>
      <c r="EN49" s="161"/>
      <c r="EO49" s="162"/>
      <c r="EP49" s="161"/>
      <c r="EQ49" s="163"/>
      <c r="ER49" s="164"/>
      <c r="ES49" s="159"/>
      <c r="ET49" s="159"/>
      <c r="EU49" s="159"/>
      <c r="EV49" s="160"/>
      <c r="EW49" s="161"/>
      <c r="EX49" s="162"/>
      <c r="EY49" s="161"/>
      <c r="EZ49" s="163"/>
      <c r="FA49" s="164"/>
      <c r="FB49" s="159"/>
      <c r="FC49" s="159"/>
      <c r="FD49" s="159"/>
      <c r="FE49" s="160"/>
      <c r="FF49" s="161"/>
      <c r="FG49" s="162"/>
      <c r="FH49" s="161"/>
      <c r="FI49" s="163"/>
      <c r="FJ49" s="164"/>
      <c r="FK49" s="159"/>
      <c r="FL49" s="159"/>
      <c r="FM49" s="159"/>
      <c r="FN49" s="160"/>
      <c r="FO49" s="161"/>
      <c r="FP49" s="162"/>
      <c r="FQ49" s="161"/>
      <c r="FR49" s="163"/>
      <c r="FS49" s="164"/>
      <c r="FT49" s="159"/>
      <c r="FU49" s="159"/>
      <c r="FV49" s="159"/>
      <c r="FW49" s="160"/>
      <c r="FX49" s="161"/>
      <c r="FY49" s="162"/>
      <c r="FZ49" s="161"/>
      <c r="GA49" s="163"/>
      <c r="GB49" s="164"/>
      <c r="GC49" s="159"/>
      <c r="GD49" s="159"/>
      <c r="GE49" s="159"/>
      <c r="GF49" s="160"/>
      <c r="GG49" s="161"/>
      <c r="GH49" s="162"/>
      <c r="GI49" s="161"/>
      <c r="GJ49" s="163"/>
      <c r="GK49" s="164"/>
      <c r="GL49" s="159"/>
      <c r="GM49" s="159"/>
      <c r="GN49" s="159"/>
      <c r="GO49" s="160"/>
      <c r="GP49" s="161"/>
      <c r="GQ49" s="162"/>
      <c r="GR49" s="161"/>
      <c r="GS49" s="163"/>
      <c r="GT49" s="164"/>
      <c r="GU49" s="165"/>
      <c r="GV49" s="136"/>
      <c r="GW49" s="100"/>
      <c r="GX49" s="114"/>
      <c r="GY49" s="114"/>
      <c r="GZ49" s="521"/>
      <c r="HA49" s="93"/>
      <c r="HB49" s="116"/>
      <c r="HC49" s="116"/>
    </row>
    <row r="50" spans="1:211" x14ac:dyDescent="0.25">
      <c r="B50" s="116"/>
      <c r="C50" s="116"/>
      <c r="D50" s="41"/>
      <c r="E50" s="42"/>
      <c r="F50" s="43"/>
      <c r="G50" s="44"/>
      <c r="H50" s="45"/>
      <c r="I50" s="46"/>
      <c r="J50" s="155"/>
      <c r="K50" s="494"/>
      <c r="L50" s="713"/>
      <c r="M50" s="105"/>
      <c r="N50" s="87"/>
      <c r="O50" s="201"/>
      <c r="P50" s="106"/>
      <c r="Q50" s="76">
        <f t="shared" si="0"/>
        <v>0</v>
      </c>
      <c r="R50" s="166"/>
      <c r="S50" s="830"/>
      <c r="T50" s="831"/>
      <c r="U50" s="45">
        <f t="shared" si="2"/>
        <v>0</v>
      </c>
      <c r="V50" s="157"/>
      <c r="W50" s="158"/>
      <c r="X50" s="167"/>
      <c r="Y50" s="159"/>
      <c r="Z50" s="160"/>
      <c r="AA50" s="161"/>
      <c r="AB50" s="162"/>
      <c r="AC50" s="161"/>
      <c r="AD50" s="163"/>
      <c r="AE50" s="164"/>
      <c r="AF50" s="159"/>
      <c r="AG50" s="159"/>
      <c r="AH50" s="159"/>
      <c r="AI50" s="160"/>
      <c r="AJ50" s="161"/>
      <c r="AK50" s="162"/>
      <c r="AL50" s="161"/>
      <c r="AM50" s="163"/>
      <c r="AN50" s="164"/>
      <c r="AO50" s="159"/>
      <c r="AP50" s="159"/>
      <c r="AQ50" s="159"/>
      <c r="AR50" s="160"/>
      <c r="AS50" s="161"/>
      <c r="AT50" s="162"/>
      <c r="AU50" s="161"/>
      <c r="AV50" s="163"/>
      <c r="AW50" s="164"/>
      <c r="AX50" s="159"/>
      <c r="AY50" s="159"/>
      <c r="AZ50" s="159"/>
      <c r="BA50" s="160"/>
      <c r="BB50" s="161"/>
      <c r="BC50" s="162"/>
      <c r="BD50" s="161"/>
      <c r="BE50" s="163"/>
      <c r="BF50" s="164"/>
      <c r="BG50" s="159"/>
      <c r="BH50" s="159"/>
      <c r="BI50" s="159"/>
      <c r="BJ50" s="160"/>
      <c r="BK50" s="161"/>
      <c r="BL50" s="162"/>
      <c r="BM50" s="161"/>
      <c r="BN50" s="163"/>
      <c r="BO50" s="164"/>
      <c r="BP50" s="159"/>
      <c r="BQ50" s="159"/>
      <c r="BR50" s="159"/>
      <c r="BS50" s="160"/>
      <c r="BT50" s="161"/>
      <c r="BU50" s="162"/>
      <c r="BV50" s="161"/>
      <c r="BW50" s="163"/>
      <c r="BX50" s="164"/>
      <c r="BY50" s="159"/>
      <c r="BZ50" s="159"/>
      <c r="CA50" s="159"/>
      <c r="CB50" s="160"/>
      <c r="CC50" s="161"/>
      <c r="CD50" s="162"/>
      <c r="CE50" s="161"/>
      <c r="CF50" s="163"/>
      <c r="CG50" s="164"/>
      <c r="CH50" s="159"/>
      <c r="CI50" s="159"/>
      <c r="CJ50" s="159"/>
      <c r="CK50" s="160"/>
      <c r="CL50" s="161"/>
      <c r="CM50" s="162"/>
      <c r="CN50" s="161"/>
      <c r="CO50" s="163"/>
      <c r="CP50" s="164"/>
      <c r="CQ50" s="159"/>
      <c r="CR50" s="159"/>
      <c r="CS50" s="159"/>
      <c r="CT50" s="160"/>
      <c r="CU50" s="161"/>
      <c r="CV50" s="162"/>
      <c r="CW50" s="161"/>
      <c r="CX50" s="163"/>
      <c r="CY50" s="164"/>
      <c r="CZ50" s="159"/>
      <c r="DA50" s="159"/>
      <c r="DB50" s="159"/>
      <c r="DC50" s="160"/>
      <c r="DD50" s="161"/>
      <c r="DE50" s="162"/>
      <c r="DF50" s="161"/>
      <c r="DG50" s="163"/>
      <c r="DH50" s="164"/>
      <c r="DI50" s="159"/>
      <c r="DJ50" s="159"/>
      <c r="DK50" s="159"/>
      <c r="DL50" s="160"/>
      <c r="DM50" s="161"/>
      <c r="DN50" s="162"/>
      <c r="DO50" s="161"/>
      <c r="DP50" s="163"/>
      <c r="DQ50" s="164"/>
      <c r="DR50" s="159"/>
      <c r="DS50" s="159"/>
      <c r="DT50" s="159"/>
      <c r="DU50" s="160"/>
      <c r="DV50" s="161"/>
      <c r="DW50" s="162"/>
      <c r="DX50" s="161"/>
      <c r="DY50" s="163"/>
      <c r="DZ50" s="164"/>
      <c r="EA50" s="159"/>
      <c r="EB50" s="159"/>
      <c r="EC50" s="159"/>
      <c r="ED50" s="160"/>
      <c r="EE50" s="161"/>
      <c r="EF50" s="162"/>
      <c r="EG50" s="161"/>
      <c r="EH50" s="163"/>
      <c r="EI50" s="164"/>
      <c r="EJ50" s="159"/>
      <c r="EK50" s="159"/>
      <c r="EL50" s="159"/>
      <c r="EM50" s="160"/>
      <c r="EN50" s="161"/>
      <c r="EO50" s="162"/>
      <c r="EP50" s="161"/>
      <c r="EQ50" s="163"/>
      <c r="ER50" s="164"/>
      <c r="ES50" s="159"/>
      <c r="ET50" s="159"/>
      <c r="EU50" s="159"/>
      <c r="EV50" s="160"/>
      <c r="EW50" s="161"/>
      <c r="EX50" s="162"/>
      <c r="EY50" s="161"/>
      <c r="EZ50" s="163"/>
      <c r="FA50" s="164"/>
      <c r="FB50" s="159"/>
      <c r="FC50" s="159"/>
      <c r="FD50" s="159"/>
      <c r="FE50" s="160"/>
      <c r="FF50" s="161"/>
      <c r="FG50" s="162"/>
      <c r="FH50" s="161"/>
      <c r="FI50" s="163"/>
      <c r="FJ50" s="164"/>
      <c r="FK50" s="159"/>
      <c r="FL50" s="159"/>
      <c r="FM50" s="159"/>
      <c r="FN50" s="160"/>
      <c r="FO50" s="161"/>
      <c r="FP50" s="162"/>
      <c r="FQ50" s="161"/>
      <c r="FR50" s="163"/>
      <c r="FS50" s="164"/>
      <c r="FT50" s="159"/>
      <c r="FU50" s="159"/>
      <c r="FV50" s="159"/>
      <c r="FW50" s="160"/>
      <c r="FX50" s="161"/>
      <c r="FY50" s="162"/>
      <c r="FZ50" s="161"/>
      <c r="GA50" s="163"/>
      <c r="GB50" s="164"/>
      <c r="GC50" s="159"/>
      <c r="GD50" s="159"/>
      <c r="GE50" s="159"/>
      <c r="GF50" s="160"/>
      <c r="GG50" s="161"/>
      <c r="GH50" s="162"/>
      <c r="GI50" s="161"/>
      <c r="GJ50" s="163"/>
      <c r="GK50" s="164"/>
      <c r="GL50" s="159"/>
      <c r="GM50" s="159"/>
      <c r="GN50" s="159"/>
      <c r="GO50" s="160"/>
      <c r="GP50" s="161"/>
      <c r="GQ50" s="162"/>
      <c r="GR50" s="161"/>
      <c r="GS50" s="163"/>
      <c r="GT50" s="164"/>
      <c r="GU50" s="165"/>
      <c r="GV50" s="136"/>
      <c r="GW50" s="100"/>
      <c r="GX50" s="114"/>
      <c r="GY50" s="114"/>
      <c r="GZ50" s="521"/>
      <c r="HA50" s="93"/>
      <c r="HB50" s="116"/>
      <c r="HC50" s="116"/>
    </row>
    <row r="51" spans="1:211" x14ac:dyDescent="0.25">
      <c r="B51" s="116"/>
      <c r="C51" s="116"/>
      <c r="D51" s="41"/>
      <c r="E51" s="42"/>
      <c r="F51" s="43"/>
      <c r="G51" s="44"/>
      <c r="H51" s="45"/>
      <c r="I51" s="46"/>
      <c r="J51" s="155"/>
      <c r="K51" s="500"/>
      <c r="L51" s="715"/>
      <c r="M51" s="105"/>
      <c r="N51" s="87"/>
      <c r="O51" s="201"/>
      <c r="P51" s="106"/>
      <c r="Q51" s="76">
        <f t="shared" si="0"/>
        <v>0</v>
      </c>
      <c r="R51" s="166"/>
      <c r="S51" s="735"/>
      <c r="T51" s="736"/>
      <c r="U51" s="45">
        <f t="shared" si="2"/>
        <v>0</v>
      </c>
      <c r="V51" s="157"/>
      <c r="W51" s="158"/>
      <c r="X51" s="167"/>
      <c r="Y51" s="159"/>
      <c r="Z51" s="160"/>
      <c r="AA51" s="161"/>
      <c r="AB51" s="162"/>
      <c r="AC51" s="161"/>
      <c r="AD51" s="163"/>
      <c r="AE51" s="164"/>
      <c r="AF51" s="159"/>
      <c r="AG51" s="159"/>
      <c r="AH51" s="159"/>
      <c r="AI51" s="160"/>
      <c r="AJ51" s="161"/>
      <c r="AK51" s="162"/>
      <c r="AL51" s="161"/>
      <c r="AM51" s="163"/>
      <c r="AN51" s="164"/>
      <c r="AO51" s="159"/>
      <c r="AP51" s="159"/>
      <c r="AQ51" s="159"/>
      <c r="AR51" s="160"/>
      <c r="AS51" s="161"/>
      <c r="AT51" s="162"/>
      <c r="AU51" s="161"/>
      <c r="AV51" s="163"/>
      <c r="AW51" s="164"/>
      <c r="AX51" s="159"/>
      <c r="AY51" s="159"/>
      <c r="AZ51" s="159"/>
      <c r="BA51" s="160"/>
      <c r="BB51" s="161"/>
      <c r="BC51" s="162"/>
      <c r="BD51" s="161"/>
      <c r="BE51" s="163"/>
      <c r="BF51" s="164"/>
      <c r="BG51" s="159"/>
      <c r="BH51" s="159"/>
      <c r="BI51" s="159"/>
      <c r="BJ51" s="160"/>
      <c r="BK51" s="161"/>
      <c r="BL51" s="162"/>
      <c r="BM51" s="161"/>
      <c r="BN51" s="163"/>
      <c r="BO51" s="164"/>
      <c r="BP51" s="159"/>
      <c r="BQ51" s="159"/>
      <c r="BR51" s="159"/>
      <c r="BS51" s="160"/>
      <c r="BT51" s="161"/>
      <c r="BU51" s="162"/>
      <c r="BV51" s="161"/>
      <c r="BW51" s="163"/>
      <c r="BX51" s="164"/>
      <c r="BY51" s="159"/>
      <c r="BZ51" s="159"/>
      <c r="CA51" s="159"/>
      <c r="CB51" s="160"/>
      <c r="CC51" s="161"/>
      <c r="CD51" s="162"/>
      <c r="CE51" s="161"/>
      <c r="CF51" s="163"/>
      <c r="CG51" s="164"/>
      <c r="CH51" s="159"/>
      <c r="CI51" s="159"/>
      <c r="CJ51" s="159"/>
      <c r="CK51" s="160"/>
      <c r="CL51" s="161"/>
      <c r="CM51" s="162"/>
      <c r="CN51" s="161"/>
      <c r="CO51" s="163"/>
      <c r="CP51" s="164"/>
      <c r="CQ51" s="159"/>
      <c r="CR51" s="159"/>
      <c r="CS51" s="159"/>
      <c r="CT51" s="160"/>
      <c r="CU51" s="161"/>
      <c r="CV51" s="162"/>
      <c r="CW51" s="161"/>
      <c r="CX51" s="163"/>
      <c r="CY51" s="164"/>
      <c r="CZ51" s="159"/>
      <c r="DA51" s="159"/>
      <c r="DB51" s="159"/>
      <c r="DC51" s="160"/>
      <c r="DD51" s="161"/>
      <c r="DE51" s="162"/>
      <c r="DF51" s="161"/>
      <c r="DG51" s="163"/>
      <c r="DH51" s="164"/>
      <c r="DI51" s="159"/>
      <c r="DJ51" s="159"/>
      <c r="DK51" s="159"/>
      <c r="DL51" s="160"/>
      <c r="DM51" s="161"/>
      <c r="DN51" s="162"/>
      <c r="DO51" s="161"/>
      <c r="DP51" s="163"/>
      <c r="DQ51" s="164"/>
      <c r="DR51" s="159"/>
      <c r="DS51" s="159"/>
      <c r="DT51" s="159"/>
      <c r="DU51" s="160"/>
      <c r="DV51" s="161"/>
      <c r="DW51" s="162"/>
      <c r="DX51" s="161"/>
      <c r="DY51" s="163"/>
      <c r="DZ51" s="164"/>
      <c r="EA51" s="159"/>
      <c r="EB51" s="159"/>
      <c r="EC51" s="159"/>
      <c r="ED51" s="160"/>
      <c r="EE51" s="161"/>
      <c r="EF51" s="162"/>
      <c r="EG51" s="161"/>
      <c r="EH51" s="163"/>
      <c r="EI51" s="164"/>
      <c r="EJ51" s="159"/>
      <c r="EK51" s="159"/>
      <c r="EL51" s="159"/>
      <c r="EM51" s="160"/>
      <c r="EN51" s="161"/>
      <c r="EO51" s="162"/>
      <c r="EP51" s="161"/>
      <c r="EQ51" s="163"/>
      <c r="ER51" s="164"/>
      <c r="ES51" s="159"/>
      <c r="ET51" s="159"/>
      <c r="EU51" s="159"/>
      <c r="EV51" s="160"/>
      <c r="EW51" s="161"/>
      <c r="EX51" s="162"/>
      <c r="EY51" s="161"/>
      <c r="EZ51" s="163"/>
      <c r="FA51" s="164"/>
      <c r="FB51" s="159"/>
      <c r="FC51" s="159"/>
      <c r="FD51" s="159"/>
      <c r="FE51" s="160"/>
      <c r="FF51" s="161"/>
      <c r="FG51" s="162"/>
      <c r="FH51" s="161"/>
      <c r="FI51" s="163"/>
      <c r="FJ51" s="164"/>
      <c r="FK51" s="159"/>
      <c r="FL51" s="159"/>
      <c r="FM51" s="159"/>
      <c r="FN51" s="160"/>
      <c r="FO51" s="161"/>
      <c r="FP51" s="162"/>
      <c r="FQ51" s="161"/>
      <c r="FR51" s="163"/>
      <c r="FS51" s="164"/>
      <c r="FT51" s="159"/>
      <c r="FU51" s="159"/>
      <c r="FV51" s="159"/>
      <c r="FW51" s="160"/>
      <c r="FX51" s="161"/>
      <c r="FY51" s="162"/>
      <c r="FZ51" s="161"/>
      <c r="GA51" s="163"/>
      <c r="GB51" s="164"/>
      <c r="GC51" s="159"/>
      <c r="GD51" s="159"/>
      <c r="GE51" s="159"/>
      <c r="GF51" s="160"/>
      <c r="GG51" s="161"/>
      <c r="GH51" s="162"/>
      <c r="GI51" s="161"/>
      <c r="GJ51" s="163"/>
      <c r="GK51" s="164"/>
      <c r="GL51" s="159"/>
      <c r="GM51" s="159"/>
      <c r="GN51" s="159"/>
      <c r="GO51" s="160"/>
      <c r="GP51" s="161"/>
      <c r="GQ51" s="162"/>
      <c r="GR51" s="161"/>
      <c r="GS51" s="163"/>
      <c r="GT51" s="164"/>
      <c r="GU51" s="165"/>
      <c r="GV51" s="136"/>
      <c r="GW51" s="100"/>
      <c r="GX51" s="114"/>
      <c r="GY51" s="114"/>
      <c r="GZ51" s="521"/>
      <c r="HA51" s="93"/>
      <c r="HB51" s="116"/>
      <c r="HC51" s="116"/>
    </row>
    <row r="52" spans="1:211" x14ac:dyDescent="0.25">
      <c r="B52" s="116"/>
      <c r="C52" s="116"/>
      <c r="D52" s="41"/>
      <c r="E52" s="42"/>
      <c r="F52" s="43"/>
      <c r="G52" s="44"/>
      <c r="H52" s="45"/>
      <c r="I52" s="46"/>
      <c r="J52" s="155"/>
      <c r="K52" s="500"/>
      <c r="L52" s="715"/>
      <c r="M52" s="105"/>
      <c r="N52" s="87"/>
      <c r="O52" s="201"/>
      <c r="P52" s="106"/>
      <c r="Q52" s="150">
        <f t="shared" si="0"/>
        <v>0</v>
      </c>
      <c r="R52" s="166"/>
      <c r="S52" s="735"/>
      <c r="T52" s="736"/>
      <c r="U52" s="45">
        <f t="shared" si="2"/>
        <v>0</v>
      </c>
      <c r="V52" s="157"/>
      <c r="W52" s="158"/>
      <c r="X52" s="167"/>
      <c r="Y52" s="159"/>
      <c r="Z52" s="160"/>
      <c r="AA52" s="161"/>
      <c r="AB52" s="162"/>
      <c r="AC52" s="161"/>
      <c r="AD52" s="163"/>
      <c r="AE52" s="164"/>
      <c r="AF52" s="159"/>
      <c r="AG52" s="159"/>
      <c r="AH52" s="159"/>
      <c r="AI52" s="160"/>
      <c r="AJ52" s="161"/>
      <c r="AK52" s="162"/>
      <c r="AL52" s="161"/>
      <c r="AM52" s="163"/>
      <c r="AN52" s="164"/>
      <c r="AO52" s="159"/>
      <c r="AP52" s="159"/>
      <c r="AQ52" s="159"/>
      <c r="AR52" s="160"/>
      <c r="AS52" s="161"/>
      <c r="AT52" s="162"/>
      <c r="AU52" s="161"/>
      <c r="AV52" s="163"/>
      <c r="AW52" s="164"/>
      <c r="AX52" s="159"/>
      <c r="AY52" s="159"/>
      <c r="AZ52" s="159"/>
      <c r="BA52" s="160"/>
      <c r="BB52" s="161"/>
      <c r="BC52" s="162"/>
      <c r="BD52" s="161"/>
      <c r="BE52" s="163"/>
      <c r="BF52" s="164"/>
      <c r="BG52" s="159"/>
      <c r="BH52" s="159"/>
      <c r="BI52" s="159"/>
      <c r="BJ52" s="160"/>
      <c r="BK52" s="161"/>
      <c r="BL52" s="162"/>
      <c r="BM52" s="161"/>
      <c r="BN52" s="163"/>
      <c r="BO52" s="164"/>
      <c r="BP52" s="159"/>
      <c r="BQ52" s="159"/>
      <c r="BR52" s="159"/>
      <c r="BS52" s="160"/>
      <c r="BT52" s="161"/>
      <c r="BU52" s="162"/>
      <c r="BV52" s="161"/>
      <c r="BW52" s="163"/>
      <c r="BX52" s="164"/>
      <c r="BY52" s="159"/>
      <c r="BZ52" s="159"/>
      <c r="CA52" s="159"/>
      <c r="CB52" s="160"/>
      <c r="CC52" s="161"/>
      <c r="CD52" s="162"/>
      <c r="CE52" s="161"/>
      <c r="CF52" s="163"/>
      <c r="CG52" s="164"/>
      <c r="CH52" s="159"/>
      <c r="CI52" s="159"/>
      <c r="CJ52" s="159"/>
      <c r="CK52" s="160"/>
      <c r="CL52" s="161"/>
      <c r="CM52" s="162"/>
      <c r="CN52" s="161"/>
      <c r="CO52" s="163"/>
      <c r="CP52" s="164"/>
      <c r="CQ52" s="159"/>
      <c r="CR52" s="159"/>
      <c r="CS52" s="159"/>
      <c r="CT52" s="160"/>
      <c r="CU52" s="161"/>
      <c r="CV52" s="162"/>
      <c r="CW52" s="161"/>
      <c r="CX52" s="163"/>
      <c r="CY52" s="164"/>
      <c r="CZ52" s="159"/>
      <c r="DA52" s="159"/>
      <c r="DB52" s="159"/>
      <c r="DC52" s="160"/>
      <c r="DD52" s="161"/>
      <c r="DE52" s="162"/>
      <c r="DF52" s="161"/>
      <c r="DG52" s="163"/>
      <c r="DH52" s="164"/>
      <c r="DI52" s="159"/>
      <c r="DJ52" s="159"/>
      <c r="DK52" s="159"/>
      <c r="DL52" s="160"/>
      <c r="DM52" s="161"/>
      <c r="DN52" s="162"/>
      <c r="DO52" s="161"/>
      <c r="DP52" s="163"/>
      <c r="DQ52" s="164"/>
      <c r="DR52" s="159"/>
      <c r="DS52" s="159"/>
      <c r="DT52" s="159"/>
      <c r="DU52" s="160"/>
      <c r="DV52" s="161"/>
      <c r="DW52" s="162"/>
      <c r="DX52" s="161"/>
      <c r="DY52" s="163"/>
      <c r="DZ52" s="164"/>
      <c r="EA52" s="159"/>
      <c r="EB52" s="159"/>
      <c r="EC52" s="159"/>
      <c r="ED52" s="160"/>
      <c r="EE52" s="161"/>
      <c r="EF52" s="162"/>
      <c r="EG52" s="161"/>
      <c r="EH52" s="163"/>
      <c r="EI52" s="164"/>
      <c r="EJ52" s="159"/>
      <c r="EK52" s="159"/>
      <c r="EL52" s="159"/>
      <c r="EM52" s="160"/>
      <c r="EN52" s="161"/>
      <c r="EO52" s="162"/>
      <c r="EP52" s="161"/>
      <c r="EQ52" s="163"/>
      <c r="ER52" s="164"/>
      <c r="ES52" s="159"/>
      <c r="ET52" s="159"/>
      <c r="EU52" s="159"/>
      <c r="EV52" s="160"/>
      <c r="EW52" s="161"/>
      <c r="EX52" s="162"/>
      <c r="EY52" s="161"/>
      <c r="EZ52" s="163"/>
      <c r="FA52" s="164"/>
      <c r="FB52" s="159"/>
      <c r="FC52" s="159"/>
      <c r="FD52" s="159"/>
      <c r="FE52" s="160"/>
      <c r="FF52" s="161"/>
      <c r="FG52" s="162"/>
      <c r="FH52" s="161"/>
      <c r="FI52" s="163"/>
      <c r="FJ52" s="164"/>
      <c r="FK52" s="159"/>
      <c r="FL52" s="159"/>
      <c r="FM52" s="159"/>
      <c r="FN52" s="160"/>
      <c r="FO52" s="161"/>
      <c r="FP52" s="162"/>
      <c r="FQ52" s="161"/>
      <c r="FR52" s="163"/>
      <c r="FS52" s="164"/>
      <c r="FT52" s="159"/>
      <c r="FU52" s="159"/>
      <c r="FV52" s="159"/>
      <c r="FW52" s="160"/>
      <c r="FX52" s="161"/>
      <c r="FY52" s="162"/>
      <c r="FZ52" s="161"/>
      <c r="GA52" s="163"/>
      <c r="GB52" s="164"/>
      <c r="GC52" s="159"/>
      <c r="GD52" s="159"/>
      <c r="GE52" s="159"/>
      <c r="GF52" s="160"/>
      <c r="GG52" s="161"/>
      <c r="GH52" s="162"/>
      <c r="GI52" s="161"/>
      <c r="GJ52" s="163"/>
      <c r="GK52" s="164"/>
      <c r="GL52" s="159"/>
      <c r="GM52" s="159"/>
      <c r="GN52" s="159"/>
      <c r="GO52" s="160"/>
      <c r="GP52" s="161"/>
      <c r="GQ52" s="162"/>
      <c r="GR52" s="161"/>
      <c r="GS52" s="163"/>
      <c r="GT52" s="164"/>
      <c r="GU52" s="165"/>
      <c r="GV52" s="136"/>
      <c r="GW52" s="100"/>
      <c r="GX52" s="114"/>
      <c r="GY52" s="114"/>
      <c r="GZ52" s="521"/>
      <c r="HA52" s="93"/>
      <c r="HB52" s="116"/>
      <c r="HC52" s="116"/>
    </row>
    <row r="53" spans="1:211" ht="18.75" x14ac:dyDescent="0.3">
      <c r="B53" s="116"/>
      <c r="C53" s="116"/>
      <c r="D53" s="41"/>
      <c r="E53" s="42"/>
      <c r="F53" s="43"/>
      <c r="G53" s="44"/>
      <c r="H53" s="45"/>
      <c r="I53" s="46"/>
      <c r="J53" s="155"/>
      <c r="K53" s="500"/>
      <c r="L53" s="715"/>
      <c r="M53" s="105"/>
      <c r="N53" s="87"/>
      <c r="O53" s="576"/>
      <c r="P53" s="106"/>
      <c r="Q53" s="150">
        <f t="shared" si="0"/>
        <v>0</v>
      </c>
      <c r="R53" s="166"/>
      <c r="S53" s="741"/>
      <c r="T53" s="736"/>
      <c r="U53" s="45">
        <f t="shared" si="2"/>
        <v>0</v>
      </c>
      <c r="V53" s="157"/>
      <c r="W53" s="158"/>
      <c r="X53" s="167"/>
      <c r="Y53" s="159"/>
      <c r="Z53" s="160"/>
      <c r="AA53" s="161"/>
      <c r="AB53" s="162"/>
      <c r="AC53" s="161"/>
      <c r="AD53" s="163"/>
      <c r="AE53" s="164"/>
      <c r="AF53" s="159"/>
      <c r="AG53" s="159"/>
      <c r="AH53" s="159"/>
      <c r="AI53" s="160"/>
      <c r="AJ53" s="161"/>
      <c r="AK53" s="162"/>
      <c r="AL53" s="161"/>
      <c r="AM53" s="163"/>
      <c r="AN53" s="164"/>
      <c r="AO53" s="159"/>
      <c r="AP53" s="159"/>
      <c r="AQ53" s="159"/>
      <c r="AR53" s="160"/>
      <c r="AS53" s="161"/>
      <c r="AT53" s="162"/>
      <c r="AU53" s="161"/>
      <c r="AV53" s="163"/>
      <c r="AW53" s="164"/>
      <c r="AX53" s="159"/>
      <c r="AY53" s="159"/>
      <c r="AZ53" s="159"/>
      <c r="BA53" s="160"/>
      <c r="BB53" s="161"/>
      <c r="BC53" s="162"/>
      <c r="BD53" s="161"/>
      <c r="BE53" s="163"/>
      <c r="BF53" s="164"/>
      <c r="BG53" s="159"/>
      <c r="BH53" s="159"/>
      <c r="BI53" s="159"/>
      <c r="BJ53" s="160"/>
      <c r="BK53" s="161"/>
      <c r="BL53" s="162"/>
      <c r="BM53" s="161"/>
      <c r="BN53" s="163"/>
      <c r="BO53" s="164"/>
      <c r="BP53" s="159"/>
      <c r="BQ53" s="159"/>
      <c r="BR53" s="159"/>
      <c r="BS53" s="160"/>
      <c r="BT53" s="161"/>
      <c r="BU53" s="162"/>
      <c r="BV53" s="161"/>
      <c r="BW53" s="163"/>
      <c r="BX53" s="164"/>
      <c r="BY53" s="159"/>
      <c r="BZ53" s="159"/>
      <c r="CA53" s="159"/>
      <c r="CB53" s="160"/>
      <c r="CC53" s="161"/>
      <c r="CD53" s="162"/>
      <c r="CE53" s="161"/>
      <c r="CF53" s="163"/>
      <c r="CG53" s="164"/>
      <c r="CH53" s="159"/>
      <c r="CI53" s="159"/>
      <c r="CJ53" s="159"/>
      <c r="CK53" s="160"/>
      <c r="CL53" s="161"/>
      <c r="CM53" s="162"/>
      <c r="CN53" s="161"/>
      <c r="CO53" s="163"/>
      <c r="CP53" s="164"/>
      <c r="CQ53" s="159"/>
      <c r="CR53" s="159"/>
      <c r="CS53" s="159"/>
      <c r="CT53" s="160"/>
      <c r="CU53" s="161"/>
      <c r="CV53" s="162"/>
      <c r="CW53" s="161"/>
      <c r="CX53" s="163"/>
      <c r="CY53" s="164"/>
      <c r="CZ53" s="159"/>
      <c r="DA53" s="159"/>
      <c r="DB53" s="159"/>
      <c r="DC53" s="160"/>
      <c r="DD53" s="161"/>
      <c r="DE53" s="162"/>
      <c r="DF53" s="161"/>
      <c r="DG53" s="163"/>
      <c r="DH53" s="164"/>
      <c r="DI53" s="159"/>
      <c r="DJ53" s="159"/>
      <c r="DK53" s="159"/>
      <c r="DL53" s="160"/>
      <c r="DM53" s="161"/>
      <c r="DN53" s="162"/>
      <c r="DO53" s="161"/>
      <c r="DP53" s="163"/>
      <c r="DQ53" s="164"/>
      <c r="DR53" s="159"/>
      <c r="DS53" s="159"/>
      <c r="DT53" s="159"/>
      <c r="DU53" s="160"/>
      <c r="DV53" s="161"/>
      <c r="DW53" s="162"/>
      <c r="DX53" s="161"/>
      <c r="DY53" s="163"/>
      <c r="DZ53" s="164"/>
      <c r="EA53" s="159"/>
      <c r="EB53" s="159"/>
      <c r="EC53" s="159"/>
      <c r="ED53" s="160"/>
      <c r="EE53" s="161"/>
      <c r="EF53" s="162"/>
      <c r="EG53" s="161"/>
      <c r="EH53" s="163"/>
      <c r="EI53" s="164"/>
      <c r="EJ53" s="159"/>
      <c r="EK53" s="159"/>
      <c r="EL53" s="159"/>
      <c r="EM53" s="160"/>
      <c r="EN53" s="161"/>
      <c r="EO53" s="162"/>
      <c r="EP53" s="161"/>
      <c r="EQ53" s="163"/>
      <c r="ER53" s="164"/>
      <c r="ES53" s="159"/>
      <c r="ET53" s="159"/>
      <c r="EU53" s="159"/>
      <c r="EV53" s="160"/>
      <c r="EW53" s="161"/>
      <c r="EX53" s="162"/>
      <c r="EY53" s="161"/>
      <c r="EZ53" s="163"/>
      <c r="FA53" s="164"/>
      <c r="FB53" s="159"/>
      <c r="FC53" s="159"/>
      <c r="FD53" s="159"/>
      <c r="FE53" s="160"/>
      <c r="FF53" s="161"/>
      <c r="FG53" s="162"/>
      <c r="FH53" s="161"/>
      <c r="FI53" s="163"/>
      <c r="FJ53" s="164"/>
      <c r="FK53" s="159"/>
      <c r="FL53" s="159"/>
      <c r="FM53" s="159"/>
      <c r="FN53" s="160"/>
      <c r="FO53" s="161"/>
      <c r="FP53" s="162"/>
      <c r="FQ53" s="161"/>
      <c r="FR53" s="163"/>
      <c r="FS53" s="164"/>
      <c r="FT53" s="159"/>
      <c r="FU53" s="159"/>
      <c r="FV53" s="159"/>
      <c r="FW53" s="160"/>
      <c r="FX53" s="161"/>
      <c r="FY53" s="162"/>
      <c r="FZ53" s="161"/>
      <c r="GA53" s="163"/>
      <c r="GB53" s="164"/>
      <c r="GC53" s="159"/>
      <c r="GD53" s="159"/>
      <c r="GE53" s="159"/>
      <c r="GF53" s="160"/>
      <c r="GG53" s="161"/>
      <c r="GH53" s="162"/>
      <c r="GI53" s="161"/>
      <c r="GJ53" s="163"/>
      <c r="GK53" s="164"/>
      <c r="GL53" s="159"/>
      <c r="GM53" s="159"/>
      <c r="GN53" s="159"/>
      <c r="GO53" s="160"/>
      <c r="GP53" s="161"/>
      <c r="GQ53" s="162"/>
      <c r="GR53" s="161"/>
      <c r="GS53" s="163"/>
      <c r="GT53" s="164"/>
      <c r="GU53" s="165"/>
      <c r="GV53" s="136"/>
      <c r="GW53" s="100"/>
      <c r="GX53" s="114"/>
      <c r="GY53" s="114"/>
      <c r="GZ53" s="521"/>
      <c r="HA53" s="93"/>
      <c r="HB53" s="116"/>
      <c r="HC53" s="116"/>
    </row>
    <row r="54" spans="1:211" x14ac:dyDescent="0.25">
      <c r="B54" s="116"/>
      <c r="C54" s="116"/>
      <c r="D54" s="41"/>
      <c r="E54" s="42"/>
      <c r="F54" s="43"/>
      <c r="G54" s="44"/>
      <c r="H54" s="45"/>
      <c r="I54" s="46"/>
      <c r="J54" s="155"/>
      <c r="K54" s="494"/>
      <c r="L54" s="713"/>
      <c r="M54" s="105"/>
      <c r="N54" s="87"/>
      <c r="O54" s="88"/>
      <c r="P54" s="106"/>
      <c r="Q54" s="150">
        <f t="shared" si="0"/>
        <v>0</v>
      </c>
      <c r="R54" s="172"/>
      <c r="S54" s="99"/>
      <c r="T54" s="99"/>
      <c r="U54" s="45">
        <f t="shared" si="2"/>
        <v>0</v>
      </c>
      <c r="V54" s="157"/>
      <c r="W54" s="158"/>
      <c r="X54" s="167"/>
      <c r="Y54" s="159"/>
      <c r="Z54" s="160"/>
      <c r="AA54" s="161"/>
      <c r="AB54" s="162"/>
      <c r="AC54" s="161"/>
      <c r="AD54" s="163"/>
      <c r="AE54" s="164"/>
      <c r="AF54" s="159"/>
      <c r="AG54" s="159"/>
      <c r="AH54" s="159"/>
      <c r="AI54" s="160"/>
      <c r="AJ54" s="161"/>
      <c r="AK54" s="162"/>
      <c r="AL54" s="161"/>
      <c r="AM54" s="163"/>
      <c r="AN54" s="164"/>
      <c r="AO54" s="159"/>
      <c r="AP54" s="159"/>
      <c r="AQ54" s="159"/>
      <c r="AR54" s="160"/>
      <c r="AS54" s="161"/>
      <c r="AT54" s="162"/>
      <c r="AU54" s="161"/>
      <c r="AV54" s="163"/>
      <c r="AW54" s="164"/>
      <c r="AX54" s="159"/>
      <c r="AY54" s="159"/>
      <c r="AZ54" s="159"/>
      <c r="BA54" s="160"/>
      <c r="BB54" s="161"/>
      <c r="BC54" s="162"/>
      <c r="BD54" s="161"/>
      <c r="BE54" s="163"/>
      <c r="BF54" s="164"/>
      <c r="BG54" s="159"/>
      <c r="BH54" s="159"/>
      <c r="BI54" s="159"/>
      <c r="BJ54" s="160"/>
      <c r="BK54" s="161"/>
      <c r="BL54" s="162"/>
      <c r="BM54" s="161"/>
      <c r="BN54" s="163"/>
      <c r="BO54" s="164"/>
      <c r="BP54" s="159"/>
      <c r="BQ54" s="159"/>
      <c r="BR54" s="159"/>
      <c r="BS54" s="160"/>
      <c r="BT54" s="161"/>
      <c r="BU54" s="162"/>
      <c r="BV54" s="161"/>
      <c r="BW54" s="163"/>
      <c r="BX54" s="164"/>
      <c r="BY54" s="159"/>
      <c r="BZ54" s="159"/>
      <c r="CA54" s="159"/>
      <c r="CB54" s="160"/>
      <c r="CC54" s="161"/>
      <c r="CD54" s="162"/>
      <c r="CE54" s="161"/>
      <c r="CF54" s="163"/>
      <c r="CG54" s="164"/>
      <c r="CH54" s="159"/>
      <c r="CI54" s="159"/>
      <c r="CJ54" s="159"/>
      <c r="CK54" s="160"/>
      <c r="CL54" s="161"/>
      <c r="CM54" s="162"/>
      <c r="CN54" s="161"/>
      <c r="CO54" s="163"/>
      <c r="CP54" s="164"/>
      <c r="CQ54" s="159"/>
      <c r="CR54" s="159"/>
      <c r="CS54" s="159"/>
      <c r="CT54" s="160"/>
      <c r="CU54" s="161"/>
      <c r="CV54" s="162"/>
      <c r="CW54" s="161"/>
      <c r="CX54" s="163"/>
      <c r="CY54" s="164"/>
      <c r="CZ54" s="159"/>
      <c r="DA54" s="159"/>
      <c r="DB54" s="159"/>
      <c r="DC54" s="160"/>
      <c r="DD54" s="161"/>
      <c r="DE54" s="162"/>
      <c r="DF54" s="161"/>
      <c r="DG54" s="163"/>
      <c r="DH54" s="164"/>
      <c r="DI54" s="159"/>
      <c r="DJ54" s="159"/>
      <c r="DK54" s="159"/>
      <c r="DL54" s="160"/>
      <c r="DM54" s="161"/>
      <c r="DN54" s="162"/>
      <c r="DO54" s="161"/>
      <c r="DP54" s="163"/>
      <c r="DQ54" s="164"/>
      <c r="DR54" s="159"/>
      <c r="DS54" s="159"/>
      <c r="DT54" s="159"/>
      <c r="DU54" s="160"/>
      <c r="DV54" s="161"/>
      <c r="DW54" s="162"/>
      <c r="DX54" s="161"/>
      <c r="DY54" s="163"/>
      <c r="DZ54" s="164"/>
      <c r="EA54" s="159"/>
      <c r="EB54" s="159"/>
      <c r="EC54" s="159"/>
      <c r="ED54" s="160"/>
      <c r="EE54" s="161"/>
      <c r="EF54" s="162"/>
      <c r="EG54" s="161"/>
      <c r="EH54" s="163"/>
      <c r="EI54" s="164"/>
      <c r="EJ54" s="159"/>
      <c r="EK54" s="159"/>
      <c r="EL54" s="159"/>
      <c r="EM54" s="160"/>
      <c r="EN54" s="161"/>
      <c r="EO54" s="162"/>
      <c r="EP54" s="161"/>
      <c r="EQ54" s="163"/>
      <c r="ER54" s="164"/>
      <c r="ES54" s="159"/>
      <c r="ET54" s="159"/>
      <c r="EU54" s="159"/>
      <c r="EV54" s="160"/>
      <c r="EW54" s="161"/>
      <c r="EX54" s="162"/>
      <c r="EY54" s="161"/>
      <c r="EZ54" s="163"/>
      <c r="FA54" s="164"/>
      <c r="FB54" s="159"/>
      <c r="FC54" s="159"/>
      <c r="FD54" s="159"/>
      <c r="FE54" s="160"/>
      <c r="FF54" s="161"/>
      <c r="FG54" s="162"/>
      <c r="FH54" s="161"/>
      <c r="FI54" s="163"/>
      <c r="FJ54" s="164"/>
      <c r="FK54" s="159"/>
      <c r="FL54" s="159"/>
      <c r="FM54" s="159"/>
      <c r="FN54" s="160"/>
      <c r="FO54" s="161"/>
      <c r="FP54" s="162"/>
      <c r="FQ54" s="161"/>
      <c r="FR54" s="163"/>
      <c r="FS54" s="164"/>
      <c r="FT54" s="159"/>
      <c r="FU54" s="159"/>
      <c r="FV54" s="159"/>
      <c r="FW54" s="160"/>
      <c r="FX54" s="161"/>
      <c r="FY54" s="162"/>
      <c r="FZ54" s="161"/>
      <c r="GA54" s="163"/>
      <c r="GB54" s="164"/>
      <c r="GC54" s="159"/>
      <c r="GD54" s="159"/>
      <c r="GE54" s="159"/>
      <c r="GF54" s="160"/>
      <c r="GG54" s="161"/>
      <c r="GH54" s="162"/>
      <c r="GI54" s="161"/>
      <c r="GJ54" s="163"/>
      <c r="GK54" s="164"/>
      <c r="GL54" s="159"/>
      <c r="GM54" s="159"/>
      <c r="GN54" s="159"/>
      <c r="GO54" s="160"/>
      <c r="GP54" s="161"/>
      <c r="GQ54" s="162"/>
      <c r="GR54" s="161"/>
      <c r="GS54" s="163"/>
      <c r="GT54" s="164"/>
      <c r="GU54" s="165"/>
      <c r="GV54" s="136"/>
      <c r="GW54" s="100"/>
      <c r="GX54" s="114"/>
      <c r="GY54" s="114"/>
      <c r="GZ54" s="217"/>
      <c r="HA54" s="93"/>
      <c r="HB54" s="116"/>
      <c r="HC54" s="116"/>
    </row>
    <row r="55" spans="1:211" ht="18.75" x14ac:dyDescent="0.3">
      <c r="B55" s="116"/>
      <c r="C55" s="116"/>
      <c r="D55" s="41"/>
      <c r="E55" s="42"/>
      <c r="F55" s="43"/>
      <c r="G55" s="44"/>
      <c r="H55" s="45"/>
      <c r="I55" s="46"/>
      <c r="J55" s="104"/>
      <c r="K55" s="498"/>
      <c r="L55" s="713"/>
      <c r="M55" s="499"/>
      <c r="N55" s="87"/>
      <c r="O55" s="173"/>
      <c r="P55" s="106"/>
      <c r="Q55" s="150">
        <f t="shared" si="0"/>
        <v>0</v>
      </c>
      <c r="R55" s="485"/>
      <c r="S55" s="486"/>
      <c r="T55" s="174"/>
      <c r="U55" s="458">
        <f>R55*P55+7.35</f>
        <v>7.35</v>
      </c>
      <c r="V55" s="685"/>
      <c r="W55" s="686"/>
      <c r="X55" s="175"/>
      <c r="Y55" s="159"/>
      <c r="Z55" s="160"/>
      <c r="AA55" s="161"/>
      <c r="AB55" s="162"/>
      <c r="AC55" s="161"/>
      <c r="AD55" s="163"/>
      <c r="AE55" s="164"/>
      <c r="AF55" s="159"/>
      <c r="AG55" s="159"/>
      <c r="AH55" s="159"/>
      <c r="AI55" s="160"/>
      <c r="AJ55" s="161"/>
      <c r="AK55" s="162"/>
      <c r="AL55" s="161"/>
      <c r="AM55" s="163"/>
      <c r="AN55" s="164"/>
      <c r="AO55" s="159"/>
      <c r="AP55" s="159"/>
      <c r="AQ55" s="159"/>
      <c r="AR55" s="160"/>
      <c r="AS55" s="161"/>
      <c r="AT55" s="162"/>
      <c r="AU55" s="161"/>
      <c r="AV55" s="163"/>
      <c r="AW55" s="164"/>
      <c r="AX55" s="159"/>
      <c r="AY55" s="159"/>
      <c r="AZ55" s="159"/>
      <c r="BA55" s="160"/>
      <c r="BB55" s="161"/>
      <c r="BC55" s="162"/>
      <c r="BD55" s="161"/>
      <c r="BE55" s="163"/>
      <c r="BF55" s="164"/>
      <c r="BG55" s="159"/>
      <c r="BH55" s="159"/>
      <c r="BI55" s="159"/>
      <c r="BJ55" s="160"/>
      <c r="BK55" s="161"/>
      <c r="BL55" s="162"/>
      <c r="BM55" s="161"/>
      <c r="BN55" s="163"/>
      <c r="BO55" s="164"/>
      <c r="BP55" s="159"/>
      <c r="BQ55" s="159"/>
      <c r="BR55" s="159"/>
      <c r="BS55" s="160"/>
      <c r="BT55" s="161"/>
      <c r="BU55" s="162"/>
      <c r="BV55" s="161"/>
      <c r="BW55" s="163"/>
      <c r="BX55" s="164"/>
      <c r="BY55" s="159"/>
      <c r="BZ55" s="159"/>
      <c r="CA55" s="159"/>
      <c r="CB55" s="160"/>
      <c r="CC55" s="161"/>
      <c r="CD55" s="162"/>
      <c r="CE55" s="161"/>
      <c r="CF55" s="163"/>
      <c r="CG55" s="164"/>
      <c r="CH55" s="159"/>
      <c r="CI55" s="159"/>
      <c r="CJ55" s="159"/>
      <c r="CK55" s="160"/>
      <c r="CL55" s="161"/>
      <c r="CM55" s="162"/>
      <c r="CN55" s="161"/>
      <c r="CO55" s="163"/>
      <c r="CP55" s="164"/>
      <c r="CQ55" s="159"/>
      <c r="CR55" s="159"/>
      <c r="CS55" s="159"/>
      <c r="CT55" s="160"/>
      <c r="CU55" s="161"/>
      <c r="CV55" s="162"/>
      <c r="CW55" s="161"/>
      <c r="CX55" s="163"/>
      <c r="CY55" s="164"/>
      <c r="CZ55" s="159"/>
      <c r="DA55" s="159"/>
      <c r="DB55" s="159"/>
      <c r="DC55" s="160"/>
      <c r="DD55" s="161"/>
      <c r="DE55" s="162"/>
      <c r="DF55" s="161"/>
      <c r="DG55" s="163"/>
      <c r="DH55" s="164"/>
      <c r="DI55" s="159"/>
      <c r="DJ55" s="159"/>
      <c r="DK55" s="159"/>
      <c r="DL55" s="160"/>
      <c r="DM55" s="161"/>
      <c r="DN55" s="162"/>
      <c r="DO55" s="161"/>
      <c r="DP55" s="163"/>
      <c r="DQ55" s="164"/>
      <c r="DR55" s="159"/>
      <c r="DS55" s="159"/>
      <c r="DT55" s="159"/>
      <c r="DU55" s="160"/>
      <c r="DV55" s="161"/>
      <c r="DW55" s="162"/>
      <c r="DX55" s="161"/>
      <c r="DY55" s="163"/>
      <c r="DZ55" s="164"/>
      <c r="EA55" s="159"/>
      <c r="EB55" s="159"/>
      <c r="EC55" s="159"/>
      <c r="ED55" s="160"/>
      <c r="EE55" s="161"/>
      <c r="EF55" s="162"/>
      <c r="EG55" s="161"/>
      <c r="EH55" s="163"/>
      <c r="EI55" s="164"/>
      <c r="EJ55" s="159"/>
      <c r="EK55" s="159"/>
      <c r="EL55" s="159"/>
      <c r="EM55" s="160"/>
      <c r="EN55" s="161"/>
      <c r="EO55" s="162"/>
      <c r="EP55" s="161"/>
      <c r="EQ55" s="163"/>
      <c r="ER55" s="164"/>
      <c r="ES55" s="159"/>
      <c r="ET55" s="159"/>
      <c r="EU55" s="159"/>
      <c r="EV55" s="160"/>
      <c r="EW55" s="161"/>
      <c r="EX55" s="162"/>
      <c r="EY55" s="161"/>
      <c r="EZ55" s="163"/>
      <c r="FA55" s="164"/>
      <c r="FB55" s="159"/>
      <c r="FC55" s="159"/>
      <c r="FD55" s="159"/>
      <c r="FE55" s="160"/>
      <c r="FF55" s="161"/>
      <c r="FG55" s="162"/>
      <c r="FH55" s="161"/>
      <c r="FI55" s="163"/>
      <c r="FJ55" s="164"/>
      <c r="FK55" s="159"/>
      <c r="FL55" s="159"/>
      <c r="FM55" s="159"/>
      <c r="FN55" s="160"/>
      <c r="FO55" s="161"/>
      <c r="FP55" s="162"/>
      <c r="FQ55" s="161"/>
      <c r="FR55" s="163"/>
      <c r="FS55" s="164"/>
      <c r="FT55" s="159"/>
      <c r="FU55" s="159"/>
      <c r="FV55" s="159"/>
      <c r="FW55" s="160"/>
      <c r="FX55" s="161"/>
      <c r="FY55" s="162"/>
      <c r="FZ55" s="161"/>
      <c r="GA55" s="163"/>
      <c r="GB55" s="164"/>
      <c r="GC55" s="159"/>
      <c r="GD55" s="159"/>
      <c r="GE55" s="159"/>
      <c r="GF55" s="160"/>
      <c r="GG55" s="161"/>
      <c r="GH55" s="162"/>
      <c r="GI55" s="161"/>
      <c r="GJ55" s="163"/>
      <c r="GK55" s="164"/>
      <c r="GL55" s="159"/>
      <c r="GM55" s="159"/>
      <c r="GN55" s="159"/>
      <c r="GO55" s="160"/>
      <c r="GP55" s="161"/>
      <c r="GQ55" s="162"/>
      <c r="GR55" s="161"/>
      <c r="GS55" s="163"/>
      <c r="GT55" s="164"/>
      <c r="GU55" s="176"/>
      <c r="GV55" s="136"/>
      <c r="GW55" s="122"/>
      <c r="GX55" s="114"/>
      <c r="GY55" s="114"/>
      <c r="GZ55" s="217"/>
      <c r="HA55" s="93"/>
      <c r="HB55" s="116"/>
      <c r="HC55" s="116"/>
    </row>
    <row r="56" spans="1:211" x14ac:dyDescent="0.25">
      <c r="B56" s="116"/>
      <c r="C56" s="116"/>
      <c r="D56" s="41"/>
      <c r="E56" s="42"/>
      <c r="F56" s="43"/>
      <c r="G56" s="44"/>
      <c r="H56" s="45"/>
      <c r="I56" s="46"/>
      <c r="J56" s="104"/>
      <c r="K56" s="494"/>
      <c r="L56" s="716"/>
      <c r="M56" s="105"/>
      <c r="N56" s="87"/>
      <c r="O56" s="88"/>
      <c r="P56" s="106"/>
      <c r="Q56" s="150">
        <f t="shared" si="0"/>
        <v>0</v>
      </c>
      <c r="R56" s="166"/>
      <c r="S56" s="166"/>
      <c r="T56" s="126"/>
      <c r="U56" s="45">
        <f t="shared" si="2"/>
        <v>0</v>
      </c>
      <c r="V56" s="153"/>
      <c r="W56" s="148"/>
      <c r="X56" s="178"/>
      <c r="Y56" s="111"/>
      <c r="Z56" s="110"/>
      <c r="AA56" s="130"/>
      <c r="AB56" s="131"/>
      <c r="AC56" s="130"/>
      <c r="AD56" s="132"/>
      <c r="AE56" s="133"/>
      <c r="AF56" s="111"/>
      <c r="AG56" s="111"/>
      <c r="AH56" s="111"/>
      <c r="AI56" s="110"/>
      <c r="AJ56" s="130"/>
      <c r="AK56" s="131"/>
      <c r="AL56" s="130"/>
      <c r="AM56" s="132"/>
      <c r="AN56" s="133"/>
      <c r="AO56" s="111"/>
      <c r="AP56" s="111"/>
      <c r="AQ56" s="111"/>
      <c r="AR56" s="110"/>
      <c r="AS56" s="130"/>
      <c r="AT56" s="131"/>
      <c r="AU56" s="130"/>
      <c r="AV56" s="132"/>
      <c r="AW56" s="133"/>
      <c r="AX56" s="111"/>
      <c r="AY56" s="111"/>
      <c r="AZ56" s="111"/>
      <c r="BA56" s="110"/>
      <c r="BB56" s="130"/>
      <c r="BC56" s="131"/>
      <c r="BD56" s="130"/>
      <c r="BE56" s="132"/>
      <c r="BF56" s="133"/>
      <c r="BG56" s="111"/>
      <c r="BH56" s="111"/>
      <c r="BI56" s="111"/>
      <c r="BJ56" s="110"/>
      <c r="BK56" s="130"/>
      <c r="BL56" s="131"/>
      <c r="BM56" s="130"/>
      <c r="BN56" s="132"/>
      <c r="BO56" s="133"/>
      <c r="BP56" s="111"/>
      <c r="BQ56" s="111"/>
      <c r="BR56" s="111"/>
      <c r="BS56" s="110"/>
      <c r="BT56" s="130"/>
      <c r="BU56" s="131"/>
      <c r="BV56" s="130"/>
      <c r="BW56" s="132"/>
      <c r="BX56" s="133"/>
      <c r="BY56" s="111"/>
      <c r="BZ56" s="111"/>
      <c r="CA56" s="111"/>
      <c r="CB56" s="110"/>
      <c r="CC56" s="130"/>
      <c r="CD56" s="131"/>
      <c r="CE56" s="130"/>
      <c r="CF56" s="132"/>
      <c r="CG56" s="133"/>
      <c r="CH56" s="111"/>
      <c r="CI56" s="111"/>
      <c r="CJ56" s="111"/>
      <c r="CK56" s="110"/>
      <c r="CL56" s="130"/>
      <c r="CM56" s="131"/>
      <c r="CN56" s="130"/>
      <c r="CO56" s="132"/>
      <c r="CP56" s="133"/>
      <c r="CQ56" s="111"/>
      <c r="CR56" s="111"/>
      <c r="CS56" s="111"/>
      <c r="CT56" s="110"/>
      <c r="CU56" s="130"/>
      <c r="CV56" s="131"/>
      <c r="CW56" s="130"/>
      <c r="CX56" s="132"/>
      <c r="CY56" s="133"/>
      <c r="CZ56" s="111"/>
      <c r="DA56" s="111"/>
      <c r="DB56" s="111"/>
      <c r="DC56" s="110"/>
      <c r="DD56" s="130"/>
      <c r="DE56" s="131"/>
      <c r="DF56" s="130"/>
      <c r="DG56" s="132"/>
      <c r="DH56" s="133"/>
      <c r="DI56" s="111"/>
      <c r="DJ56" s="111"/>
      <c r="DK56" s="111"/>
      <c r="DL56" s="110"/>
      <c r="DM56" s="130"/>
      <c r="DN56" s="131"/>
      <c r="DO56" s="130"/>
      <c r="DP56" s="132"/>
      <c r="DQ56" s="133"/>
      <c r="DR56" s="111"/>
      <c r="DS56" s="111"/>
      <c r="DT56" s="111"/>
      <c r="DU56" s="110"/>
      <c r="DV56" s="130"/>
      <c r="DW56" s="131"/>
      <c r="DX56" s="130"/>
      <c r="DY56" s="132"/>
      <c r="DZ56" s="133"/>
      <c r="EA56" s="111"/>
      <c r="EB56" s="111"/>
      <c r="EC56" s="111"/>
      <c r="ED56" s="110"/>
      <c r="EE56" s="130"/>
      <c r="EF56" s="131"/>
      <c r="EG56" s="130"/>
      <c r="EH56" s="132"/>
      <c r="EI56" s="133"/>
      <c r="EJ56" s="111"/>
      <c r="EK56" s="111"/>
      <c r="EL56" s="111"/>
      <c r="EM56" s="110"/>
      <c r="EN56" s="130"/>
      <c r="EO56" s="131"/>
      <c r="EP56" s="130"/>
      <c r="EQ56" s="132"/>
      <c r="ER56" s="133"/>
      <c r="ES56" s="111"/>
      <c r="ET56" s="111"/>
      <c r="EU56" s="111"/>
      <c r="EV56" s="110"/>
      <c r="EW56" s="130"/>
      <c r="EX56" s="131"/>
      <c r="EY56" s="130"/>
      <c r="EZ56" s="132"/>
      <c r="FA56" s="133"/>
      <c r="FB56" s="111"/>
      <c r="FC56" s="111"/>
      <c r="FD56" s="111"/>
      <c r="FE56" s="110"/>
      <c r="FF56" s="130"/>
      <c r="FG56" s="131"/>
      <c r="FH56" s="130"/>
      <c r="FI56" s="132"/>
      <c r="FJ56" s="133"/>
      <c r="FK56" s="111"/>
      <c r="FL56" s="111"/>
      <c r="FM56" s="111"/>
      <c r="FN56" s="110"/>
      <c r="FO56" s="130"/>
      <c r="FP56" s="131"/>
      <c r="FQ56" s="130"/>
      <c r="FR56" s="132"/>
      <c r="FS56" s="133"/>
      <c r="FT56" s="111"/>
      <c r="FU56" s="111"/>
      <c r="FV56" s="111"/>
      <c r="FW56" s="110"/>
      <c r="FX56" s="130"/>
      <c r="FY56" s="131"/>
      <c r="FZ56" s="130"/>
      <c r="GA56" s="132"/>
      <c r="GB56" s="133"/>
      <c r="GC56" s="111"/>
      <c r="GD56" s="111"/>
      <c r="GE56" s="111"/>
      <c r="GF56" s="110"/>
      <c r="GG56" s="130"/>
      <c r="GH56" s="131"/>
      <c r="GI56" s="130"/>
      <c r="GJ56" s="132"/>
      <c r="GK56" s="133"/>
      <c r="GL56" s="111"/>
      <c r="GM56" s="111"/>
      <c r="GN56" s="111"/>
      <c r="GO56" s="110"/>
      <c r="GP56" s="130"/>
      <c r="GQ56" s="131"/>
      <c r="GR56" s="130"/>
      <c r="GS56" s="132"/>
      <c r="GT56" s="133"/>
      <c r="GU56" s="135"/>
      <c r="GV56" s="136"/>
      <c r="GW56" s="100"/>
      <c r="GX56" s="114"/>
      <c r="GY56" s="114"/>
      <c r="GZ56" s="217"/>
      <c r="HA56" s="93"/>
      <c r="HB56" s="116"/>
      <c r="HC56" s="116"/>
    </row>
    <row r="57" spans="1:211" x14ac:dyDescent="0.25">
      <c r="B57" s="116"/>
      <c r="C57" s="116"/>
      <c r="D57" s="41"/>
      <c r="E57" s="42"/>
      <c r="F57" s="43"/>
      <c r="G57" s="44"/>
      <c r="H57" s="45"/>
      <c r="I57" s="46"/>
      <c r="J57" s="104"/>
      <c r="K57" s="494"/>
      <c r="L57" s="716"/>
      <c r="M57" s="105"/>
      <c r="N57" s="87"/>
      <c r="O57" s="88"/>
      <c r="P57" s="106"/>
      <c r="Q57" s="150">
        <f t="shared" si="0"/>
        <v>0</v>
      </c>
      <c r="R57" s="99"/>
      <c r="S57" s="179"/>
      <c r="T57" s="166"/>
      <c r="U57" s="45">
        <f t="shared" si="2"/>
        <v>0</v>
      </c>
      <c r="V57" s="157"/>
      <c r="W57" s="158"/>
      <c r="X57" s="180"/>
      <c r="Y57" s="159"/>
      <c r="Z57" s="160"/>
      <c r="AA57" s="161"/>
      <c r="AB57" s="162"/>
      <c r="AC57" s="161"/>
      <c r="AD57" s="163"/>
      <c r="AE57" s="164"/>
      <c r="AF57" s="159"/>
      <c r="AG57" s="159"/>
      <c r="AH57" s="159"/>
      <c r="AI57" s="160"/>
      <c r="AJ57" s="161"/>
      <c r="AK57" s="162"/>
      <c r="AL57" s="161"/>
      <c r="AM57" s="163"/>
      <c r="AN57" s="164"/>
      <c r="AO57" s="159"/>
      <c r="AP57" s="159"/>
      <c r="AQ57" s="159"/>
      <c r="AR57" s="160"/>
      <c r="AS57" s="161"/>
      <c r="AT57" s="162"/>
      <c r="AU57" s="161"/>
      <c r="AV57" s="163"/>
      <c r="AW57" s="164"/>
      <c r="AX57" s="159"/>
      <c r="AY57" s="159"/>
      <c r="AZ57" s="159"/>
      <c r="BA57" s="160"/>
      <c r="BB57" s="161"/>
      <c r="BC57" s="162"/>
      <c r="BD57" s="161"/>
      <c r="BE57" s="163"/>
      <c r="BF57" s="164"/>
      <c r="BG57" s="159"/>
      <c r="BH57" s="159"/>
      <c r="BI57" s="159"/>
      <c r="BJ57" s="160"/>
      <c r="BK57" s="161"/>
      <c r="BL57" s="162"/>
      <c r="BM57" s="161"/>
      <c r="BN57" s="163"/>
      <c r="BO57" s="164"/>
      <c r="BP57" s="159"/>
      <c r="BQ57" s="159"/>
      <c r="BR57" s="159"/>
      <c r="BS57" s="160"/>
      <c r="BT57" s="161"/>
      <c r="BU57" s="162"/>
      <c r="BV57" s="161"/>
      <c r="BW57" s="163"/>
      <c r="BX57" s="164"/>
      <c r="BY57" s="159"/>
      <c r="BZ57" s="159"/>
      <c r="CA57" s="159"/>
      <c r="CB57" s="160"/>
      <c r="CC57" s="161"/>
      <c r="CD57" s="162"/>
      <c r="CE57" s="161"/>
      <c r="CF57" s="163"/>
      <c r="CG57" s="164"/>
      <c r="CH57" s="159"/>
      <c r="CI57" s="159"/>
      <c r="CJ57" s="159"/>
      <c r="CK57" s="160"/>
      <c r="CL57" s="161"/>
      <c r="CM57" s="162"/>
      <c r="CN57" s="161"/>
      <c r="CO57" s="163"/>
      <c r="CP57" s="164"/>
      <c r="CQ57" s="159"/>
      <c r="CR57" s="159"/>
      <c r="CS57" s="159"/>
      <c r="CT57" s="160"/>
      <c r="CU57" s="161"/>
      <c r="CV57" s="162"/>
      <c r="CW57" s="161"/>
      <c r="CX57" s="163"/>
      <c r="CY57" s="164"/>
      <c r="CZ57" s="159"/>
      <c r="DA57" s="159"/>
      <c r="DB57" s="159"/>
      <c r="DC57" s="160"/>
      <c r="DD57" s="161"/>
      <c r="DE57" s="162"/>
      <c r="DF57" s="161"/>
      <c r="DG57" s="163"/>
      <c r="DH57" s="164"/>
      <c r="DI57" s="159"/>
      <c r="DJ57" s="159"/>
      <c r="DK57" s="159"/>
      <c r="DL57" s="160"/>
      <c r="DM57" s="161"/>
      <c r="DN57" s="162"/>
      <c r="DO57" s="161"/>
      <c r="DP57" s="163"/>
      <c r="DQ57" s="164"/>
      <c r="DR57" s="159"/>
      <c r="DS57" s="159"/>
      <c r="DT57" s="159"/>
      <c r="DU57" s="160"/>
      <c r="DV57" s="161"/>
      <c r="DW57" s="162"/>
      <c r="DX57" s="161"/>
      <c r="DY57" s="163"/>
      <c r="DZ57" s="164"/>
      <c r="EA57" s="159"/>
      <c r="EB57" s="159"/>
      <c r="EC57" s="159"/>
      <c r="ED57" s="160"/>
      <c r="EE57" s="161"/>
      <c r="EF57" s="162"/>
      <c r="EG57" s="161"/>
      <c r="EH57" s="163"/>
      <c r="EI57" s="164"/>
      <c r="EJ57" s="159"/>
      <c r="EK57" s="159"/>
      <c r="EL57" s="159"/>
      <c r="EM57" s="160"/>
      <c r="EN57" s="161"/>
      <c r="EO57" s="162"/>
      <c r="EP57" s="161"/>
      <c r="EQ57" s="163"/>
      <c r="ER57" s="164"/>
      <c r="ES57" s="159"/>
      <c r="ET57" s="159"/>
      <c r="EU57" s="159"/>
      <c r="EV57" s="160"/>
      <c r="EW57" s="161"/>
      <c r="EX57" s="162"/>
      <c r="EY57" s="161"/>
      <c r="EZ57" s="163"/>
      <c r="FA57" s="164"/>
      <c r="FB57" s="159"/>
      <c r="FC57" s="159"/>
      <c r="FD57" s="159"/>
      <c r="FE57" s="160"/>
      <c r="FF57" s="161"/>
      <c r="FG57" s="162"/>
      <c r="FH57" s="161"/>
      <c r="FI57" s="163"/>
      <c r="FJ57" s="164"/>
      <c r="FK57" s="159"/>
      <c r="FL57" s="159"/>
      <c r="FM57" s="159"/>
      <c r="FN57" s="160"/>
      <c r="FO57" s="161"/>
      <c r="FP57" s="162"/>
      <c r="FQ57" s="161"/>
      <c r="FR57" s="163"/>
      <c r="FS57" s="164"/>
      <c r="FT57" s="159"/>
      <c r="FU57" s="159"/>
      <c r="FV57" s="159"/>
      <c r="FW57" s="160"/>
      <c r="FX57" s="161"/>
      <c r="FY57" s="162"/>
      <c r="FZ57" s="161"/>
      <c r="GA57" s="163"/>
      <c r="GB57" s="164"/>
      <c r="GC57" s="159"/>
      <c r="GD57" s="159"/>
      <c r="GE57" s="159"/>
      <c r="GF57" s="160"/>
      <c r="GG57" s="161"/>
      <c r="GH57" s="162"/>
      <c r="GI57" s="161"/>
      <c r="GJ57" s="163"/>
      <c r="GK57" s="164"/>
      <c r="GL57" s="159"/>
      <c r="GM57" s="159"/>
      <c r="GN57" s="159"/>
      <c r="GO57" s="160"/>
      <c r="GP57" s="161"/>
      <c r="GQ57" s="162"/>
      <c r="GR57" s="161"/>
      <c r="GS57" s="163"/>
      <c r="GT57" s="164"/>
      <c r="GU57" s="176"/>
      <c r="GV57" s="136"/>
      <c r="GW57" s="100"/>
      <c r="GX57" s="114"/>
      <c r="GY57" s="114"/>
      <c r="GZ57" s="217"/>
      <c r="HA57" s="93"/>
      <c r="HB57" s="116"/>
      <c r="HC57" s="116"/>
    </row>
    <row r="58" spans="1:211" x14ac:dyDescent="0.25">
      <c r="B58" s="116"/>
      <c r="C58" s="116"/>
      <c r="D58" s="41"/>
      <c r="E58" s="42"/>
      <c r="F58" s="43"/>
      <c r="G58" s="44"/>
      <c r="H58" s="45"/>
      <c r="I58" s="46"/>
      <c r="J58" s="104"/>
      <c r="K58" s="494"/>
      <c r="L58" s="716"/>
      <c r="M58" s="105"/>
      <c r="N58" s="87"/>
      <c r="O58" s="88"/>
      <c r="P58" s="106"/>
      <c r="Q58" s="150">
        <f t="shared" si="0"/>
        <v>0</v>
      </c>
      <c r="R58" s="99"/>
      <c r="S58" s="179"/>
      <c r="T58" s="181"/>
      <c r="U58" s="45">
        <f t="shared" si="2"/>
        <v>0</v>
      </c>
      <c r="V58" s="157"/>
      <c r="W58" s="158"/>
      <c r="X58" s="180"/>
      <c r="Y58" s="159"/>
      <c r="Z58" s="160"/>
      <c r="AA58" s="161"/>
      <c r="AB58" s="162"/>
      <c r="AC58" s="161"/>
      <c r="AD58" s="163"/>
      <c r="AE58" s="164"/>
      <c r="AF58" s="159"/>
      <c r="AG58" s="159"/>
      <c r="AH58" s="159"/>
      <c r="AI58" s="160"/>
      <c r="AJ58" s="161"/>
      <c r="AK58" s="162"/>
      <c r="AL58" s="161"/>
      <c r="AM58" s="163"/>
      <c r="AN58" s="164"/>
      <c r="AO58" s="159"/>
      <c r="AP58" s="159"/>
      <c r="AQ58" s="159"/>
      <c r="AR58" s="160"/>
      <c r="AS58" s="161"/>
      <c r="AT58" s="162"/>
      <c r="AU58" s="161"/>
      <c r="AV58" s="163"/>
      <c r="AW58" s="164"/>
      <c r="AX58" s="159"/>
      <c r="AY58" s="159"/>
      <c r="AZ58" s="159"/>
      <c r="BA58" s="160"/>
      <c r="BB58" s="161"/>
      <c r="BC58" s="162"/>
      <c r="BD58" s="161"/>
      <c r="BE58" s="163"/>
      <c r="BF58" s="164"/>
      <c r="BG58" s="159"/>
      <c r="BH58" s="159"/>
      <c r="BI58" s="159"/>
      <c r="BJ58" s="160"/>
      <c r="BK58" s="161"/>
      <c r="BL58" s="162"/>
      <c r="BM58" s="161"/>
      <c r="BN58" s="163"/>
      <c r="BO58" s="164"/>
      <c r="BP58" s="159"/>
      <c r="BQ58" s="159"/>
      <c r="BR58" s="159"/>
      <c r="BS58" s="160"/>
      <c r="BT58" s="161"/>
      <c r="BU58" s="162"/>
      <c r="BV58" s="161"/>
      <c r="BW58" s="163"/>
      <c r="BX58" s="164"/>
      <c r="BY58" s="159"/>
      <c r="BZ58" s="159"/>
      <c r="CA58" s="159"/>
      <c r="CB58" s="160"/>
      <c r="CC58" s="161"/>
      <c r="CD58" s="162"/>
      <c r="CE58" s="161"/>
      <c r="CF58" s="163"/>
      <c r="CG58" s="164"/>
      <c r="CH58" s="159"/>
      <c r="CI58" s="159"/>
      <c r="CJ58" s="159"/>
      <c r="CK58" s="160"/>
      <c r="CL58" s="161"/>
      <c r="CM58" s="162"/>
      <c r="CN58" s="161"/>
      <c r="CO58" s="163"/>
      <c r="CP58" s="164"/>
      <c r="CQ58" s="159"/>
      <c r="CR58" s="159"/>
      <c r="CS58" s="159"/>
      <c r="CT58" s="160"/>
      <c r="CU58" s="161"/>
      <c r="CV58" s="162"/>
      <c r="CW58" s="161"/>
      <c r="CX58" s="163"/>
      <c r="CY58" s="164"/>
      <c r="CZ58" s="159"/>
      <c r="DA58" s="159"/>
      <c r="DB58" s="159"/>
      <c r="DC58" s="160"/>
      <c r="DD58" s="161"/>
      <c r="DE58" s="162"/>
      <c r="DF58" s="161"/>
      <c r="DG58" s="163"/>
      <c r="DH58" s="164"/>
      <c r="DI58" s="159"/>
      <c r="DJ58" s="159"/>
      <c r="DK58" s="159"/>
      <c r="DL58" s="160"/>
      <c r="DM58" s="161"/>
      <c r="DN58" s="162"/>
      <c r="DO58" s="161"/>
      <c r="DP58" s="163"/>
      <c r="DQ58" s="164"/>
      <c r="DR58" s="159"/>
      <c r="DS58" s="159"/>
      <c r="DT58" s="159"/>
      <c r="DU58" s="160"/>
      <c r="DV58" s="161"/>
      <c r="DW58" s="162"/>
      <c r="DX58" s="161"/>
      <c r="DY58" s="163"/>
      <c r="DZ58" s="164"/>
      <c r="EA58" s="159"/>
      <c r="EB58" s="159"/>
      <c r="EC58" s="159"/>
      <c r="ED58" s="160"/>
      <c r="EE58" s="161"/>
      <c r="EF58" s="162"/>
      <c r="EG58" s="161"/>
      <c r="EH58" s="163"/>
      <c r="EI58" s="164"/>
      <c r="EJ58" s="159"/>
      <c r="EK58" s="159"/>
      <c r="EL58" s="159"/>
      <c r="EM58" s="160"/>
      <c r="EN58" s="161"/>
      <c r="EO58" s="162"/>
      <c r="EP58" s="161"/>
      <c r="EQ58" s="163"/>
      <c r="ER58" s="164"/>
      <c r="ES58" s="159"/>
      <c r="ET58" s="159"/>
      <c r="EU58" s="159"/>
      <c r="EV58" s="160"/>
      <c r="EW58" s="161"/>
      <c r="EX58" s="162"/>
      <c r="EY58" s="161"/>
      <c r="EZ58" s="163"/>
      <c r="FA58" s="164"/>
      <c r="FB58" s="159"/>
      <c r="FC58" s="159"/>
      <c r="FD58" s="159"/>
      <c r="FE58" s="160"/>
      <c r="FF58" s="161"/>
      <c r="FG58" s="162"/>
      <c r="FH58" s="161"/>
      <c r="FI58" s="163"/>
      <c r="FJ58" s="164"/>
      <c r="FK58" s="159"/>
      <c r="FL58" s="159"/>
      <c r="FM58" s="159"/>
      <c r="FN58" s="160"/>
      <c r="FO58" s="161"/>
      <c r="FP58" s="162"/>
      <c r="FQ58" s="161"/>
      <c r="FR58" s="163"/>
      <c r="FS58" s="164"/>
      <c r="FT58" s="159"/>
      <c r="FU58" s="159"/>
      <c r="FV58" s="159"/>
      <c r="FW58" s="160"/>
      <c r="FX58" s="161"/>
      <c r="FY58" s="162"/>
      <c r="FZ58" s="161"/>
      <c r="GA58" s="163"/>
      <c r="GB58" s="164"/>
      <c r="GC58" s="159"/>
      <c r="GD58" s="159"/>
      <c r="GE58" s="159"/>
      <c r="GF58" s="160"/>
      <c r="GG58" s="161"/>
      <c r="GH58" s="162"/>
      <c r="GI58" s="161"/>
      <c r="GJ58" s="163"/>
      <c r="GK58" s="164"/>
      <c r="GL58" s="159"/>
      <c r="GM58" s="159"/>
      <c r="GN58" s="159"/>
      <c r="GO58" s="160"/>
      <c r="GP58" s="161"/>
      <c r="GQ58" s="162"/>
      <c r="GR58" s="161"/>
      <c r="GS58" s="163"/>
      <c r="GT58" s="164"/>
      <c r="GU58" s="176"/>
      <c r="GV58" s="136"/>
      <c r="GW58" s="100"/>
      <c r="GX58" s="114"/>
      <c r="GY58" s="114"/>
      <c r="GZ58" s="217"/>
      <c r="HA58" s="93"/>
      <c r="HB58" s="116"/>
      <c r="HC58" s="116"/>
    </row>
    <row r="59" spans="1:211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494"/>
      <c r="L59" s="716"/>
      <c r="M59" s="105"/>
      <c r="N59" s="87"/>
      <c r="O59" s="88"/>
      <c r="P59" s="106"/>
      <c r="Q59" s="150">
        <f t="shared" si="0"/>
        <v>0</v>
      </c>
      <c r="R59" s="182"/>
      <c r="S59" s="183"/>
      <c r="T59" s="183"/>
      <c r="U59" s="45">
        <f t="shared" si="2"/>
        <v>0</v>
      </c>
      <c r="V59" s="157"/>
      <c r="W59" s="158"/>
      <c r="X59" s="167"/>
      <c r="Y59" s="159"/>
      <c r="Z59" s="160"/>
      <c r="AA59" s="161"/>
      <c r="AB59" s="162"/>
      <c r="AC59" s="161"/>
      <c r="AD59" s="163"/>
      <c r="AE59" s="164"/>
      <c r="AF59" s="159"/>
      <c r="AG59" s="159"/>
      <c r="AH59" s="159"/>
      <c r="AI59" s="160"/>
      <c r="AJ59" s="161"/>
      <c r="AK59" s="162"/>
      <c r="AL59" s="161"/>
      <c r="AM59" s="163"/>
      <c r="AN59" s="164"/>
      <c r="AO59" s="159"/>
      <c r="AP59" s="159"/>
      <c r="AQ59" s="159"/>
      <c r="AR59" s="160"/>
      <c r="AS59" s="161"/>
      <c r="AT59" s="162"/>
      <c r="AU59" s="161"/>
      <c r="AV59" s="163"/>
      <c r="AW59" s="164"/>
      <c r="AX59" s="159"/>
      <c r="AY59" s="159"/>
      <c r="AZ59" s="159"/>
      <c r="BA59" s="160"/>
      <c r="BB59" s="161"/>
      <c r="BC59" s="162"/>
      <c r="BD59" s="161"/>
      <c r="BE59" s="163"/>
      <c r="BF59" s="164"/>
      <c r="BG59" s="159"/>
      <c r="BH59" s="159"/>
      <c r="BI59" s="159"/>
      <c r="BJ59" s="160"/>
      <c r="BK59" s="161"/>
      <c r="BL59" s="162"/>
      <c r="BM59" s="161"/>
      <c r="BN59" s="163"/>
      <c r="BO59" s="164"/>
      <c r="BP59" s="159"/>
      <c r="BQ59" s="159"/>
      <c r="BR59" s="159"/>
      <c r="BS59" s="160"/>
      <c r="BT59" s="161"/>
      <c r="BU59" s="162"/>
      <c r="BV59" s="161"/>
      <c r="BW59" s="163"/>
      <c r="BX59" s="164"/>
      <c r="BY59" s="159"/>
      <c r="BZ59" s="159"/>
      <c r="CA59" s="159"/>
      <c r="CB59" s="160"/>
      <c r="CC59" s="161"/>
      <c r="CD59" s="162"/>
      <c r="CE59" s="161"/>
      <c r="CF59" s="163"/>
      <c r="CG59" s="164"/>
      <c r="CH59" s="159"/>
      <c r="CI59" s="159"/>
      <c r="CJ59" s="159"/>
      <c r="CK59" s="160"/>
      <c r="CL59" s="161"/>
      <c r="CM59" s="162"/>
      <c r="CN59" s="161"/>
      <c r="CO59" s="163"/>
      <c r="CP59" s="164"/>
      <c r="CQ59" s="159"/>
      <c r="CR59" s="159"/>
      <c r="CS59" s="159"/>
      <c r="CT59" s="160"/>
      <c r="CU59" s="161"/>
      <c r="CV59" s="162"/>
      <c r="CW59" s="161"/>
      <c r="CX59" s="163"/>
      <c r="CY59" s="164"/>
      <c r="CZ59" s="159"/>
      <c r="DA59" s="159"/>
      <c r="DB59" s="159"/>
      <c r="DC59" s="160"/>
      <c r="DD59" s="161"/>
      <c r="DE59" s="162"/>
      <c r="DF59" s="161"/>
      <c r="DG59" s="163"/>
      <c r="DH59" s="164"/>
      <c r="DI59" s="159"/>
      <c r="DJ59" s="159"/>
      <c r="DK59" s="159"/>
      <c r="DL59" s="160"/>
      <c r="DM59" s="161"/>
      <c r="DN59" s="162"/>
      <c r="DO59" s="161"/>
      <c r="DP59" s="163"/>
      <c r="DQ59" s="164"/>
      <c r="DR59" s="159"/>
      <c r="DS59" s="159"/>
      <c r="DT59" s="159"/>
      <c r="DU59" s="160"/>
      <c r="DV59" s="161"/>
      <c r="DW59" s="162"/>
      <c r="DX59" s="161"/>
      <c r="DY59" s="163"/>
      <c r="DZ59" s="164"/>
      <c r="EA59" s="159"/>
      <c r="EB59" s="159"/>
      <c r="EC59" s="159"/>
      <c r="ED59" s="160"/>
      <c r="EE59" s="161"/>
      <c r="EF59" s="162"/>
      <c r="EG59" s="161"/>
      <c r="EH59" s="163"/>
      <c r="EI59" s="164"/>
      <c r="EJ59" s="159"/>
      <c r="EK59" s="159"/>
      <c r="EL59" s="159"/>
      <c r="EM59" s="160"/>
      <c r="EN59" s="161"/>
      <c r="EO59" s="162"/>
      <c r="EP59" s="161"/>
      <c r="EQ59" s="163"/>
      <c r="ER59" s="164"/>
      <c r="ES59" s="159"/>
      <c r="ET59" s="159"/>
      <c r="EU59" s="159"/>
      <c r="EV59" s="160"/>
      <c r="EW59" s="161"/>
      <c r="EX59" s="162"/>
      <c r="EY59" s="161"/>
      <c r="EZ59" s="163"/>
      <c r="FA59" s="164"/>
      <c r="FB59" s="159"/>
      <c r="FC59" s="159"/>
      <c r="FD59" s="159"/>
      <c r="FE59" s="160"/>
      <c r="FF59" s="161"/>
      <c r="FG59" s="162"/>
      <c r="FH59" s="161"/>
      <c r="FI59" s="163"/>
      <c r="FJ59" s="164"/>
      <c r="FK59" s="159"/>
      <c r="FL59" s="159"/>
      <c r="FM59" s="159"/>
      <c r="FN59" s="160"/>
      <c r="FO59" s="161"/>
      <c r="FP59" s="162"/>
      <c r="FQ59" s="161"/>
      <c r="FR59" s="163"/>
      <c r="FS59" s="164"/>
      <c r="FT59" s="159"/>
      <c r="FU59" s="159"/>
      <c r="FV59" s="159"/>
      <c r="FW59" s="160"/>
      <c r="FX59" s="161"/>
      <c r="FY59" s="162"/>
      <c r="FZ59" s="161"/>
      <c r="GA59" s="163"/>
      <c r="GB59" s="164"/>
      <c r="GC59" s="159"/>
      <c r="GD59" s="159"/>
      <c r="GE59" s="159"/>
      <c r="GF59" s="160"/>
      <c r="GG59" s="161"/>
      <c r="GH59" s="162"/>
      <c r="GI59" s="161"/>
      <c r="GJ59" s="163"/>
      <c r="GK59" s="164"/>
      <c r="GL59" s="159"/>
      <c r="GM59" s="159"/>
      <c r="GN59" s="159"/>
      <c r="GO59" s="160"/>
      <c r="GP59" s="161"/>
      <c r="GQ59" s="162"/>
      <c r="GR59" s="161"/>
      <c r="GS59" s="163"/>
      <c r="GT59" s="164"/>
      <c r="GU59" s="184"/>
      <c r="GV59" s="136"/>
      <c r="GW59" s="100"/>
      <c r="GX59" s="114"/>
      <c r="GY59" s="114"/>
      <c r="GZ59" s="217"/>
      <c r="HA59" s="93"/>
      <c r="HB59" s="116"/>
      <c r="HC59" s="116"/>
    </row>
    <row r="60" spans="1:211" x14ac:dyDescent="0.25">
      <c r="A60"/>
      <c r="B60" s="116"/>
      <c r="C60" s="116"/>
      <c r="D60" s="41"/>
      <c r="E60" s="42"/>
      <c r="F60" s="43"/>
      <c r="G60" s="44"/>
      <c r="H60" s="45"/>
      <c r="I60" s="46"/>
      <c r="J60" s="155"/>
      <c r="K60" s="494"/>
      <c r="L60" s="716"/>
      <c r="M60" s="105"/>
      <c r="N60" s="87"/>
      <c r="O60" s="88"/>
      <c r="P60" s="106"/>
      <c r="Q60" s="150">
        <f t="shared" si="0"/>
        <v>0</v>
      </c>
      <c r="R60" s="166"/>
      <c r="S60" s="183"/>
      <c r="T60" s="183"/>
      <c r="U60" s="45">
        <f t="shared" si="2"/>
        <v>0</v>
      </c>
      <c r="V60" s="157"/>
      <c r="W60" s="158"/>
      <c r="X60" s="167"/>
      <c r="Y60" s="159"/>
      <c r="Z60" s="160"/>
      <c r="AA60" s="161"/>
      <c r="AB60" s="162"/>
      <c r="AC60" s="161"/>
      <c r="AD60" s="163"/>
      <c r="AE60" s="164"/>
      <c r="AF60" s="159"/>
      <c r="AG60" s="159"/>
      <c r="AH60" s="159"/>
      <c r="AI60" s="160"/>
      <c r="AJ60" s="161"/>
      <c r="AK60" s="162"/>
      <c r="AL60" s="161"/>
      <c r="AM60" s="163"/>
      <c r="AN60" s="164"/>
      <c r="AO60" s="159"/>
      <c r="AP60" s="159"/>
      <c r="AQ60" s="159"/>
      <c r="AR60" s="160"/>
      <c r="AS60" s="161"/>
      <c r="AT60" s="162"/>
      <c r="AU60" s="161"/>
      <c r="AV60" s="163"/>
      <c r="AW60" s="164"/>
      <c r="AX60" s="159"/>
      <c r="AY60" s="159"/>
      <c r="AZ60" s="159"/>
      <c r="BA60" s="160"/>
      <c r="BB60" s="161"/>
      <c r="BC60" s="162"/>
      <c r="BD60" s="161"/>
      <c r="BE60" s="163"/>
      <c r="BF60" s="164"/>
      <c r="BG60" s="159"/>
      <c r="BH60" s="159"/>
      <c r="BI60" s="159"/>
      <c r="BJ60" s="160"/>
      <c r="BK60" s="161"/>
      <c r="BL60" s="162"/>
      <c r="BM60" s="161"/>
      <c r="BN60" s="163"/>
      <c r="BO60" s="164"/>
      <c r="BP60" s="159"/>
      <c r="BQ60" s="159"/>
      <c r="BR60" s="159"/>
      <c r="BS60" s="160"/>
      <c r="BT60" s="161"/>
      <c r="BU60" s="162"/>
      <c r="BV60" s="161"/>
      <c r="BW60" s="163"/>
      <c r="BX60" s="164"/>
      <c r="BY60" s="159"/>
      <c r="BZ60" s="159"/>
      <c r="CA60" s="159"/>
      <c r="CB60" s="160"/>
      <c r="CC60" s="161"/>
      <c r="CD60" s="162"/>
      <c r="CE60" s="161"/>
      <c r="CF60" s="163"/>
      <c r="CG60" s="164"/>
      <c r="CH60" s="159"/>
      <c r="CI60" s="159"/>
      <c r="CJ60" s="159"/>
      <c r="CK60" s="160"/>
      <c r="CL60" s="161"/>
      <c r="CM60" s="162"/>
      <c r="CN60" s="161"/>
      <c r="CO60" s="163"/>
      <c r="CP60" s="164"/>
      <c r="CQ60" s="159"/>
      <c r="CR60" s="159"/>
      <c r="CS60" s="159"/>
      <c r="CT60" s="160"/>
      <c r="CU60" s="161"/>
      <c r="CV60" s="162"/>
      <c r="CW60" s="161"/>
      <c r="CX60" s="163"/>
      <c r="CY60" s="164"/>
      <c r="CZ60" s="159"/>
      <c r="DA60" s="159"/>
      <c r="DB60" s="159"/>
      <c r="DC60" s="160"/>
      <c r="DD60" s="161"/>
      <c r="DE60" s="162"/>
      <c r="DF60" s="161"/>
      <c r="DG60" s="163"/>
      <c r="DH60" s="164"/>
      <c r="DI60" s="159"/>
      <c r="DJ60" s="159"/>
      <c r="DK60" s="159"/>
      <c r="DL60" s="160"/>
      <c r="DM60" s="161"/>
      <c r="DN60" s="162"/>
      <c r="DO60" s="161"/>
      <c r="DP60" s="163"/>
      <c r="DQ60" s="164"/>
      <c r="DR60" s="159"/>
      <c r="DS60" s="159"/>
      <c r="DT60" s="159"/>
      <c r="DU60" s="160"/>
      <c r="DV60" s="161"/>
      <c r="DW60" s="162"/>
      <c r="DX60" s="161"/>
      <c r="DY60" s="163"/>
      <c r="DZ60" s="164"/>
      <c r="EA60" s="159"/>
      <c r="EB60" s="159"/>
      <c r="EC60" s="159"/>
      <c r="ED60" s="160"/>
      <c r="EE60" s="161"/>
      <c r="EF60" s="162"/>
      <c r="EG60" s="161"/>
      <c r="EH60" s="163"/>
      <c r="EI60" s="164"/>
      <c r="EJ60" s="159"/>
      <c r="EK60" s="159"/>
      <c r="EL60" s="159"/>
      <c r="EM60" s="160"/>
      <c r="EN60" s="161"/>
      <c r="EO60" s="162"/>
      <c r="EP60" s="161"/>
      <c r="EQ60" s="163"/>
      <c r="ER60" s="164"/>
      <c r="ES60" s="159"/>
      <c r="ET60" s="159"/>
      <c r="EU60" s="159"/>
      <c r="EV60" s="160"/>
      <c r="EW60" s="161"/>
      <c r="EX60" s="162"/>
      <c r="EY60" s="161"/>
      <c r="EZ60" s="163"/>
      <c r="FA60" s="164"/>
      <c r="FB60" s="159"/>
      <c r="FC60" s="159"/>
      <c r="FD60" s="159"/>
      <c r="FE60" s="160"/>
      <c r="FF60" s="161"/>
      <c r="FG60" s="162"/>
      <c r="FH60" s="161"/>
      <c r="FI60" s="163"/>
      <c r="FJ60" s="164"/>
      <c r="FK60" s="159"/>
      <c r="FL60" s="159"/>
      <c r="FM60" s="159"/>
      <c r="FN60" s="160"/>
      <c r="FO60" s="161"/>
      <c r="FP60" s="162"/>
      <c r="FQ60" s="161"/>
      <c r="FR60" s="163"/>
      <c r="FS60" s="164"/>
      <c r="FT60" s="159"/>
      <c r="FU60" s="159"/>
      <c r="FV60" s="159"/>
      <c r="FW60" s="160"/>
      <c r="FX60" s="161"/>
      <c r="FY60" s="162"/>
      <c r="FZ60" s="161"/>
      <c r="GA60" s="163"/>
      <c r="GB60" s="164"/>
      <c r="GC60" s="159"/>
      <c r="GD60" s="159"/>
      <c r="GE60" s="159"/>
      <c r="GF60" s="160"/>
      <c r="GG60" s="161"/>
      <c r="GH60" s="162"/>
      <c r="GI60" s="161"/>
      <c r="GJ60" s="163"/>
      <c r="GK60" s="164"/>
      <c r="GL60" s="159"/>
      <c r="GM60" s="159"/>
      <c r="GN60" s="159"/>
      <c r="GO60" s="160"/>
      <c r="GP60" s="161"/>
      <c r="GQ60" s="162"/>
      <c r="GR60" s="161"/>
      <c r="GS60" s="163"/>
      <c r="GT60" s="164"/>
      <c r="GU60" s="165"/>
      <c r="GV60" s="136"/>
      <c r="GW60" s="100"/>
      <c r="GX60" s="114"/>
      <c r="GY60" s="114"/>
      <c r="GZ60" s="217"/>
      <c r="HA60" s="93"/>
      <c r="HB60" s="116"/>
      <c r="HC60" s="116"/>
    </row>
    <row r="61" spans="1:211" x14ac:dyDescent="0.25">
      <c r="A61"/>
      <c r="B61" s="116"/>
      <c r="C61" s="116"/>
      <c r="D61" s="41"/>
      <c r="E61" s="42"/>
      <c r="F61" s="43"/>
      <c r="G61" s="44"/>
      <c r="H61" s="45"/>
      <c r="I61" s="46"/>
      <c r="J61" s="155"/>
      <c r="K61" s="494"/>
      <c r="L61" s="716"/>
      <c r="M61" s="105"/>
      <c r="N61" s="87"/>
      <c r="O61" s="88"/>
      <c r="P61" s="106"/>
      <c r="Q61" s="150">
        <f t="shared" si="0"/>
        <v>0</v>
      </c>
      <c r="R61" s="166"/>
      <c r="S61" s="166"/>
      <c r="T61" s="166"/>
      <c r="U61" s="45">
        <f>R61*P61</f>
        <v>0</v>
      </c>
      <c r="V61" s="157"/>
      <c r="W61" s="158"/>
      <c r="X61" s="167"/>
      <c r="Y61" s="159"/>
      <c r="Z61" s="160"/>
      <c r="AA61" s="161"/>
      <c r="AB61" s="162"/>
      <c r="AC61" s="161"/>
      <c r="AD61" s="163"/>
      <c r="AE61" s="164"/>
      <c r="AF61" s="159"/>
      <c r="AG61" s="159"/>
      <c r="AH61" s="159"/>
      <c r="AI61" s="160"/>
      <c r="AJ61" s="161"/>
      <c r="AK61" s="162"/>
      <c r="AL61" s="161"/>
      <c r="AM61" s="163"/>
      <c r="AN61" s="164"/>
      <c r="AO61" s="159"/>
      <c r="AP61" s="159"/>
      <c r="AQ61" s="159"/>
      <c r="AR61" s="160"/>
      <c r="AS61" s="161"/>
      <c r="AT61" s="162"/>
      <c r="AU61" s="161"/>
      <c r="AV61" s="163"/>
      <c r="AW61" s="164"/>
      <c r="AX61" s="159"/>
      <c r="AY61" s="159"/>
      <c r="AZ61" s="159"/>
      <c r="BA61" s="160"/>
      <c r="BB61" s="161"/>
      <c r="BC61" s="162"/>
      <c r="BD61" s="161"/>
      <c r="BE61" s="163"/>
      <c r="BF61" s="164"/>
      <c r="BG61" s="159"/>
      <c r="BH61" s="159"/>
      <c r="BI61" s="159"/>
      <c r="BJ61" s="160"/>
      <c r="BK61" s="161"/>
      <c r="BL61" s="162"/>
      <c r="BM61" s="161"/>
      <c r="BN61" s="163"/>
      <c r="BO61" s="164"/>
      <c r="BP61" s="159"/>
      <c r="BQ61" s="159"/>
      <c r="BR61" s="159"/>
      <c r="BS61" s="160"/>
      <c r="BT61" s="161"/>
      <c r="BU61" s="162"/>
      <c r="BV61" s="161"/>
      <c r="BW61" s="163"/>
      <c r="BX61" s="164"/>
      <c r="BY61" s="159"/>
      <c r="BZ61" s="159"/>
      <c r="CA61" s="159"/>
      <c r="CB61" s="160"/>
      <c r="CC61" s="161"/>
      <c r="CD61" s="162"/>
      <c r="CE61" s="161"/>
      <c r="CF61" s="163"/>
      <c r="CG61" s="164"/>
      <c r="CH61" s="159"/>
      <c r="CI61" s="159"/>
      <c r="CJ61" s="159"/>
      <c r="CK61" s="160"/>
      <c r="CL61" s="161"/>
      <c r="CM61" s="162"/>
      <c r="CN61" s="161"/>
      <c r="CO61" s="163"/>
      <c r="CP61" s="164"/>
      <c r="CQ61" s="159"/>
      <c r="CR61" s="159"/>
      <c r="CS61" s="159"/>
      <c r="CT61" s="160"/>
      <c r="CU61" s="161"/>
      <c r="CV61" s="162"/>
      <c r="CW61" s="161"/>
      <c r="CX61" s="163"/>
      <c r="CY61" s="164"/>
      <c r="CZ61" s="159"/>
      <c r="DA61" s="159"/>
      <c r="DB61" s="159"/>
      <c r="DC61" s="160"/>
      <c r="DD61" s="161"/>
      <c r="DE61" s="162"/>
      <c r="DF61" s="161"/>
      <c r="DG61" s="163"/>
      <c r="DH61" s="164"/>
      <c r="DI61" s="159"/>
      <c r="DJ61" s="159"/>
      <c r="DK61" s="159"/>
      <c r="DL61" s="160"/>
      <c r="DM61" s="161"/>
      <c r="DN61" s="162"/>
      <c r="DO61" s="161"/>
      <c r="DP61" s="163"/>
      <c r="DQ61" s="164"/>
      <c r="DR61" s="159"/>
      <c r="DS61" s="159"/>
      <c r="DT61" s="159"/>
      <c r="DU61" s="160"/>
      <c r="DV61" s="161"/>
      <c r="DW61" s="162"/>
      <c r="DX61" s="161"/>
      <c r="DY61" s="163"/>
      <c r="DZ61" s="164"/>
      <c r="EA61" s="159"/>
      <c r="EB61" s="159"/>
      <c r="EC61" s="159"/>
      <c r="ED61" s="160"/>
      <c r="EE61" s="161"/>
      <c r="EF61" s="162"/>
      <c r="EG61" s="161"/>
      <c r="EH61" s="163"/>
      <c r="EI61" s="164"/>
      <c r="EJ61" s="159"/>
      <c r="EK61" s="159"/>
      <c r="EL61" s="159"/>
      <c r="EM61" s="160"/>
      <c r="EN61" s="161"/>
      <c r="EO61" s="162"/>
      <c r="EP61" s="161"/>
      <c r="EQ61" s="163"/>
      <c r="ER61" s="164"/>
      <c r="ES61" s="159"/>
      <c r="ET61" s="159"/>
      <c r="EU61" s="159"/>
      <c r="EV61" s="160"/>
      <c r="EW61" s="161"/>
      <c r="EX61" s="162"/>
      <c r="EY61" s="161"/>
      <c r="EZ61" s="163"/>
      <c r="FA61" s="164"/>
      <c r="FB61" s="159"/>
      <c r="FC61" s="159"/>
      <c r="FD61" s="159"/>
      <c r="FE61" s="160"/>
      <c r="FF61" s="161"/>
      <c r="FG61" s="162"/>
      <c r="FH61" s="161"/>
      <c r="FI61" s="163"/>
      <c r="FJ61" s="164"/>
      <c r="FK61" s="159"/>
      <c r="FL61" s="159"/>
      <c r="FM61" s="159"/>
      <c r="FN61" s="160"/>
      <c r="FO61" s="161"/>
      <c r="FP61" s="162"/>
      <c r="FQ61" s="161"/>
      <c r="FR61" s="163"/>
      <c r="FS61" s="164"/>
      <c r="FT61" s="159"/>
      <c r="FU61" s="159"/>
      <c r="FV61" s="159"/>
      <c r="FW61" s="160"/>
      <c r="FX61" s="161"/>
      <c r="FY61" s="162"/>
      <c r="FZ61" s="161"/>
      <c r="GA61" s="163"/>
      <c r="GB61" s="164"/>
      <c r="GC61" s="159"/>
      <c r="GD61" s="159"/>
      <c r="GE61" s="159"/>
      <c r="GF61" s="160"/>
      <c r="GG61" s="161"/>
      <c r="GH61" s="162"/>
      <c r="GI61" s="161"/>
      <c r="GJ61" s="163"/>
      <c r="GK61" s="164"/>
      <c r="GL61" s="159"/>
      <c r="GM61" s="159"/>
      <c r="GN61" s="159"/>
      <c r="GO61" s="160"/>
      <c r="GP61" s="161"/>
      <c r="GQ61" s="162"/>
      <c r="GR61" s="161"/>
      <c r="GS61" s="163"/>
      <c r="GT61" s="164"/>
      <c r="GU61" s="185"/>
      <c r="GV61" s="136"/>
      <c r="GW61" s="100"/>
      <c r="GX61" s="114"/>
      <c r="GY61" s="114"/>
      <c r="GZ61" s="217"/>
      <c r="HA61" s="93"/>
      <c r="HB61" s="116"/>
      <c r="HC61" s="116"/>
    </row>
    <row r="62" spans="1:211" x14ac:dyDescent="0.25">
      <c r="A62"/>
      <c r="B62" s="116"/>
      <c r="C62" s="116"/>
      <c r="D62" s="41"/>
      <c r="E62" s="42"/>
      <c r="F62" s="43"/>
      <c r="G62" s="44"/>
      <c r="H62" s="45"/>
      <c r="I62" s="46"/>
      <c r="J62" s="155"/>
      <c r="K62" s="494"/>
      <c r="L62" s="716"/>
      <c r="M62" s="105"/>
      <c r="N62" s="87"/>
      <c r="O62" s="88"/>
      <c r="P62" s="106"/>
      <c r="Q62" s="150">
        <f t="shared" si="0"/>
        <v>0</v>
      </c>
      <c r="R62" s="166"/>
      <c r="S62" s="166"/>
      <c r="T62" s="166"/>
      <c r="U62" s="45">
        <f>R62*P62</f>
        <v>0</v>
      </c>
      <c r="V62" s="157"/>
      <c r="W62" s="158"/>
      <c r="X62" s="167"/>
      <c r="Y62" s="159"/>
      <c r="Z62" s="160"/>
      <c r="AA62" s="161"/>
      <c r="AB62" s="162"/>
      <c r="AC62" s="161"/>
      <c r="AD62" s="163"/>
      <c r="AE62" s="164"/>
      <c r="AF62" s="159"/>
      <c r="AG62" s="159"/>
      <c r="AH62" s="159"/>
      <c r="AI62" s="160"/>
      <c r="AJ62" s="161"/>
      <c r="AK62" s="162"/>
      <c r="AL62" s="161"/>
      <c r="AM62" s="163"/>
      <c r="AN62" s="164"/>
      <c r="AO62" s="159"/>
      <c r="AP62" s="159"/>
      <c r="AQ62" s="159"/>
      <c r="AR62" s="160"/>
      <c r="AS62" s="161"/>
      <c r="AT62" s="162"/>
      <c r="AU62" s="161"/>
      <c r="AV62" s="163"/>
      <c r="AW62" s="164"/>
      <c r="AX62" s="159"/>
      <c r="AY62" s="159"/>
      <c r="AZ62" s="159"/>
      <c r="BA62" s="160"/>
      <c r="BB62" s="161"/>
      <c r="BC62" s="162"/>
      <c r="BD62" s="161"/>
      <c r="BE62" s="163"/>
      <c r="BF62" s="164"/>
      <c r="BG62" s="159"/>
      <c r="BH62" s="159"/>
      <c r="BI62" s="159"/>
      <c r="BJ62" s="160"/>
      <c r="BK62" s="161"/>
      <c r="BL62" s="162"/>
      <c r="BM62" s="161"/>
      <c r="BN62" s="163"/>
      <c r="BO62" s="164"/>
      <c r="BP62" s="159"/>
      <c r="BQ62" s="159"/>
      <c r="BR62" s="159"/>
      <c r="BS62" s="160"/>
      <c r="BT62" s="161"/>
      <c r="BU62" s="162"/>
      <c r="BV62" s="161"/>
      <c r="BW62" s="163"/>
      <c r="BX62" s="164"/>
      <c r="BY62" s="159"/>
      <c r="BZ62" s="159"/>
      <c r="CA62" s="159"/>
      <c r="CB62" s="160"/>
      <c r="CC62" s="161"/>
      <c r="CD62" s="162"/>
      <c r="CE62" s="161"/>
      <c r="CF62" s="163"/>
      <c r="CG62" s="164"/>
      <c r="CH62" s="159"/>
      <c r="CI62" s="159"/>
      <c r="CJ62" s="159"/>
      <c r="CK62" s="160"/>
      <c r="CL62" s="161"/>
      <c r="CM62" s="162"/>
      <c r="CN62" s="161"/>
      <c r="CO62" s="163"/>
      <c r="CP62" s="164"/>
      <c r="CQ62" s="159"/>
      <c r="CR62" s="159"/>
      <c r="CS62" s="159"/>
      <c r="CT62" s="160"/>
      <c r="CU62" s="161"/>
      <c r="CV62" s="162"/>
      <c r="CW62" s="161"/>
      <c r="CX62" s="163"/>
      <c r="CY62" s="164"/>
      <c r="CZ62" s="159"/>
      <c r="DA62" s="159"/>
      <c r="DB62" s="159"/>
      <c r="DC62" s="160"/>
      <c r="DD62" s="161"/>
      <c r="DE62" s="162"/>
      <c r="DF62" s="161"/>
      <c r="DG62" s="163"/>
      <c r="DH62" s="164"/>
      <c r="DI62" s="159"/>
      <c r="DJ62" s="159"/>
      <c r="DK62" s="159"/>
      <c r="DL62" s="160"/>
      <c r="DM62" s="161"/>
      <c r="DN62" s="162"/>
      <c r="DO62" s="161"/>
      <c r="DP62" s="163"/>
      <c r="DQ62" s="164"/>
      <c r="DR62" s="159"/>
      <c r="DS62" s="159"/>
      <c r="DT62" s="159"/>
      <c r="DU62" s="160"/>
      <c r="DV62" s="161"/>
      <c r="DW62" s="162"/>
      <c r="DX62" s="161"/>
      <c r="DY62" s="163"/>
      <c r="DZ62" s="164"/>
      <c r="EA62" s="159"/>
      <c r="EB62" s="159"/>
      <c r="EC62" s="159"/>
      <c r="ED62" s="160"/>
      <c r="EE62" s="161"/>
      <c r="EF62" s="162"/>
      <c r="EG62" s="161"/>
      <c r="EH62" s="163"/>
      <c r="EI62" s="164"/>
      <c r="EJ62" s="159"/>
      <c r="EK62" s="159"/>
      <c r="EL62" s="159"/>
      <c r="EM62" s="160"/>
      <c r="EN62" s="161"/>
      <c r="EO62" s="162"/>
      <c r="EP62" s="161"/>
      <c r="EQ62" s="163"/>
      <c r="ER62" s="164"/>
      <c r="ES62" s="159"/>
      <c r="ET62" s="159"/>
      <c r="EU62" s="159"/>
      <c r="EV62" s="160"/>
      <c r="EW62" s="161"/>
      <c r="EX62" s="162"/>
      <c r="EY62" s="161"/>
      <c r="EZ62" s="163"/>
      <c r="FA62" s="164"/>
      <c r="FB62" s="159"/>
      <c r="FC62" s="159"/>
      <c r="FD62" s="159"/>
      <c r="FE62" s="160"/>
      <c r="FF62" s="161"/>
      <c r="FG62" s="162"/>
      <c r="FH62" s="161"/>
      <c r="FI62" s="163"/>
      <c r="FJ62" s="164"/>
      <c r="FK62" s="159"/>
      <c r="FL62" s="159"/>
      <c r="FM62" s="159"/>
      <c r="FN62" s="160"/>
      <c r="FO62" s="161"/>
      <c r="FP62" s="162"/>
      <c r="FQ62" s="161"/>
      <c r="FR62" s="163"/>
      <c r="FS62" s="164"/>
      <c r="FT62" s="159"/>
      <c r="FU62" s="159"/>
      <c r="FV62" s="159"/>
      <c r="FW62" s="160"/>
      <c r="FX62" s="161"/>
      <c r="FY62" s="162"/>
      <c r="FZ62" s="161"/>
      <c r="GA62" s="163"/>
      <c r="GB62" s="164"/>
      <c r="GC62" s="159"/>
      <c r="GD62" s="159"/>
      <c r="GE62" s="159"/>
      <c r="GF62" s="160"/>
      <c r="GG62" s="161"/>
      <c r="GH62" s="162"/>
      <c r="GI62" s="161"/>
      <c r="GJ62" s="163"/>
      <c r="GK62" s="164"/>
      <c r="GL62" s="159"/>
      <c r="GM62" s="159"/>
      <c r="GN62" s="159"/>
      <c r="GO62" s="160"/>
      <c r="GP62" s="161"/>
      <c r="GQ62" s="162"/>
      <c r="GR62" s="161"/>
      <c r="GS62" s="163"/>
      <c r="GT62" s="164"/>
      <c r="GU62" s="165"/>
      <c r="GV62" s="136"/>
      <c r="GW62" s="100"/>
      <c r="GX62" s="114"/>
      <c r="GY62" s="114"/>
      <c r="GZ62" s="217"/>
      <c r="HA62" s="93"/>
      <c r="HB62" s="116"/>
      <c r="HC62" s="116"/>
    </row>
    <row r="63" spans="1:211" ht="18.75" x14ac:dyDescent="0.3">
      <c r="A63"/>
      <c r="B63" s="116"/>
      <c r="C63" s="116"/>
      <c r="D63" s="41"/>
      <c r="E63" s="42"/>
      <c r="F63" s="43"/>
      <c r="G63" s="44"/>
      <c r="H63" s="45"/>
      <c r="I63" s="46"/>
      <c r="J63" s="497"/>
      <c r="K63" s="494"/>
      <c r="L63" s="716"/>
      <c r="M63" s="105"/>
      <c r="N63" s="87"/>
      <c r="O63" s="88"/>
      <c r="P63" s="106"/>
      <c r="Q63" s="150">
        <f t="shared" si="0"/>
        <v>0</v>
      </c>
      <c r="R63" s="99"/>
      <c r="S63" s="166"/>
      <c r="T63" s="166"/>
      <c r="U63" s="45">
        <f>R63*P63</f>
        <v>0</v>
      </c>
      <c r="V63" s="153"/>
      <c r="W63" s="148"/>
      <c r="X63" s="178"/>
      <c r="Y63" s="111"/>
      <c r="Z63" s="110"/>
      <c r="AA63" s="130"/>
      <c r="AB63" s="131"/>
      <c r="AC63" s="130"/>
      <c r="AD63" s="132"/>
      <c r="AE63" s="133"/>
      <c r="AF63" s="111"/>
      <c r="AG63" s="111"/>
      <c r="AH63" s="111"/>
      <c r="AI63" s="110"/>
      <c r="AJ63" s="130"/>
      <c r="AK63" s="131"/>
      <c r="AL63" s="130"/>
      <c r="AM63" s="132"/>
      <c r="AN63" s="133"/>
      <c r="AO63" s="111"/>
      <c r="AP63" s="111"/>
      <c r="AQ63" s="111"/>
      <c r="AR63" s="110"/>
      <c r="AS63" s="130"/>
      <c r="AT63" s="131"/>
      <c r="AU63" s="130"/>
      <c r="AV63" s="132"/>
      <c r="AW63" s="133"/>
      <c r="AX63" s="111"/>
      <c r="AY63" s="111"/>
      <c r="AZ63" s="111"/>
      <c r="BA63" s="110"/>
      <c r="BB63" s="130"/>
      <c r="BC63" s="131"/>
      <c r="BD63" s="130"/>
      <c r="BE63" s="132"/>
      <c r="BF63" s="133"/>
      <c r="BG63" s="111"/>
      <c r="BH63" s="111"/>
      <c r="BI63" s="111"/>
      <c r="BJ63" s="110"/>
      <c r="BK63" s="130"/>
      <c r="BL63" s="131"/>
      <c r="BM63" s="130"/>
      <c r="BN63" s="132"/>
      <c r="BO63" s="133"/>
      <c r="BP63" s="111"/>
      <c r="BQ63" s="111"/>
      <c r="BR63" s="111"/>
      <c r="BS63" s="110"/>
      <c r="BT63" s="130"/>
      <c r="BU63" s="131"/>
      <c r="BV63" s="130"/>
      <c r="BW63" s="132"/>
      <c r="BX63" s="133"/>
      <c r="BY63" s="111"/>
      <c r="BZ63" s="111"/>
      <c r="CA63" s="111"/>
      <c r="CB63" s="110"/>
      <c r="CC63" s="130"/>
      <c r="CD63" s="131"/>
      <c r="CE63" s="130"/>
      <c r="CF63" s="132"/>
      <c r="CG63" s="133"/>
      <c r="CH63" s="111"/>
      <c r="CI63" s="111"/>
      <c r="CJ63" s="111"/>
      <c r="CK63" s="110"/>
      <c r="CL63" s="130"/>
      <c r="CM63" s="131"/>
      <c r="CN63" s="130"/>
      <c r="CO63" s="132"/>
      <c r="CP63" s="133"/>
      <c r="CQ63" s="111"/>
      <c r="CR63" s="111"/>
      <c r="CS63" s="111"/>
      <c r="CT63" s="110"/>
      <c r="CU63" s="130"/>
      <c r="CV63" s="131"/>
      <c r="CW63" s="130"/>
      <c r="CX63" s="132"/>
      <c r="CY63" s="133"/>
      <c r="CZ63" s="111"/>
      <c r="DA63" s="111"/>
      <c r="DB63" s="111"/>
      <c r="DC63" s="110"/>
      <c r="DD63" s="130"/>
      <c r="DE63" s="131"/>
      <c r="DF63" s="130"/>
      <c r="DG63" s="132"/>
      <c r="DH63" s="133"/>
      <c r="DI63" s="111"/>
      <c r="DJ63" s="111"/>
      <c r="DK63" s="111"/>
      <c r="DL63" s="110"/>
      <c r="DM63" s="130"/>
      <c r="DN63" s="131"/>
      <c r="DO63" s="130"/>
      <c r="DP63" s="132"/>
      <c r="DQ63" s="133"/>
      <c r="DR63" s="111"/>
      <c r="DS63" s="111"/>
      <c r="DT63" s="111"/>
      <c r="DU63" s="110"/>
      <c r="DV63" s="130"/>
      <c r="DW63" s="131"/>
      <c r="DX63" s="130"/>
      <c r="DY63" s="132"/>
      <c r="DZ63" s="133"/>
      <c r="EA63" s="111"/>
      <c r="EB63" s="111"/>
      <c r="EC63" s="111"/>
      <c r="ED63" s="110"/>
      <c r="EE63" s="130"/>
      <c r="EF63" s="131"/>
      <c r="EG63" s="130"/>
      <c r="EH63" s="132"/>
      <c r="EI63" s="133"/>
      <c r="EJ63" s="111"/>
      <c r="EK63" s="111"/>
      <c r="EL63" s="111"/>
      <c r="EM63" s="110"/>
      <c r="EN63" s="130"/>
      <c r="EO63" s="131"/>
      <c r="EP63" s="130"/>
      <c r="EQ63" s="132"/>
      <c r="ER63" s="133"/>
      <c r="ES63" s="111"/>
      <c r="ET63" s="111"/>
      <c r="EU63" s="111"/>
      <c r="EV63" s="110"/>
      <c r="EW63" s="130"/>
      <c r="EX63" s="131"/>
      <c r="EY63" s="130"/>
      <c r="EZ63" s="132"/>
      <c r="FA63" s="133"/>
      <c r="FB63" s="111"/>
      <c r="FC63" s="111"/>
      <c r="FD63" s="111"/>
      <c r="FE63" s="110"/>
      <c r="FF63" s="130"/>
      <c r="FG63" s="131"/>
      <c r="FH63" s="130"/>
      <c r="FI63" s="132"/>
      <c r="FJ63" s="133"/>
      <c r="FK63" s="111"/>
      <c r="FL63" s="111"/>
      <c r="FM63" s="111"/>
      <c r="FN63" s="110"/>
      <c r="FO63" s="130"/>
      <c r="FP63" s="131"/>
      <c r="FQ63" s="130"/>
      <c r="FR63" s="132"/>
      <c r="FS63" s="133"/>
      <c r="FT63" s="111"/>
      <c r="FU63" s="111"/>
      <c r="FV63" s="111"/>
      <c r="FW63" s="110"/>
      <c r="FX63" s="130"/>
      <c r="FY63" s="131"/>
      <c r="FZ63" s="130"/>
      <c r="GA63" s="132"/>
      <c r="GB63" s="133"/>
      <c r="GC63" s="111"/>
      <c r="GD63" s="111"/>
      <c r="GE63" s="111"/>
      <c r="GF63" s="110"/>
      <c r="GG63" s="130"/>
      <c r="GH63" s="131"/>
      <c r="GI63" s="130"/>
      <c r="GJ63" s="132"/>
      <c r="GK63" s="133"/>
      <c r="GL63" s="111"/>
      <c r="GM63" s="111"/>
      <c r="GN63" s="111"/>
      <c r="GO63" s="110"/>
      <c r="GP63" s="130"/>
      <c r="GQ63" s="131"/>
      <c r="GR63" s="130"/>
      <c r="GS63" s="132"/>
      <c r="GT63" s="133"/>
      <c r="GU63" s="186"/>
      <c r="GV63" s="136"/>
      <c r="GW63" s="122"/>
      <c r="GX63" s="114"/>
      <c r="GY63" s="114"/>
      <c r="GZ63" s="217"/>
      <c r="HA63" s="93"/>
      <c r="HB63" s="116"/>
      <c r="HC63" s="116"/>
    </row>
    <row r="64" spans="1:211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494"/>
      <c r="L64" s="716"/>
      <c r="M64" s="105"/>
      <c r="N64" s="87"/>
      <c r="O64" s="173"/>
      <c r="P64" s="106"/>
      <c r="Q64" s="150">
        <f>P64-M64</f>
        <v>0</v>
      </c>
      <c r="R64" s="166"/>
      <c r="S64" s="166"/>
      <c r="T64" s="147"/>
      <c r="U64" s="45">
        <f>R64*P64+T64+0</f>
        <v>0</v>
      </c>
      <c r="V64" s="157"/>
      <c r="W64" s="158"/>
      <c r="X64" s="167"/>
      <c r="Y64" s="159"/>
      <c r="Z64" s="160"/>
      <c r="AA64" s="161"/>
      <c r="AB64" s="162"/>
      <c r="AC64" s="161"/>
      <c r="AD64" s="163"/>
      <c r="AE64" s="164"/>
      <c r="AF64" s="159"/>
      <c r="AG64" s="159"/>
      <c r="AH64" s="159"/>
      <c r="AI64" s="160"/>
      <c r="AJ64" s="161"/>
      <c r="AK64" s="162"/>
      <c r="AL64" s="161"/>
      <c r="AM64" s="163"/>
      <c r="AN64" s="164"/>
      <c r="AO64" s="159"/>
      <c r="AP64" s="159"/>
      <c r="AQ64" s="159"/>
      <c r="AR64" s="160"/>
      <c r="AS64" s="161"/>
      <c r="AT64" s="162"/>
      <c r="AU64" s="161"/>
      <c r="AV64" s="163"/>
      <c r="AW64" s="164"/>
      <c r="AX64" s="159"/>
      <c r="AY64" s="159"/>
      <c r="AZ64" s="159"/>
      <c r="BA64" s="160"/>
      <c r="BB64" s="161"/>
      <c r="BC64" s="162"/>
      <c r="BD64" s="161"/>
      <c r="BE64" s="163"/>
      <c r="BF64" s="164"/>
      <c r="BG64" s="159"/>
      <c r="BH64" s="159"/>
      <c r="BI64" s="159"/>
      <c r="BJ64" s="160"/>
      <c r="BK64" s="161"/>
      <c r="BL64" s="162"/>
      <c r="BM64" s="161"/>
      <c r="BN64" s="163"/>
      <c r="BO64" s="164"/>
      <c r="BP64" s="159"/>
      <c r="BQ64" s="159"/>
      <c r="BR64" s="159"/>
      <c r="BS64" s="160"/>
      <c r="BT64" s="161"/>
      <c r="BU64" s="162"/>
      <c r="BV64" s="161"/>
      <c r="BW64" s="163"/>
      <c r="BX64" s="164"/>
      <c r="BY64" s="159"/>
      <c r="BZ64" s="159"/>
      <c r="CA64" s="159"/>
      <c r="CB64" s="160"/>
      <c r="CC64" s="161"/>
      <c r="CD64" s="162"/>
      <c r="CE64" s="161"/>
      <c r="CF64" s="163"/>
      <c r="CG64" s="164"/>
      <c r="CH64" s="159"/>
      <c r="CI64" s="159"/>
      <c r="CJ64" s="159"/>
      <c r="CK64" s="160"/>
      <c r="CL64" s="161"/>
      <c r="CM64" s="162"/>
      <c r="CN64" s="161"/>
      <c r="CO64" s="163"/>
      <c r="CP64" s="164"/>
      <c r="CQ64" s="159"/>
      <c r="CR64" s="159"/>
      <c r="CS64" s="159"/>
      <c r="CT64" s="160"/>
      <c r="CU64" s="161"/>
      <c r="CV64" s="162"/>
      <c r="CW64" s="161"/>
      <c r="CX64" s="163"/>
      <c r="CY64" s="164"/>
      <c r="CZ64" s="159"/>
      <c r="DA64" s="159"/>
      <c r="DB64" s="159"/>
      <c r="DC64" s="160"/>
      <c r="DD64" s="161"/>
      <c r="DE64" s="162"/>
      <c r="DF64" s="161"/>
      <c r="DG64" s="163"/>
      <c r="DH64" s="164"/>
      <c r="DI64" s="159"/>
      <c r="DJ64" s="159"/>
      <c r="DK64" s="159"/>
      <c r="DL64" s="160"/>
      <c r="DM64" s="161"/>
      <c r="DN64" s="162"/>
      <c r="DO64" s="161"/>
      <c r="DP64" s="163"/>
      <c r="DQ64" s="164"/>
      <c r="DR64" s="159"/>
      <c r="DS64" s="159"/>
      <c r="DT64" s="159"/>
      <c r="DU64" s="160"/>
      <c r="DV64" s="161"/>
      <c r="DW64" s="162"/>
      <c r="DX64" s="161"/>
      <c r="DY64" s="163"/>
      <c r="DZ64" s="164"/>
      <c r="EA64" s="159"/>
      <c r="EB64" s="159"/>
      <c r="EC64" s="159"/>
      <c r="ED64" s="160"/>
      <c r="EE64" s="161"/>
      <c r="EF64" s="162"/>
      <c r="EG64" s="161"/>
      <c r="EH64" s="163"/>
      <c r="EI64" s="164"/>
      <c r="EJ64" s="159"/>
      <c r="EK64" s="159"/>
      <c r="EL64" s="159"/>
      <c r="EM64" s="160"/>
      <c r="EN64" s="161"/>
      <c r="EO64" s="162"/>
      <c r="EP64" s="161"/>
      <c r="EQ64" s="163"/>
      <c r="ER64" s="164"/>
      <c r="ES64" s="159"/>
      <c r="ET64" s="159"/>
      <c r="EU64" s="159"/>
      <c r="EV64" s="160"/>
      <c r="EW64" s="161"/>
      <c r="EX64" s="162"/>
      <c r="EY64" s="161"/>
      <c r="EZ64" s="163"/>
      <c r="FA64" s="164"/>
      <c r="FB64" s="159"/>
      <c r="FC64" s="159"/>
      <c r="FD64" s="159"/>
      <c r="FE64" s="160"/>
      <c r="FF64" s="161"/>
      <c r="FG64" s="162"/>
      <c r="FH64" s="161"/>
      <c r="FI64" s="163"/>
      <c r="FJ64" s="164"/>
      <c r="FK64" s="159"/>
      <c r="FL64" s="159"/>
      <c r="FM64" s="159"/>
      <c r="FN64" s="160"/>
      <c r="FO64" s="161"/>
      <c r="FP64" s="162"/>
      <c r="FQ64" s="161"/>
      <c r="FR64" s="163"/>
      <c r="FS64" s="164"/>
      <c r="FT64" s="159"/>
      <c r="FU64" s="159"/>
      <c r="FV64" s="159"/>
      <c r="FW64" s="160"/>
      <c r="FX64" s="161"/>
      <c r="FY64" s="162"/>
      <c r="FZ64" s="161"/>
      <c r="GA64" s="163"/>
      <c r="GB64" s="164"/>
      <c r="GC64" s="159"/>
      <c r="GD64" s="159"/>
      <c r="GE64" s="159"/>
      <c r="GF64" s="160"/>
      <c r="GG64" s="161"/>
      <c r="GH64" s="162"/>
      <c r="GI64" s="161"/>
      <c r="GJ64" s="163"/>
      <c r="GK64" s="164"/>
      <c r="GL64" s="159"/>
      <c r="GM64" s="159"/>
      <c r="GN64" s="159"/>
      <c r="GO64" s="160"/>
      <c r="GP64" s="161"/>
      <c r="GQ64" s="162"/>
      <c r="GR64" s="161"/>
      <c r="GS64" s="163"/>
      <c r="GT64" s="164"/>
      <c r="GU64" s="165"/>
      <c r="GV64" s="136"/>
      <c r="GW64" s="100"/>
      <c r="GX64" s="114"/>
      <c r="GY64" s="114"/>
      <c r="GZ64" s="217"/>
      <c r="HA64" s="93"/>
      <c r="HB64" s="116"/>
      <c r="HC64" s="116"/>
    </row>
    <row r="65" spans="1:211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4"/>
      <c r="L65" s="716"/>
      <c r="M65" s="105"/>
      <c r="N65" s="87"/>
      <c r="O65" s="173"/>
      <c r="P65" s="106"/>
      <c r="Q65" s="150">
        <f t="shared" ref="Q65:Q76" si="3">P65-M65</f>
        <v>0</v>
      </c>
      <c r="R65" s="166"/>
      <c r="S65" s="166"/>
      <c r="T65" s="147"/>
      <c r="U65" s="45">
        <f>R65*P65+T65+0</f>
        <v>0</v>
      </c>
      <c r="V65" s="157"/>
      <c r="W65" s="158"/>
      <c r="X65" s="167"/>
      <c r="Y65" s="159"/>
      <c r="Z65" s="160"/>
      <c r="AA65" s="161"/>
      <c r="AB65" s="162"/>
      <c r="AC65" s="161"/>
      <c r="AD65" s="163"/>
      <c r="AE65" s="164"/>
      <c r="AF65" s="159"/>
      <c r="AG65" s="159"/>
      <c r="AH65" s="159"/>
      <c r="AI65" s="160"/>
      <c r="AJ65" s="161"/>
      <c r="AK65" s="162"/>
      <c r="AL65" s="161"/>
      <c r="AM65" s="163"/>
      <c r="AN65" s="164"/>
      <c r="AO65" s="159"/>
      <c r="AP65" s="159"/>
      <c r="AQ65" s="159"/>
      <c r="AR65" s="160"/>
      <c r="AS65" s="161"/>
      <c r="AT65" s="162"/>
      <c r="AU65" s="161"/>
      <c r="AV65" s="163"/>
      <c r="AW65" s="164"/>
      <c r="AX65" s="159"/>
      <c r="AY65" s="159"/>
      <c r="AZ65" s="159"/>
      <c r="BA65" s="160"/>
      <c r="BB65" s="161"/>
      <c r="BC65" s="162"/>
      <c r="BD65" s="161"/>
      <c r="BE65" s="163"/>
      <c r="BF65" s="164"/>
      <c r="BG65" s="159"/>
      <c r="BH65" s="159"/>
      <c r="BI65" s="159"/>
      <c r="BJ65" s="160"/>
      <c r="BK65" s="161"/>
      <c r="BL65" s="162"/>
      <c r="BM65" s="161"/>
      <c r="BN65" s="163"/>
      <c r="BO65" s="164"/>
      <c r="BP65" s="159"/>
      <c r="BQ65" s="159"/>
      <c r="BR65" s="159"/>
      <c r="BS65" s="160"/>
      <c r="BT65" s="161"/>
      <c r="BU65" s="162"/>
      <c r="BV65" s="161"/>
      <c r="BW65" s="163"/>
      <c r="BX65" s="164"/>
      <c r="BY65" s="159"/>
      <c r="BZ65" s="159"/>
      <c r="CA65" s="159"/>
      <c r="CB65" s="160"/>
      <c r="CC65" s="161"/>
      <c r="CD65" s="162"/>
      <c r="CE65" s="161"/>
      <c r="CF65" s="163"/>
      <c r="CG65" s="164"/>
      <c r="CH65" s="159"/>
      <c r="CI65" s="159"/>
      <c r="CJ65" s="159"/>
      <c r="CK65" s="160"/>
      <c r="CL65" s="161"/>
      <c r="CM65" s="162"/>
      <c r="CN65" s="161"/>
      <c r="CO65" s="163"/>
      <c r="CP65" s="164"/>
      <c r="CQ65" s="159"/>
      <c r="CR65" s="159"/>
      <c r="CS65" s="159"/>
      <c r="CT65" s="160"/>
      <c r="CU65" s="161"/>
      <c r="CV65" s="162"/>
      <c r="CW65" s="161"/>
      <c r="CX65" s="163"/>
      <c r="CY65" s="164"/>
      <c r="CZ65" s="159"/>
      <c r="DA65" s="159"/>
      <c r="DB65" s="159"/>
      <c r="DC65" s="160"/>
      <c r="DD65" s="161"/>
      <c r="DE65" s="162"/>
      <c r="DF65" s="161"/>
      <c r="DG65" s="163"/>
      <c r="DH65" s="164"/>
      <c r="DI65" s="159"/>
      <c r="DJ65" s="159"/>
      <c r="DK65" s="159"/>
      <c r="DL65" s="160"/>
      <c r="DM65" s="161"/>
      <c r="DN65" s="162"/>
      <c r="DO65" s="161"/>
      <c r="DP65" s="163"/>
      <c r="DQ65" s="164"/>
      <c r="DR65" s="159"/>
      <c r="DS65" s="159"/>
      <c r="DT65" s="159"/>
      <c r="DU65" s="160"/>
      <c r="DV65" s="161"/>
      <c r="DW65" s="162"/>
      <c r="DX65" s="161"/>
      <c r="DY65" s="163"/>
      <c r="DZ65" s="164"/>
      <c r="EA65" s="159"/>
      <c r="EB65" s="159"/>
      <c r="EC65" s="159"/>
      <c r="ED65" s="160"/>
      <c r="EE65" s="161"/>
      <c r="EF65" s="162"/>
      <c r="EG65" s="161"/>
      <c r="EH65" s="163"/>
      <c r="EI65" s="164"/>
      <c r="EJ65" s="159"/>
      <c r="EK65" s="159"/>
      <c r="EL65" s="159"/>
      <c r="EM65" s="160"/>
      <c r="EN65" s="161"/>
      <c r="EO65" s="162"/>
      <c r="EP65" s="161"/>
      <c r="EQ65" s="163"/>
      <c r="ER65" s="164"/>
      <c r="ES65" s="159"/>
      <c r="ET65" s="159"/>
      <c r="EU65" s="159"/>
      <c r="EV65" s="160"/>
      <c r="EW65" s="161"/>
      <c r="EX65" s="162"/>
      <c r="EY65" s="161"/>
      <c r="EZ65" s="163"/>
      <c r="FA65" s="164"/>
      <c r="FB65" s="159"/>
      <c r="FC65" s="159"/>
      <c r="FD65" s="159"/>
      <c r="FE65" s="160"/>
      <c r="FF65" s="161"/>
      <c r="FG65" s="162"/>
      <c r="FH65" s="161"/>
      <c r="FI65" s="163"/>
      <c r="FJ65" s="164"/>
      <c r="FK65" s="159"/>
      <c r="FL65" s="159"/>
      <c r="FM65" s="159"/>
      <c r="FN65" s="160"/>
      <c r="FO65" s="161"/>
      <c r="FP65" s="162"/>
      <c r="FQ65" s="161"/>
      <c r="FR65" s="163"/>
      <c r="FS65" s="164"/>
      <c r="FT65" s="159"/>
      <c r="FU65" s="159"/>
      <c r="FV65" s="159"/>
      <c r="FW65" s="160"/>
      <c r="FX65" s="161"/>
      <c r="FY65" s="162"/>
      <c r="FZ65" s="161"/>
      <c r="GA65" s="163"/>
      <c r="GB65" s="164"/>
      <c r="GC65" s="159"/>
      <c r="GD65" s="159"/>
      <c r="GE65" s="159"/>
      <c r="GF65" s="160"/>
      <c r="GG65" s="161"/>
      <c r="GH65" s="162"/>
      <c r="GI65" s="161"/>
      <c r="GJ65" s="163"/>
      <c r="GK65" s="164"/>
      <c r="GL65" s="159"/>
      <c r="GM65" s="159"/>
      <c r="GN65" s="159"/>
      <c r="GO65" s="160"/>
      <c r="GP65" s="161"/>
      <c r="GQ65" s="162"/>
      <c r="GR65" s="161"/>
      <c r="GS65" s="163"/>
      <c r="GT65" s="164"/>
      <c r="GU65" s="165"/>
      <c r="GV65" s="187"/>
      <c r="GW65" s="100"/>
      <c r="GX65" s="114"/>
      <c r="GY65" s="114"/>
      <c r="GZ65" s="217"/>
      <c r="HA65" s="93"/>
      <c r="HB65" s="116"/>
      <c r="HC65" s="116"/>
    </row>
    <row r="66" spans="1:211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4"/>
      <c r="L66" s="716"/>
      <c r="M66" s="105"/>
      <c r="N66" s="87"/>
      <c r="O66" s="173"/>
      <c r="P66" s="106"/>
      <c r="Q66" s="150">
        <f t="shared" si="3"/>
        <v>0</v>
      </c>
      <c r="R66" s="166"/>
      <c r="S66" s="833"/>
      <c r="T66" s="834"/>
      <c r="U66" s="45">
        <f>R66*P66</f>
        <v>0</v>
      </c>
      <c r="V66" s="157"/>
      <c r="W66" s="158"/>
      <c r="X66" s="167"/>
      <c r="Y66" s="159"/>
      <c r="Z66" s="160"/>
      <c r="AA66" s="161"/>
      <c r="AB66" s="162"/>
      <c r="AC66" s="161"/>
      <c r="AD66" s="163"/>
      <c r="AE66" s="164"/>
      <c r="AF66" s="159"/>
      <c r="AG66" s="159"/>
      <c r="AH66" s="159"/>
      <c r="AI66" s="160"/>
      <c r="AJ66" s="161"/>
      <c r="AK66" s="162"/>
      <c r="AL66" s="161"/>
      <c r="AM66" s="163"/>
      <c r="AN66" s="164"/>
      <c r="AO66" s="159"/>
      <c r="AP66" s="159"/>
      <c r="AQ66" s="159"/>
      <c r="AR66" s="160"/>
      <c r="AS66" s="161"/>
      <c r="AT66" s="162"/>
      <c r="AU66" s="161"/>
      <c r="AV66" s="163"/>
      <c r="AW66" s="164"/>
      <c r="AX66" s="159"/>
      <c r="AY66" s="159"/>
      <c r="AZ66" s="159"/>
      <c r="BA66" s="160"/>
      <c r="BB66" s="161"/>
      <c r="BC66" s="162"/>
      <c r="BD66" s="161"/>
      <c r="BE66" s="163"/>
      <c r="BF66" s="164"/>
      <c r="BG66" s="159"/>
      <c r="BH66" s="159"/>
      <c r="BI66" s="159"/>
      <c r="BJ66" s="160"/>
      <c r="BK66" s="161"/>
      <c r="BL66" s="162"/>
      <c r="BM66" s="161"/>
      <c r="BN66" s="163"/>
      <c r="BO66" s="164"/>
      <c r="BP66" s="159"/>
      <c r="BQ66" s="159"/>
      <c r="BR66" s="159"/>
      <c r="BS66" s="160"/>
      <c r="BT66" s="161"/>
      <c r="BU66" s="162"/>
      <c r="BV66" s="161"/>
      <c r="BW66" s="163"/>
      <c r="BX66" s="164"/>
      <c r="BY66" s="159"/>
      <c r="BZ66" s="159"/>
      <c r="CA66" s="159"/>
      <c r="CB66" s="160"/>
      <c r="CC66" s="161"/>
      <c r="CD66" s="162"/>
      <c r="CE66" s="161"/>
      <c r="CF66" s="163"/>
      <c r="CG66" s="164"/>
      <c r="CH66" s="159"/>
      <c r="CI66" s="159"/>
      <c r="CJ66" s="159"/>
      <c r="CK66" s="160"/>
      <c r="CL66" s="161"/>
      <c r="CM66" s="162"/>
      <c r="CN66" s="161"/>
      <c r="CO66" s="163"/>
      <c r="CP66" s="164"/>
      <c r="CQ66" s="159"/>
      <c r="CR66" s="159"/>
      <c r="CS66" s="159"/>
      <c r="CT66" s="160"/>
      <c r="CU66" s="161"/>
      <c r="CV66" s="162"/>
      <c r="CW66" s="161"/>
      <c r="CX66" s="163"/>
      <c r="CY66" s="164"/>
      <c r="CZ66" s="159"/>
      <c r="DA66" s="159"/>
      <c r="DB66" s="159"/>
      <c r="DC66" s="160"/>
      <c r="DD66" s="161"/>
      <c r="DE66" s="162"/>
      <c r="DF66" s="161"/>
      <c r="DG66" s="163"/>
      <c r="DH66" s="164"/>
      <c r="DI66" s="159"/>
      <c r="DJ66" s="159"/>
      <c r="DK66" s="159"/>
      <c r="DL66" s="160"/>
      <c r="DM66" s="161"/>
      <c r="DN66" s="162"/>
      <c r="DO66" s="161"/>
      <c r="DP66" s="163"/>
      <c r="DQ66" s="164"/>
      <c r="DR66" s="159"/>
      <c r="DS66" s="159"/>
      <c r="DT66" s="159"/>
      <c r="DU66" s="160"/>
      <c r="DV66" s="161"/>
      <c r="DW66" s="162"/>
      <c r="DX66" s="161"/>
      <c r="DY66" s="163"/>
      <c r="DZ66" s="164"/>
      <c r="EA66" s="159"/>
      <c r="EB66" s="159"/>
      <c r="EC66" s="159"/>
      <c r="ED66" s="160"/>
      <c r="EE66" s="161"/>
      <c r="EF66" s="162"/>
      <c r="EG66" s="161"/>
      <c r="EH66" s="163"/>
      <c r="EI66" s="164"/>
      <c r="EJ66" s="159"/>
      <c r="EK66" s="159"/>
      <c r="EL66" s="159"/>
      <c r="EM66" s="160"/>
      <c r="EN66" s="161"/>
      <c r="EO66" s="162"/>
      <c r="EP66" s="161"/>
      <c r="EQ66" s="163"/>
      <c r="ER66" s="164"/>
      <c r="ES66" s="159"/>
      <c r="ET66" s="159"/>
      <c r="EU66" s="159"/>
      <c r="EV66" s="160"/>
      <c r="EW66" s="161"/>
      <c r="EX66" s="162"/>
      <c r="EY66" s="161"/>
      <c r="EZ66" s="163"/>
      <c r="FA66" s="164"/>
      <c r="FB66" s="159"/>
      <c r="FC66" s="159"/>
      <c r="FD66" s="159"/>
      <c r="FE66" s="160"/>
      <c r="FF66" s="161"/>
      <c r="FG66" s="162"/>
      <c r="FH66" s="161"/>
      <c r="FI66" s="163"/>
      <c r="FJ66" s="164"/>
      <c r="FK66" s="159"/>
      <c r="FL66" s="159"/>
      <c r="FM66" s="159"/>
      <c r="FN66" s="160"/>
      <c r="FO66" s="161"/>
      <c r="FP66" s="162"/>
      <c r="FQ66" s="161"/>
      <c r="FR66" s="163"/>
      <c r="FS66" s="164"/>
      <c r="FT66" s="159"/>
      <c r="FU66" s="159"/>
      <c r="FV66" s="159"/>
      <c r="FW66" s="160"/>
      <c r="FX66" s="161"/>
      <c r="FY66" s="162"/>
      <c r="FZ66" s="161"/>
      <c r="GA66" s="163"/>
      <c r="GB66" s="164"/>
      <c r="GC66" s="159"/>
      <c r="GD66" s="159"/>
      <c r="GE66" s="159"/>
      <c r="GF66" s="160"/>
      <c r="GG66" s="161"/>
      <c r="GH66" s="162"/>
      <c r="GI66" s="161"/>
      <c r="GJ66" s="163"/>
      <c r="GK66" s="164"/>
      <c r="GL66" s="159"/>
      <c r="GM66" s="159"/>
      <c r="GN66" s="159"/>
      <c r="GO66" s="160"/>
      <c r="GP66" s="161"/>
      <c r="GQ66" s="162"/>
      <c r="GR66" s="161"/>
      <c r="GS66" s="163"/>
      <c r="GT66" s="164"/>
      <c r="GU66" s="165"/>
      <c r="GV66" s="187"/>
      <c r="GW66" s="100"/>
      <c r="GX66" s="114"/>
      <c r="GY66" s="114"/>
      <c r="GZ66" s="217"/>
      <c r="HA66" s="93"/>
      <c r="HB66" s="116"/>
      <c r="HC66" s="116"/>
    </row>
    <row r="67" spans="1:211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4"/>
      <c r="L67" s="716"/>
      <c r="M67" s="105"/>
      <c r="N67" s="87"/>
      <c r="O67" s="88"/>
      <c r="P67" s="106"/>
      <c r="Q67" s="150">
        <f t="shared" si="3"/>
        <v>0</v>
      </c>
      <c r="R67" s="166"/>
      <c r="S67" s="166"/>
      <c r="T67" s="166"/>
      <c r="U67" s="45">
        <f t="shared" ref="U67:U74" si="4">R67*P67+T67+0</f>
        <v>0</v>
      </c>
      <c r="V67" s="157"/>
      <c r="W67" s="158"/>
      <c r="X67" s="167"/>
      <c r="Y67" s="159"/>
      <c r="Z67" s="160"/>
      <c r="AA67" s="161"/>
      <c r="AB67" s="162"/>
      <c r="AC67" s="161"/>
      <c r="AD67" s="163"/>
      <c r="AE67" s="164"/>
      <c r="AF67" s="159"/>
      <c r="AG67" s="159"/>
      <c r="AH67" s="159"/>
      <c r="AI67" s="160"/>
      <c r="AJ67" s="161"/>
      <c r="AK67" s="162"/>
      <c r="AL67" s="161"/>
      <c r="AM67" s="163"/>
      <c r="AN67" s="164"/>
      <c r="AO67" s="159"/>
      <c r="AP67" s="159"/>
      <c r="AQ67" s="159"/>
      <c r="AR67" s="160"/>
      <c r="AS67" s="161"/>
      <c r="AT67" s="162"/>
      <c r="AU67" s="161"/>
      <c r="AV67" s="163"/>
      <c r="AW67" s="164"/>
      <c r="AX67" s="159"/>
      <c r="AY67" s="159"/>
      <c r="AZ67" s="159"/>
      <c r="BA67" s="160"/>
      <c r="BB67" s="161"/>
      <c r="BC67" s="162"/>
      <c r="BD67" s="161"/>
      <c r="BE67" s="163"/>
      <c r="BF67" s="164"/>
      <c r="BG67" s="159"/>
      <c r="BH67" s="159"/>
      <c r="BI67" s="159"/>
      <c r="BJ67" s="160"/>
      <c r="BK67" s="161"/>
      <c r="BL67" s="162"/>
      <c r="BM67" s="161"/>
      <c r="BN67" s="163"/>
      <c r="BO67" s="164"/>
      <c r="BP67" s="159"/>
      <c r="BQ67" s="159"/>
      <c r="BR67" s="159"/>
      <c r="BS67" s="160"/>
      <c r="BT67" s="161"/>
      <c r="BU67" s="162"/>
      <c r="BV67" s="161"/>
      <c r="BW67" s="163"/>
      <c r="BX67" s="164"/>
      <c r="BY67" s="159"/>
      <c r="BZ67" s="159"/>
      <c r="CA67" s="159"/>
      <c r="CB67" s="160"/>
      <c r="CC67" s="161"/>
      <c r="CD67" s="162"/>
      <c r="CE67" s="161"/>
      <c r="CF67" s="163"/>
      <c r="CG67" s="164"/>
      <c r="CH67" s="159"/>
      <c r="CI67" s="159"/>
      <c r="CJ67" s="159"/>
      <c r="CK67" s="160"/>
      <c r="CL67" s="161"/>
      <c r="CM67" s="162"/>
      <c r="CN67" s="161"/>
      <c r="CO67" s="163"/>
      <c r="CP67" s="164"/>
      <c r="CQ67" s="159"/>
      <c r="CR67" s="159"/>
      <c r="CS67" s="159"/>
      <c r="CT67" s="160"/>
      <c r="CU67" s="161"/>
      <c r="CV67" s="162"/>
      <c r="CW67" s="161"/>
      <c r="CX67" s="163"/>
      <c r="CY67" s="164"/>
      <c r="CZ67" s="159"/>
      <c r="DA67" s="159"/>
      <c r="DB67" s="159"/>
      <c r="DC67" s="160"/>
      <c r="DD67" s="161"/>
      <c r="DE67" s="162"/>
      <c r="DF67" s="161"/>
      <c r="DG67" s="163"/>
      <c r="DH67" s="164"/>
      <c r="DI67" s="159"/>
      <c r="DJ67" s="159"/>
      <c r="DK67" s="159"/>
      <c r="DL67" s="160"/>
      <c r="DM67" s="161"/>
      <c r="DN67" s="162"/>
      <c r="DO67" s="161"/>
      <c r="DP67" s="163"/>
      <c r="DQ67" s="164"/>
      <c r="DR67" s="159"/>
      <c r="DS67" s="159"/>
      <c r="DT67" s="159"/>
      <c r="DU67" s="160"/>
      <c r="DV67" s="161"/>
      <c r="DW67" s="162"/>
      <c r="DX67" s="161"/>
      <c r="DY67" s="163"/>
      <c r="DZ67" s="164"/>
      <c r="EA67" s="159"/>
      <c r="EB67" s="159"/>
      <c r="EC67" s="159"/>
      <c r="ED67" s="160"/>
      <c r="EE67" s="161"/>
      <c r="EF67" s="162"/>
      <c r="EG67" s="161"/>
      <c r="EH67" s="163"/>
      <c r="EI67" s="164"/>
      <c r="EJ67" s="159"/>
      <c r="EK67" s="159"/>
      <c r="EL67" s="159"/>
      <c r="EM67" s="160"/>
      <c r="EN67" s="161"/>
      <c r="EO67" s="162"/>
      <c r="EP67" s="161"/>
      <c r="EQ67" s="163"/>
      <c r="ER67" s="164"/>
      <c r="ES67" s="159"/>
      <c r="ET67" s="159"/>
      <c r="EU67" s="159"/>
      <c r="EV67" s="160"/>
      <c r="EW67" s="161"/>
      <c r="EX67" s="162"/>
      <c r="EY67" s="161"/>
      <c r="EZ67" s="163"/>
      <c r="FA67" s="164"/>
      <c r="FB67" s="159"/>
      <c r="FC67" s="159"/>
      <c r="FD67" s="159"/>
      <c r="FE67" s="160"/>
      <c r="FF67" s="161"/>
      <c r="FG67" s="162"/>
      <c r="FH67" s="161"/>
      <c r="FI67" s="163"/>
      <c r="FJ67" s="164"/>
      <c r="FK67" s="159"/>
      <c r="FL67" s="159"/>
      <c r="FM67" s="159"/>
      <c r="FN67" s="160"/>
      <c r="FO67" s="161"/>
      <c r="FP67" s="162"/>
      <c r="FQ67" s="161"/>
      <c r="FR67" s="163"/>
      <c r="FS67" s="164"/>
      <c r="FT67" s="159"/>
      <c r="FU67" s="159"/>
      <c r="FV67" s="159"/>
      <c r="FW67" s="160"/>
      <c r="FX67" s="161"/>
      <c r="FY67" s="162"/>
      <c r="FZ67" s="161"/>
      <c r="GA67" s="163"/>
      <c r="GB67" s="164"/>
      <c r="GC67" s="159"/>
      <c r="GD67" s="159"/>
      <c r="GE67" s="159"/>
      <c r="GF67" s="160"/>
      <c r="GG67" s="161"/>
      <c r="GH67" s="162"/>
      <c r="GI67" s="161"/>
      <c r="GJ67" s="163"/>
      <c r="GK67" s="164"/>
      <c r="GL67" s="159"/>
      <c r="GM67" s="159"/>
      <c r="GN67" s="159"/>
      <c r="GO67" s="160"/>
      <c r="GP67" s="161"/>
      <c r="GQ67" s="162"/>
      <c r="GR67" s="161"/>
      <c r="GS67" s="163"/>
      <c r="GT67" s="164"/>
      <c r="GU67" s="165"/>
      <c r="GV67" s="136"/>
      <c r="GW67" s="100"/>
      <c r="GX67" s="114"/>
      <c r="GY67" s="188"/>
      <c r="GZ67" s="217"/>
      <c r="HA67" s="93"/>
      <c r="HB67" s="116"/>
      <c r="HC67" s="116"/>
    </row>
    <row r="68" spans="1:211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4"/>
      <c r="L68" s="716"/>
      <c r="M68" s="105"/>
      <c r="N68" s="87"/>
      <c r="O68" s="88"/>
      <c r="P68" s="106"/>
      <c r="Q68" s="150">
        <f t="shared" si="3"/>
        <v>0</v>
      </c>
      <c r="R68" s="166"/>
      <c r="S68" s="166"/>
      <c r="T68" s="166"/>
      <c r="U68" s="45">
        <f t="shared" si="4"/>
        <v>0</v>
      </c>
      <c r="V68" s="153"/>
      <c r="W68" s="148"/>
      <c r="X68" s="167"/>
      <c r="Y68" s="159"/>
      <c r="Z68" s="160"/>
      <c r="AA68" s="161"/>
      <c r="AB68" s="162"/>
      <c r="AC68" s="161"/>
      <c r="AD68" s="163"/>
      <c r="AE68" s="164"/>
      <c r="AF68" s="159"/>
      <c r="AG68" s="159"/>
      <c r="AH68" s="159"/>
      <c r="AI68" s="160"/>
      <c r="AJ68" s="161"/>
      <c r="AK68" s="162"/>
      <c r="AL68" s="161"/>
      <c r="AM68" s="163"/>
      <c r="AN68" s="164"/>
      <c r="AO68" s="159"/>
      <c r="AP68" s="159"/>
      <c r="AQ68" s="159"/>
      <c r="AR68" s="160"/>
      <c r="AS68" s="161"/>
      <c r="AT68" s="162"/>
      <c r="AU68" s="161"/>
      <c r="AV68" s="163"/>
      <c r="AW68" s="164"/>
      <c r="AX68" s="159"/>
      <c r="AY68" s="159"/>
      <c r="AZ68" s="159"/>
      <c r="BA68" s="160"/>
      <c r="BB68" s="161"/>
      <c r="BC68" s="162"/>
      <c r="BD68" s="161"/>
      <c r="BE68" s="163"/>
      <c r="BF68" s="164"/>
      <c r="BG68" s="159"/>
      <c r="BH68" s="159"/>
      <c r="BI68" s="159"/>
      <c r="BJ68" s="160"/>
      <c r="BK68" s="161"/>
      <c r="BL68" s="162"/>
      <c r="BM68" s="161"/>
      <c r="BN68" s="163"/>
      <c r="BO68" s="164"/>
      <c r="BP68" s="159"/>
      <c r="BQ68" s="159"/>
      <c r="BR68" s="159"/>
      <c r="BS68" s="160"/>
      <c r="BT68" s="161"/>
      <c r="BU68" s="162"/>
      <c r="BV68" s="161"/>
      <c r="BW68" s="163"/>
      <c r="BX68" s="164"/>
      <c r="BY68" s="159"/>
      <c r="BZ68" s="159"/>
      <c r="CA68" s="159"/>
      <c r="CB68" s="160"/>
      <c r="CC68" s="161"/>
      <c r="CD68" s="162"/>
      <c r="CE68" s="161"/>
      <c r="CF68" s="163"/>
      <c r="CG68" s="164"/>
      <c r="CH68" s="159"/>
      <c r="CI68" s="159"/>
      <c r="CJ68" s="159"/>
      <c r="CK68" s="160"/>
      <c r="CL68" s="161"/>
      <c r="CM68" s="162"/>
      <c r="CN68" s="161"/>
      <c r="CO68" s="163"/>
      <c r="CP68" s="164"/>
      <c r="CQ68" s="159"/>
      <c r="CR68" s="159"/>
      <c r="CS68" s="159"/>
      <c r="CT68" s="160"/>
      <c r="CU68" s="161"/>
      <c r="CV68" s="162"/>
      <c r="CW68" s="161"/>
      <c r="CX68" s="163"/>
      <c r="CY68" s="164"/>
      <c r="CZ68" s="159"/>
      <c r="DA68" s="159"/>
      <c r="DB68" s="159"/>
      <c r="DC68" s="160"/>
      <c r="DD68" s="161"/>
      <c r="DE68" s="162"/>
      <c r="DF68" s="161"/>
      <c r="DG68" s="163"/>
      <c r="DH68" s="164"/>
      <c r="DI68" s="159"/>
      <c r="DJ68" s="159"/>
      <c r="DK68" s="159"/>
      <c r="DL68" s="160"/>
      <c r="DM68" s="161"/>
      <c r="DN68" s="162"/>
      <c r="DO68" s="161"/>
      <c r="DP68" s="163"/>
      <c r="DQ68" s="164"/>
      <c r="DR68" s="159"/>
      <c r="DS68" s="159"/>
      <c r="DT68" s="159"/>
      <c r="DU68" s="160"/>
      <c r="DV68" s="161"/>
      <c r="DW68" s="162"/>
      <c r="DX68" s="161"/>
      <c r="DY68" s="163"/>
      <c r="DZ68" s="164"/>
      <c r="EA68" s="159"/>
      <c r="EB68" s="159"/>
      <c r="EC68" s="159"/>
      <c r="ED68" s="160"/>
      <c r="EE68" s="161"/>
      <c r="EF68" s="162"/>
      <c r="EG68" s="161"/>
      <c r="EH68" s="163"/>
      <c r="EI68" s="164"/>
      <c r="EJ68" s="159"/>
      <c r="EK68" s="159"/>
      <c r="EL68" s="159"/>
      <c r="EM68" s="160"/>
      <c r="EN68" s="161"/>
      <c r="EO68" s="162"/>
      <c r="EP68" s="161"/>
      <c r="EQ68" s="163"/>
      <c r="ER68" s="164"/>
      <c r="ES68" s="159"/>
      <c r="ET68" s="159"/>
      <c r="EU68" s="159"/>
      <c r="EV68" s="160"/>
      <c r="EW68" s="161"/>
      <c r="EX68" s="162"/>
      <c r="EY68" s="161"/>
      <c r="EZ68" s="163"/>
      <c r="FA68" s="164"/>
      <c r="FB68" s="159"/>
      <c r="FC68" s="159"/>
      <c r="FD68" s="159"/>
      <c r="FE68" s="160"/>
      <c r="FF68" s="161"/>
      <c r="FG68" s="162"/>
      <c r="FH68" s="161"/>
      <c r="FI68" s="163"/>
      <c r="FJ68" s="164"/>
      <c r="FK68" s="159"/>
      <c r="FL68" s="159"/>
      <c r="FM68" s="159"/>
      <c r="FN68" s="160"/>
      <c r="FO68" s="161"/>
      <c r="FP68" s="162"/>
      <c r="FQ68" s="161"/>
      <c r="FR68" s="163"/>
      <c r="FS68" s="164"/>
      <c r="FT68" s="159"/>
      <c r="FU68" s="159"/>
      <c r="FV68" s="159"/>
      <c r="FW68" s="160"/>
      <c r="FX68" s="161"/>
      <c r="FY68" s="162"/>
      <c r="FZ68" s="161"/>
      <c r="GA68" s="163"/>
      <c r="GB68" s="164"/>
      <c r="GC68" s="159"/>
      <c r="GD68" s="159"/>
      <c r="GE68" s="159"/>
      <c r="GF68" s="160"/>
      <c r="GG68" s="161"/>
      <c r="GH68" s="162"/>
      <c r="GI68" s="161"/>
      <c r="GJ68" s="163"/>
      <c r="GK68" s="164"/>
      <c r="GL68" s="159"/>
      <c r="GM68" s="159"/>
      <c r="GN68" s="159"/>
      <c r="GO68" s="160"/>
      <c r="GP68" s="161"/>
      <c r="GQ68" s="162"/>
      <c r="GR68" s="161"/>
      <c r="GS68" s="163"/>
      <c r="GT68" s="164"/>
      <c r="GU68" s="165"/>
      <c r="GV68" s="136"/>
      <c r="GW68" s="100"/>
      <c r="GX68" s="114"/>
      <c r="GY68" s="188"/>
      <c r="GZ68" s="217"/>
      <c r="HA68" s="93"/>
      <c r="HB68" s="116"/>
      <c r="HC68" s="116"/>
    </row>
    <row r="69" spans="1:211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4"/>
      <c r="L69" s="716"/>
      <c r="M69" s="105"/>
      <c r="N69" s="87"/>
      <c r="O69" s="88"/>
      <c r="P69" s="106"/>
      <c r="Q69" s="150">
        <f t="shared" si="3"/>
        <v>0</v>
      </c>
      <c r="R69" s="166"/>
      <c r="S69" s="166"/>
      <c r="T69" s="166"/>
      <c r="U69" s="45">
        <f t="shared" si="4"/>
        <v>0</v>
      </c>
      <c r="V69" s="153"/>
      <c r="W69" s="148"/>
      <c r="X69" s="167"/>
      <c r="Y69" s="159"/>
      <c r="Z69" s="160"/>
      <c r="AA69" s="161"/>
      <c r="AB69" s="162"/>
      <c r="AC69" s="161"/>
      <c r="AD69" s="163"/>
      <c r="AE69" s="164"/>
      <c r="AF69" s="159"/>
      <c r="AG69" s="159"/>
      <c r="AH69" s="159"/>
      <c r="AI69" s="160"/>
      <c r="AJ69" s="161"/>
      <c r="AK69" s="162"/>
      <c r="AL69" s="161"/>
      <c r="AM69" s="163"/>
      <c r="AN69" s="164"/>
      <c r="AO69" s="159"/>
      <c r="AP69" s="159"/>
      <c r="AQ69" s="159"/>
      <c r="AR69" s="160"/>
      <c r="AS69" s="161"/>
      <c r="AT69" s="162"/>
      <c r="AU69" s="161"/>
      <c r="AV69" s="163"/>
      <c r="AW69" s="164"/>
      <c r="AX69" s="159"/>
      <c r="AY69" s="159"/>
      <c r="AZ69" s="159"/>
      <c r="BA69" s="160"/>
      <c r="BB69" s="161"/>
      <c r="BC69" s="162"/>
      <c r="BD69" s="161"/>
      <c r="BE69" s="163"/>
      <c r="BF69" s="164"/>
      <c r="BG69" s="159"/>
      <c r="BH69" s="159"/>
      <c r="BI69" s="159"/>
      <c r="BJ69" s="160"/>
      <c r="BK69" s="161"/>
      <c r="BL69" s="162"/>
      <c r="BM69" s="161"/>
      <c r="BN69" s="163"/>
      <c r="BO69" s="164"/>
      <c r="BP69" s="159"/>
      <c r="BQ69" s="159"/>
      <c r="BR69" s="159"/>
      <c r="BS69" s="160"/>
      <c r="BT69" s="161"/>
      <c r="BU69" s="162"/>
      <c r="BV69" s="161"/>
      <c r="BW69" s="163"/>
      <c r="BX69" s="164"/>
      <c r="BY69" s="159"/>
      <c r="BZ69" s="159"/>
      <c r="CA69" s="159"/>
      <c r="CB69" s="160"/>
      <c r="CC69" s="161"/>
      <c r="CD69" s="162"/>
      <c r="CE69" s="161"/>
      <c r="CF69" s="163"/>
      <c r="CG69" s="164"/>
      <c r="CH69" s="159"/>
      <c r="CI69" s="159"/>
      <c r="CJ69" s="159"/>
      <c r="CK69" s="160"/>
      <c r="CL69" s="161"/>
      <c r="CM69" s="162"/>
      <c r="CN69" s="161"/>
      <c r="CO69" s="163"/>
      <c r="CP69" s="164"/>
      <c r="CQ69" s="159"/>
      <c r="CR69" s="159"/>
      <c r="CS69" s="159"/>
      <c r="CT69" s="160"/>
      <c r="CU69" s="161"/>
      <c r="CV69" s="162"/>
      <c r="CW69" s="161"/>
      <c r="CX69" s="163"/>
      <c r="CY69" s="164"/>
      <c r="CZ69" s="159"/>
      <c r="DA69" s="159"/>
      <c r="DB69" s="159"/>
      <c r="DC69" s="160"/>
      <c r="DD69" s="161"/>
      <c r="DE69" s="162"/>
      <c r="DF69" s="161"/>
      <c r="DG69" s="163"/>
      <c r="DH69" s="164"/>
      <c r="DI69" s="159"/>
      <c r="DJ69" s="159"/>
      <c r="DK69" s="159"/>
      <c r="DL69" s="160"/>
      <c r="DM69" s="161"/>
      <c r="DN69" s="162"/>
      <c r="DO69" s="161"/>
      <c r="DP69" s="163"/>
      <c r="DQ69" s="164"/>
      <c r="DR69" s="159"/>
      <c r="DS69" s="159"/>
      <c r="DT69" s="159"/>
      <c r="DU69" s="160"/>
      <c r="DV69" s="161"/>
      <c r="DW69" s="162"/>
      <c r="DX69" s="161"/>
      <c r="DY69" s="163"/>
      <c r="DZ69" s="164"/>
      <c r="EA69" s="159"/>
      <c r="EB69" s="159"/>
      <c r="EC69" s="159"/>
      <c r="ED69" s="160"/>
      <c r="EE69" s="161"/>
      <c r="EF69" s="162"/>
      <c r="EG69" s="161"/>
      <c r="EH69" s="163"/>
      <c r="EI69" s="164"/>
      <c r="EJ69" s="159"/>
      <c r="EK69" s="159"/>
      <c r="EL69" s="159"/>
      <c r="EM69" s="160"/>
      <c r="EN69" s="161"/>
      <c r="EO69" s="162"/>
      <c r="EP69" s="161"/>
      <c r="EQ69" s="163"/>
      <c r="ER69" s="164"/>
      <c r="ES69" s="159"/>
      <c r="ET69" s="159"/>
      <c r="EU69" s="159"/>
      <c r="EV69" s="160"/>
      <c r="EW69" s="161"/>
      <c r="EX69" s="162"/>
      <c r="EY69" s="161"/>
      <c r="EZ69" s="163"/>
      <c r="FA69" s="164"/>
      <c r="FB69" s="159"/>
      <c r="FC69" s="159"/>
      <c r="FD69" s="159"/>
      <c r="FE69" s="160"/>
      <c r="FF69" s="161"/>
      <c r="FG69" s="162"/>
      <c r="FH69" s="161"/>
      <c r="FI69" s="163"/>
      <c r="FJ69" s="164"/>
      <c r="FK69" s="159"/>
      <c r="FL69" s="159"/>
      <c r="FM69" s="159"/>
      <c r="FN69" s="160"/>
      <c r="FO69" s="161"/>
      <c r="FP69" s="162"/>
      <c r="FQ69" s="161"/>
      <c r="FR69" s="163"/>
      <c r="FS69" s="164"/>
      <c r="FT69" s="159"/>
      <c r="FU69" s="159"/>
      <c r="FV69" s="159"/>
      <c r="FW69" s="160"/>
      <c r="FX69" s="161"/>
      <c r="FY69" s="162"/>
      <c r="FZ69" s="161"/>
      <c r="GA69" s="163"/>
      <c r="GB69" s="164"/>
      <c r="GC69" s="159"/>
      <c r="GD69" s="159"/>
      <c r="GE69" s="159"/>
      <c r="GF69" s="160"/>
      <c r="GG69" s="161"/>
      <c r="GH69" s="162"/>
      <c r="GI69" s="161"/>
      <c r="GJ69" s="163"/>
      <c r="GK69" s="164"/>
      <c r="GL69" s="159"/>
      <c r="GM69" s="159"/>
      <c r="GN69" s="159"/>
      <c r="GO69" s="160"/>
      <c r="GP69" s="161"/>
      <c r="GQ69" s="162"/>
      <c r="GR69" s="161"/>
      <c r="GS69" s="163"/>
      <c r="GT69" s="164"/>
      <c r="GU69" s="165"/>
      <c r="GV69" s="136"/>
      <c r="GW69" s="100"/>
      <c r="GX69" s="114"/>
      <c r="GY69" s="188"/>
      <c r="GZ69" s="217"/>
      <c r="HA69" s="93"/>
      <c r="HB69" s="116"/>
      <c r="HC69" s="116"/>
    </row>
    <row r="70" spans="1:211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4"/>
      <c r="L70" s="716"/>
      <c r="M70" s="105"/>
      <c r="N70" s="87"/>
      <c r="O70" s="88"/>
      <c r="P70" s="106"/>
      <c r="Q70" s="150">
        <f t="shared" si="3"/>
        <v>0</v>
      </c>
      <c r="R70" s="166"/>
      <c r="S70" s="166"/>
      <c r="T70" s="166"/>
      <c r="U70" s="45">
        <f t="shared" si="4"/>
        <v>0</v>
      </c>
      <c r="V70" s="153"/>
      <c r="W70" s="148"/>
      <c r="X70" s="167"/>
      <c r="Y70" s="159"/>
      <c r="Z70" s="160"/>
      <c r="AA70" s="161"/>
      <c r="AB70" s="162"/>
      <c r="AC70" s="161"/>
      <c r="AD70" s="163"/>
      <c r="AE70" s="164"/>
      <c r="AF70" s="159"/>
      <c r="AG70" s="159"/>
      <c r="AH70" s="159"/>
      <c r="AI70" s="160"/>
      <c r="AJ70" s="161"/>
      <c r="AK70" s="162"/>
      <c r="AL70" s="161"/>
      <c r="AM70" s="163"/>
      <c r="AN70" s="164"/>
      <c r="AO70" s="159"/>
      <c r="AP70" s="159"/>
      <c r="AQ70" s="159"/>
      <c r="AR70" s="160"/>
      <c r="AS70" s="161"/>
      <c r="AT70" s="162"/>
      <c r="AU70" s="161"/>
      <c r="AV70" s="163"/>
      <c r="AW70" s="164"/>
      <c r="AX70" s="159"/>
      <c r="AY70" s="159"/>
      <c r="AZ70" s="159"/>
      <c r="BA70" s="160"/>
      <c r="BB70" s="161"/>
      <c r="BC70" s="162"/>
      <c r="BD70" s="161"/>
      <c r="BE70" s="163"/>
      <c r="BF70" s="164"/>
      <c r="BG70" s="159"/>
      <c r="BH70" s="159"/>
      <c r="BI70" s="159"/>
      <c r="BJ70" s="160"/>
      <c r="BK70" s="161"/>
      <c r="BL70" s="162"/>
      <c r="BM70" s="161"/>
      <c r="BN70" s="163"/>
      <c r="BO70" s="164"/>
      <c r="BP70" s="159"/>
      <c r="BQ70" s="159"/>
      <c r="BR70" s="159"/>
      <c r="BS70" s="160"/>
      <c r="BT70" s="161"/>
      <c r="BU70" s="162"/>
      <c r="BV70" s="161"/>
      <c r="BW70" s="163"/>
      <c r="BX70" s="164"/>
      <c r="BY70" s="159"/>
      <c r="BZ70" s="159"/>
      <c r="CA70" s="159"/>
      <c r="CB70" s="160"/>
      <c r="CC70" s="161"/>
      <c r="CD70" s="162"/>
      <c r="CE70" s="161"/>
      <c r="CF70" s="163"/>
      <c r="CG70" s="164"/>
      <c r="CH70" s="159"/>
      <c r="CI70" s="159"/>
      <c r="CJ70" s="159"/>
      <c r="CK70" s="160"/>
      <c r="CL70" s="161"/>
      <c r="CM70" s="162"/>
      <c r="CN70" s="161"/>
      <c r="CO70" s="163"/>
      <c r="CP70" s="164"/>
      <c r="CQ70" s="159"/>
      <c r="CR70" s="159"/>
      <c r="CS70" s="159"/>
      <c r="CT70" s="160"/>
      <c r="CU70" s="161"/>
      <c r="CV70" s="162"/>
      <c r="CW70" s="161"/>
      <c r="CX70" s="163"/>
      <c r="CY70" s="164"/>
      <c r="CZ70" s="159"/>
      <c r="DA70" s="159"/>
      <c r="DB70" s="159"/>
      <c r="DC70" s="160"/>
      <c r="DD70" s="161"/>
      <c r="DE70" s="162"/>
      <c r="DF70" s="161"/>
      <c r="DG70" s="163"/>
      <c r="DH70" s="164"/>
      <c r="DI70" s="159"/>
      <c r="DJ70" s="159"/>
      <c r="DK70" s="159"/>
      <c r="DL70" s="160"/>
      <c r="DM70" s="161"/>
      <c r="DN70" s="162"/>
      <c r="DO70" s="161"/>
      <c r="DP70" s="163"/>
      <c r="DQ70" s="164"/>
      <c r="DR70" s="159"/>
      <c r="DS70" s="159"/>
      <c r="DT70" s="159"/>
      <c r="DU70" s="160"/>
      <c r="DV70" s="161"/>
      <c r="DW70" s="162"/>
      <c r="DX70" s="161"/>
      <c r="DY70" s="163"/>
      <c r="DZ70" s="164"/>
      <c r="EA70" s="159"/>
      <c r="EB70" s="159"/>
      <c r="EC70" s="159"/>
      <c r="ED70" s="160"/>
      <c r="EE70" s="161"/>
      <c r="EF70" s="162"/>
      <c r="EG70" s="161"/>
      <c r="EH70" s="163"/>
      <c r="EI70" s="164"/>
      <c r="EJ70" s="159"/>
      <c r="EK70" s="159"/>
      <c r="EL70" s="159"/>
      <c r="EM70" s="160"/>
      <c r="EN70" s="161"/>
      <c r="EO70" s="162"/>
      <c r="EP70" s="161"/>
      <c r="EQ70" s="163"/>
      <c r="ER70" s="164"/>
      <c r="ES70" s="159"/>
      <c r="ET70" s="159"/>
      <c r="EU70" s="159"/>
      <c r="EV70" s="160"/>
      <c r="EW70" s="161"/>
      <c r="EX70" s="162"/>
      <c r="EY70" s="161"/>
      <c r="EZ70" s="163"/>
      <c r="FA70" s="164"/>
      <c r="FB70" s="159"/>
      <c r="FC70" s="159"/>
      <c r="FD70" s="159"/>
      <c r="FE70" s="160"/>
      <c r="FF70" s="161"/>
      <c r="FG70" s="162"/>
      <c r="FH70" s="161"/>
      <c r="FI70" s="163"/>
      <c r="FJ70" s="164"/>
      <c r="FK70" s="159"/>
      <c r="FL70" s="159"/>
      <c r="FM70" s="159"/>
      <c r="FN70" s="160"/>
      <c r="FO70" s="161"/>
      <c r="FP70" s="162"/>
      <c r="FQ70" s="161"/>
      <c r="FR70" s="163"/>
      <c r="FS70" s="164"/>
      <c r="FT70" s="159"/>
      <c r="FU70" s="159"/>
      <c r="FV70" s="159"/>
      <c r="FW70" s="160"/>
      <c r="FX70" s="161"/>
      <c r="FY70" s="162"/>
      <c r="FZ70" s="161"/>
      <c r="GA70" s="163"/>
      <c r="GB70" s="164"/>
      <c r="GC70" s="159"/>
      <c r="GD70" s="159"/>
      <c r="GE70" s="159"/>
      <c r="GF70" s="160"/>
      <c r="GG70" s="161"/>
      <c r="GH70" s="162"/>
      <c r="GI70" s="161"/>
      <c r="GJ70" s="163"/>
      <c r="GK70" s="164"/>
      <c r="GL70" s="159"/>
      <c r="GM70" s="159"/>
      <c r="GN70" s="159"/>
      <c r="GO70" s="160"/>
      <c r="GP70" s="161"/>
      <c r="GQ70" s="162"/>
      <c r="GR70" s="161"/>
      <c r="GS70" s="163"/>
      <c r="GT70" s="164"/>
      <c r="GU70" s="165"/>
      <c r="GV70" s="136"/>
      <c r="GW70" s="100"/>
      <c r="GX70" s="114"/>
      <c r="GY70" s="188"/>
      <c r="GZ70" s="217"/>
      <c r="HA70" s="93"/>
      <c r="HB70" s="116"/>
      <c r="HC70" s="116"/>
    </row>
    <row r="71" spans="1:211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4"/>
      <c r="L71" s="716"/>
      <c r="M71" s="105"/>
      <c r="N71" s="87"/>
      <c r="O71" s="88"/>
      <c r="P71" s="106"/>
      <c r="Q71" s="150">
        <f t="shared" si="3"/>
        <v>0</v>
      </c>
      <c r="R71" s="166"/>
      <c r="S71" s="166"/>
      <c r="T71" s="166"/>
      <c r="U71" s="45">
        <f t="shared" si="4"/>
        <v>0</v>
      </c>
      <c r="V71" s="153"/>
      <c r="W71" s="148"/>
      <c r="X71" s="167"/>
      <c r="Y71" s="159"/>
      <c r="Z71" s="160"/>
      <c r="AA71" s="161"/>
      <c r="AB71" s="162"/>
      <c r="AC71" s="161"/>
      <c r="AD71" s="163"/>
      <c r="AE71" s="164"/>
      <c r="AF71" s="159"/>
      <c r="AG71" s="159"/>
      <c r="AH71" s="159"/>
      <c r="AI71" s="160"/>
      <c r="AJ71" s="161"/>
      <c r="AK71" s="162"/>
      <c r="AL71" s="161"/>
      <c r="AM71" s="163"/>
      <c r="AN71" s="164"/>
      <c r="AO71" s="159"/>
      <c r="AP71" s="159"/>
      <c r="AQ71" s="159"/>
      <c r="AR71" s="160"/>
      <c r="AS71" s="161"/>
      <c r="AT71" s="162"/>
      <c r="AU71" s="161"/>
      <c r="AV71" s="163"/>
      <c r="AW71" s="164"/>
      <c r="AX71" s="159"/>
      <c r="AY71" s="159"/>
      <c r="AZ71" s="159"/>
      <c r="BA71" s="160"/>
      <c r="BB71" s="161"/>
      <c r="BC71" s="162"/>
      <c r="BD71" s="161"/>
      <c r="BE71" s="163"/>
      <c r="BF71" s="164"/>
      <c r="BG71" s="159"/>
      <c r="BH71" s="159"/>
      <c r="BI71" s="159"/>
      <c r="BJ71" s="160"/>
      <c r="BK71" s="161"/>
      <c r="BL71" s="162"/>
      <c r="BM71" s="161"/>
      <c r="BN71" s="163"/>
      <c r="BO71" s="164"/>
      <c r="BP71" s="159"/>
      <c r="BQ71" s="159"/>
      <c r="BR71" s="159"/>
      <c r="BS71" s="160"/>
      <c r="BT71" s="161"/>
      <c r="BU71" s="162"/>
      <c r="BV71" s="161"/>
      <c r="BW71" s="163"/>
      <c r="BX71" s="164"/>
      <c r="BY71" s="159"/>
      <c r="BZ71" s="159"/>
      <c r="CA71" s="159"/>
      <c r="CB71" s="160"/>
      <c r="CC71" s="161"/>
      <c r="CD71" s="162"/>
      <c r="CE71" s="161"/>
      <c r="CF71" s="163"/>
      <c r="CG71" s="164"/>
      <c r="CH71" s="159"/>
      <c r="CI71" s="159"/>
      <c r="CJ71" s="159"/>
      <c r="CK71" s="160"/>
      <c r="CL71" s="161"/>
      <c r="CM71" s="162"/>
      <c r="CN71" s="161"/>
      <c r="CO71" s="163"/>
      <c r="CP71" s="164"/>
      <c r="CQ71" s="159"/>
      <c r="CR71" s="159"/>
      <c r="CS71" s="159"/>
      <c r="CT71" s="160"/>
      <c r="CU71" s="161"/>
      <c r="CV71" s="162"/>
      <c r="CW71" s="161"/>
      <c r="CX71" s="163"/>
      <c r="CY71" s="164"/>
      <c r="CZ71" s="159"/>
      <c r="DA71" s="159"/>
      <c r="DB71" s="159"/>
      <c r="DC71" s="160"/>
      <c r="DD71" s="161"/>
      <c r="DE71" s="162"/>
      <c r="DF71" s="161"/>
      <c r="DG71" s="163"/>
      <c r="DH71" s="164"/>
      <c r="DI71" s="159"/>
      <c r="DJ71" s="159"/>
      <c r="DK71" s="159"/>
      <c r="DL71" s="160"/>
      <c r="DM71" s="161"/>
      <c r="DN71" s="162"/>
      <c r="DO71" s="161"/>
      <c r="DP71" s="163"/>
      <c r="DQ71" s="164"/>
      <c r="DR71" s="159"/>
      <c r="DS71" s="159"/>
      <c r="DT71" s="159"/>
      <c r="DU71" s="160"/>
      <c r="DV71" s="161"/>
      <c r="DW71" s="162"/>
      <c r="DX71" s="161"/>
      <c r="DY71" s="163"/>
      <c r="DZ71" s="164"/>
      <c r="EA71" s="159"/>
      <c r="EB71" s="159"/>
      <c r="EC71" s="159"/>
      <c r="ED71" s="160"/>
      <c r="EE71" s="161"/>
      <c r="EF71" s="162"/>
      <c r="EG71" s="161"/>
      <c r="EH71" s="163"/>
      <c r="EI71" s="164"/>
      <c r="EJ71" s="159"/>
      <c r="EK71" s="159"/>
      <c r="EL71" s="159"/>
      <c r="EM71" s="160"/>
      <c r="EN71" s="161"/>
      <c r="EO71" s="162"/>
      <c r="EP71" s="161"/>
      <c r="EQ71" s="163"/>
      <c r="ER71" s="164"/>
      <c r="ES71" s="159"/>
      <c r="ET71" s="159"/>
      <c r="EU71" s="159"/>
      <c r="EV71" s="160"/>
      <c r="EW71" s="161"/>
      <c r="EX71" s="162"/>
      <c r="EY71" s="161"/>
      <c r="EZ71" s="163"/>
      <c r="FA71" s="164"/>
      <c r="FB71" s="159"/>
      <c r="FC71" s="159"/>
      <c r="FD71" s="159"/>
      <c r="FE71" s="160"/>
      <c r="FF71" s="161"/>
      <c r="FG71" s="162"/>
      <c r="FH71" s="161"/>
      <c r="FI71" s="163"/>
      <c r="FJ71" s="164"/>
      <c r="FK71" s="159"/>
      <c r="FL71" s="159"/>
      <c r="FM71" s="159"/>
      <c r="FN71" s="160"/>
      <c r="FO71" s="161"/>
      <c r="FP71" s="162"/>
      <c r="FQ71" s="161"/>
      <c r="FR71" s="163"/>
      <c r="FS71" s="164"/>
      <c r="FT71" s="159"/>
      <c r="FU71" s="159"/>
      <c r="FV71" s="159"/>
      <c r="FW71" s="160"/>
      <c r="FX71" s="161"/>
      <c r="FY71" s="162"/>
      <c r="FZ71" s="161"/>
      <c r="GA71" s="163"/>
      <c r="GB71" s="164"/>
      <c r="GC71" s="159"/>
      <c r="GD71" s="159"/>
      <c r="GE71" s="159"/>
      <c r="GF71" s="160"/>
      <c r="GG71" s="161"/>
      <c r="GH71" s="162"/>
      <c r="GI71" s="161"/>
      <c r="GJ71" s="163"/>
      <c r="GK71" s="164"/>
      <c r="GL71" s="159"/>
      <c r="GM71" s="159"/>
      <c r="GN71" s="159"/>
      <c r="GO71" s="160"/>
      <c r="GP71" s="161"/>
      <c r="GQ71" s="162"/>
      <c r="GR71" s="161"/>
      <c r="GS71" s="163"/>
      <c r="GT71" s="164"/>
      <c r="GU71" s="165"/>
      <c r="GV71" s="136"/>
      <c r="GW71" s="100"/>
      <c r="GX71" s="114"/>
      <c r="GY71" s="188"/>
      <c r="GZ71" s="217"/>
      <c r="HA71" s="93"/>
      <c r="HB71" s="116"/>
      <c r="HC71" s="116"/>
    </row>
    <row r="72" spans="1:211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4"/>
      <c r="L72" s="716"/>
      <c r="M72" s="105"/>
      <c r="N72" s="87"/>
      <c r="O72" s="173"/>
      <c r="P72" s="106"/>
      <c r="Q72" s="150">
        <f t="shared" si="3"/>
        <v>0</v>
      </c>
      <c r="R72" s="166"/>
      <c r="S72" s="166"/>
      <c r="T72" s="166"/>
      <c r="U72" s="45">
        <f t="shared" si="4"/>
        <v>0</v>
      </c>
      <c r="V72" s="157"/>
      <c r="W72" s="158"/>
      <c r="X72" s="167"/>
      <c r="Y72" s="159"/>
      <c r="Z72" s="160"/>
      <c r="AA72" s="161"/>
      <c r="AB72" s="162"/>
      <c r="AC72" s="161"/>
      <c r="AD72" s="163"/>
      <c r="AE72" s="164"/>
      <c r="AF72" s="159"/>
      <c r="AG72" s="159"/>
      <c r="AH72" s="159"/>
      <c r="AI72" s="160"/>
      <c r="AJ72" s="161"/>
      <c r="AK72" s="162"/>
      <c r="AL72" s="161"/>
      <c r="AM72" s="163"/>
      <c r="AN72" s="164"/>
      <c r="AO72" s="159"/>
      <c r="AP72" s="159"/>
      <c r="AQ72" s="159"/>
      <c r="AR72" s="160"/>
      <c r="AS72" s="161"/>
      <c r="AT72" s="162"/>
      <c r="AU72" s="161"/>
      <c r="AV72" s="163"/>
      <c r="AW72" s="164"/>
      <c r="AX72" s="159"/>
      <c r="AY72" s="159"/>
      <c r="AZ72" s="159"/>
      <c r="BA72" s="160"/>
      <c r="BB72" s="161"/>
      <c r="BC72" s="162"/>
      <c r="BD72" s="161"/>
      <c r="BE72" s="163"/>
      <c r="BF72" s="164"/>
      <c r="BG72" s="159"/>
      <c r="BH72" s="159"/>
      <c r="BI72" s="159"/>
      <c r="BJ72" s="160"/>
      <c r="BK72" s="161"/>
      <c r="BL72" s="162"/>
      <c r="BM72" s="161"/>
      <c r="BN72" s="163"/>
      <c r="BO72" s="164"/>
      <c r="BP72" s="159"/>
      <c r="BQ72" s="159"/>
      <c r="BR72" s="159"/>
      <c r="BS72" s="160"/>
      <c r="BT72" s="161"/>
      <c r="BU72" s="162"/>
      <c r="BV72" s="161"/>
      <c r="BW72" s="163"/>
      <c r="BX72" s="164"/>
      <c r="BY72" s="159"/>
      <c r="BZ72" s="159"/>
      <c r="CA72" s="159"/>
      <c r="CB72" s="160"/>
      <c r="CC72" s="161"/>
      <c r="CD72" s="162"/>
      <c r="CE72" s="161"/>
      <c r="CF72" s="163"/>
      <c r="CG72" s="164"/>
      <c r="CH72" s="159"/>
      <c r="CI72" s="159"/>
      <c r="CJ72" s="159"/>
      <c r="CK72" s="160"/>
      <c r="CL72" s="161"/>
      <c r="CM72" s="162"/>
      <c r="CN72" s="161"/>
      <c r="CO72" s="163"/>
      <c r="CP72" s="164"/>
      <c r="CQ72" s="159"/>
      <c r="CR72" s="159"/>
      <c r="CS72" s="159"/>
      <c r="CT72" s="160"/>
      <c r="CU72" s="161"/>
      <c r="CV72" s="162"/>
      <c r="CW72" s="161"/>
      <c r="CX72" s="163"/>
      <c r="CY72" s="164"/>
      <c r="CZ72" s="159"/>
      <c r="DA72" s="159"/>
      <c r="DB72" s="159"/>
      <c r="DC72" s="160"/>
      <c r="DD72" s="161"/>
      <c r="DE72" s="162"/>
      <c r="DF72" s="161"/>
      <c r="DG72" s="163"/>
      <c r="DH72" s="164"/>
      <c r="DI72" s="159"/>
      <c r="DJ72" s="159"/>
      <c r="DK72" s="159"/>
      <c r="DL72" s="160"/>
      <c r="DM72" s="161"/>
      <c r="DN72" s="162"/>
      <c r="DO72" s="161"/>
      <c r="DP72" s="163"/>
      <c r="DQ72" s="164"/>
      <c r="DR72" s="159"/>
      <c r="DS72" s="159"/>
      <c r="DT72" s="159"/>
      <c r="DU72" s="160"/>
      <c r="DV72" s="161"/>
      <c r="DW72" s="162"/>
      <c r="DX72" s="161"/>
      <c r="DY72" s="163"/>
      <c r="DZ72" s="164"/>
      <c r="EA72" s="159"/>
      <c r="EB72" s="159"/>
      <c r="EC72" s="159"/>
      <c r="ED72" s="160"/>
      <c r="EE72" s="161"/>
      <c r="EF72" s="162"/>
      <c r="EG72" s="161"/>
      <c r="EH72" s="163"/>
      <c r="EI72" s="164"/>
      <c r="EJ72" s="159"/>
      <c r="EK72" s="159"/>
      <c r="EL72" s="159"/>
      <c r="EM72" s="160"/>
      <c r="EN72" s="161"/>
      <c r="EO72" s="162"/>
      <c r="EP72" s="161"/>
      <c r="EQ72" s="163"/>
      <c r="ER72" s="164"/>
      <c r="ES72" s="159"/>
      <c r="ET72" s="159"/>
      <c r="EU72" s="159"/>
      <c r="EV72" s="160"/>
      <c r="EW72" s="161"/>
      <c r="EX72" s="162"/>
      <c r="EY72" s="161"/>
      <c r="EZ72" s="163"/>
      <c r="FA72" s="164"/>
      <c r="FB72" s="159"/>
      <c r="FC72" s="159"/>
      <c r="FD72" s="159"/>
      <c r="FE72" s="160"/>
      <c r="FF72" s="161"/>
      <c r="FG72" s="162"/>
      <c r="FH72" s="161"/>
      <c r="FI72" s="163"/>
      <c r="FJ72" s="164"/>
      <c r="FK72" s="159"/>
      <c r="FL72" s="159"/>
      <c r="FM72" s="159"/>
      <c r="FN72" s="160"/>
      <c r="FO72" s="161"/>
      <c r="FP72" s="162"/>
      <c r="FQ72" s="161"/>
      <c r="FR72" s="163"/>
      <c r="FS72" s="164"/>
      <c r="FT72" s="159"/>
      <c r="FU72" s="159"/>
      <c r="FV72" s="159"/>
      <c r="FW72" s="160"/>
      <c r="FX72" s="161"/>
      <c r="FY72" s="162"/>
      <c r="FZ72" s="161"/>
      <c r="GA72" s="163"/>
      <c r="GB72" s="164"/>
      <c r="GC72" s="159"/>
      <c r="GD72" s="159"/>
      <c r="GE72" s="159"/>
      <c r="GF72" s="160"/>
      <c r="GG72" s="161"/>
      <c r="GH72" s="162"/>
      <c r="GI72" s="161"/>
      <c r="GJ72" s="163"/>
      <c r="GK72" s="164"/>
      <c r="GL72" s="159"/>
      <c r="GM72" s="159"/>
      <c r="GN72" s="159"/>
      <c r="GO72" s="160"/>
      <c r="GP72" s="161"/>
      <c r="GQ72" s="162"/>
      <c r="GR72" s="161"/>
      <c r="GS72" s="163"/>
      <c r="GT72" s="164"/>
      <c r="GU72" s="176"/>
      <c r="GV72" s="136"/>
      <c r="GW72" s="100"/>
      <c r="GX72" s="114"/>
      <c r="GY72" s="114"/>
      <c r="GZ72" s="217"/>
      <c r="HA72" s="93"/>
      <c r="HB72" s="116"/>
      <c r="HC72" s="116"/>
    </row>
    <row r="73" spans="1:211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4"/>
      <c r="L73" s="716"/>
      <c r="M73" s="105"/>
      <c r="N73" s="87"/>
      <c r="O73" s="173"/>
      <c r="P73" s="106"/>
      <c r="Q73" s="150">
        <f t="shared" si="3"/>
        <v>0</v>
      </c>
      <c r="R73" s="166"/>
      <c r="S73" s="166"/>
      <c r="T73" s="166"/>
      <c r="U73" s="45">
        <f t="shared" si="4"/>
        <v>0</v>
      </c>
      <c r="V73" s="157"/>
      <c r="W73" s="158"/>
      <c r="X73" s="167"/>
      <c r="Y73" s="159"/>
      <c r="Z73" s="160"/>
      <c r="AA73" s="161"/>
      <c r="AB73" s="162"/>
      <c r="AC73" s="161"/>
      <c r="AD73" s="163"/>
      <c r="AE73" s="164"/>
      <c r="AF73" s="159"/>
      <c r="AG73" s="159"/>
      <c r="AH73" s="159"/>
      <c r="AI73" s="160"/>
      <c r="AJ73" s="161"/>
      <c r="AK73" s="162"/>
      <c r="AL73" s="161"/>
      <c r="AM73" s="163"/>
      <c r="AN73" s="164"/>
      <c r="AO73" s="159"/>
      <c r="AP73" s="159"/>
      <c r="AQ73" s="159"/>
      <c r="AR73" s="160"/>
      <c r="AS73" s="161"/>
      <c r="AT73" s="162"/>
      <c r="AU73" s="161"/>
      <c r="AV73" s="163"/>
      <c r="AW73" s="164"/>
      <c r="AX73" s="159"/>
      <c r="AY73" s="159"/>
      <c r="AZ73" s="159"/>
      <c r="BA73" s="160"/>
      <c r="BB73" s="161"/>
      <c r="BC73" s="162"/>
      <c r="BD73" s="161"/>
      <c r="BE73" s="163"/>
      <c r="BF73" s="164"/>
      <c r="BG73" s="159"/>
      <c r="BH73" s="159"/>
      <c r="BI73" s="159"/>
      <c r="BJ73" s="160"/>
      <c r="BK73" s="161"/>
      <c r="BL73" s="162"/>
      <c r="BM73" s="161"/>
      <c r="BN73" s="163"/>
      <c r="BO73" s="164"/>
      <c r="BP73" s="159"/>
      <c r="BQ73" s="159"/>
      <c r="BR73" s="159"/>
      <c r="BS73" s="160"/>
      <c r="BT73" s="161"/>
      <c r="BU73" s="162"/>
      <c r="BV73" s="161"/>
      <c r="BW73" s="163"/>
      <c r="BX73" s="164"/>
      <c r="BY73" s="159"/>
      <c r="BZ73" s="159"/>
      <c r="CA73" s="159"/>
      <c r="CB73" s="160"/>
      <c r="CC73" s="161"/>
      <c r="CD73" s="162"/>
      <c r="CE73" s="161"/>
      <c r="CF73" s="163"/>
      <c r="CG73" s="164"/>
      <c r="CH73" s="159"/>
      <c r="CI73" s="159"/>
      <c r="CJ73" s="159"/>
      <c r="CK73" s="160"/>
      <c r="CL73" s="161"/>
      <c r="CM73" s="162"/>
      <c r="CN73" s="161"/>
      <c r="CO73" s="163"/>
      <c r="CP73" s="164"/>
      <c r="CQ73" s="159"/>
      <c r="CR73" s="159"/>
      <c r="CS73" s="159"/>
      <c r="CT73" s="160"/>
      <c r="CU73" s="161"/>
      <c r="CV73" s="162"/>
      <c r="CW73" s="161"/>
      <c r="CX73" s="163"/>
      <c r="CY73" s="164"/>
      <c r="CZ73" s="159"/>
      <c r="DA73" s="159"/>
      <c r="DB73" s="159"/>
      <c r="DC73" s="160"/>
      <c r="DD73" s="161"/>
      <c r="DE73" s="162"/>
      <c r="DF73" s="161"/>
      <c r="DG73" s="163"/>
      <c r="DH73" s="164"/>
      <c r="DI73" s="159"/>
      <c r="DJ73" s="159"/>
      <c r="DK73" s="159"/>
      <c r="DL73" s="160"/>
      <c r="DM73" s="161"/>
      <c r="DN73" s="162"/>
      <c r="DO73" s="161"/>
      <c r="DP73" s="163"/>
      <c r="DQ73" s="164"/>
      <c r="DR73" s="159"/>
      <c r="DS73" s="159"/>
      <c r="DT73" s="159"/>
      <c r="DU73" s="160"/>
      <c r="DV73" s="161"/>
      <c r="DW73" s="162"/>
      <c r="DX73" s="161"/>
      <c r="DY73" s="163"/>
      <c r="DZ73" s="164"/>
      <c r="EA73" s="159"/>
      <c r="EB73" s="159"/>
      <c r="EC73" s="159"/>
      <c r="ED73" s="160"/>
      <c r="EE73" s="161"/>
      <c r="EF73" s="162"/>
      <c r="EG73" s="161"/>
      <c r="EH73" s="163"/>
      <c r="EI73" s="164"/>
      <c r="EJ73" s="159"/>
      <c r="EK73" s="159"/>
      <c r="EL73" s="159"/>
      <c r="EM73" s="160"/>
      <c r="EN73" s="161"/>
      <c r="EO73" s="162"/>
      <c r="EP73" s="161"/>
      <c r="EQ73" s="163"/>
      <c r="ER73" s="164"/>
      <c r="ES73" s="159"/>
      <c r="ET73" s="159"/>
      <c r="EU73" s="159"/>
      <c r="EV73" s="160"/>
      <c r="EW73" s="161"/>
      <c r="EX73" s="162"/>
      <c r="EY73" s="161"/>
      <c r="EZ73" s="163"/>
      <c r="FA73" s="164"/>
      <c r="FB73" s="159"/>
      <c r="FC73" s="159"/>
      <c r="FD73" s="159"/>
      <c r="FE73" s="160"/>
      <c r="FF73" s="161"/>
      <c r="FG73" s="162"/>
      <c r="FH73" s="161"/>
      <c r="FI73" s="163"/>
      <c r="FJ73" s="164"/>
      <c r="FK73" s="159"/>
      <c r="FL73" s="159"/>
      <c r="FM73" s="159"/>
      <c r="FN73" s="160"/>
      <c r="FO73" s="161"/>
      <c r="FP73" s="162"/>
      <c r="FQ73" s="161"/>
      <c r="FR73" s="163"/>
      <c r="FS73" s="164"/>
      <c r="FT73" s="159"/>
      <c r="FU73" s="159"/>
      <c r="FV73" s="159"/>
      <c r="FW73" s="160"/>
      <c r="FX73" s="161"/>
      <c r="FY73" s="162"/>
      <c r="FZ73" s="161"/>
      <c r="GA73" s="163"/>
      <c r="GB73" s="164"/>
      <c r="GC73" s="159"/>
      <c r="GD73" s="159"/>
      <c r="GE73" s="159"/>
      <c r="GF73" s="160"/>
      <c r="GG73" s="161"/>
      <c r="GH73" s="162"/>
      <c r="GI73" s="161"/>
      <c r="GJ73" s="163"/>
      <c r="GK73" s="164"/>
      <c r="GL73" s="159"/>
      <c r="GM73" s="159"/>
      <c r="GN73" s="159"/>
      <c r="GO73" s="160"/>
      <c r="GP73" s="161"/>
      <c r="GQ73" s="162"/>
      <c r="GR73" s="161"/>
      <c r="GS73" s="163"/>
      <c r="GT73" s="164"/>
      <c r="GU73" s="176"/>
      <c r="GV73" s="136"/>
      <c r="GW73" s="189"/>
      <c r="GX73" s="190"/>
      <c r="GY73" s="190"/>
      <c r="GZ73" s="217"/>
      <c r="HA73" s="93"/>
      <c r="HB73" s="116"/>
      <c r="HC73" s="116"/>
    </row>
    <row r="74" spans="1:211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4"/>
      <c r="L74" s="716"/>
      <c r="M74" s="105"/>
      <c r="N74" s="87"/>
      <c r="O74" s="173"/>
      <c r="P74" s="106"/>
      <c r="Q74" s="150">
        <f t="shared" si="3"/>
        <v>0</v>
      </c>
      <c r="R74" s="166"/>
      <c r="S74" s="166"/>
      <c r="T74" s="166"/>
      <c r="U74" s="45">
        <f t="shared" si="4"/>
        <v>0</v>
      </c>
      <c r="V74" s="153"/>
      <c r="W74" s="148"/>
      <c r="X74" s="178"/>
      <c r="Y74" s="111"/>
      <c r="Z74" s="110"/>
      <c r="AA74" s="130"/>
      <c r="AB74" s="131"/>
      <c r="AC74" s="130"/>
      <c r="AD74" s="132"/>
      <c r="AE74" s="133"/>
      <c r="AF74" s="111"/>
      <c r="AG74" s="111"/>
      <c r="AH74" s="111"/>
      <c r="AI74" s="110"/>
      <c r="AJ74" s="130"/>
      <c r="AK74" s="131"/>
      <c r="AL74" s="130"/>
      <c r="AM74" s="132"/>
      <c r="AN74" s="133"/>
      <c r="AO74" s="111"/>
      <c r="AP74" s="111"/>
      <c r="AQ74" s="111"/>
      <c r="AR74" s="110"/>
      <c r="AS74" s="130"/>
      <c r="AT74" s="131"/>
      <c r="AU74" s="130"/>
      <c r="AV74" s="132"/>
      <c r="AW74" s="133"/>
      <c r="AX74" s="111"/>
      <c r="AY74" s="111"/>
      <c r="AZ74" s="111"/>
      <c r="BA74" s="110"/>
      <c r="BB74" s="130"/>
      <c r="BC74" s="131"/>
      <c r="BD74" s="130"/>
      <c r="BE74" s="132"/>
      <c r="BF74" s="133"/>
      <c r="BG74" s="111"/>
      <c r="BH74" s="111"/>
      <c r="BI74" s="111"/>
      <c r="BJ74" s="110"/>
      <c r="BK74" s="130"/>
      <c r="BL74" s="131"/>
      <c r="BM74" s="130"/>
      <c r="BN74" s="132"/>
      <c r="BO74" s="133"/>
      <c r="BP74" s="111"/>
      <c r="BQ74" s="111"/>
      <c r="BR74" s="111"/>
      <c r="BS74" s="110"/>
      <c r="BT74" s="130"/>
      <c r="BU74" s="131"/>
      <c r="BV74" s="130"/>
      <c r="BW74" s="132"/>
      <c r="BX74" s="133"/>
      <c r="BY74" s="111"/>
      <c r="BZ74" s="111"/>
      <c r="CA74" s="111"/>
      <c r="CB74" s="110"/>
      <c r="CC74" s="130"/>
      <c r="CD74" s="131"/>
      <c r="CE74" s="130"/>
      <c r="CF74" s="132"/>
      <c r="CG74" s="133"/>
      <c r="CH74" s="111"/>
      <c r="CI74" s="111"/>
      <c r="CJ74" s="111"/>
      <c r="CK74" s="110"/>
      <c r="CL74" s="130"/>
      <c r="CM74" s="131"/>
      <c r="CN74" s="130"/>
      <c r="CO74" s="132"/>
      <c r="CP74" s="133"/>
      <c r="CQ74" s="111"/>
      <c r="CR74" s="111"/>
      <c r="CS74" s="111"/>
      <c r="CT74" s="110"/>
      <c r="CU74" s="130"/>
      <c r="CV74" s="131"/>
      <c r="CW74" s="130"/>
      <c r="CX74" s="132"/>
      <c r="CY74" s="133"/>
      <c r="CZ74" s="111"/>
      <c r="DA74" s="111"/>
      <c r="DB74" s="111"/>
      <c r="DC74" s="110"/>
      <c r="DD74" s="130"/>
      <c r="DE74" s="131"/>
      <c r="DF74" s="130"/>
      <c r="DG74" s="132"/>
      <c r="DH74" s="133"/>
      <c r="DI74" s="111"/>
      <c r="DJ74" s="111"/>
      <c r="DK74" s="111"/>
      <c r="DL74" s="110"/>
      <c r="DM74" s="130"/>
      <c r="DN74" s="131"/>
      <c r="DO74" s="130"/>
      <c r="DP74" s="132"/>
      <c r="DQ74" s="133"/>
      <c r="DR74" s="111"/>
      <c r="DS74" s="111"/>
      <c r="DT74" s="111"/>
      <c r="DU74" s="110"/>
      <c r="DV74" s="130"/>
      <c r="DW74" s="131"/>
      <c r="DX74" s="130"/>
      <c r="DY74" s="132"/>
      <c r="DZ74" s="133"/>
      <c r="EA74" s="111"/>
      <c r="EB74" s="111"/>
      <c r="EC74" s="111"/>
      <c r="ED74" s="110"/>
      <c r="EE74" s="130"/>
      <c r="EF74" s="131"/>
      <c r="EG74" s="130"/>
      <c r="EH74" s="132"/>
      <c r="EI74" s="133"/>
      <c r="EJ74" s="111"/>
      <c r="EK74" s="111"/>
      <c r="EL74" s="111"/>
      <c r="EM74" s="110"/>
      <c r="EN74" s="130"/>
      <c r="EO74" s="131"/>
      <c r="EP74" s="130"/>
      <c r="EQ74" s="132"/>
      <c r="ER74" s="133"/>
      <c r="ES74" s="111"/>
      <c r="ET74" s="111"/>
      <c r="EU74" s="111"/>
      <c r="EV74" s="110"/>
      <c r="EW74" s="130"/>
      <c r="EX74" s="131"/>
      <c r="EY74" s="130"/>
      <c r="EZ74" s="132"/>
      <c r="FA74" s="133"/>
      <c r="FB74" s="111"/>
      <c r="FC74" s="111"/>
      <c r="FD74" s="111"/>
      <c r="FE74" s="110"/>
      <c r="FF74" s="130"/>
      <c r="FG74" s="131"/>
      <c r="FH74" s="130"/>
      <c r="FI74" s="132"/>
      <c r="FJ74" s="133"/>
      <c r="FK74" s="111"/>
      <c r="FL74" s="111"/>
      <c r="FM74" s="111"/>
      <c r="FN74" s="110"/>
      <c r="FO74" s="130"/>
      <c r="FP74" s="131"/>
      <c r="FQ74" s="130"/>
      <c r="FR74" s="132"/>
      <c r="FS74" s="133"/>
      <c r="FT74" s="111"/>
      <c r="FU74" s="111"/>
      <c r="FV74" s="111"/>
      <c r="FW74" s="110"/>
      <c r="FX74" s="130"/>
      <c r="FY74" s="131"/>
      <c r="FZ74" s="130"/>
      <c r="GA74" s="132"/>
      <c r="GB74" s="133"/>
      <c r="GC74" s="111"/>
      <c r="GD74" s="111"/>
      <c r="GE74" s="111"/>
      <c r="GF74" s="110"/>
      <c r="GG74" s="130"/>
      <c r="GH74" s="131"/>
      <c r="GI74" s="130"/>
      <c r="GJ74" s="132"/>
      <c r="GK74" s="133"/>
      <c r="GL74" s="111"/>
      <c r="GM74" s="111"/>
      <c r="GN74" s="111"/>
      <c r="GO74" s="110"/>
      <c r="GP74" s="130"/>
      <c r="GQ74" s="131"/>
      <c r="GR74" s="130"/>
      <c r="GS74" s="132"/>
      <c r="GT74" s="133"/>
      <c r="GU74" s="191"/>
      <c r="GV74" s="136"/>
      <c r="GW74" s="189"/>
      <c r="GX74" s="190"/>
      <c r="GY74" s="190"/>
      <c r="GZ74" s="217"/>
      <c r="HA74" s="93"/>
      <c r="HB74" s="116"/>
      <c r="HC74" s="116"/>
    </row>
    <row r="75" spans="1:211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494"/>
      <c r="L75" s="494"/>
      <c r="M75" s="105"/>
      <c r="N75" s="87"/>
      <c r="O75" s="88"/>
      <c r="P75" s="106"/>
      <c r="Q75" s="150">
        <f t="shared" si="3"/>
        <v>0</v>
      </c>
      <c r="R75" s="166"/>
      <c r="S75" s="166"/>
      <c r="T75" s="166"/>
      <c r="U75" s="45">
        <f t="shared" ref="U75" si="5">R75*P75</f>
        <v>0</v>
      </c>
      <c r="V75" s="153"/>
      <c r="W75" s="148"/>
      <c r="X75" s="178"/>
      <c r="Y75" s="111"/>
      <c r="Z75" s="110"/>
      <c r="AA75" s="130"/>
      <c r="AB75" s="131"/>
      <c r="AC75" s="130"/>
      <c r="AD75" s="132"/>
      <c r="AE75" s="133"/>
      <c r="AF75" s="111"/>
      <c r="AG75" s="111"/>
      <c r="AH75" s="111"/>
      <c r="AI75" s="110"/>
      <c r="AJ75" s="130"/>
      <c r="AK75" s="131"/>
      <c r="AL75" s="130"/>
      <c r="AM75" s="132"/>
      <c r="AN75" s="133"/>
      <c r="AO75" s="111"/>
      <c r="AP75" s="111"/>
      <c r="AQ75" s="111"/>
      <c r="AR75" s="110"/>
      <c r="AS75" s="130"/>
      <c r="AT75" s="131"/>
      <c r="AU75" s="130"/>
      <c r="AV75" s="132"/>
      <c r="AW75" s="133"/>
      <c r="AX75" s="111"/>
      <c r="AY75" s="111"/>
      <c r="AZ75" s="111"/>
      <c r="BA75" s="110"/>
      <c r="BB75" s="130"/>
      <c r="BC75" s="131"/>
      <c r="BD75" s="130"/>
      <c r="BE75" s="132"/>
      <c r="BF75" s="133"/>
      <c r="BG75" s="111"/>
      <c r="BH75" s="111"/>
      <c r="BI75" s="111"/>
      <c r="BJ75" s="110"/>
      <c r="BK75" s="130"/>
      <c r="BL75" s="131"/>
      <c r="BM75" s="130"/>
      <c r="BN75" s="132"/>
      <c r="BO75" s="133"/>
      <c r="BP75" s="111"/>
      <c r="BQ75" s="111"/>
      <c r="BR75" s="111"/>
      <c r="BS75" s="110"/>
      <c r="BT75" s="130"/>
      <c r="BU75" s="131"/>
      <c r="BV75" s="130"/>
      <c r="BW75" s="132"/>
      <c r="BX75" s="133"/>
      <c r="BY75" s="111"/>
      <c r="BZ75" s="111"/>
      <c r="CA75" s="111"/>
      <c r="CB75" s="110"/>
      <c r="CC75" s="130"/>
      <c r="CD75" s="131"/>
      <c r="CE75" s="130"/>
      <c r="CF75" s="132"/>
      <c r="CG75" s="133"/>
      <c r="CH75" s="111"/>
      <c r="CI75" s="111"/>
      <c r="CJ75" s="111"/>
      <c r="CK75" s="110"/>
      <c r="CL75" s="130"/>
      <c r="CM75" s="131"/>
      <c r="CN75" s="130"/>
      <c r="CO75" s="132"/>
      <c r="CP75" s="133"/>
      <c r="CQ75" s="111"/>
      <c r="CR75" s="111"/>
      <c r="CS75" s="111"/>
      <c r="CT75" s="110"/>
      <c r="CU75" s="130"/>
      <c r="CV75" s="131"/>
      <c r="CW75" s="130"/>
      <c r="CX75" s="132"/>
      <c r="CY75" s="133"/>
      <c r="CZ75" s="111"/>
      <c r="DA75" s="111"/>
      <c r="DB75" s="111"/>
      <c r="DC75" s="110"/>
      <c r="DD75" s="130"/>
      <c r="DE75" s="131"/>
      <c r="DF75" s="130"/>
      <c r="DG75" s="132"/>
      <c r="DH75" s="133"/>
      <c r="DI75" s="111"/>
      <c r="DJ75" s="111"/>
      <c r="DK75" s="111"/>
      <c r="DL75" s="110"/>
      <c r="DM75" s="130"/>
      <c r="DN75" s="131"/>
      <c r="DO75" s="130"/>
      <c r="DP75" s="132"/>
      <c r="DQ75" s="133"/>
      <c r="DR75" s="111"/>
      <c r="DS75" s="111"/>
      <c r="DT75" s="111"/>
      <c r="DU75" s="110"/>
      <c r="DV75" s="130"/>
      <c r="DW75" s="131"/>
      <c r="DX75" s="130"/>
      <c r="DY75" s="132"/>
      <c r="DZ75" s="133"/>
      <c r="EA75" s="111"/>
      <c r="EB75" s="111"/>
      <c r="EC75" s="111"/>
      <c r="ED75" s="110"/>
      <c r="EE75" s="130"/>
      <c r="EF75" s="131"/>
      <c r="EG75" s="130"/>
      <c r="EH75" s="132"/>
      <c r="EI75" s="133"/>
      <c r="EJ75" s="111"/>
      <c r="EK75" s="111"/>
      <c r="EL75" s="111"/>
      <c r="EM75" s="110"/>
      <c r="EN75" s="130"/>
      <c r="EO75" s="131"/>
      <c r="EP75" s="130"/>
      <c r="EQ75" s="132"/>
      <c r="ER75" s="133"/>
      <c r="ES75" s="111"/>
      <c r="ET75" s="111"/>
      <c r="EU75" s="111"/>
      <c r="EV75" s="110"/>
      <c r="EW75" s="130"/>
      <c r="EX75" s="131"/>
      <c r="EY75" s="130"/>
      <c r="EZ75" s="132"/>
      <c r="FA75" s="133"/>
      <c r="FB75" s="111"/>
      <c r="FC75" s="111"/>
      <c r="FD75" s="111"/>
      <c r="FE75" s="110"/>
      <c r="FF75" s="130"/>
      <c r="FG75" s="131"/>
      <c r="FH75" s="130"/>
      <c r="FI75" s="132"/>
      <c r="FJ75" s="133"/>
      <c r="FK75" s="111"/>
      <c r="FL75" s="111"/>
      <c r="FM75" s="111"/>
      <c r="FN75" s="110"/>
      <c r="FO75" s="130"/>
      <c r="FP75" s="131"/>
      <c r="FQ75" s="130"/>
      <c r="FR75" s="132"/>
      <c r="FS75" s="133"/>
      <c r="FT75" s="111"/>
      <c r="FU75" s="111"/>
      <c r="FV75" s="111"/>
      <c r="FW75" s="110"/>
      <c r="FX75" s="130"/>
      <c r="FY75" s="131"/>
      <c r="FZ75" s="130"/>
      <c r="GA75" s="132"/>
      <c r="GB75" s="133"/>
      <c r="GC75" s="111"/>
      <c r="GD75" s="111"/>
      <c r="GE75" s="111"/>
      <c r="GF75" s="110"/>
      <c r="GG75" s="130"/>
      <c r="GH75" s="131"/>
      <c r="GI75" s="130"/>
      <c r="GJ75" s="132"/>
      <c r="GK75" s="133"/>
      <c r="GL75" s="111"/>
      <c r="GM75" s="111"/>
      <c r="GN75" s="111"/>
      <c r="GO75" s="110"/>
      <c r="GP75" s="130"/>
      <c r="GQ75" s="131"/>
      <c r="GR75" s="130"/>
      <c r="GS75" s="132"/>
      <c r="GT75" s="133"/>
      <c r="GU75" s="191"/>
      <c r="GV75" s="136"/>
      <c r="GW75" s="192"/>
      <c r="GX75" s="190"/>
      <c r="GY75" s="193"/>
      <c r="GZ75" s="217"/>
      <c r="HA75" s="93"/>
      <c r="HB75" s="116"/>
      <c r="HC75" s="116"/>
    </row>
    <row r="76" spans="1:211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494"/>
      <c r="L76" s="494"/>
      <c r="M76" s="105"/>
      <c r="N76" s="87"/>
      <c r="O76" s="88"/>
      <c r="P76" s="106"/>
      <c r="Q76" s="150">
        <f t="shared" si="3"/>
        <v>0</v>
      </c>
      <c r="R76" s="99"/>
      <c r="S76" s="166"/>
      <c r="T76" s="166"/>
      <c r="U76" s="45">
        <f>R76*P76</f>
        <v>0</v>
      </c>
      <c r="V76" s="153"/>
      <c r="W76" s="128"/>
      <c r="X76" s="178"/>
      <c r="Y76" s="111"/>
      <c r="Z76" s="110"/>
      <c r="AA76" s="130"/>
      <c r="AB76" s="131"/>
      <c r="AC76" s="130"/>
      <c r="AD76" s="132"/>
      <c r="AE76" s="133"/>
      <c r="AF76" s="111"/>
      <c r="AG76" s="111"/>
      <c r="AH76" s="111"/>
      <c r="AI76" s="110"/>
      <c r="AJ76" s="130"/>
      <c r="AK76" s="131"/>
      <c r="AL76" s="130"/>
      <c r="AM76" s="132"/>
      <c r="AN76" s="133"/>
      <c r="AO76" s="111"/>
      <c r="AP76" s="111"/>
      <c r="AQ76" s="111"/>
      <c r="AR76" s="110"/>
      <c r="AS76" s="130"/>
      <c r="AT76" s="131"/>
      <c r="AU76" s="130"/>
      <c r="AV76" s="132"/>
      <c r="AW76" s="133"/>
      <c r="AX76" s="111"/>
      <c r="AY76" s="111"/>
      <c r="AZ76" s="111"/>
      <c r="BA76" s="110"/>
      <c r="BB76" s="130"/>
      <c r="BC76" s="131"/>
      <c r="BD76" s="130"/>
      <c r="BE76" s="132"/>
      <c r="BF76" s="133"/>
      <c r="BG76" s="111"/>
      <c r="BH76" s="111"/>
      <c r="BI76" s="111"/>
      <c r="BJ76" s="110"/>
      <c r="BK76" s="130"/>
      <c r="BL76" s="131"/>
      <c r="BM76" s="130"/>
      <c r="BN76" s="132"/>
      <c r="BO76" s="133"/>
      <c r="BP76" s="111"/>
      <c r="BQ76" s="111"/>
      <c r="BR76" s="111"/>
      <c r="BS76" s="110"/>
      <c r="BT76" s="130"/>
      <c r="BU76" s="131"/>
      <c r="BV76" s="130"/>
      <c r="BW76" s="132"/>
      <c r="BX76" s="133"/>
      <c r="BY76" s="111"/>
      <c r="BZ76" s="111"/>
      <c r="CA76" s="111"/>
      <c r="CB76" s="110"/>
      <c r="CC76" s="130"/>
      <c r="CD76" s="131"/>
      <c r="CE76" s="130"/>
      <c r="CF76" s="132"/>
      <c r="CG76" s="133"/>
      <c r="CH76" s="111"/>
      <c r="CI76" s="111"/>
      <c r="CJ76" s="111"/>
      <c r="CK76" s="110"/>
      <c r="CL76" s="130"/>
      <c r="CM76" s="131"/>
      <c r="CN76" s="130"/>
      <c r="CO76" s="132"/>
      <c r="CP76" s="133"/>
      <c r="CQ76" s="111"/>
      <c r="CR76" s="111"/>
      <c r="CS76" s="111"/>
      <c r="CT76" s="110"/>
      <c r="CU76" s="130"/>
      <c r="CV76" s="131"/>
      <c r="CW76" s="130"/>
      <c r="CX76" s="132"/>
      <c r="CY76" s="133"/>
      <c r="CZ76" s="111"/>
      <c r="DA76" s="111"/>
      <c r="DB76" s="111"/>
      <c r="DC76" s="110"/>
      <c r="DD76" s="130"/>
      <c r="DE76" s="131"/>
      <c r="DF76" s="130"/>
      <c r="DG76" s="132"/>
      <c r="DH76" s="133"/>
      <c r="DI76" s="111"/>
      <c r="DJ76" s="111"/>
      <c r="DK76" s="111"/>
      <c r="DL76" s="110"/>
      <c r="DM76" s="130"/>
      <c r="DN76" s="131"/>
      <c r="DO76" s="130"/>
      <c r="DP76" s="132"/>
      <c r="DQ76" s="133"/>
      <c r="DR76" s="111"/>
      <c r="DS76" s="111"/>
      <c r="DT76" s="111"/>
      <c r="DU76" s="110"/>
      <c r="DV76" s="130"/>
      <c r="DW76" s="131"/>
      <c r="DX76" s="130"/>
      <c r="DY76" s="132"/>
      <c r="DZ76" s="133"/>
      <c r="EA76" s="111"/>
      <c r="EB76" s="111"/>
      <c r="EC76" s="111"/>
      <c r="ED76" s="110"/>
      <c r="EE76" s="130"/>
      <c r="EF76" s="131"/>
      <c r="EG76" s="130"/>
      <c r="EH76" s="132"/>
      <c r="EI76" s="133"/>
      <c r="EJ76" s="111"/>
      <c r="EK76" s="111"/>
      <c r="EL76" s="111"/>
      <c r="EM76" s="110"/>
      <c r="EN76" s="130"/>
      <c r="EO76" s="131"/>
      <c r="EP76" s="130"/>
      <c r="EQ76" s="132"/>
      <c r="ER76" s="133"/>
      <c r="ES76" s="111"/>
      <c r="ET76" s="111"/>
      <c r="EU76" s="111"/>
      <c r="EV76" s="110"/>
      <c r="EW76" s="130"/>
      <c r="EX76" s="131"/>
      <c r="EY76" s="130"/>
      <c r="EZ76" s="132"/>
      <c r="FA76" s="133"/>
      <c r="FB76" s="111"/>
      <c r="FC76" s="111"/>
      <c r="FD76" s="111"/>
      <c r="FE76" s="110"/>
      <c r="FF76" s="130"/>
      <c r="FG76" s="131"/>
      <c r="FH76" s="130"/>
      <c r="FI76" s="132"/>
      <c r="FJ76" s="133"/>
      <c r="FK76" s="111"/>
      <c r="FL76" s="111"/>
      <c r="FM76" s="111"/>
      <c r="FN76" s="110"/>
      <c r="FO76" s="130"/>
      <c r="FP76" s="131"/>
      <c r="FQ76" s="130"/>
      <c r="FR76" s="132"/>
      <c r="FS76" s="133"/>
      <c r="FT76" s="111"/>
      <c r="FU76" s="111"/>
      <c r="FV76" s="111"/>
      <c r="FW76" s="110"/>
      <c r="FX76" s="130"/>
      <c r="FY76" s="131"/>
      <c r="FZ76" s="130"/>
      <c r="GA76" s="132"/>
      <c r="GB76" s="133"/>
      <c r="GC76" s="111"/>
      <c r="GD76" s="111"/>
      <c r="GE76" s="111"/>
      <c r="GF76" s="110"/>
      <c r="GG76" s="130"/>
      <c r="GH76" s="131"/>
      <c r="GI76" s="130"/>
      <c r="GJ76" s="132"/>
      <c r="GK76" s="133"/>
      <c r="GL76" s="111"/>
      <c r="GM76" s="111"/>
      <c r="GN76" s="111"/>
      <c r="GO76" s="110"/>
      <c r="GP76" s="130"/>
      <c r="GQ76" s="131"/>
      <c r="GR76" s="130"/>
      <c r="GS76" s="132"/>
      <c r="GT76" s="133"/>
      <c r="GU76" s="194"/>
      <c r="GV76" s="136"/>
      <c r="GW76" s="122"/>
      <c r="GX76" s="114"/>
      <c r="GY76" s="114"/>
      <c r="GZ76" s="217"/>
      <c r="HA76" s="93"/>
      <c r="HB76" s="116"/>
      <c r="HC76" s="116"/>
    </row>
    <row r="77" spans="1:211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494"/>
      <c r="L77" s="494"/>
      <c r="M77" s="105"/>
      <c r="N77" s="87"/>
      <c r="O77" s="88"/>
      <c r="P77" s="106"/>
      <c r="Q77" s="150">
        <f t="shared" si="0"/>
        <v>0</v>
      </c>
      <c r="R77" s="166"/>
      <c r="S77" s="166"/>
      <c r="T77" s="166"/>
      <c r="U77" s="45">
        <f>R77*P77</f>
        <v>0</v>
      </c>
      <c r="V77" s="153"/>
      <c r="W77" s="148"/>
      <c r="X77" s="178"/>
      <c r="Y77" s="111"/>
      <c r="Z77" s="110"/>
      <c r="AA77" s="130"/>
      <c r="AB77" s="131"/>
      <c r="AC77" s="130"/>
      <c r="AD77" s="132"/>
      <c r="AE77" s="133"/>
      <c r="AF77" s="111"/>
      <c r="AG77" s="111"/>
      <c r="AH77" s="111"/>
      <c r="AI77" s="110"/>
      <c r="AJ77" s="130"/>
      <c r="AK77" s="131"/>
      <c r="AL77" s="130"/>
      <c r="AM77" s="132"/>
      <c r="AN77" s="133"/>
      <c r="AO77" s="111"/>
      <c r="AP77" s="111"/>
      <c r="AQ77" s="111"/>
      <c r="AR77" s="110"/>
      <c r="AS77" s="130"/>
      <c r="AT77" s="131"/>
      <c r="AU77" s="130"/>
      <c r="AV77" s="132"/>
      <c r="AW77" s="133"/>
      <c r="AX77" s="111"/>
      <c r="AY77" s="111"/>
      <c r="AZ77" s="111"/>
      <c r="BA77" s="110"/>
      <c r="BB77" s="130"/>
      <c r="BC77" s="131"/>
      <c r="BD77" s="130"/>
      <c r="BE77" s="132"/>
      <c r="BF77" s="133"/>
      <c r="BG77" s="111"/>
      <c r="BH77" s="111"/>
      <c r="BI77" s="111"/>
      <c r="BJ77" s="110"/>
      <c r="BK77" s="130"/>
      <c r="BL77" s="131"/>
      <c r="BM77" s="130"/>
      <c r="BN77" s="132"/>
      <c r="BO77" s="133"/>
      <c r="BP77" s="111"/>
      <c r="BQ77" s="111"/>
      <c r="BR77" s="111"/>
      <c r="BS77" s="110"/>
      <c r="BT77" s="130"/>
      <c r="BU77" s="131"/>
      <c r="BV77" s="130"/>
      <c r="BW77" s="132"/>
      <c r="BX77" s="133"/>
      <c r="BY77" s="111"/>
      <c r="BZ77" s="111"/>
      <c r="CA77" s="111"/>
      <c r="CB77" s="110"/>
      <c r="CC77" s="130"/>
      <c r="CD77" s="131"/>
      <c r="CE77" s="130"/>
      <c r="CF77" s="132"/>
      <c r="CG77" s="133"/>
      <c r="CH77" s="111"/>
      <c r="CI77" s="111"/>
      <c r="CJ77" s="111"/>
      <c r="CK77" s="110"/>
      <c r="CL77" s="130"/>
      <c r="CM77" s="131"/>
      <c r="CN77" s="130"/>
      <c r="CO77" s="132"/>
      <c r="CP77" s="133"/>
      <c r="CQ77" s="111"/>
      <c r="CR77" s="111"/>
      <c r="CS77" s="111"/>
      <c r="CT77" s="110"/>
      <c r="CU77" s="130"/>
      <c r="CV77" s="131"/>
      <c r="CW77" s="130"/>
      <c r="CX77" s="132"/>
      <c r="CY77" s="133"/>
      <c r="CZ77" s="111"/>
      <c r="DA77" s="111"/>
      <c r="DB77" s="111"/>
      <c r="DC77" s="110"/>
      <c r="DD77" s="130"/>
      <c r="DE77" s="131"/>
      <c r="DF77" s="130"/>
      <c r="DG77" s="132"/>
      <c r="DH77" s="133"/>
      <c r="DI77" s="111"/>
      <c r="DJ77" s="111"/>
      <c r="DK77" s="111"/>
      <c r="DL77" s="110"/>
      <c r="DM77" s="130"/>
      <c r="DN77" s="131"/>
      <c r="DO77" s="130"/>
      <c r="DP77" s="132"/>
      <c r="DQ77" s="133"/>
      <c r="DR77" s="111"/>
      <c r="DS77" s="111"/>
      <c r="DT77" s="111"/>
      <c r="DU77" s="110"/>
      <c r="DV77" s="130"/>
      <c r="DW77" s="131"/>
      <c r="DX77" s="130"/>
      <c r="DY77" s="132"/>
      <c r="DZ77" s="133"/>
      <c r="EA77" s="111"/>
      <c r="EB77" s="111"/>
      <c r="EC77" s="111"/>
      <c r="ED77" s="110"/>
      <c r="EE77" s="130"/>
      <c r="EF77" s="131"/>
      <c r="EG77" s="130"/>
      <c r="EH77" s="132"/>
      <c r="EI77" s="133"/>
      <c r="EJ77" s="111"/>
      <c r="EK77" s="111"/>
      <c r="EL77" s="111"/>
      <c r="EM77" s="110"/>
      <c r="EN77" s="130"/>
      <c r="EO77" s="131"/>
      <c r="EP77" s="130"/>
      <c r="EQ77" s="132"/>
      <c r="ER77" s="133"/>
      <c r="ES77" s="111"/>
      <c r="ET77" s="111"/>
      <c r="EU77" s="111"/>
      <c r="EV77" s="110"/>
      <c r="EW77" s="130"/>
      <c r="EX77" s="131"/>
      <c r="EY77" s="130"/>
      <c r="EZ77" s="132"/>
      <c r="FA77" s="133"/>
      <c r="FB77" s="111"/>
      <c r="FC77" s="111"/>
      <c r="FD77" s="111"/>
      <c r="FE77" s="110"/>
      <c r="FF77" s="130"/>
      <c r="FG77" s="131"/>
      <c r="FH77" s="130"/>
      <c r="FI77" s="132"/>
      <c r="FJ77" s="133"/>
      <c r="FK77" s="111"/>
      <c r="FL77" s="111"/>
      <c r="FM77" s="111"/>
      <c r="FN77" s="110"/>
      <c r="FO77" s="130"/>
      <c r="FP77" s="131"/>
      <c r="FQ77" s="130"/>
      <c r="FR77" s="132"/>
      <c r="FS77" s="133"/>
      <c r="FT77" s="111"/>
      <c r="FU77" s="111"/>
      <c r="FV77" s="111"/>
      <c r="FW77" s="110"/>
      <c r="FX77" s="130"/>
      <c r="FY77" s="131"/>
      <c r="FZ77" s="130"/>
      <c r="GA77" s="132"/>
      <c r="GB77" s="133"/>
      <c r="GC77" s="111"/>
      <c r="GD77" s="111"/>
      <c r="GE77" s="111"/>
      <c r="GF77" s="110"/>
      <c r="GG77" s="130"/>
      <c r="GH77" s="131"/>
      <c r="GI77" s="130"/>
      <c r="GJ77" s="132"/>
      <c r="GK77" s="133"/>
      <c r="GL77" s="111"/>
      <c r="GM77" s="111"/>
      <c r="GN77" s="111"/>
      <c r="GO77" s="110"/>
      <c r="GP77" s="130"/>
      <c r="GQ77" s="131"/>
      <c r="GR77" s="130"/>
      <c r="GS77" s="132"/>
      <c r="GT77" s="133"/>
      <c r="GU77" s="186"/>
      <c r="GV77" s="136"/>
      <c r="GW77" s="122"/>
      <c r="GX77" s="114"/>
      <c r="GY77" s="114"/>
      <c r="GZ77" s="217"/>
      <c r="HA77" s="93"/>
      <c r="HB77" s="116"/>
      <c r="HC77" s="116"/>
    </row>
    <row r="78" spans="1:211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494"/>
      <c r="L78" s="494"/>
      <c r="M78" s="105"/>
      <c r="N78" s="87"/>
      <c r="O78" s="88"/>
      <c r="P78" s="106"/>
      <c r="Q78" s="150">
        <f t="shared" si="0"/>
        <v>0</v>
      </c>
      <c r="R78" s="166"/>
      <c r="S78" s="166"/>
      <c r="T78" s="166"/>
      <c r="U78" s="45">
        <f>R78*P78</f>
        <v>0</v>
      </c>
      <c r="V78" s="153"/>
      <c r="W78" s="148"/>
      <c r="X78" s="178"/>
      <c r="Y78" s="111"/>
      <c r="Z78" s="110"/>
      <c r="AA78" s="130"/>
      <c r="AB78" s="131"/>
      <c r="AC78" s="130"/>
      <c r="AD78" s="132"/>
      <c r="AE78" s="133"/>
      <c r="AF78" s="111"/>
      <c r="AG78" s="111"/>
      <c r="AH78" s="111"/>
      <c r="AI78" s="110"/>
      <c r="AJ78" s="130"/>
      <c r="AK78" s="131"/>
      <c r="AL78" s="130"/>
      <c r="AM78" s="132"/>
      <c r="AN78" s="133"/>
      <c r="AO78" s="111"/>
      <c r="AP78" s="111"/>
      <c r="AQ78" s="111"/>
      <c r="AR78" s="110"/>
      <c r="AS78" s="130"/>
      <c r="AT78" s="131"/>
      <c r="AU78" s="130"/>
      <c r="AV78" s="132"/>
      <c r="AW78" s="133"/>
      <c r="AX78" s="111"/>
      <c r="AY78" s="111"/>
      <c r="AZ78" s="111"/>
      <c r="BA78" s="110"/>
      <c r="BB78" s="130"/>
      <c r="BC78" s="131"/>
      <c r="BD78" s="130"/>
      <c r="BE78" s="132"/>
      <c r="BF78" s="133"/>
      <c r="BG78" s="111"/>
      <c r="BH78" s="111"/>
      <c r="BI78" s="111"/>
      <c r="BJ78" s="110"/>
      <c r="BK78" s="130"/>
      <c r="BL78" s="131"/>
      <c r="BM78" s="130"/>
      <c r="BN78" s="132"/>
      <c r="BO78" s="133"/>
      <c r="BP78" s="111"/>
      <c r="BQ78" s="111"/>
      <c r="BR78" s="111"/>
      <c r="BS78" s="110"/>
      <c r="BT78" s="130"/>
      <c r="BU78" s="131"/>
      <c r="BV78" s="130"/>
      <c r="BW78" s="132"/>
      <c r="BX78" s="133"/>
      <c r="BY78" s="111"/>
      <c r="BZ78" s="111"/>
      <c r="CA78" s="111"/>
      <c r="CB78" s="110"/>
      <c r="CC78" s="130"/>
      <c r="CD78" s="131"/>
      <c r="CE78" s="130"/>
      <c r="CF78" s="132"/>
      <c r="CG78" s="133"/>
      <c r="CH78" s="111"/>
      <c r="CI78" s="111"/>
      <c r="CJ78" s="111"/>
      <c r="CK78" s="110"/>
      <c r="CL78" s="130"/>
      <c r="CM78" s="131"/>
      <c r="CN78" s="130"/>
      <c r="CO78" s="132"/>
      <c r="CP78" s="133"/>
      <c r="CQ78" s="111"/>
      <c r="CR78" s="111"/>
      <c r="CS78" s="111"/>
      <c r="CT78" s="110"/>
      <c r="CU78" s="130"/>
      <c r="CV78" s="131"/>
      <c r="CW78" s="130"/>
      <c r="CX78" s="132"/>
      <c r="CY78" s="133"/>
      <c r="CZ78" s="111"/>
      <c r="DA78" s="111"/>
      <c r="DB78" s="111"/>
      <c r="DC78" s="110"/>
      <c r="DD78" s="130"/>
      <c r="DE78" s="131"/>
      <c r="DF78" s="130"/>
      <c r="DG78" s="132"/>
      <c r="DH78" s="133"/>
      <c r="DI78" s="111"/>
      <c r="DJ78" s="111"/>
      <c r="DK78" s="111"/>
      <c r="DL78" s="110"/>
      <c r="DM78" s="130"/>
      <c r="DN78" s="131"/>
      <c r="DO78" s="130"/>
      <c r="DP78" s="132"/>
      <c r="DQ78" s="133"/>
      <c r="DR78" s="111"/>
      <c r="DS78" s="111"/>
      <c r="DT78" s="111"/>
      <c r="DU78" s="110"/>
      <c r="DV78" s="130"/>
      <c r="DW78" s="131"/>
      <c r="DX78" s="130"/>
      <c r="DY78" s="132"/>
      <c r="DZ78" s="133"/>
      <c r="EA78" s="111"/>
      <c r="EB78" s="111"/>
      <c r="EC78" s="111"/>
      <c r="ED78" s="110"/>
      <c r="EE78" s="130"/>
      <c r="EF78" s="131"/>
      <c r="EG78" s="130"/>
      <c r="EH78" s="132"/>
      <c r="EI78" s="133"/>
      <c r="EJ78" s="111"/>
      <c r="EK78" s="111"/>
      <c r="EL78" s="111"/>
      <c r="EM78" s="110"/>
      <c r="EN78" s="130"/>
      <c r="EO78" s="131"/>
      <c r="EP78" s="130"/>
      <c r="EQ78" s="132"/>
      <c r="ER78" s="133"/>
      <c r="ES78" s="111"/>
      <c r="ET78" s="111"/>
      <c r="EU78" s="111"/>
      <c r="EV78" s="110"/>
      <c r="EW78" s="130"/>
      <c r="EX78" s="131"/>
      <c r="EY78" s="130"/>
      <c r="EZ78" s="132"/>
      <c r="FA78" s="133"/>
      <c r="FB78" s="111"/>
      <c r="FC78" s="111"/>
      <c r="FD78" s="111"/>
      <c r="FE78" s="110"/>
      <c r="FF78" s="130"/>
      <c r="FG78" s="131"/>
      <c r="FH78" s="130"/>
      <c r="FI78" s="132"/>
      <c r="FJ78" s="133"/>
      <c r="FK78" s="111"/>
      <c r="FL78" s="111"/>
      <c r="FM78" s="111"/>
      <c r="FN78" s="110"/>
      <c r="FO78" s="130"/>
      <c r="FP78" s="131"/>
      <c r="FQ78" s="130"/>
      <c r="FR78" s="132"/>
      <c r="FS78" s="133"/>
      <c r="FT78" s="111"/>
      <c r="FU78" s="111"/>
      <c r="FV78" s="111"/>
      <c r="FW78" s="110"/>
      <c r="FX78" s="130"/>
      <c r="FY78" s="131"/>
      <c r="FZ78" s="130"/>
      <c r="GA78" s="132"/>
      <c r="GB78" s="133"/>
      <c r="GC78" s="111"/>
      <c r="GD78" s="111"/>
      <c r="GE78" s="111"/>
      <c r="GF78" s="110"/>
      <c r="GG78" s="130"/>
      <c r="GH78" s="131"/>
      <c r="GI78" s="130"/>
      <c r="GJ78" s="132"/>
      <c r="GK78" s="133"/>
      <c r="GL78" s="111"/>
      <c r="GM78" s="111"/>
      <c r="GN78" s="111"/>
      <c r="GO78" s="110"/>
      <c r="GP78" s="130"/>
      <c r="GQ78" s="131"/>
      <c r="GR78" s="130"/>
      <c r="GS78" s="132"/>
      <c r="GT78" s="133"/>
      <c r="GU78" s="135"/>
      <c r="GV78" s="136"/>
      <c r="GW78" s="195"/>
      <c r="GX78" s="114"/>
      <c r="GY78" s="114"/>
      <c r="GZ78" s="217"/>
      <c r="HA78" s="93"/>
      <c r="HB78" s="116"/>
      <c r="HC78" s="116"/>
    </row>
    <row r="79" spans="1:211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494"/>
      <c r="L79" s="494"/>
      <c r="M79" s="105"/>
      <c r="N79" s="87"/>
      <c r="O79" s="88"/>
      <c r="P79" s="106"/>
      <c r="Q79" s="150">
        <f t="shared" si="0"/>
        <v>0</v>
      </c>
      <c r="R79" s="166"/>
      <c r="S79" s="166"/>
      <c r="T79" s="166"/>
      <c r="U79" s="45">
        <f>R79*P79</f>
        <v>0</v>
      </c>
      <c r="V79" s="196"/>
      <c r="W79" s="197"/>
      <c r="X79" s="198"/>
      <c r="Y79" s="111"/>
      <c r="Z79" s="110"/>
      <c r="AA79" s="130"/>
      <c r="AB79" s="131"/>
      <c r="AC79" s="130"/>
      <c r="AD79" s="132"/>
      <c r="AE79" s="133"/>
      <c r="AF79" s="111"/>
      <c r="AG79" s="111"/>
      <c r="AH79" s="111"/>
      <c r="AI79" s="110"/>
      <c r="AJ79" s="130"/>
      <c r="AK79" s="131"/>
      <c r="AL79" s="130"/>
      <c r="AM79" s="132"/>
      <c r="AN79" s="133"/>
      <c r="AO79" s="111"/>
      <c r="AP79" s="111"/>
      <c r="AQ79" s="111"/>
      <c r="AR79" s="110"/>
      <c r="AS79" s="130"/>
      <c r="AT79" s="131"/>
      <c r="AU79" s="130"/>
      <c r="AV79" s="132"/>
      <c r="AW79" s="133"/>
      <c r="AX79" s="111"/>
      <c r="AY79" s="111"/>
      <c r="AZ79" s="111"/>
      <c r="BA79" s="110"/>
      <c r="BB79" s="130"/>
      <c r="BC79" s="131"/>
      <c r="BD79" s="130"/>
      <c r="BE79" s="132"/>
      <c r="BF79" s="133"/>
      <c r="BG79" s="111"/>
      <c r="BH79" s="111"/>
      <c r="BI79" s="111"/>
      <c r="BJ79" s="110"/>
      <c r="BK79" s="130"/>
      <c r="BL79" s="131"/>
      <c r="BM79" s="130"/>
      <c r="BN79" s="132"/>
      <c r="BO79" s="133"/>
      <c r="BP79" s="111"/>
      <c r="BQ79" s="111"/>
      <c r="BR79" s="111"/>
      <c r="BS79" s="110"/>
      <c r="BT79" s="130"/>
      <c r="BU79" s="131"/>
      <c r="BV79" s="130"/>
      <c r="BW79" s="132"/>
      <c r="BX79" s="133"/>
      <c r="BY79" s="111"/>
      <c r="BZ79" s="111"/>
      <c r="CA79" s="111"/>
      <c r="CB79" s="110"/>
      <c r="CC79" s="130"/>
      <c r="CD79" s="131"/>
      <c r="CE79" s="130"/>
      <c r="CF79" s="132"/>
      <c r="CG79" s="133"/>
      <c r="CH79" s="111"/>
      <c r="CI79" s="111"/>
      <c r="CJ79" s="111"/>
      <c r="CK79" s="110"/>
      <c r="CL79" s="130"/>
      <c r="CM79" s="131"/>
      <c r="CN79" s="130"/>
      <c r="CO79" s="132"/>
      <c r="CP79" s="133"/>
      <c r="CQ79" s="111"/>
      <c r="CR79" s="111"/>
      <c r="CS79" s="111"/>
      <c r="CT79" s="110"/>
      <c r="CU79" s="130"/>
      <c r="CV79" s="131"/>
      <c r="CW79" s="130"/>
      <c r="CX79" s="132"/>
      <c r="CY79" s="133"/>
      <c r="CZ79" s="111"/>
      <c r="DA79" s="111"/>
      <c r="DB79" s="111"/>
      <c r="DC79" s="110"/>
      <c r="DD79" s="130"/>
      <c r="DE79" s="131"/>
      <c r="DF79" s="130"/>
      <c r="DG79" s="132"/>
      <c r="DH79" s="133"/>
      <c r="DI79" s="111"/>
      <c r="DJ79" s="111"/>
      <c r="DK79" s="111"/>
      <c r="DL79" s="110"/>
      <c r="DM79" s="130"/>
      <c r="DN79" s="131"/>
      <c r="DO79" s="130"/>
      <c r="DP79" s="132"/>
      <c r="DQ79" s="133"/>
      <c r="DR79" s="111"/>
      <c r="DS79" s="111"/>
      <c r="DT79" s="111"/>
      <c r="DU79" s="110"/>
      <c r="DV79" s="130"/>
      <c r="DW79" s="131"/>
      <c r="DX79" s="130"/>
      <c r="DY79" s="132"/>
      <c r="DZ79" s="133"/>
      <c r="EA79" s="111"/>
      <c r="EB79" s="111"/>
      <c r="EC79" s="111"/>
      <c r="ED79" s="110"/>
      <c r="EE79" s="130"/>
      <c r="EF79" s="131"/>
      <c r="EG79" s="130"/>
      <c r="EH79" s="132"/>
      <c r="EI79" s="133"/>
      <c r="EJ79" s="111"/>
      <c r="EK79" s="111"/>
      <c r="EL79" s="111"/>
      <c r="EM79" s="110"/>
      <c r="EN79" s="130"/>
      <c r="EO79" s="131"/>
      <c r="EP79" s="130"/>
      <c r="EQ79" s="132"/>
      <c r="ER79" s="133"/>
      <c r="ES79" s="111"/>
      <c r="ET79" s="111"/>
      <c r="EU79" s="111"/>
      <c r="EV79" s="110"/>
      <c r="EW79" s="130"/>
      <c r="EX79" s="131"/>
      <c r="EY79" s="130"/>
      <c r="EZ79" s="132"/>
      <c r="FA79" s="133"/>
      <c r="FB79" s="111"/>
      <c r="FC79" s="111"/>
      <c r="FD79" s="111"/>
      <c r="FE79" s="110"/>
      <c r="FF79" s="130"/>
      <c r="FG79" s="131"/>
      <c r="FH79" s="130"/>
      <c r="FI79" s="132"/>
      <c r="FJ79" s="133"/>
      <c r="FK79" s="111"/>
      <c r="FL79" s="111"/>
      <c r="FM79" s="111"/>
      <c r="FN79" s="110"/>
      <c r="FO79" s="130"/>
      <c r="FP79" s="131"/>
      <c r="FQ79" s="130"/>
      <c r="FR79" s="132"/>
      <c r="FS79" s="133"/>
      <c r="FT79" s="111"/>
      <c r="FU79" s="111"/>
      <c r="FV79" s="111"/>
      <c r="FW79" s="110"/>
      <c r="FX79" s="130"/>
      <c r="FY79" s="131"/>
      <c r="FZ79" s="130"/>
      <c r="GA79" s="132"/>
      <c r="GB79" s="133"/>
      <c r="GC79" s="111"/>
      <c r="GD79" s="111"/>
      <c r="GE79" s="111"/>
      <c r="GF79" s="110"/>
      <c r="GG79" s="130"/>
      <c r="GH79" s="131"/>
      <c r="GI79" s="130"/>
      <c r="GJ79" s="132"/>
      <c r="GK79" s="133"/>
      <c r="GL79" s="111"/>
      <c r="GM79" s="111"/>
      <c r="GN79" s="111"/>
      <c r="GO79" s="110"/>
      <c r="GP79" s="130"/>
      <c r="GQ79" s="131"/>
      <c r="GR79" s="130"/>
      <c r="GS79" s="132"/>
      <c r="GT79" s="133"/>
      <c r="GU79" s="135"/>
      <c r="GV79" s="136"/>
      <c r="GW79" s="195"/>
      <c r="GX79" s="114"/>
      <c r="GY79" s="114"/>
      <c r="GZ79" s="217"/>
      <c r="HA79" s="93"/>
      <c r="HB79" s="116"/>
      <c r="HC79" s="116"/>
    </row>
    <row r="80" spans="1:211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494"/>
      <c r="L80" s="494"/>
      <c r="M80" s="105"/>
      <c r="N80" s="87"/>
      <c r="O80" s="88"/>
      <c r="P80" s="106"/>
      <c r="Q80" s="150">
        <f t="shared" si="0"/>
        <v>0</v>
      </c>
      <c r="R80" s="166"/>
      <c r="S80" s="166"/>
      <c r="T80" s="199"/>
      <c r="U80" s="45">
        <f t="shared" si="2"/>
        <v>0</v>
      </c>
      <c r="V80" s="196"/>
      <c r="W80" s="148"/>
      <c r="X80" s="198"/>
      <c r="Y80" s="111"/>
      <c r="Z80" s="110"/>
      <c r="AA80" s="130"/>
      <c r="AB80" s="131"/>
      <c r="AC80" s="130"/>
      <c r="AD80" s="132"/>
      <c r="AE80" s="133"/>
      <c r="AF80" s="111"/>
      <c r="AG80" s="111"/>
      <c r="AH80" s="111"/>
      <c r="AI80" s="110"/>
      <c r="AJ80" s="130"/>
      <c r="AK80" s="131"/>
      <c r="AL80" s="130"/>
      <c r="AM80" s="132"/>
      <c r="AN80" s="133"/>
      <c r="AO80" s="111"/>
      <c r="AP80" s="111"/>
      <c r="AQ80" s="111"/>
      <c r="AR80" s="110"/>
      <c r="AS80" s="130"/>
      <c r="AT80" s="131"/>
      <c r="AU80" s="130"/>
      <c r="AV80" s="132"/>
      <c r="AW80" s="133"/>
      <c r="AX80" s="111"/>
      <c r="AY80" s="111"/>
      <c r="AZ80" s="111"/>
      <c r="BA80" s="110"/>
      <c r="BB80" s="130"/>
      <c r="BC80" s="131"/>
      <c r="BD80" s="130"/>
      <c r="BE80" s="132"/>
      <c r="BF80" s="133"/>
      <c r="BG80" s="111"/>
      <c r="BH80" s="111"/>
      <c r="BI80" s="111"/>
      <c r="BJ80" s="110"/>
      <c r="BK80" s="130"/>
      <c r="BL80" s="131"/>
      <c r="BM80" s="130"/>
      <c r="BN80" s="132"/>
      <c r="BO80" s="133"/>
      <c r="BP80" s="111"/>
      <c r="BQ80" s="111"/>
      <c r="BR80" s="111"/>
      <c r="BS80" s="110"/>
      <c r="BT80" s="130"/>
      <c r="BU80" s="131"/>
      <c r="BV80" s="130"/>
      <c r="BW80" s="132"/>
      <c r="BX80" s="133"/>
      <c r="BY80" s="111"/>
      <c r="BZ80" s="111"/>
      <c r="CA80" s="111"/>
      <c r="CB80" s="110"/>
      <c r="CC80" s="130"/>
      <c r="CD80" s="131"/>
      <c r="CE80" s="130"/>
      <c r="CF80" s="132"/>
      <c r="CG80" s="133"/>
      <c r="CH80" s="111"/>
      <c r="CI80" s="111"/>
      <c r="CJ80" s="111"/>
      <c r="CK80" s="110"/>
      <c r="CL80" s="130"/>
      <c r="CM80" s="131"/>
      <c r="CN80" s="130"/>
      <c r="CO80" s="132"/>
      <c r="CP80" s="133"/>
      <c r="CQ80" s="111"/>
      <c r="CR80" s="111"/>
      <c r="CS80" s="111"/>
      <c r="CT80" s="110"/>
      <c r="CU80" s="130"/>
      <c r="CV80" s="131"/>
      <c r="CW80" s="130"/>
      <c r="CX80" s="132"/>
      <c r="CY80" s="133"/>
      <c r="CZ80" s="111"/>
      <c r="DA80" s="111"/>
      <c r="DB80" s="111"/>
      <c r="DC80" s="110"/>
      <c r="DD80" s="130"/>
      <c r="DE80" s="131"/>
      <c r="DF80" s="130"/>
      <c r="DG80" s="132"/>
      <c r="DH80" s="133"/>
      <c r="DI80" s="111"/>
      <c r="DJ80" s="111"/>
      <c r="DK80" s="111"/>
      <c r="DL80" s="110"/>
      <c r="DM80" s="130"/>
      <c r="DN80" s="131"/>
      <c r="DO80" s="130"/>
      <c r="DP80" s="132"/>
      <c r="DQ80" s="133"/>
      <c r="DR80" s="111"/>
      <c r="DS80" s="111"/>
      <c r="DT80" s="111"/>
      <c r="DU80" s="110"/>
      <c r="DV80" s="130"/>
      <c r="DW80" s="131"/>
      <c r="DX80" s="130"/>
      <c r="DY80" s="132"/>
      <c r="DZ80" s="133"/>
      <c r="EA80" s="111"/>
      <c r="EB80" s="111"/>
      <c r="EC80" s="111"/>
      <c r="ED80" s="110"/>
      <c r="EE80" s="130"/>
      <c r="EF80" s="131"/>
      <c r="EG80" s="130"/>
      <c r="EH80" s="132"/>
      <c r="EI80" s="133"/>
      <c r="EJ80" s="111"/>
      <c r="EK80" s="111"/>
      <c r="EL80" s="111"/>
      <c r="EM80" s="110"/>
      <c r="EN80" s="130"/>
      <c r="EO80" s="131"/>
      <c r="EP80" s="130"/>
      <c r="EQ80" s="132"/>
      <c r="ER80" s="133"/>
      <c r="ES80" s="111"/>
      <c r="ET80" s="111"/>
      <c r="EU80" s="111"/>
      <c r="EV80" s="110"/>
      <c r="EW80" s="130"/>
      <c r="EX80" s="131"/>
      <c r="EY80" s="130"/>
      <c r="EZ80" s="132"/>
      <c r="FA80" s="133"/>
      <c r="FB80" s="111"/>
      <c r="FC80" s="111"/>
      <c r="FD80" s="111"/>
      <c r="FE80" s="110"/>
      <c r="FF80" s="130"/>
      <c r="FG80" s="131"/>
      <c r="FH80" s="130"/>
      <c r="FI80" s="132"/>
      <c r="FJ80" s="133"/>
      <c r="FK80" s="111"/>
      <c r="FL80" s="111"/>
      <c r="FM80" s="111"/>
      <c r="FN80" s="110"/>
      <c r="FO80" s="130"/>
      <c r="FP80" s="131"/>
      <c r="FQ80" s="130"/>
      <c r="FR80" s="132"/>
      <c r="FS80" s="133"/>
      <c r="FT80" s="111"/>
      <c r="FU80" s="111"/>
      <c r="FV80" s="111"/>
      <c r="FW80" s="110"/>
      <c r="FX80" s="130"/>
      <c r="FY80" s="131"/>
      <c r="FZ80" s="130"/>
      <c r="GA80" s="132"/>
      <c r="GB80" s="133"/>
      <c r="GC80" s="111"/>
      <c r="GD80" s="111"/>
      <c r="GE80" s="111"/>
      <c r="GF80" s="110"/>
      <c r="GG80" s="130"/>
      <c r="GH80" s="131"/>
      <c r="GI80" s="130"/>
      <c r="GJ80" s="132"/>
      <c r="GK80" s="133"/>
      <c r="GL80" s="111"/>
      <c r="GM80" s="111"/>
      <c r="GN80" s="111"/>
      <c r="GO80" s="110"/>
      <c r="GP80" s="130"/>
      <c r="GQ80" s="131"/>
      <c r="GR80" s="130"/>
      <c r="GS80" s="132"/>
      <c r="GT80" s="133"/>
      <c r="GU80" s="135"/>
      <c r="GV80" s="136"/>
      <c r="GW80" s="195"/>
      <c r="GX80" s="114"/>
      <c r="GY80" s="114"/>
      <c r="GZ80" s="217"/>
      <c r="HA80" s="93"/>
      <c r="HB80" s="116"/>
    </row>
    <row r="81" spans="1:210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494"/>
      <c r="L81" s="494"/>
      <c r="M81" s="105"/>
      <c r="N81" s="87"/>
      <c r="O81" s="88"/>
      <c r="P81" s="106"/>
      <c r="Q81" s="150">
        <f t="shared" si="0"/>
        <v>0</v>
      </c>
      <c r="R81" s="166"/>
      <c r="S81" s="166"/>
      <c r="T81" s="166"/>
      <c r="U81" s="45">
        <f t="shared" si="2"/>
        <v>0</v>
      </c>
      <c r="V81" s="196"/>
      <c r="W81" s="148"/>
      <c r="X81" s="198"/>
      <c r="Y81" s="111"/>
      <c r="Z81" s="110"/>
      <c r="AA81" s="130"/>
      <c r="AB81" s="131"/>
      <c r="AC81" s="130"/>
      <c r="AD81" s="132"/>
      <c r="AE81" s="133"/>
      <c r="AF81" s="111"/>
      <c r="AG81" s="111"/>
      <c r="AH81" s="111"/>
      <c r="AI81" s="110"/>
      <c r="AJ81" s="130"/>
      <c r="AK81" s="131"/>
      <c r="AL81" s="130"/>
      <c r="AM81" s="132"/>
      <c r="AN81" s="133"/>
      <c r="AO81" s="111"/>
      <c r="AP81" s="111"/>
      <c r="AQ81" s="111"/>
      <c r="AR81" s="110"/>
      <c r="AS81" s="130"/>
      <c r="AT81" s="131"/>
      <c r="AU81" s="130"/>
      <c r="AV81" s="132"/>
      <c r="AW81" s="133"/>
      <c r="AX81" s="111"/>
      <c r="AY81" s="111"/>
      <c r="AZ81" s="111"/>
      <c r="BA81" s="110"/>
      <c r="BB81" s="130"/>
      <c r="BC81" s="131"/>
      <c r="BD81" s="130"/>
      <c r="BE81" s="132"/>
      <c r="BF81" s="133"/>
      <c r="BG81" s="111"/>
      <c r="BH81" s="111"/>
      <c r="BI81" s="111"/>
      <c r="BJ81" s="110"/>
      <c r="BK81" s="130"/>
      <c r="BL81" s="131"/>
      <c r="BM81" s="130"/>
      <c r="BN81" s="132"/>
      <c r="BO81" s="133"/>
      <c r="BP81" s="111"/>
      <c r="BQ81" s="111"/>
      <c r="BR81" s="111"/>
      <c r="BS81" s="110"/>
      <c r="BT81" s="130"/>
      <c r="BU81" s="131"/>
      <c r="BV81" s="130"/>
      <c r="BW81" s="132"/>
      <c r="BX81" s="133"/>
      <c r="BY81" s="111"/>
      <c r="BZ81" s="111"/>
      <c r="CA81" s="111"/>
      <c r="CB81" s="110"/>
      <c r="CC81" s="130"/>
      <c r="CD81" s="131"/>
      <c r="CE81" s="130"/>
      <c r="CF81" s="132"/>
      <c r="CG81" s="133"/>
      <c r="CH81" s="111"/>
      <c r="CI81" s="111"/>
      <c r="CJ81" s="111"/>
      <c r="CK81" s="110"/>
      <c r="CL81" s="130"/>
      <c r="CM81" s="131"/>
      <c r="CN81" s="130"/>
      <c r="CO81" s="132"/>
      <c r="CP81" s="133"/>
      <c r="CQ81" s="111"/>
      <c r="CR81" s="111"/>
      <c r="CS81" s="111"/>
      <c r="CT81" s="110"/>
      <c r="CU81" s="130"/>
      <c r="CV81" s="131"/>
      <c r="CW81" s="130"/>
      <c r="CX81" s="132"/>
      <c r="CY81" s="133"/>
      <c r="CZ81" s="111"/>
      <c r="DA81" s="111"/>
      <c r="DB81" s="111"/>
      <c r="DC81" s="110"/>
      <c r="DD81" s="130"/>
      <c r="DE81" s="131"/>
      <c r="DF81" s="130"/>
      <c r="DG81" s="132"/>
      <c r="DH81" s="133"/>
      <c r="DI81" s="111"/>
      <c r="DJ81" s="111"/>
      <c r="DK81" s="111"/>
      <c r="DL81" s="110"/>
      <c r="DM81" s="130"/>
      <c r="DN81" s="131"/>
      <c r="DO81" s="130"/>
      <c r="DP81" s="132"/>
      <c r="DQ81" s="133"/>
      <c r="DR81" s="111"/>
      <c r="DS81" s="111"/>
      <c r="DT81" s="111"/>
      <c r="DU81" s="110"/>
      <c r="DV81" s="130"/>
      <c r="DW81" s="131"/>
      <c r="DX81" s="130"/>
      <c r="DY81" s="132"/>
      <c r="DZ81" s="133"/>
      <c r="EA81" s="111"/>
      <c r="EB81" s="111"/>
      <c r="EC81" s="111"/>
      <c r="ED81" s="110"/>
      <c r="EE81" s="130"/>
      <c r="EF81" s="131"/>
      <c r="EG81" s="130"/>
      <c r="EH81" s="132"/>
      <c r="EI81" s="133"/>
      <c r="EJ81" s="111"/>
      <c r="EK81" s="111"/>
      <c r="EL81" s="111"/>
      <c r="EM81" s="110"/>
      <c r="EN81" s="130"/>
      <c r="EO81" s="131"/>
      <c r="EP81" s="130"/>
      <c r="EQ81" s="132"/>
      <c r="ER81" s="133"/>
      <c r="ES81" s="111"/>
      <c r="ET81" s="111"/>
      <c r="EU81" s="111"/>
      <c r="EV81" s="110"/>
      <c r="EW81" s="130"/>
      <c r="EX81" s="131"/>
      <c r="EY81" s="130"/>
      <c r="EZ81" s="132"/>
      <c r="FA81" s="133"/>
      <c r="FB81" s="111"/>
      <c r="FC81" s="111"/>
      <c r="FD81" s="111"/>
      <c r="FE81" s="110"/>
      <c r="FF81" s="130"/>
      <c r="FG81" s="131"/>
      <c r="FH81" s="130"/>
      <c r="FI81" s="132"/>
      <c r="FJ81" s="133"/>
      <c r="FK81" s="111"/>
      <c r="FL81" s="111"/>
      <c r="FM81" s="111"/>
      <c r="FN81" s="110"/>
      <c r="FO81" s="130"/>
      <c r="FP81" s="131"/>
      <c r="FQ81" s="130"/>
      <c r="FR81" s="132"/>
      <c r="FS81" s="133"/>
      <c r="FT81" s="111"/>
      <c r="FU81" s="111"/>
      <c r="FV81" s="111"/>
      <c r="FW81" s="110"/>
      <c r="FX81" s="130"/>
      <c r="FY81" s="131"/>
      <c r="FZ81" s="130"/>
      <c r="GA81" s="132"/>
      <c r="GB81" s="133"/>
      <c r="GC81" s="111"/>
      <c r="GD81" s="111"/>
      <c r="GE81" s="111"/>
      <c r="GF81" s="110"/>
      <c r="GG81" s="130"/>
      <c r="GH81" s="131"/>
      <c r="GI81" s="130"/>
      <c r="GJ81" s="132"/>
      <c r="GK81" s="133"/>
      <c r="GL81" s="111"/>
      <c r="GM81" s="111"/>
      <c r="GN81" s="111"/>
      <c r="GO81" s="110"/>
      <c r="GP81" s="130"/>
      <c r="GQ81" s="131"/>
      <c r="GR81" s="130"/>
      <c r="GS81" s="132"/>
      <c r="GT81" s="133"/>
      <c r="GU81" s="135"/>
      <c r="GV81" s="136"/>
      <c r="GW81" s="195"/>
      <c r="GX81" s="200"/>
      <c r="GY81" s="200"/>
      <c r="GZ81" s="217"/>
      <c r="HA81" s="93"/>
      <c r="HB81" s="116"/>
    </row>
    <row r="82" spans="1:210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85"/>
      <c r="M82" s="105"/>
      <c r="N82" s="87"/>
      <c r="O82" s="88"/>
      <c r="P82" s="106"/>
      <c r="Q82" s="150">
        <f t="shared" si="0"/>
        <v>0</v>
      </c>
      <c r="R82" s="166"/>
      <c r="S82" s="166"/>
      <c r="T82" s="166"/>
      <c r="U82" s="45">
        <f t="shared" si="2"/>
        <v>0</v>
      </c>
      <c r="V82" s="196"/>
      <c r="W82" s="148"/>
      <c r="X82" s="198"/>
      <c r="Y82" s="111"/>
      <c r="Z82" s="110"/>
      <c r="AA82" s="130"/>
      <c r="AB82" s="131"/>
      <c r="AC82" s="130"/>
      <c r="AD82" s="132"/>
      <c r="AE82" s="133"/>
      <c r="AF82" s="111"/>
      <c r="AG82" s="111"/>
      <c r="AH82" s="111"/>
      <c r="AI82" s="110"/>
      <c r="AJ82" s="130"/>
      <c r="AK82" s="131"/>
      <c r="AL82" s="130"/>
      <c r="AM82" s="132"/>
      <c r="AN82" s="133"/>
      <c r="AO82" s="111"/>
      <c r="AP82" s="111"/>
      <c r="AQ82" s="111"/>
      <c r="AR82" s="110"/>
      <c r="AS82" s="130"/>
      <c r="AT82" s="131"/>
      <c r="AU82" s="130"/>
      <c r="AV82" s="132"/>
      <c r="AW82" s="133"/>
      <c r="AX82" s="111"/>
      <c r="AY82" s="111"/>
      <c r="AZ82" s="111"/>
      <c r="BA82" s="110"/>
      <c r="BB82" s="130"/>
      <c r="BC82" s="131"/>
      <c r="BD82" s="130"/>
      <c r="BE82" s="132"/>
      <c r="BF82" s="133"/>
      <c r="BG82" s="111"/>
      <c r="BH82" s="111"/>
      <c r="BI82" s="111"/>
      <c r="BJ82" s="110"/>
      <c r="BK82" s="130"/>
      <c r="BL82" s="131"/>
      <c r="BM82" s="130"/>
      <c r="BN82" s="132"/>
      <c r="BO82" s="133"/>
      <c r="BP82" s="111"/>
      <c r="BQ82" s="111"/>
      <c r="BR82" s="111"/>
      <c r="BS82" s="110"/>
      <c r="BT82" s="130"/>
      <c r="BU82" s="131"/>
      <c r="BV82" s="130"/>
      <c r="BW82" s="132"/>
      <c r="BX82" s="133"/>
      <c r="BY82" s="111"/>
      <c r="BZ82" s="111"/>
      <c r="CA82" s="111"/>
      <c r="CB82" s="110"/>
      <c r="CC82" s="130"/>
      <c r="CD82" s="131"/>
      <c r="CE82" s="130"/>
      <c r="CF82" s="132"/>
      <c r="CG82" s="133"/>
      <c r="CH82" s="111"/>
      <c r="CI82" s="111"/>
      <c r="CJ82" s="111"/>
      <c r="CK82" s="110"/>
      <c r="CL82" s="130"/>
      <c r="CM82" s="131"/>
      <c r="CN82" s="130"/>
      <c r="CO82" s="132"/>
      <c r="CP82" s="133"/>
      <c r="CQ82" s="111"/>
      <c r="CR82" s="111"/>
      <c r="CS82" s="111"/>
      <c r="CT82" s="110"/>
      <c r="CU82" s="130"/>
      <c r="CV82" s="131"/>
      <c r="CW82" s="130"/>
      <c r="CX82" s="132"/>
      <c r="CY82" s="133"/>
      <c r="CZ82" s="111"/>
      <c r="DA82" s="111"/>
      <c r="DB82" s="111"/>
      <c r="DC82" s="110"/>
      <c r="DD82" s="130"/>
      <c r="DE82" s="131"/>
      <c r="DF82" s="130"/>
      <c r="DG82" s="132"/>
      <c r="DH82" s="133"/>
      <c r="DI82" s="111"/>
      <c r="DJ82" s="111"/>
      <c r="DK82" s="111"/>
      <c r="DL82" s="110"/>
      <c r="DM82" s="130"/>
      <c r="DN82" s="131"/>
      <c r="DO82" s="130"/>
      <c r="DP82" s="132"/>
      <c r="DQ82" s="133"/>
      <c r="DR82" s="111"/>
      <c r="DS82" s="111"/>
      <c r="DT82" s="111"/>
      <c r="DU82" s="110"/>
      <c r="DV82" s="130"/>
      <c r="DW82" s="131"/>
      <c r="DX82" s="130"/>
      <c r="DY82" s="132"/>
      <c r="DZ82" s="133"/>
      <c r="EA82" s="111"/>
      <c r="EB82" s="111"/>
      <c r="EC82" s="111"/>
      <c r="ED82" s="110"/>
      <c r="EE82" s="130"/>
      <c r="EF82" s="131"/>
      <c r="EG82" s="130"/>
      <c r="EH82" s="132"/>
      <c r="EI82" s="133"/>
      <c r="EJ82" s="111"/>
      <c r="EK82" s="111"/>
      <c r="EL82" s="111"/>
      <c r="EM82" s="110"/>
      <c r="EN82" s="130"/>
      <c r="EO82" s="131"/>
      <c r="EP82" s="130"/>
      <c r="EQ82" s="132"/>
      <c r="ER82" s="133"/>
      <c r="ES82" s="111"/>
      <c r="ET82" s="111"/>
      <c r="EU82" s="111"/>
      <c r="EV82" s="110"/>
      <c r="EW82" s="130"/>
      <c r="EX82" s="131"/>
      <c r="EY82" s="130"/>
      <c r="EZ82" s="132"/>
      <c r="FA82" s="133"/>
      <c r="FB82" s="111"/>
      <c r="FC82" s="111"/>
      <c r="FD82" s="111"/>
      <c r="FE82" s="110"/>
      <c r="FF82" s="130"/>
      <c r="FG82" s="131"/>
      <c r="FH82" s="130"/>
      <c r="FI82" s="132"/>
      <c r="FJ82" s="133"/>
      <c r="FK82" s="111"/>
      <c r="FL82" s="111"/>
      <c r="FM82" s="111"/>
      <c r="FN82" s="110"/>
      <c r="FO82" s="130"/>
      <c r="FP82" s="131"/>
      <c r="FQ82" s="130"/>
      <c r="FR82" s="132"/>
      <c r="FS82" s="133"/>
      <c r="FT82" s="111"/>
      <c r="FU82" s="111"/>
      <c r="FV82" s="111"/>
      <c r="FW82" s="110"/>
      <c r="FX82" s="130"/>
      <c r="FY82" s="131"/>
      <c r="FZ82" s="130"/>
      <c r="GA82" s="132"/>
      <c r="GB82" s="133"/>
      <c r="GC82" s="111"/>
      <c r="GD82" s="111"/>
      <c r="GE82" s="111"/>
      <c r="GF82" s="110"/>
      <c r="GG82" s="130"/>
      <c r="GH82" s="131"/>
      <c r="GI82" s="130"/>
      <c r="GJ82" s="132"/>
      <c r="GK82" s="133"/>
      <c r="GL82" s="111"/>
      <c r="GM82" s="111"/>
      <c r="GN82" s="111"/>
      <c r="GO82" s="110"/>
      <c r="GP82" s="130"/>
      <c r="GQ82" s="131"/>
      <c r="GR82" s="130"/>
      <c r="GS82" s="132"/>
      <c r="GT82" s="133"/>
      <c r="GU82" s="135"/>
      <c r="GV82" s="136"/>
      <c r="GW82" s="195"/>
      <c r="GX82" s="200"/>
      <c r="GY82" s="200"/>
      <c r="GZ82" s="217"/>
      <c r="HA82" s="93"/>
      <c r="HB82" s="116"/>
    </row>
    <row r="83" spans="1:210" x14ac:dyDescent="0.25">
      <c r="A83"/>
      <c r="B83" s="116"/>
      <c r="C83" s="116"/>
      <c r="D83" s="41"/>
      <c r="E83" s="42"/>
      <c r="F83" s="43"/>
      <c r="G83" s="44"/>
      <c r="H83" s="45"/>
      <c r="I83" s="46"/>
      <c r="J83" s="155"/>
      <c r="K83" s="85"/>
      <c r="L83" s="85"/>
      <c r="M83" s="105"/>
      <c r="N83" s="87"/>
      <c r="O83" s="201"/>
      <c r="P83" s="106"/>
      <c r="Q83" s="150">
        <f t="shared" si="0"/>
        <v>0</v>
      </c>
      <c r="R83" s="166"/>
      <c r="S83" s="166"/>
      <c r="T83" s="166"/>
      <c r="U83" s="45">
        <f t="shared" si="2"/>
        <v>0</v>
      </c>
      <c r="V83" s="202"/>
      <c r="W83" s="158"/>
      <c r="X83" s="175"/>
      <c r="Y83" s="159"/>
      <c r="Z83" s="160"/>
      <c r="AA83" s="161"/>
      <c r="AB83" s="162"/>
      <c r="AC83" s="161"/>
      <c r="AD83" s="163"/>
      <c r="AE83" s="164"/>
      <c r="AF83" s="159"/>
      <c r="AG83" s="159"/>
      <c r="AH83" s="159"/>
      <c r="AI83" s="160"/>
      <c r="AJ83" s="161"/>
      <c r="AK83" s="162"/>
      <c r="AL83" s="161"/>
      <c r="AM83" s="163"/>
      <c r="AN83" s="164"/>
      <c r="AO83" s="159"/>
      <c r="AP83" s="159"/>
      <c r="AQ83" s="159"/>
      <c r="AR83" s="160"/>
      <c r="AS83" s="161"/>
      <c r="AT83" s="162"/>
      <c r="AU83" s="161"/>
      <c r="AV83" s="163"/>
      <c r="AW83" s="164"/>
      <c r="AX83" s="159"/>
      <c r="AY83" s="159"/>
      <c r="AZ83" s="159"/>
      <c r="BA83" s="160"/>
      <c r="BB83" s="161"/>
      <c r="BC83" s="162"/>
      <c r="BD83" s="161"/>
      <c r="BE83" s="163"/>
      <c r="BF83" s="164"/>
      <c r="BG83" s="159"/>
      <c r="BH83" s="159"/>
      <c r="BI83" s="159"/>
      <c r="BJ83" s="160"/>
      <c r="BK83" s="161"/>
      <c r="BL83" s="162"/>
      <c r="BM83" s="161"/>
      <c r="BN83" s="163"/>
      <c r="BO83" s="164"/>
      <c r="BP83" s="159"/>
      <c r="BQ83" s="159"/>
      <c r="BR83" s="159"/>
      <c r="BS83" s="160"/>
      <c r="BT83" s="161"/>
      <c r="BU83" s="162"/>
      <c r="BV83" s="161"/>
      <c r="BW83" s="163"/>
      <c r="BX83" s="164"/>
      <c r="BY83" s="159"/>
      <c r="BZ83" s="159"/>
      <c r="CA83" s="159"/>
      <c r="CB83" s="160"/>
      <c r="CC83" s="161"/>
      <c r="CD83" s="162"/>
      <c r="CE83" s="161"/>
      <c r="CF83" s="163"/>
      <c r="CG83" s="164"/>
      <c r="CH83" s="159"/>
      <c r="CI83" s="159"/>
      <c r="CJ83" s="159"/>
      <c r="CK83" s="160"/>
      <c r="CL83" s="161"/>
      <c r="CM83" s="162"/>
      <c r="CN83" s="161"/>
      <c r="CO83" s="163"/>
      <c r="CP83" s="164"/>
      <c r="CQ83" s="159"/>
      <c r="CR83" s="159"/>
      <c r="CS83" s="159"/>
      <c r="CT83" s="160"/>
      <c r="CU83" s="161"/>
      <c r="CV83" s="162"/>
      <c r="CW83" s="161"/>
      <c r="CX83" s="163"/>
      <c r="CY83" s="164"/>
      <c r="CZ83" s="159"/>
      <c r="DA83" s="159"/>
      <c r="DB83" s="159"/>
      <c r="DC83" s="160"/>
      <c r="DD83" s="161"/>
      <c r="DE83" s="162"/>
      <c r="DF83" s="161"/>
      <c r="DG83" s="163"/>
      <c r="DH83" s="164"/>
      <c r="DI83" s="159"/>
      <c r="DJ83" s="159"/>
      <c r="DK83" s="159"/>
      <c r="DL83" s="160"/>
      <c r="DM83" s="161"/>
      <c r="DN83" s="162"/>
      <c r="DO83" s="161"/>
      <c r="DP83" s="163"/>
      <c r="DQ83" s="164"/>
      <c r="DR83" s="159"/>
      <c r="DS83" s="159"/>
      <c r="DT83" s="159"/>
      <c r="DU83" s="160"/>
      <c r="DV83" s="161"/>
      <c r="DW83" s="162"/>
      <c r="DX83" s="161"/>
      <c r="DY83" s="163"/>
      <c r="DZ83" s="164"/>
      <c r="EA83" s="159"/>
      <c r="EB83" s="159"/>
      <c r="EC83" s="159"/>
      <c r="ED83" s="160"/>
      <c r="EE83" s="161"/>
      <c r="EF83" s="162"/>
      <c r="EG83" s="161"/>
      <c r="EH83" s="163"/>
      <c r="EI83" s="164"/>
      <c r="EJ83" s="159"/>
      <c r="EK83" s="159"/>
      <c r="EL83" s="159"/>
      <c r="EM83" s="160"/>
      <c r="EN83" s="161"/>
      <c r="EO83" s="162"/>
      <c r="EP83" s="161"/>
      <c r="EQ83" s="163"/>
      <c r="ER83" s="164"/>
      <c r="ES83" s="159"/>
      <c r="ET83" s="159"/>
      <c r="EU83" s="159"/>
      <c r="EV83" s="160"/>
      <c r="EW83" s="161"/>
      <c r="EX83" s="162"/>
      <c r="EY83" s="161"/>
      <c r="EZ83" s="163"/>
      <c r="FA83" s="164"/>
      <c r="FB83" s="159"/>
      <c r="FC83" s="159"/>
      <c r="FD83" s="159"/>
      <c r="FE83" s="160"/>
      <c r="FF83" s="161"/>
      <c r="FG83" s="162"/>
      <c r="FH83" s="161"/>
      <c r="FI83" s="163"/>
      <c r="FJ83" s="164"/>
      <c r="FK83" s="159"/>
      <c r="FL83" s="159"/>
      <c r="FM83" s="159"/>
      <c r="FN83" s="160"/>
      <c r="FO83" s="161"/>
      <c r="FP83" s="162"/>
      <c r="FQ83" s="161"/>
      <c r="FR83" s="163"/>
      <c r="FS83" s="164"/>
      <c r="FT83" s="159"/>
      <c r="FU83" s="159"/>
      <c r="FV83" s="159"/>
      <c r="FW83" s="160"/>
      <c r="FX83" s="161"/>
      <c r="FY83" s="162"/>
      <c r="FZ83" s="161"/>
      <c r="GA83" s="163"/>
      <c r="GB83" s="164"/>
      <c r="GC83" s="159"/>
      <c r="GD83" s="159"/>
      <c r="GE83" s="159"/>
      <c r="GF83" s="160"/>
      <c r="GG83" s="161"/>
      <c r="GH83" s="162"/>
      <c r="GI83" s="161"/>
      <c r="GJ83" s="163"/>
      <c r="GK83" s="164"/>
      <c r="GL83" s="159"/>
      <c r="GM83" s="159"/>
      <c r="GN83" s="159"/>
      <c r="GO83" s="160"/>
      <c r="GP83" s="161"/>
      <c r="GQ83" s="162"/>
      <c r="GR83" s="161"/>
      <c r="GS83" s="163"/>
      <c r="GT83" s="164"/>
      <c r="GU83" s="165"/>
      <c r="GV83" s="187"/>
      <c r="GW83" s="203"/>
      <c r="GX83" s="200"/>
      <c r="GY83" s="200"/>
      <c r="GZ83" s="217"/>
      <c r="HA83" s="93"/>
      <c r="HB83" s="116"/>
    </row>
    <row r="84" spans="1:210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85"/>
      <c r="M84" s="105"/>
      <c r="N84" s="87"/>
      <c r="O84" s="201"/>
      <c r="P84" s="106"/>
      <c r="Q84" s="150">
        <f t="shared" si="0"/>
        <v>0</v>
      </c>
      <c r="R84" s="166"/>
      <c r="S84" s="166"/>
      <c r="T84" s="166"/>
      <c r="U84" s="45">
        <f t="shared" si="2"/>
        <v>0</v>
      </c>
      <c r="V84" s="202"/>
      <c r="W84" s="204"/>
      <c r="X84" s="205"/>
      <c r="Y84" s="159"/>
      <c r="Z84" s="160"/>
      <c r="AA84" s="161"/>
      <c r="AB84" s="162"/>
      <c r="AC84" s="161"/>
      <c r="AD84" s="163"/>
      <c r="AE84" s="164"/>
      <c r="AF84" s="159"/>
      <c r="AG84" s="159"/>
      <c r="AH84" s="159"/>
      <c r="AI84" s="160"/>
      <c r="AJ84" s="161"/>
      <c r="AK84" s="162"/>
      <c r="AL84" s="161"/>
      <c r="AM84" s="163"/>
      <c r="AN84" s="164"/>
      <c r="AO84" s="159"/>
      <c r="AP84" s="159"/>
      <c r="AQ84" s="159"/>
      <c r="AR84" s="160"/>
      <c r="AS84" s="161"/>
      <c r="AT84" s="162"/>
      <c r="AU84" s="161"/>
      <c r="AV84" s="163"/>
      <c r="AW84" s="164"/>
      <c r="AX84" s="159"/>
      <c r="AY84" s="159"/>
      <c r="AZ84" s="159"/>
      <c r="BA84" s="160"/>
      <c r="BB84" s="161"/>
      <c r="BC84" s="162"/>
      <c r="BD84" s="161"/>
      <c r="BE84" s="163"/>
      <c r="BF84" s="164"/>
      <c r="BG84" s="159"/>
      <c r="BH84" s="159"/>
      <c r="BI84" s="159"/>
      <c r="BJ84" s="160"/>
      <c r="BK84" s="161"/>
      <c r="BL84" s="162"/>
      <c r="BM84" s="161"/>
      <c r="BN84" s="163"/>
      <c r="BO84" s="164"/>
      <c r="BP84" s="159"/>
      <c r="BQ84" s="159"/>
      <c r="BR84" s="159"/>
      <c r="BS84" s="160"/>
      <c r="BT84" s="161"/>
      <c r="BU84" s="162"/>
      <c r="BV84" s="161"/>
      <c r="BW84" s="163"/>
      <c r="BX84" s="164"/>
      <c r="BY84" s="159"/>
      <c r="BZ84" s="159"/>
      <c r="CA84" s="159"/>
      <c r="CB84" s="160"/>
      <c r="CC84" s="161"/>
      <c r="CD84" s="162"/>
      <c r="CE84" s="161"/>
      <c r="CF84" s="163"/>
      <c r="CG84" s="164"/>
      <c r="CH84" s="159"/>
      <c r="CI84" s="159"/>
      <c r="CJ84" s="159"/>
      <c r="CK84" s="160"/>
      <c r="CL84" s="161"/>
      <c r="CM84" s="162"/>
      <c r="CN84" s="161"/>
      <c r="CO84" s="163"/>
      <c r="CP84" s="164"/>
      <c r="CQ84" s="159"/>
      <c r="CR84" s="159"/>
      <c r="CS84" s="159"/>
      <c r="CT84" s="160"/>
      <c r="CU84" s="161"/>
      <c r="CV84" s="162"/>
      <c r="CW84" s="161"/>
      <c r="CX84" s="163"/>
      <c r="CY84" s="164"/>
      <c r="CZ84" s="159"/>
      <c r="DA84" s="159"/>
      <c r="DB84" s="159"/>
      <c r="DC84" s="160"/>
      <c r="DD84" s="161"/>
      <c r="DE84" s="162"/>
      <c r="DF84" s="161"/>
      <c r="DG84" s="163"/>
      <c r="DH84" s="164"/>
      <c r="DI84" s="159"/>
      <c r="DJ84" s="159"/>
      <c r="DK84" s="159"/>
      <c r="DL84" s="160"/>
      <c r="DM84" s="161"/>
      <c r="DN84" s="162"/>
      <c r="DO84" s="161"/>
      <c r="DP84" s="163"/>
      <c r="DQ84" s="164"/>
      <c r="DR84" s="159"/>
      <c r="DS84" s="159"/>
      <c r="DT84" s="159"/>
      <c r="DU84" s="160"/>
      <c r="DV84" s="161"/>
      <c r="DW84" s="162"/>
      <c r="DX84" s="161"/>
      <c r="DY84" s="163"/>
      <c r="DZ84" s="164"/>
      <c r="EA84" s="159"/>
      <c r="EB84" s="159"/>
      <c r="EC84" s="159"/>
      <c r="ED84" s="160"/>
      <c r="EE84" s="161"/>
      <c r="EF84" s="162"/>
      <c r="EG84" s="161"/>
      <c r="EH84" s="163"/>
      <c r="EI84" s="164"/>
      <c r="EJ84" s="159"/>
      <c r="EK84" s="159"/>
      <c r="EL84" s="159"/>
      <c r="EM84" s="160"/>
      <c r="EN84" s="161"/>
      <c r="EO84" s="162"/>
      <c r="EP84" s="161"/>
      <c r="EQ84" s="163"/>
      <c r="ER84" s="164"/>
      <c r="ES84" s="159"/>
      <c r="ET84" s="159"/>
      <c r="EU84" s="159"/>
      <c r="EV84" s="160"/>
      <c r="EW84" s="161"/>
      <c r="EX84" s="162"/>
      <c r="EY84" s="161"/>
      <c r="EZ84" s="163"/>
      <c r="FA84" s="164"/>
      <c r="FB84" s="159"/>
      <c r="FC84" s="159"/>
      <c r="FD84" s="159"/>
      <c r="FE84" s="160"/>
      <c r="FF84" s="161"/>
      <c r="FG84" s="162"/>
      <c r="FH84" s="161"/>
      <c r="FI84" s="163"/>
      <c r="FJ84" s="164"/>
      <c r="FK84" s="159"/>
      <c r="FL84" s="159"/>
      <c r="FM84" s="159"/>
      <c r="FN84" s="160"/>
      <c r="FO84" s="161"/>
      <c r="FP84" s="162"/>
      <c r="FQ84" s="161"/>
      <c r="FR84" s="163"/>
      <c r="FS84" s="164"/>
      <c r="FT84" s="159"/>
      <c r="FU84" s="159"/>
      <c r="FV84" s="159"/>
      <c r="FW84" s="160"/>
      <c r="FX84" s="161"/>
      <c r="FY84" s="162"/>
      <c r="FZ84" s="161"/>
      <c r="GA84" s="163"/>
      <c r="GB84" s="164"/>
      <c r="GC84" s="159"/>
      <c r="GD84" s="159"/>
      <c r="GE84" s="159"/>
      <c r="GF84" s="160"/>
      <c r="GG84" s="161"/>
      <c r="GH84" s="162"/>
      <c r="GI84" s="161"/>
      <c r="GJ84" s="163"/>
      <c r="GK84" s="164"/>
      <c r="GL84" s="159"/>
      <c r="GM84" s="159"/>
      <c r="GN84" s="159"/>
      <c r="GO84" s="160"/>
      <c r="GP84" s="161"/>
      <c r="GQ84" s="162"/>
      <c r="GR84" s="161"/>
      <c r="GS84" s="163"/>
      <c r="GT84" s="164"/>
      <c r="GU84" s="206"/>
      <c r="GV84" s="207"/>
      <c r="GW84" s="203"/>
      <c r="GX84" s="200"/>
      <c r="GY84" s="200"/>
      <c r="GZ84" s="217"/>
      <c r="HA84" s="93"/>
      <c r="HB84" s="116"/>
    </row>
    <row r="85" spans="1:210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85"/>
      <c r="M85" s="105"/>
      <c r="N85" s="87"/>
      <c r="O85" s="201"/>
      <c r="P85" s="106"/>
      <c r="Q85" s="150">
        <f t="shared" si="0"/>
        <v>0</v>
      </c>
      <c r="R85" s="166"/>
      <c r="S85" s="166"/>
      <c r="T85" s="166"/>
      <c r="U85" s="45">
        <f t="shared" si="2"/>
        <v>0</v>
      </c>
      <c r="V85" s="202"/>
      <c r="W85" s="204"/>
      <c r="X85" s="208"/>
      <c r="Y85" s="159"/>
      <c r="Z85" s="160"/>
      <c r="AA85" s="161"/>
      <c r="AB85" s="162"/>
      <c r="AC85" s="161"/>
      <c r="AD85" s="163"/>
      <c r="AE85" s="164"/>
      <c r="AF85" s="159"/>
      <c r="AG85" s="159"/>
      <c r="AH85" s="159"/>
      <c r="AI85" s="160"/>
      <c r="AJ85" s="161"/>
      <c r="AK85" s="162"/>
      <c r="AL85" s="161"/>
      <c r="AM85" s="163"/>
      <c r="AN85" s="164"/>
      <c r="AO85" s="159"/>
      <c r="AP85" s="159"/>
      <c r="AQ85" s="159"/>
      <c r="AR85" s="160"/>
      <c r="AS85" s="161"/>
      <c r="AT85" s="162"/>
      <c r="AU85" s="161"/>
      <c r="AV85" s="163"/>
      <c r="AW85" s="164"/>
      <c r="AX85" s="159"/>
      <c r="AY85" s="159"/>
      <c r="AZ85" s="159"/>
      <c r="BA85" s="160"/>
      <c r="BB85" s="161"/>
      <c r="BC85" s="162"/>
      <c r="BD85" s="161"/>
      <c r="BE85" s="163"/>
      <c r="BF85" s="164"/>
      <c r="BG85" s="159"/>
      <c r="BH85" s="159"/>
      <c r="BI85" s="159"/>
      <c r="BJ85" s="160"/>
      <c r="BK85" s="161"/>
      <c r="BL85" s="162"/>
      <c r="BM85" s="161"/>
      <c r="BN85" s="163"/>
      <c r="BO85" s="164"/>
      <c r="BP85" s="159"/>
      <c r="BQ85" s="159"/>
      <c r="BR85" s="159"/>
      <c r="BS85" s="160"/>
      <c r="BT85" s="161"/>
      <c r="BU85" s="162"/>
      <c r="BV85" s="161"/>
      <c r="BW85" s="163"/>
      <c r="BX85" s="164"/>
      <c r="BY85" s="159"/>
      <c r="BZ85" s="159"/>
      <c r="CA85" s="159"/>
      <c r="CB85" s="160"/>
      <c r="CC85" s="161"/>
      <c r="CD85" s="162"/>
      <c r="CE85" s="161"/>
      <c r="CF85" s="163"/>
      <c r="CG85" s="164"/>
      <c r="CH85" s="159"/>
      <c r="CI85" s="159"/>
      <c r="CJ85" s="159"/>
      <c r="CK85" s="160"/>
      <c r="CL85" s="161"/>
      <c r="CM85" s="162"/>
      <c r="CN85" s="161"/>
      <c r="CO85" s="163"/>
      <c r="CP85" s="164"/>
      <c r="CQ85" s="159"/>
      <c r="CR85" s="159"/>
      <c r="CS85" s="159"/>
      <c r="CT85" s="160"/>
      <c r="CU85" s="161"/>
      <c r="CV85" s="162"/>
      <c r="CW85" s="161"/>
      <c r="CX85" s="163"/>
      <c r="CY85" s="164"/>
      <c r="CZ85" s="159"/>
      <c r="DA85" s="159"/>
      <c r="DB85" s="159"/>
      <c r="DC85" s="160"/>
      <c r="DD85" s="161"/>
      <c r="DE85" s="162"/>
      <c r="DF85" s="161"/>
      <c r="DG85" s="163"/>
      <c r="DH85" s="164"/>
      <c r="DI85" s="159"/>
      <c r="DJ85" s="159"/>
      <c r="DK85" s="159"/>
      <c r="DL85" s="160"/>
      <c r="DM85" s="161"/>
      <c r="DN85" s="162"/>
      <c r="DO85" s="161"/>
      <c r="DP85" s="163"/>
      <c r="DQ85" s="164"/>
      <c r="DR85" s="159"/>
      <c r="DS85" s="159"/>
      <c r="DT85" s="159"/>
      <c r="DU85" s="160"/>
      <c r="DV85" s="161"/>
      <c r="DW85" s="162"/>
      <c r="DX85" s="161"/>
      <c r="DY85" s="163"/>
      <c r="DZ85" s="164"/>
      <c r="EA85" s="159"/>
      <c r="EB85" s="159"/>
      <c r="EC85" s="159"/>
      <c r="ED85" s="160"/>
      <c r="EE85" s="161"/>
      <c r="EF85" s="162"/>
      <c r="EG85" s="161"/>
      <c r="EH85" s="163"/>
      <c r="EI85" s="164"/>
      <c r="EJ85" s="159"/>
      <c r="EK85" s="159"/>
      <c r="EL85" s="159"/>
      <c r="EM85" s="160"/>
      <c r="EN85" s="161"/>
      <c r="EO85" s="162"/>
      <c r="EP85" s="161"/>
      <c r="EQ85" s="163"/>
      <c r="ER85" s="164"/>
      <c r="ES85" s="159"/>
      <c r="ET85" s="159"/>
      <c r="EU85" s="159"/>
      <c r="EV85" s="160"/>
      <c r="EW85" s="161"/>
      <c r="EX85" s="162"/>
      <c r="EY85" s="161"/>
      <c r="EZ85" s="163"/>
      <c r="FA85" s="164"/>
      <c r="FB85" s="159"/>
      <c r="FC85" s="159"/>
      <c r="FD85" s="159"/>
      <c r="FE85" s="160"/>
      <c r="FF85" s="161"/>
      <c r="FG85" s="162"/>
      <c r="FH85" s="161"/>
      <c r="FI85" s="163"/>
      <c r="FJ85" s="164"/>
      <c r="FK85" s="159"/>
      <c r="FL85" s="159"/>
      <c r="FM85" s="159"/>
      <c r="FN85" s="160"/>
      <c r="FO85" s="161"/>
      <c r="FP85" s="162"/>
      <c r="FQ85" s="161"/>
      <c r="FR85" s="163"/>
      <c r="FS85" s="164"/>
      <c r="FT85" s="159"/>
      <c r="FU85" s="159"/>
      <c r="FV85" s="159"/>
      <c r="FW85" s="160"/>
      <c r="FX85" s="161"/>
      <c r="FY85" s="162"/>
      <c r="FZ85" s="161"/>
      <c r="GA85" s="163"/>
      <c r="GB85" s="164"/>
      <c r="GC85" s="159"/>
      <c r="GD85" s="159"/>
      <c r="GE85" s="159"/>
      <c r="GF85" s="160"/>
      <c r="GG85" s="161"/>
      <c r="GH85" s="162"/>
      <c r="GI85" s="161"/>
      <c r="GJ85" s="163"/>
      <c r="GK85" s="164"/>
      <c r="GL85" s="159"/>
      <c r="GM85" s="159"/>
      <c r="GN85" s="159"/>
      <c r="GO85" s="160"/>
      <c r="GP85" s="161"/>
      <c r="GQ85" s="162"/>
      <c r="GR85" s="161"/>
      <c r="GS85" s="163"/>
      <c r="GT85" s="164"/>
      <c r="GU85" s="206"/>
      <c r="GV85" s="207"/>
      <c r="GW85" s="203"/>
      <c r="GX85" s="200"/>
      <c r="GY85" s="200"/>
      <c r="GZ85" s="217"/>
      <c r="HA85" s="93"/>
      <c r="HB85" s="116"/>
    </row>
    <row r="86" spans="1:210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85"/>
      <c r="M86" s="105"/>
      <c r="N86" s="87"/>
      <c r="O86" s="201"/>
      <c r="P86" s="106"/>
      <c r="Q86" s="150">
        <f t="shared" si="0"/>
        <v>0</v>
      </c>
      <c r="R86" s="166"/>
      <c r="S86" s="166"/>
      <c r="T86" s="166"/>
      <c r="U86" s="45">
        <f t="shared" si="2"/>
        <v>0</v>
      </c>
      <c r="V86" s="202"/>
      <c r="W86" s="204"/>
      <c r="X86" s="205"/>
      <c r="Y86" s="159"/>
      <c r="Z86" s="160"/>
      <c r="AA86" s="161"/>
      <c r="AB86" s="162"/>
      <c r="AC86" s="161"/>
      <c r="AD86" s="163"/>
      <c r="AE86" s="164"/>
      <c r="AF86" s="159"/>
      <c r="AG86" s="159"/>
      <c r="AH86" s="159"/>
      <c r="AI86" s="160"/>
      <c r="AJ86" s="161"/>
      <c r="AK86" s="162"/>
      <c r="AL86" s="161"/>
      <c r="AM86" s="163"/>
      <c r="AN86" s="164"/>
      <c r="AO86" s="159"/>
      <c r="AP86" s="159"/>
      <c r="AQ86" s="159"/>
      <c r="AR86" s="160"/>
      <c r="AS86" s="161"/>
      <c r="AT86" s="162"/>
      <c r="AU86" s="161"/>
      <c r="AV86" s="163"/>
      <c r="AW86" s="164"/>
      <c r="AX86" s="159"/>
      <c r="AY86" s="159"/>
      <c r="AZ86" s="159"/>
      <c r="BA86" s="160"/>
      <c r="BB86" s="161"/>
      <c r="BC86" s="162"/>
      <c r="BD86" s="161"/>
      <c r="BE86" s="163"/>
      <c r="BF86" s="164"/>
      <c r="BG86" s="159"/>
      <c r="BH86" s="159"/>
      <c r="BI86" s="159"/>
      <c r="BJ86" s="160"/>
      <c r="BK86" s="161"/>
      <c r="BL86" s="162"/>
      <c r="BM86" s="161"/>
      <c r="BN86" s="163"/>
      <c r="BO86" s="164"/>
      <c r="BP86" s="159"/>
      <c r="BQ86" s="159"/>
      <c r="BR86" s="159"/>
      <c r="BS86" s="160"/>
      <c r="BT86" s="161"/>
      <c r="BU86" s="162"/>
      <c r="BV86" s="161"/>
      <c r="BW86" s="163"/>
      <c r="BX86" s="164"/>
      <c r="BY86" s="159"/>
      <c r="BZ86" s="159"/>
      <c r="CA86" s="159"/>
      <c r="CB86" s="160"/>
      <c r="CC86" s="161"/>
      <c r="CD86" s="162"/>
      <c r="CE86" s="161"/>
      <c r="CF86" s="163"/>
      <c r="CG86" s="164"/>
      <c r="CH86" s="159"/>
      <c r="CI86" s="159"/>
      <c r="CJ86" s="159"/>
      <c r="CK86" s="160"/>
      <c r="CL86" s="161"/>
      <c r="CM86" s="162"/>
      <c r="CN86" s="161"/>
      <c r="CO86" s="163"/>
      <c r="CP86" s="164"/>
      <c r="CQ86" s="159"/>
      <c r="CR86" s="159"/>
      <c r="CS86" s="159"/>
      <c r="CT86" s="160"/>
      <c r="CU86" s="161"/>
      <c r="CV86" s="162"/>
      <c r="CW86" s="161"/>
      <c r="CX86" s="163"/>
      <c r="CY86" s="164"/>
      <c r="CZ86" s="159"/>
      <c r="DA86" s="159"/>
      <c r="DB86" s="159"/>
      <c r="DC86" s="160"/>
      <c r="DD86" s="161"/>
      <c r="DE86" s="162"/>
      <c r="DF86" s="161"/>
      <c r="DG86" s="163"/>
      <c r="DH86" s="164"/>
      <c r="DI86" s="159"/>
      <c r="DJ86" s="159"/>
      <c r="DK86" s="159"/>
      <c r="DL86" s="160"/>
      <c r="DM86" s="161"/>
      <c r="DN86" s="162"/>
      <c r="DO86" s="161"/>
      <c r="DP86" s="163"/>
      <c r="DQ86" s="164"/>
      <c r="DR86" s="159"/>
      <c r="DS86" s="159"/>
      <c r="DT86" s="159"/>
      <c r="DU86" s="160"/>
      <c r="DV86" s="161"/>
      <c r="DW86" s="162"/>
      <c r="DX86" s="161"/>
      <c r="DY86" s="163"/>
      <c r="DZ86" s="164"/>
      <c r="EA86" s="159"/>
      <c r="EB86" s="159"/>
      <c r="EC86" s="159"/>
      <c r="ED86" s="160"/>
      <c r="EE86" s="161"/>
      <c r="EF86" s="162"/>
      <c r="EG86" s="161"/>
      <c r="EH86" s="163"/>
      <c r="EI86" s="164"/>
      <c r="EJ86" s="159"/>
      <c r="EK86" s="159"/>
      <c r="EL86" s="159"/>
      <c r="EM86" s="160"/>
      <c r="EN86" s="161"/>
      <c r="EO86" s="162"/>
      <c r="EP86" s="161"/>
      <c r="EQ86" s="163"/>
      <c r="ER86" s="164"/>
      <c r="ES86" s="159"/>
      <c r="ET86" s="159"/>
      <c r="EU86" s="159"/>
      <c r="EV86" s="160"/>
      <c r="EW86" s="161"/>
      <c r="EX86" s="162"/>
      <c r="EY86" s="161"/>
      <c r="EZ86" s="163"/>
      <c r="FA86" s="164"/>
      <c r="FB86" s="159"/>
      <c r="FC86" s="159"/>
      <c r="FD86" s="159"/>
      <c r="FE86" s="160"/>
      <c r="FF86" s="161"/>
      <c r="FG86" s="162"/>
      <c r="FH86" s="161"/>
      <c r="FI86" s="163"/>
      <c r="FJ86" s="164"/>
      <c r="FK86" s="159"/>
      <c r="FL86" s="159"/>
      <c r="FM86" s="159"/>
      <c r="FN86" s="160"/>
      <c r="FO86" s="161"/>
      <c r="FP86" s="162"/>
      <c r="FQ86" s="161"/>
      <c r="FR86" s="163"/>
      <c r="FS86" s="164"/>
      <c r="FT86" s="159"/>
      <c r="FU86" s="159"/>
      <c r="FV86" s="159"/>
      <c r="FW86" s="160"/>
      <c r="FX86" s="161"/>
      <c r="FY86" s="162"/>
      <c r="FZ86" s="161"/>
      <c r="GA86" s="163"/>
      <c r="GB86" s="164"/>
      <c r="GC86" s="159"/>
      <c r="GD86" s="159"/>
      <c r="GE86" s="159"/>
      <c r="GF86" s="160"/>
      <c r="GG86" s="161"/>
      <c r="GH86" s="162"/>
      <c r="GI86" s="161"/>
      <c r="GJ86" s="163"/>
      <c r="GK86" s="164"/>
      <c r="GL86" s="159"/>
      <c r="GM86" s="159"/>
      <c r="GN86" s="159"/>
      <c r="GO86" s="160"/>
      <c r="GP86" s="161"/>
      <c r="GQ86" s="162"/>
      <c r="GR86" s="161"/>
      <c r="GS86" s="163"/>
      <c r="GT86" s="164"/>
      <c r="GU86" s="206"/>
      <c r="GV86" s="207"/>
      <c r="GW86" s="203"/>
      <c r="GX86" s="200"/>
      <c r="GY86" s="200"/>
      <c r="GZ86" s="217"/>
      <c r="HA86" s="93"/>
      <c r="HB86" s="116"/>
    </row>
    <row r="87" spans="1:210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85"/>
      <c r="M87" s="105"/>
      <c r="N87" s="87"/>
      <c r="O87" s="201"/>
      <c r="P87" s="106"/>
      <c r="Q87" s="150">
        <f t="shared" si="0"/>
        <v>0</v>
      </c>
      <c r="R87" s="166"/>
      <c r="S87" s="166"/>
      <c r="T87" s="166"/>
      <c r="U87" s="45">
        <f t="shared" si="2"/>
        <v>0</v>
      </c>
      <c r="V87" s="202"/>
      <c r="W87" s="204"/>
      <c r="X87" s="205"/>
      <c r="Y87" s="209"/>
      <c r="Z87" s="210"/>
      <c r="AA87" s="211"/>
      <c r="AB87" s="212"/>
      <c r="AC87" s="211"/>
      <c r="AD87" s="213"/>
      <c r="AE87" s="214"/>
      <c r="AF87" s="209"/>
      <c r="AG87" s="209"/>
      <c r="AH87" s="209"/>
      <c r="AI87" s="210"/>
      <c r="AJ87" s="211"/>
      <c r="AK87" s="212"/>
      <c r="AL87" s="211"/>
      <c r="AM87" s="213"/>
      <c r="AN87" s="214"/>
      <c r="AO87" s="209"/>
      <c r="AP87" s="209"/>
      <c r="AQ87" s="209"/>
      <c r="AR87" s="210"/>
      <c r="AS87" s="211"/>
      <c r="AT87" s="212"/>
      <c r="AU87" s="211"/>
      <c r="AV87" s="213"/>
      <c r="AW87" s="214"/>
      <c r="AX87" s="209"/>
      <c r="AY87" s="209"/>
      <c r="AZ87" s="209"/>
      <c r="BA87" s="210"/>
      <c r="BB87" s="211"/>
      <c r="BC87" s="212"/>
      <c r="BD87" s="211"/>
      <c r="BE87" s="213"/>
      <c r="BF87" s="214"/>
      <c r="BG87" s="209"/>
      <c r="BH87" s="209"/>
      <c r="BI87" s="209"/>
      <c r="BJ87" s="210"/>
      <c r="BK87" s="211"/>
      <c r="BL87" s="212"/>
      <c r="BM87" s="211"/>
      <c r="BN87" s="213"/>
      <c r="BO87" s="214"/>
      <c r="BP87" s="209"/>
      <c r="BQ87" s="209"/>
      <c r="BR87" s="209"/>
      <c r="BS87" s="210"/>
      <c r="BT87" s="211"/>
      <c r="BU87" s="212"/>
      <c r="BV87" s="211"/>
      <c r="BW87" s="213"/>
      <c r="BX87" s="214"/>
      <c r="BY87" s="209"/>
      <c r="BZ87" s="209"/>
      <c r="CA87" s="209"/>
      <c r="CB87" s="210"/>
      <c r="CC87" s="211"/>
      <c r="CD87" s="212"/>
      <c r="CE87" s="211"/>
      <c r="CF87" s="213"/>
      <c r="CG87" s="214"/>
      <c r="CH87" s="209"/>
      <c r="CI87" s="209"/>
      <c r="CJ87" s="209"/>
      <c r="CK87" s="210"/>
      <c r="CL87" s="211"/>
      <c r="CM87" s="212"/>
      <c r="CN87" s="211"/>
      <c r="CO87" s="213"/>
      <c r="CP87" s="214"/>
      <c r="CQ87" s="209"/>
      <c r="CR87" s="209"/>
      <c r="CS87" s="209"/>
      <c r="CT87" s="210"/>
      <c r="CU87" s="211"/>
      <c r="CV87" s="212"/>
      <c r="CW87" s="211"/>
      <c r="CX87" s="213"/>
      <c r="CY87" s="214"/>
      <c r="CZ87" s="209"/>
      <c r="DA87" s="209"/>
      <c r="DB87" s="209"/>
      <c r="DC87" s="210"/>
      <c r="DD87" s="211"/>
      <c r="DE87" s="212"/>
      <c r="DF87" s="211"/>
      <c r="DG87" s="213"/>
      <c r="DH87" s="214"/>
      <c r="DI87" s="209"/>
      <c r="DJ87" s="209"/>
      <c r="DK87" s="209"/>
      <c r="DL87" s="210"/>
      <c r="DM87" s="211"/>
      <c r="DN87" s="212"/>
      <c r="DO87" s="211"/>
      <c r="DP87" s="213"/>
      <c r="DQ87" s="214"/>
      <c r="DR87" s="209"/>
      <c r="DS87" s="209"/>
      <c r="DT87" s="209"/>
      <c r="DU87" s="210"/>
      <c r="DV87" s="211"/>
      <c r="DW87" s="212"/>
      <c r="DX87" s="211"/>
      <c r="DY87" s="213"/>
      <c r="DZ87" s="214"/>
      <c r="EA87" s="209"/>
      <c r="EB87" s="209"/>
      <c r="EC87" s="209"/>
      <c r="ED87" s="210"/>
      <c r="EE87" s="211"/>
      <c r="EF87" s="212"/>
      <c r="EG87" s="211"/>
      <c r="EH87" s="213"/>
      <c r="EI87" s="214"/>
      <c r="EJ87" s="209"/>
      <c r="EK87" s="209"/>
      <c r="EL87" s="209"/>
      <c r="EM87" s="210"/>
      <c r="EN87" s="211"/>
      <c r="EO87" s="212"/>
      <c r="EP87" s="211"/>
      <c r="EQ87" s="213"/>
      <c r="ER87" s="214"/>
      <c r="ES87" s="209"/>
      <c r="ET87" s="209"/>
      <c r="EU87" s="209"/>
      <c r="EV87" s="210"/>
      <c r="EW87" s="211"/>
      <c r="EX87" s="212"/>
      <c r="EY87" s="211"/>
      <c r="EZ87" s="213"/>
      <c r="FA87" s="214"/>
      <c r="FB87" s="209"/>
      <c r="FC87" s="209"/>
      <c r="FD87" s="209"/>
      <c r="FE87" s="210"/>
      <c r="FF87" s="211"/>
      <c r="FG87" s="212"/>
      <c r="FH87" s="211"/>
      <c r="FI87" s="213"/>
      <c r="FJ87" s="214"/>
      <c r="FK87" s="209"/>
      <c r="FL87" s="209"/>
      <c r="FM87" s="209"/>
      <c r="FN87" s="210"/>
      <c r="FO87" s="211"/>
      <c r="FP87" s="212"/>
      <c r="FQ87" s="211"/>
      <c r="FR87" s="213"/>
      <c r="FS87" s="214"/>
      <c r="FT87" s="209"/>
      <c r="FU87" s="209"/>
      <c r="FV87" s="209"/>
      <c r="FW87" s="210"/>
      <c r="FX87" s="211"/>
      <c r="FY87" s="212"/>
      <c r="FZ87" s="211"/>
      <c r="GA87" s="213"/>
      <c r="GB87" s="214"/>
      <c r="GC87" s="209"/>
      <c r="GD87" s="209"/>
      <c r="GE87" s="209"/>
      <c r="GF87" s="210"/>
      <c r="GG87" s="211"/>
      <c r="GH87" s="212"/>
      <c r="GI87" s="211"/>
      <c r="GJ87" s="213"/>
      <c r="GK87" s="214"/>
      <c r="GL87" s="209"/>
      <c r="GM87" s="209"/>
      <c r="GN87" s="209"/>
      <c r="GO87" s="210"/>
      <c r="GP87" s="211"/>
      <c r="GQ87" s="212"/>
      <c r="GR87" s="211"/>
      <c r="GS87" s="213"/>
      <c r="GT87" s="214"/>
      <c r="GU87" s="206"/>
      <c r="GV87" s="207"/>
      <c r="GW87" s="203"/>
      <c r="GX87" s="200"/>
      <c r="GY87" s="200"/>
      <c r="GZ87" s="217"/>
      <c r="HA87" s="93"/>
      <c r="HB87" s="116"/>
    </row>
    <row r="88" spans="1:210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85"/>
      <c r="M88" s="105"/>
      <c r="N88" s="87"/>
      <c r="O88" s="215"/>
      <c r="P88" s="106"/>
      <c r="Q88" s="150">
        <f t="shared" si="0"/>
        <v>0</v>
      </c>
      <c r="R88" s="166"/>
      <c r="S88" s="166"/>
      <c r="T88" s="166"/>
      <c r="U88" s="45">
        <f t="shared" si="2"/>
        <v>0</v>
      </c>
      <c r="V88" s="202"/>
      <c r="W88" s="204"/>
      <c r="X88" s="216"/>
      <c r="Y88" s="209"/>
      <c r="Z88" s="210"/>
      <c r="AA88" s="211"/>
      <c r="AB88" s="212"/>
      <c r="AC88" s="211"/>
      <c r="AD88" s="213"/>
      <c r="AE88" s="214"/>
      <c r="AF88" s="209"/>
      <c r="AG88" s="209"/>
      <c r="AH88" s="209"/>
      <c r="AI88" s="210"/>
      <c r="AJ88" s="211"/>
      <c r="AK88" s="212"/>
      <c r="AL88" s="211"/>
      <c r="AM88" s="213"/>
      <c r="AN88" s="214"/>
      <c r="AO88" s="209"/>
      <c r="AP88" s="209"/>
      <c r="AQ88" s="209"/>
      <c r="AR88" s="210"/>
      <c r="AS88" s="211"/>
      <c r="AT88" s="212"/>
      <c r="AU88" s="211"/>
      <c r="AV88" s="213"/>
      <c r="AW88" s="214"/>
      <c r="AX88" s="209"/>
      <c r="AY88" s="209"/>
      <c r="AZ88" s="209"/>
      <c r="BA88" s="210"/>
      <c r="BB88" s="211"/>
      <c r="BC88" s="212"/>
      <c r="BD88" s="211"/>
      <c r="BE88" s="213"/>
      <c r="BF88" s="214"/>
      <c r="BG88" s="209"/>
      <c r="BH88" s="209"/>
      <c r="BI88" s="209"/>
      <c r="BJ88" s="210"/>
      <c r="BK88" s="211"/>
      <c r="BL88" s="212"/>
      <c r="BM88" s="211"/>
      <c r="BN88" s="213"/>
      <c r="BO88" s="214"/>
      <c r="BP88" s="209"/>
      <c r="BQ88" s="209"/>
      <c r="BR88" s="209"/>
      <c r="BS88" s="210"/>
      <c r="BT88" s="211"/>
      <c r="BU88" s="212"/>
      <c r="BV88" s="211"/>
      <c r="BW88" s="213"/>
      <c r="BX88" s="214"/>
      <c r="BY88" s="209"/>
      <c r="BZ88" s="209"/>
      <c r="CA88" s="209"/>
      <c r="CB88" s="210"/>
      <c r="CC88" s="211"/>
      <c r="CD88" s="212"/>
      <c r="CE88" s="211"/>
      <c r="CF88" s="213"/>
      <c r="CG88" s="214"/>
      <c r="CH88" s="209"/>
      <c r="CI88" s="209"/>
      <c r="CJ88" s="209"/>
      <c r="CK88" s="210"/>
      <c r="CL88" s="211"/>
      <c r="CM88" s="212"/>
      <c r="CN88" s="211"/>
      <c r="CO88" s="213"/>
      <c r="CP88" s="214"/>
      <c r="CQ88" s="209"/>
      <c r="CR88" s="209"/>
      <c r="CS88" s="209"/>
      <c r="CT88" s="210"/>
      <c r="CU88" s="211"/>
      <c r="CV88" s="212"/>
      <c r="CW88" s="211"/>
      <c r="CX88" s="213"/>
      <c r="CY88" s="214"/>
      <c r="CZ88" s="209"/>
      <c r="DA88" s="209"/>
      <c r="DB88" s="209"/>
      <c r="DC88" s="210"/>
      <c r="DD88" s="211"/>
      <c r="DE88" s="212"/>
      <c r="DF88" s="211"/>
      <c r="DG88" s="213"/>
      <c r="DH88" s="214"/>
      <c r="DI88" s="209"/>
      <c r="DJ88" s="209"/>
      <c r="DK88" s="209"/>
      <c r="DL88" s="210"/>
      <c r="DM88" s="211"/>
      <c r="DN88" s="212"/>
      <c r="DO88" s="211"/>
      <c r="DP88" s="213"/>
      <c r="DQ88" s="214"/>
      <c r="DR88" s="209"/>
      <c r="DS88" s="209"/>
      <c r="DT88" s="209"/>
      <c r="DU88" s="210"/>
      <c r="DV88" s="211"/>
      <c r="DW88" s="212"/>
      <c r="DX88" s="211"/>
      <c r="DY88" s="213"/>
      <c r="DZ88" s="214"/>
      <c r="EA88" s="209"/>
      <c r="EB88" s="209"/>
      <c r="EC88" s="209"/>
      <c r="ED88" s="210"/>
      <c r="EE88" s="211"/>
      <c r="EF88" s="212"/>
      <c r="EG88" s="211"/>
      <c r="EH88" s="213"/>
      <c r="EI88" s="214"/>
      <c r="EJ88" s="209"/>
      <c r="EK88" s="209"/>
      <c r="EL88" s="209"/>
      <c r="EM88" s="210"/>
      <c r="EN88" s="211"/>
      <c r="EO88" s="212"/>
      <c r="EP88" s="211"/>
      <c r="EQ88" s="213"/>
      <c r="ER88" s="214"/>
      <c r="ES88" s="209"/>
      <c r="ET88" s="209"/>
      <c r="EU88" s="209"/>
      <c r="EV88" s="210"/>
      <c r="EW88" s="211"/>
      <c r="EX88" s="212"/>
      <c r="EY88" s="211"/>
      <c r="EZ88" s="213"/>
      <c r="FA88" s="214"/>
      <c r="FB88" s="209"/>
      <c r="FC88" s="209"/>
      <c r="FD88" s="209"/>
      <c r="FE88" s="210"/>
      <c r="FF88" s="211"/>
      <c r="FG88" s="212"/>
      <c r="FH88" s="211"/>
      <c r="FI88" s="213"/>
      <c r="FJ88" s="214"/>
      <c r="FK88" s="209"/>
      <c r="FL88" s="209"/>
      <c r="FM88" s="209"/>
      <c r="FN88" s="210"/>
      <c r="FO88" s="211"/>
      <c r="FP88" s="212"/>
      <c r="FQ88" s="211"/>
      <c r="FR88" s="213"/>
      <c r="FS88" s="214"/>
      <c r="FT88" s="209"/>
      <c r="FU88" s="209"/>
      <c r="FV88" s="209"/>
      <c r="FW88" s="210"/>
      <c r="FX88" s="211"/>
      <c r="FY88" s="212"/>
      <c r="FZ88" s="211"/>
      <c r="GA88" s="213"/>
      <c r="GB88" s="214"/>
      <c r="GC88" s="209"/>
      <c r="GD88" s="209"/>
      <c r="GE88" s="209"/>
      <c r="GF88" s="210"/>
      <c r="GG88" s="211"/>
      <c r="GH88" s="212"/>
      <c r="GI88" s="211"/>
      <c r="GJ88" s="213"/>
      <c r="GK88" s="214"/>
      <c r="GL88" s="209"/>
      <c r="GM88" s="209"/>
      <c r="GN88" s="209"/>
      <c r="GO88" s="210"/>
      <c r="GP88" s="211"/>
      <c r="GQ88" s="212"/>
      <c r="GR88" s="211"/>
      <c r="GS88" s="213"/>
      <c r="GT88" s="214"/>
      <c r="GU88" s="206"/>
      <c r="GV88" s="207"/>
      <c r="GW88" s="203"/>
      <c r="GX88" s="101"/>
      <c r="GY88" s="101"/>
      <c r="GZ88" s="217"/>
      <c r="HA88" s="93"/>
      <c r="HB88" s="116"/>
    </row>
    <row r="89" spans="1:210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85"/>
      <c r="M89" s="105"/>
      <c r="N89" s="87"/>
      <c r="O89" s="88"/>
      <c r="P89" s="106"/>
      <c r="Q89" s="150">
        <f t="shared" si="0"/>
        <v>0</v>
      </c>
      <c r="R89" s="166"/>
      <c r="S89" s="166"/>
      <c r="T89" s="166"/>
      <c r="U89" s="45">
        <f t="shared" si="2"/>
        <v>0</v>
      </c>
      <c r="V89" s="196"/>
      <c r="W89" s="92"/>
      <c r="X89" s="93"/>
      <c r="Y89" s="104"/>
      <c r="Z89" s="217"/>
      <c r="AA89" s="218"/>
      <c r="AB89" s="219"/>
      <c r="AC89" s="218"/>
      <c r="AD89" s="220"/>
      <c r="AE89" s="221"/>
      <c r="AF89" s="104"/>
      <c r="AG89" s="104"/>
      <c r="AH89" s="104"/>
      <c r="AI89" s="217"/>
      <c r="AJ89" s="218"/>
      <c r="AK89" s="219"/>
      <c r="AL89" s="218"/>
      <c r="AM89" s="220"/>
      <c r="AN89" s="221"/>
      <c r="AO89" s="104"/>
      <c r="AP89" s="104"/>
      <c r="AQ89" s="104"/>
      <c r="AR89" s="217"/>
      <c r="AS89" s="218"/>
      <c r="AT89" s="219"/>
      <c r="AU89" s="218"/>
      <c r="AV89" s="220"/>
      <c r="AW89" s="221"/>
      <c r="AX89" s="104"/>
      <c r="AY89" s="104"/>
      <c r="AZ89" s="104"/>
      <c r="BA89" s="217"/>
      <c r="BB89" s="218"/>
      <c r="BC89" s="219"/>
      <c r="BD89" s="218"/>
      <c r="BE89" s="220"/>
      <c r="BF89" s="221"/>
      <c r="BG89" s="104"/>
      <c r="BH89" s="104"/>
      <c r="BI89" s="104"/>
      <c r="BJ89" s="217"/>
      <c r="BK89" s="218"/>
      <c r="BL89" s="219"/>
      <c r="BM89" s="218"/>
      <c r="BN89" s="220"/>
      <c r="BO89" s="221"/>
      <c r="BP89" s="104"/>
      <c r="BQ89" s="104"/>
      <c r="BR89" s="104"/>
      <c r="BS89" s="217"/>
      <c r="BT89" s="218"/>
      <c r="BU89" s="219"/>
      <c r="BV89" s="218"/>
      <c r="BW89" s="220"/>
      <c r="BX89" s="221"/>
      <c r="BY89" s="104"/>
      <c r="BZ89" s="104"/>
      <c r="CA89" s="104"/>
      <c r="CB89" s="217"/>
      <c r="CC89" s="218"/>
      <c r="CD89" s="219"/>
      <c r="CE89" s="218"/>
      <c r="CF89" s="220"/>
      <c r="CG89" s="221"/>
      <c r="CH89" s="104"/>
      <c r="CI89" s="104"/>
      <c r="CJ89" s="104"/>
      <c r="CK89" s="217"/>
      <c r="CL89" s="218"/>
      <c r="CM89" s="219"/>
      <c r="CN89" s="218"/>
      <c r="CO89" s="220"/>
      <c r="CP89" s="221"/>
      <c r="CQ89" s="104"/>
      <c r="CR89" s="104"/>
      <c r="CS89" s="104"/>
      <c r="CT89" s="217"/>
      <c r="CU89" s="218"/>
      <c r="CV89" s="219"/>
      <c r="CW89" s="218"/>
      <c r="CX89" s="220"/>
      <c r="CY89" s="221"/>
      <c r="CZ89" s="104"/>
      <c r="DA89" s="104"/>
      <c r="DB89" s="104"/>
      <c r="DC89" s="217"/>
      <c r="DD89" s="218"/>
      <c r="DE89" s="219"/>
      <c r="DF89" s="218"/>
      <c r="DG89" s="220"/>
      <c r="DH89" s="221"/>
      <c r="DI89" s="104"/>
      <c r="DJ89" s="104"/>
      <c r="DK89" s="104"/>
      <c r="DL89" s="217"/>
      <c r="DM89" s="218"/>
      <c r="DN89" s="219"/>
      <c r="DO89" s="218"/>
      <c r="DP89" s="220"/>
      <c r="DQ89" s="221"/>
      <c r="DR89" s="104"/>
      <c r="DS89" s="104"/>
      <c r="DT89" s="104"/>
      <c r="DU89" s="217"/>
      <c r="DV89" s="218"/>
      <c r="DW89" s="219"/>
      <c r="DX89" s="218"/>
      <c r="DY89" s="220"/>
      <c r="DZ89" s="221"/>
      <c r="EA89" s="104"/>
      <c r="EB89" s="104"/>
      <c r="EC89" s="104"/>
      <c r="ED89" s="217"/>
      <c r="EE89" s="218"/>
      <c r="EF89" s="219"/>
      <c r="EG89" s="218"/>
      <c r="EH89" s="220"/>
      <c r="EI89" s="221"/>
      <c r="EJ89" s="104"/>
      <c r="EK89" s="104"/>
      <c r="EL89" s="104"/>
      <c r="EM89" s="217"/>
      <c r="EN89" s="218"/>
      <c r="EO89" s="219"/>
      <c r="EP89" s="218"/>
      <c r="EQ89" s="220"/>
      <c r="ER89" s="221"/>
      <c r="ES89" s="104"/>
      <c r="ET89" s="104"/>
      <c r="EU89" s="104"/>
      <c r="EV89" s="217"/>
      <c r="EW89" s="218"/>
      <c r="EX89" s="219"/>
      <c r="EY89" s="218"/>
      <c r="EZ89" s="220"/>
      <c r="FA89" s="221"/>
      <c r="FB89" s="104"/>
      <c r="FC89" s="104"/>
      <c r="FD89" s="104"/>
      <c r="FE89" s="217"/>
      <c r="FF89" s="218"/>
      <c r="FG89" s="219"/>
      <c r="FH89" s="218"/>
      <c r="FI89" s="220"/>
      <c r="FJ89" s="221"/>
      <c r="FK89" s="104"/>
      <c r="FL89" s="104"/>
      <c r="FM89" s="104"/>
      <c r="FN89" s="217"/>
      <c r="FO89" s="218"/>
      <c r="FP89" s="219"/>
      <c r="FQ89" s="218"/>
      <c r="FR89" s="220"/>
      <c r="FS89" s="221"/>
      <c r="FT89" s="104"/>
      <c r="FU89" s="104"/>
      <c r="FV89" s="104"/>
      <c r="FW89" s="217"/>
      <c r="FX89" s="218"/>
      <c r="FY89" s="219"/>
      <c r="FZ89" s="218"/>
      <c r="GA89" s="220"/>
      <c r="GB89" s="221"/>
      <c r="GC89" s="104"/>
      <c r="GD89" s="104"/>
      <c r="GE89" s="104"/>
      <c r="GF89" s="217"/>
      <c r="GG89" s="218"/>
      <c r="GH89" s="219"/>
      <c r="GI89" s="218"/>
      <c r="GJ89" s="220"/>
      <c r="GK89" s="221"/>
      <c r="GL89" s="104"/>
      <c r="GM89" s="104"/>
      <c r="GN89" s="104"/>
      <c r="GO89" s="217"/>
      <c r="GP89" s="218"/>
      <c r="GQ89" s="219"/>
      <c r="GR89" s="218"/>
      <c r="GS89" s="220"/>
      <c r="GT89" s="221"/>
      <c r="GU89" s="101"/>
      <c r="GV89" s="99"/>
      <c r="GW89" s="222"/>
      <c r="GX89" s="101"/>
      <c r="GY89" s="101"/>
      <c r="GZ89" s="217"/>
      <c r="HA89" s="93"/>
      <c r="HB89" s="116"/>
    </row>
    <row r="90" spans="1:210" x14ac:dyDescent="0.25">
      <c r="A90"/>
      <c r="B90" s="116"/>
      <c r="C90" s="116"/>
      <c r="D90" s="41"/>
      <c r="E90" s="42"/>
      <c r="F90" s="43"/>
      <c r="G90" s="44"/>
      <c r="H90" s="45"/>
      <c r="I90" s="46"/>
      <c r="J90" s="104"/>
      <c r="K90" s="85"/>
      <c r="L90" s="85"/>
      <c r="M90" s="105"/>
      <c r="N90" s="87"/>
      <c r="O90" s="88"/>
      <c r="P90" s="106"/>
      <c r="Q90" s="150">
        <f t="shared" si="0"/>
        <v>0</v>
      </c>
      <c r="R90" s="166"/>
      <c r="S90" s="166"/>
      <c r="T90" s="166"/>
      <c r="U90" s="45">
        <f t="shared" si="2"/>
        <v>0</v>
      </c>
      <c r="V90" s="196"/>
      <c r="W90" s="92"/>
      <c r="X90" s="93"/>
      <c r="Y90" s="104"/>
      <c r="Z90" s="217"/>
      <c r="AA90" s="218"/>
      <c r="AB90" s="219"/>
      <c r="AC90" s="218"/>
      <c r="AD90" s="220"/>
      <c r="AE90" s="221"/>
      <c r="AF90" s="104"/>
      <c r="AG90" s="104"/>
      <c r="AH90" s="104"/>
      <c r="AI90" s="217"/>
      <c r="AJ90" s="218"/>
      <c r="AK90" s="219"/>
      <c r="AL90" s="218"/>
      <c r="AM90" s="220"/>
      <c r="AN90" s="221"/>
      <c r="AO90" s="104"/>
      <c r="AP90" s="104"/>
      <c r="AQ90" s="104"/>
      <c r="AR90" s="217"/>
      <c r="AS90" s="218"/>
      <c r="AT90" s="219"/>
      <c r="AU90" s="218"/>
      <c r="AV90" s="220"/>
      <c r="AW90" s="221"/>
      <c r="AX90" s="104"/>
      <c r="AY90" s="104"/>
      <c r="AZ90" s="104"/>
      <c r="BA90" s="217"/>
      <c r="BB90" s="218"/>
      <c r="BC90" s="219"/>
      <c r="BD90" s="218"/>
      <c r="BE90" s="220"/>
      <c r="BF90" s="221"/>
      <c r="BG90" s="104"/>
      <c r="BH90" s="104"/>
      <c r="BI90" s="104"/>
      <c r="BJ90" s="217"/>
      <c r="BK90" s="218"/>
      <c r="BL90" s="219"/>
      <c r="BM90" s="218"/>
      <c r="BN90" s="220"/>
      <c r="BO90" s="221"/>
      <c r="BP90" s="104"/>
      <c r="BQ90" s="104"/>
      <c r="BR90" s="104"/>
      <c r="BS90" s="217"/>
      <c r="BT90" s="218"/>
      <c r="BU90" s="219"/>
      <c r="BV90" s="218"/>
      <c r="BW90" s="220"/>
      <c r="BX90" s="221"/>
      <c r="BY90" s="104"/>
      <c r="BZ90" s="104"/>
      <c r="CA90" s="104"/>
      <c r="CB90" s="217"/>
      <c r="CC90" s="218"/>
      <c r="CD90" s="219"/>
      <c r="CE90" s="218"/>
      <c r="CF90" s="220"/>
      <c r="CG90" s="221"/>
      <c r="CH90" s="104"/>
      <c r="CI90" s="104"/>
      <c r="CJ90" s="104"/>
      <c r="CK90" s="217"/>
      <c r="CL90" s="218"/>
      <c r="CM90" s="219"/>
      <c r="CN90" s="218"/>
      <c r="CO90" s="220"/>
      <c r="CP90" s="221"/>
      <c r="CQ90" s="104"/>
      <c r="CR90" s="104"/>
      <c r="CS90" s="104"/>
      <c r="CT90" s="217"/>
      <c r="CU90" s="218"/>
      <c r="CV90" s="219"/>
      <c r="CW90" s="218"/>
      <c r="CX90" s="220"/>
      <c r="CY90" s="221"/>
      <c r="CZ90" s="104"/>
      <c r="DA90" s="104"/>
      <c r="DB90" s="104"/>
      <c r="DC90" s="217"/>
      <c r="DD90" s="218"/>
      <c r="DE90" s="219"/>
      <c r="DF90" s="218"/>
      <c r="DG90" s="220"/>
      <c r="DH90" s="221"/>
      <c r="DI90" s="104"/>
      <c r="DJ90" s="104"/>
      <c r="DK90" s="104"/>
      <c r="DL90" s="217"/>
      <c r="DM90" s="218"/>
      <c r="DN90" s="219"/>
      <c r="DO90" s="218"/>
      <c r="DP90" s="220"/>
      <c r="DQ90" s="221"/>
      <c r="DR90" s="104"/>
      <c r="DS90" s="104"/>
      <c r="DT90" s="104"/>
      <c r="DU90" s="217"/>
      <c r="DV90" s="218"/>
      <c r="DW90" s="219"/>
      <c r="DX90" s="218"/>
      <c r="DY90" s="220"/>
      <c r="DZ90" s="221"/>
      <c r="EA90" s="104"/>
      <c r="EB90" s="104"/>
      <c r="EC90" s="104"/>
      <c r="ED90" s="217"/>
      <c r="EE90" s="218"/>
      <c r="EF90" s="219"/>
      <c r="EG90" s="218"/>
      <c r="EH90" s="220"/>
      <c r="EI90" s="221"/>
      <c r="EJ90" s="104"/>
      <c r="EK90" s="104"/>
      <c r="EL90" s="104"/>
      <c r="EM90" s="217"/>
      <c r="EN90" s="218"/>
      <c r="EO90" s="219"/>
      <c r="EP90" s="218"/>
      <c r="EQ90" s="220"/>
      <c r="ER90" s="221"/>
      <c r="ES90" s="104"/>
      <c r="ET90" s="104"/>
      <c r="EU90" s="104"/>
      <c r="EV90" s="217"/>
      <c r="EW90" s="218"/>
      <c r="EX90" s="219"/>
      <c r="EY90" s="218"/>
      <c r="EZ90" s="220"/>
      <c r="FA90" s="221"/>
      <c r="FB90" s="104"/>
      <c r="FC90" s="104"/>
      <c r="FD90" s="104"/>
      <c r="FE90" s="217"/>
      <c r="FF90" s="218"/>
      <c r="FG90" s="219"/>
      <c r="FH90" s="218"/>
      <c r="FI90" s="220"/>
      <c r="FJ90" s="221"/>
      <c r="FK90" s="104"/>
      <c r="FL90" s="104"/>
      <c r="FM90" s="104"/>
      <c r="FN90" s="217"/>
      <c r="FO90" s="218"/>
      <c r="FP90" s="219"/>
      <c r="FQ90" s="218"/>
      <c r="FR90" s="220"/>
      <c r="FS90" s="221"/>
      <c r="FT90" s="104"/>
      <c r="FU90" s="104"/>
      <c r="FV90" s="104"/>
      <c r="FW90" s="217"/>
      <c r="FX90" s="218"/>
      <c r="FY90" s="219"/>
      <c r="FZ90" s="218"/>
      <c r="GA90" s="220"/>
      <c r="GB90" s="221"/>
      <c r="GC90" s="104"/>
      <c r="GD90" s="104"/>
      <c r="GE90" s="104"/>
      <c r="GF90" s="217"/>
      <c r="GG90" s="218"/>
      <c r="GH90" s="219"/>
      <c r="GI90" s="218"/>
      <c r="GJ90" s="220"/>
      <c r="GK90" s="221"/>
      <c r="GL90" s="104"/>
      <c r="GM90" s="104"/>
      <c r="GN90" s="104"/>
      <c r="GO90" s="217"/>
      <c r="GP90" s="218"/>
      <c r="GQ90" s="219"/>
      <c r="GR90" s="218"/>
      <c r="GS90" s="220"/>
      <c r="GT90" s="221"/>
      <c r="GU90" s="101"/>
      <c r="GV90" s="99"/>
      <c r="GW90" s="222"/>
      <c r="GX90" s="101"/>
      <c r="GY90" s="101"/>
      <c r="GZ90" s="217"/>
      <c r="HA90" s="93"/>
      <c r="HB90" s="116"/>
    </row>
    <row r="91" spans="1:210" x14ac:dyDescent="0.25">
      <c r="A91"/>
      <c r="B91" s="116"/>
      <c r="C91" s="116"/>
      <c r="D91" s="41"/>
      <c r="E91" s="42"/>
      <c r="F91" s="43"/>
      <c r="G91" s="44"/>
      <c r="H91" s="45"/>
      <c r="I91" s="46"/>
      <c r="J91" s="104"/>
      <c r="K91" s="85"/>
      <c r="L91" s="85"/>
      <c r="M91" s="105"/>
      <c r="N91" s="87"/>
      <c r="O91" s="88"/>
      <c r="P91" s="106"/>
      <c r="Q91" s="150">
        <f t="shared" si="0"/>
        <v>0</v>
      </c>
      <c r="R91" s="166"/>
      <c r="S91" s="166"/>
      <c r="T91" s="166"/>
      <c r="U91" s="45">
        <f t="shared" si="2"/>
        <v>0</v>
      </c>
      <c r="V91" s="196"/>
      <c r="W91" s="92"/>
      <c r="X91" s="93"/>
      <c r="Y91" s="104"/>
      <c r="Z91" s="217"/>
      <c r="AA91" s="218"/>
      <c r="AB91" s="219"/>
      <c r="AC91" s="218"/>
      <c r="AD91" s="220"/>
      <c r="AE91" s="221"/>
      <c r="AF91" s="104"/>
      <c r="AG91" s="104"/>
      <c r="AH91" s="104"/>
      <c r="AI91" s="217"/>
      <c r="AJ91" s="218"/>
      <c r="AK91" s="219"/>
      <c r="AL91" s="218"/>
      <c r="AM91" s="220"/>
      <c r="AN91" s="221"/>
      <c r="AO91" s="104"/>
      <c r="AP91" s="104"/>
      <c r="AQ91" s="104"/>
      <c r="AR91" s="217"/>
      <c r="AS91" s="218"/>
      <c r="AT91" s="219"/>
      <c r="AU91" s="218"/>
      <c r="AV91" s="220"/>
      <c r="AW91" s="221"/>
      <c r="AX91" s="104"/>
      <c r="AY91" s="104"/>
      <c r="AZ91" s="104"/>
      <c r="BA91" s="217"/>
      <c r="BB91" s="218"/>
      <c r="BC91" s="219"/>
      <c r="BD91" s="218"/>
      <c r="BE91" s="220"/>
      <c r="BF91" s="221"/>
      <c r="BG91" s="104"/>
      <c r="BH91" s="104"/>
      <c r="BI91" s="104"/>
      <c r="BJ91" s="217"/>
      <c r="BK91" s="218"/>
      <c r="BL91" s="219"/>
      <c r="BM91" s="218"/>
      <c r="BN91" s="220"/>
      <c r="BO91" s="221"/>
      <c r="BP91" s="104"/>
      <c r="BQ91" s="104"/>
      <c r="BR91" s="104"/>
      <c r="BS91" s="217"/>
      <c r="BT91" s="218"/>
      <c r="BU91" s="219"/>
      <c r="BV91" s="218"/>
      <c r="BW91" s="220"/>
      <c r="BX91" s="221"/>
      <c r="BY91" s="104"/>
      <c r="BZ91" s="104"/>
      <c r="CA91" s="104"/>
      <c r="CB91" s="217"/>
      <c r="CC91" s="218"/>
      <c r="CD91" s="219"/>
      <c r="CE91" s="218"/>
      <c r="CF91" s="220"/>
      <c r="CG91" s="221"/>
      <c r="CH91" s="104"/>
      <c r="CI91" s="104"/>
      <c r="CJ91" s="104"/>
      <c r="CK91" s="217"/>
      <c r="CL91" s="218"/>
      <c r="CM91" s="219"/>
      <c r="CN91" s="218"/>
      <c r="CO91" s="220"/>
      <c r="CP91" s="221"/>
      <c r="CQ91" s="104"/>
      <c r="CR91" s="104"/>
      <c r="CS91" s="104"/>
      <c r="CT91" s="217"/>
      <c r="CU91" s="218"/>
      <c r="CV91" s="219"/>
      <c r="CW91" s="218"/>
      <c r="CX91" s="220"/>
      <c r="CY91" s="221"/>
      <c r="CZ91" s="104"/>
      <c r="DA91" s="104"/>
      <c r="DB91" s="104"/>
      <c r="DC91" s="217"/>
      <c r="DD91" s="218"/>
      <c r="DE91" s="219"/>
      <c r="DF91" s="218"/>
      <c r="DG91" s="220"/>
      <c r="DH91" s="221"/>
      <c r="DI91" s="104"/>
      <c r="DJ91" s="104"/>
      <c r="DK91" s="104"/>
      <c r="DL91" s="217"/>
      <c r="DM91" s="218"/>
      <c r="DN91" s="219"/>
      <c r="DO91" s="218"/>
      <c r="DP91" s="220"/>
      <c r="DQ91" s="221"/>
      <c r="DR91" s="104"/>
      <c r="DS91" s="104"/>
      <c r="DT91" s="104"/>
      <c r="DU91" s="217"/>
      <c r="DV91" s="218"/>
      <c r="DW91" s="219"/>
      <c r="DX91" s="218"/>
      <c r="DY91" s="220"/>
      <c r="DZ91" s="221"/>
      <c r="EA91" s="104"/>
      <c r="EB91" s="104"/>
      <c r="EC91" s="104"/>
      <c r="ED91" s="217"/>
      <c r="EE91" s="218"/>
      <c r="EF91" s="219"/>
      <c r="EG91" s="218"/>
      <c r="EH91" s="220"/>
      <c r="EI91" s="221"/>
      <c r="EJ91" s="104"/>
      <c r="EK91" s="104"/>
      <c r="EL91" s="104"/>
      <c r="EM91" s="217"/>
      <c r="EN91" s="218"/>
      <c r="EO91" s="219"/>
      <c r="EP91" s="218"/>
      <c r="EQ91" s="220"/>
      <c r="ER91" s="221"/>
      <c r="ES91" s="104"/>
      <c r="ET91" s="104"/>
      <c r="EU91" s="104"/>
      <c r="EV91" s="217"/>
      <c r="EW91" s="218"/>
      <c r="EX91" s="219"/>
      <c r="EY91" s="218"/>
      <c r="EZ91" s="220"/>
      <c r="FA91" s="221"/>
      <c r="FB91" s="104"/>
      <c r="FC91" s="104"/>
      <c r="FD91" s="104"/>
      <c r="FE91" s="217"/>
      <c r="FF91" s="218"/>
      <c r="FG91" s="219"/>
      <c r="FH91" s="218"/>
      <c r="FI91" s="220"/>
      <c r="FJ91" s="221"/>
      <c r="FK91" s="104"/>
      <c r="FL91" s="104"/>
      <c r="FM91" s="104"/>
      <c r="FN91" s="217"/>
      <c r="FO91" s="218"/>
      <c r="FP91" s="219"/>
      <c r="FQ91" s="218"/>
      <c r="FR91" s="220"/>
      <c r="FS91" s="221"/>
      <c r="FT91" s="104"/>
      <c r="FU91" s="104"/>
      <c r="FV91" s="104"/>
      <c r="FW91" s="217"/>
      <c r="FX91" s="218"/>
      <c r="FY91" s="219"/>
      <c r="FZ91" s="218"/>
      <c r="GA91" s="220"/>
      <c r="GB91" s="221"/>
      <c r="GC91" s="104"/>
      <c r="GD91" s="104"/>
      <c r="GE91" s="104"/>
      <c r="GF91" s="217"/>
      <c r="GG91" s="218"/>
      <c r="GH91" s="219"/>
      <c r="GI91" s="218"/>
      <c r="GJ91" s="220"/>
      <c r="GK91" s="221"/>
      <c r="GL91" s="104"/>
      <c r="GM91" s="104"/>
      <c r="GN91" s="104"/>
      <c r="GO91" s="217"/>
      <c r="GP91" s="218"/>
      <c r="GQ91" s="219"/>
      <c r="GR91" s="218"/>
      <c r="GS91" s="220"/>
      <c r="GT91" s="221"/>
      <c r="GU91" s="223"/>
      <c r="GV91" s="99"/>
      <c r="GW91" s="222"/>
      <c r="GX91" s="101"/>
      <c r="GY91" s="101"/>
      <c r="GZ91" s="217"/>
      <c r="HA91" s="93"/>
      <c r="HB91" s="116"/>
    </row>
    <row r="92" spans="1:210" x14ac:dyDescent="0.25">
      <c r="A92"/>
      <c r="B92" s="116"/>
      <c r="C92" s="116"/>
      <c r="D92" s="41"/>
      <c r="E92" s="42"/>
      <c r="F92" s="43"/>
      <c r="G92" s="44"/>
      <c r="H92" s="45"/>
      <c r="I92" s="46"/>
      <c r="J92" s="104"/>
      <c r="K92" s="85"/>
      <c r="L92" s="85"/>
      <c r="M92" s="105"/>
      <c r="N92" s="87"/>
      <c r="O92" s="88"/>
      <c r="P92" s="106"/>
      <c r="Q92" s="150">
        <f t="shared" si="0"/>
        <v>0</v>
      </c>
      <c r="R92" s="166"/>
      <c r="S92" s="166"/>
      <c r="T92" s="166"/>
      <c r="U92" s="45">
        <f t="shared" si="2"/>
        <v>0</v>
      </c>
      <c r="V92" s="196"/>
      <c r="W92" s="92"/>
      <c r="X92" s="93"/>
      <c r="Y92" s="104"/>
      <c r="Z92" s="217"/>
      <c r="AA92" s="218"/>
      <c r="AB92" s="219"/>
      <c r="AC92" s="218"/>
      <c r="AD92" s="220"/>
      <c r="AE92" s="221"/>
      <c r="AF92" s="104"/>
      <c r="AG92" s="104"/>
      <c r="AH92" s="104"/>
      <c r="AI92" s="217"/>
      <c r="AJ92" s="218"/>
      <c r="AK92" s="219"/>
      <c r="AL92" s="218"/>
      <c r="AM92" s="220"/>
      <c r="AN92" s="221"/>
      <c r="AO92" s="104"/>
      <c r="AP92" s="104"/>
      <c r="AQ92" s="104"/>
      <c r="AR92" s="217"/>
      <c r="AS92" s="218"/>
      <c r="AT92" s="219"/>
      <c r="AU92" s="218"/>
      <c r="AV92" s="220"/>
      <c r="AW92" s="221"/>
      <c r="AX92" s="104"/>
      <c r="AY92" s="104"/>
      <c r="AZ92" s="104"/>
      <c r="BA92" s="217"/>
      <c r="BB92" s="218"/>
      <c r="BC92" s="219"/>
      <c r="BD92" s="218"/>
      <c r="BE92" s="220"/>
      <c r="BF92" s="221"/>
      <c r="BG92" s="104"/>
      <c r="BH92" s="104"/>
      <c r="BI92" s="104"/>
      <c r="BJ92" s="217"/>
      <c r="BK92" s="218"/>
      <c r="BL92" s="219"/>
      <c r="BM92" s="218"/>
      <c r="BN92" s="220"/>
      <c r="BO92" s="221"/>
      <c r="BP92" s="104"/>
      <c r="BQ92" s="104"/>
      <c r="BR92" s="104"/>
      <c r="BS92" s="217"/>
      <c r="BT92" s="218"/>
      <c r="BU92" s="219"/>
      <c r="BV92" s="218"/>
      <c r="BW92" s="220"/>
      <c r="BX92" s="221"/>
      <c r="BY92" s="104"/>
      <c r="BZ92" s="104"/>
      <c r="CA92" s="104"/>
      <c r="CB92" s="217"/>
      <c r="CC92" s="218"/>
      <c r="CD92" s="219"/>
      <c r="CE92" s="218"/>
      <c r="CF92" s="220"/>
      <c r="CG92" s="221"/>
      <c r="CH92" s="104"/>
      <c r="CI92" s="104"/>
      <c r="CJ92" s="104"/>
      <c r="CK92" s="217"/>
      <c r="CL92" s="218"/>
      <c r="CM92" s="219"/>
      <c r="CN92" s="218"/>
      <c r="CO92" s="220"/>
      <c r="CP92" s="221"/>
      <c r="CQ92" s="104"/>
      <c r="CR92" s="104"/>
      <c r="CS92" s="104"/>
      <c r="CT92" s="217"/>
      <c r="CU92" s="218"/>
      <c r="CV92" s="219"/>
      <c r="CW92" s="218"/>
      <c r="CX92" s="220"/>
      <c r="CY92" s="221"/>
      <c r="CZ92" s="104"/>
      <c r="DA92" s="104"/>
      <c r="DB92" s="104"/>
      <c r="DC92" s="217"/>
      <c r="DD92" s="218"/>
      <c r="DE92" s="219"/>
      <c r="DF92" s="218"/>
      <c r="DG92" s="220"/>
      <c r="DH92" s="221"/>
      <c r="DI92" s="104"/>
      <c r="DJ92" s="104"/>
      <c r="DK92" s="104"/>
      <c r="DL92" s="217"/>
      <c r="DM92" s="218"/>
      <c r="DN92" s="219"/>
      <c r="DO92" s="218"/>
      <c r="DP92" s="220"/>
      <c r="DQ92" s="221"/>
      <c r="DR92" s="104"/>
      <c r="DS92" s="104"/>
      <c r="DT92" s="104"/>
      <c r="DU92" s="217"/>
      <c r="DV92" s="218"/>
      <c r="DW92" s="219"/>
      <c r="DX92" s="218"/>
      <c r="DY92" s="220"/>
      <c r="DZ92" s="221"/>
      <c r="EA92" s="104"/>
      <c r="EB92" s="104"/>
      <c r="EC92" s="104"/>
      <c r="ED92" s="217"/>
      <c r="EE92" s="218"/>
      <c r="EF92" s="219"/>
      <c r="EG92" s="218"/>
      <c r="EH92" s="220"/>
      <c r="EI92" s="221"/>
      <c r="EJ92" s="104"/>
      <c r="EK92" s="104"/>
      <c r="EL92" s="104"/>
      <c r="EM92" s="217"/>
      <c r="EN92" s="218"/>
      <c r="EO92" s="219"/>
      <c r="EP92" s="218"/>
      <c r="EQ92" s="220"/>
      <c r="ER92" s="221"/>
      <c r="ES92" s="104"/>
      <c r="ET92" s="104"/>
      <c r="EU92" s="104"/>
      <c r="EV92" s="217"/>
      <c r="EW92" s="218"/>
      <c r="EX92" s="219"/>
      <c r="EY92" s="218"/>
      <c r="EZ92" s="220"/>
      <c r="FA92" s="221"/>
      <c r="FB92" s="104"/>
      <c r="FC92" s="104"/>
      <c r="FD92" s="104"/>
      <c r="FE92" s="217"/>
      <c r="FF92" s="218"/>
      <c r="FG92" s="219"/>
      <c r="FH92" s="218"/>
      <c r="FI92" s="220"/>
      <c r="FJ92" s="221"/>
      <c r="FK92" s="104"/>
      <c r="FL92" s="104"/>
      <c r="FM92" s="104"/>
      <c r="FN92" s="217"/>
      <c r="FO92" s="218"/>
      <c r="FP92" s="219"/>
      <c r="FQ92" s="218"/>
      <c r="FR92" s="220"/>
      <c r="FS92" s="221"/>
      <c r="FT92" s="104"/>
      <c r="FU92" s="104"/>
      <c r="FV92" s="104"/>
      <c r="FW92" s="217"/>
      <c r="FX92" s="218"/>
      <c r="FY92" s="219"/>
      <c r="FZ92" s="218"/>
      <c r="GA92" s="220"/>
      <c r="GB92" s="221"/>
      <c r="GC92" s="104"/>
      <c r="GD92" s="104"/>
      <c r="GE92" s="104"/>
      <c r="GF92" s="217"/>
      <c r="GG92" s="218"/>
      <c r="GH92" s="219"/>
      <c r="GI92" s="218"/>
      <c r="GJ92" s="220"/>
      <c r="GK92" s="221"/>
      <c r="GL92" s="104"/>
      <c r="GM92" s="104"/>
      <c r="GN92" s="104"/>
      <c r="GO92" s="217"/>
      <c r="GP92" s="218"/>
      <c r="GQ92" s="219"/>
      <c r="GR92" s="218"/>
      <c r="GS92" s="220"/>
      <c r="GT92" s="221"/>
      <c r="GU92" s="223"/>
      <c r="GV92" s="99"/>
      <c r="GW92" s="222"/>
      <c r="GX92" s="101"/>
      <c r="GY92" s="101"/>
      <c r="GZ92" s="217"/>
      <c r="HA92" s="93"/>
      <c r="HB92" s="116"/>
    </row>
    <row r="93" spans="1:210" x14ac:dyDescent="0.25">
      <c r="A93"/>
      <c r="B93" s="116"/>
      <c r="C93" s="116"/>
      <c r="D93" s="41"/>
      <c r="E93" s="42"/>
      <c r="F93" s="43"/>
      <c r="G93" s="44"/>
      <c r="H93" s="45"/>
      <c r="I93" s="46"/>
      <c r="J93" s="104"/>
      <c r="K93" s="85"/>
      <c r="L93" s="85"/>
      <c r="M93" s="105"/>
      <c r="N93" s="87"/>
      <c r="O93" s="88"/>
      <c r="P93" s="106"/>
      <c r="Q93" s="150">
        <f t="shared" si="0"/>
        <v>0</v>
      </c>
      <c r="R93" s="166"/>
      <c r="S93" s="166"/>
      <c r="T93" s="166"/>
      <c r="U93" s="45">
        <f t="shared" si="2"/>
        <v>0</v>
      </c>
      <c r="V93" s="196"/>
      <c r="W93" s="92"/>
      <c r="X93" s="93"/>
      <c r="Y93" s="104"/>
      <c r="Z93" s="217"/>
      <c r="AA93" s="218"/>
      <c r="AB93" s="219"/>
      <c r="AC93" s="218"/>
      <c r="AD93" s="220"/>
      <c r="AE93" s="221"/>
      <c r="AF93" s="104"/>
      <c r="AG93" s="104"/>
      <c r="AH93" s="104"/>
      <c r="AI93" s="217"/>
      <c r="AJ93" s="218"/>
      <c r="AK93" s="219"/>
      <c r="AL93" s="218"/>
      <c r="AM93" s="220"/>
      <c r="AN93" s="221"/>
      <c r="AO93" s="104"/>
      <c r="AP93" s="104"/>
      <c r="AQ93" s="104"/>
      <c r="AR93" s="217"/>
      <c r="AS93" s="218"/>
      <c r="AT93" s="219"/>
      <c r="AU93" s="218"/>
      <c r="AV93" s="220"/>
      <c r="AW93" s="221"/>
      <c r="AX93" s="104"/>
      <c r="AY93" s="104"/>
      <c r="AZ93" s="104"/>
      <c r="BA93" s="217"/>
      <c r="BB93" s="218"/>
      <c r="BC93" s="219"/>
      <c r="BD93" s="218"/>
      <c r="BE93" s="220"/>
      <c r="BF93" s="221"/>
      <c r="BG93" s="104"/>
      <c r="BH93" s="104"/>
      <c r="BI93" s="104"/>
      <c r="BJ93" s="217"/>
      <c r="BK93" s="218"/>
      <c r="BL93" s="219"/>
      <c r="BM93" s="218"/>
      <c r="BN93" s="220"/>
      <c r="BO93" s="221"/>
      <c r="BP93" s="104"/>
      <c r="BQ93" s="104"/>
      <c r="BR93" s="104"/>
      <c r="BS93" s="217"/>
      <c r="BT93" s="218"/>
      <c r="BU93" s="219"/>
      <c r="BV93" s="218"/>
      <c r="BW93" s="220"/>
      <c r="BX93" s="221"/>
      <c r="BY93" s="104"/>
      <c r="BZ93" s="104"/>
      <c r="CA93" s="104"/>
      <c r="CB93" s="217"/>
      <c r="CC93" s="218"/>
      <c r="CD93" s="219"/>
      <c r="CE93" s="218"/>
      <c r="CF93" s="220"/>
      <c r="CG93" s="221"/>
      <c r="CH93" s="104"/>
      <c r="CI93" s="104"/>
      <c r="CJ93" s="104"/>
      <c r="CK93" s="217"/>
      <c r="CL93" s="218"/>
      <c r="CM93" s="219"/>
      <c r="CN93" s="218"/>
      <c r="CO93" s="220"/>
      <c r="CP93" s="221"/>
      <c r="CQ93" s="104"/>
      <c r="CR93" s="104"/>
      <c r="CS93" s="104"/>
      <c r="CT93" s="217"/>
      <c r="CU93" s="218"/>
      <c r="CV93" s="219"/>
      <c r="CW93" s="218"/>
      <c r="CX93" s="220"/>
      <c r="CY93" s="221"/>
      <c r="CZ93" s="104"/>
      <c r="DA93" s="104"/>
      <c r="DB93" s="104"/>
      <c r="DC93" s="217"/>
      <c r="DD93" s="218"/>
      <c r="DE93" s="219"/>
      <c r="DF93" s="218"/>
      <c r="DG93" s="220"/>
      <c r="DH93" s="221"/>
      <c r="DI93" s="104"/>
      <c r="DJ93" s="104"/>
      <c r="DK93" s="104"/>
      <c r="DL93" s="217"/>
      <c r="DM93" s="218"/>
      <c r="DN93" s="219"/>
      <c r="DO93" s="218"/>
      <c r="DP93" s="220"/>
      <c r="DQ93" s="221"/>
      <c r="DR93" s="104"/>
      <c r="DS93" s="104"/>
      <c r="DT93" s="104"/>
      <c r="DU93" s="217"/>
      <c r="DV93" s="218"/>
      <c r="DW93" s="219"/>
      <c r="DX93" s="218"/>
      <c r="DY93" s="220"/>
      <c r="DZ93" s="221"/>
      <c r="EA93" s="104"/>
      <c r="EB93" s="104"/>
      <c r="EC93" s="104"/>
      <c r="ED93" s="217"/>
      <c r="EE93" s="218"/>
      <c r="EF93" s="219"/>
      <c r="EG93" s="218"/>
      <c r="EH93" s="220"/>
      <c r="EI93" s="221"/>
      <c r="EJ93" s="104"/>
      <c r="EK93" s="104"/>
      <c r="EL93" s="104"/>
      <c r="EM93" s="217"/>
      <c r="EN93" s="218"/>
      <c r="EO93" s="219"/>
      <c r="EP93" s="218"/>
      <c r="EQ93" s="220"/>
      <c r="ER93" s="221"/>
      <c r="ES93" s="104"/>
      <c r="ET93" s="104"/>
      <c r="EU93" s="104"/>
      <c r="EV93" s="217"/>
      <c r="EW93" s="218"/>
      <c r="EX93" s="219"/>
      <c r="EY93" s="218"/>
      <c r="EZ93" s="220"/>
      <c r="FA93" s="221"/>
      <c r="FB93" s="104"/>
      <c r="FC93" s="104"/>
      <c r="FD93" s="104"/>
      <c r="FE93" s="217"/>
      <c r="FF93" s="218"/>
      <c r="FG93" s="219"/>
      <c r="FH93" s="218"/>
      <c r="FI93" s="220"/>
      <c r="FJ93" s="221"/>
      <c r="FK93" s="104"/>
      <c r="FL93" s="104"/>
      <c r="FM93" s="104"/>
      <c r="FN93" s="217"/>
      <c r="FO93" s="218"/>
      <c r="FP93" s="219"/>
      <c r="FQ93" s="218"/>
      <c r="FR93" s="220"/>
      <c r="FS93" s="221"/>
      <c r="FT93" s="104"/>
      <c r="FU93" s="104"/>
      <c r="FV93" s="104"/>
      <c r="FW93" s="217"/>
      <c r="FX93" s="218"/>
      <c r="FY93" s="219"/>
      <c r="FZ93" s="218"/>
      <c r="GA93" s="220"/>
      <c r="GB93" s="221"/>
      <c r="GC93" s="104"/>
      <c r="GD93" s="104"/>
      <c r="GE93" s="104"/>
      <c r="GF93" s="217"/>
      <c r="GG93" s="218"/>
      <c r="GH93" s="219"/>
      <c r="GI93" s="218"/>
      <c r="GJ93" s="220"/>
      <c r="GK93" s="221"/>
      <c r="GL93" s="104"/>
      <c r="GM93" s="104"/>
      <c r="GN93" s="104"/>
      <c r="GO93" s="217"/>
      <c r="GP93" s="218"/>
      <c r="GQ93" s="219"/>
      <c r="GR93" s="218"/>
      <c r="GS93" s="220"/>
      <c r="GT93" s="221"/>
      <c r="GU93" s="223"/>
      <c r="GV93" s="99"/>
      <c r="GW93" s="222"/>
      <c r="GX93" s="101"/>
      <c r="GY93" s="101"/>
      <c r="GZ93" s="217"/>
      <c r="HA93" s="93"/>
      <c r="HB93" s="116"/>
    </row>
    <row r="94" spans="1:210" x14ac:dyDescent="0.25">
      <c r="A94"/>
      <c r="B94" s="116"/>
      <c r="C94" s="116"/>
      <c r="D94" s="41"/>
      <c r="E94" s="42"/>
      <c r="F94" s="43"/>
      <c r="G94" s="44"/>
      <c r="H94" s="45"/>
      <c r="I94" s="46"/>
      <c r="J94" s="104"/>
      <c r="K94" s="85"/>
      <c r="L94" s="85"/>
      <c r="M94" s="105"/>
      <c r="N94" s="87"/>
      <c r="O94" s="88"/>
      <c r="P94" s="106"/>
      <c r="Q94" s="150">
        <f t="shared" si="0"/>
        <v>0</v>
      </c>
      <c r="R94" s="166"/>
      <c r="S94" s="166"/>
      <c r="T94" s="166"/>
      <c r="U94" s="45">
        <f t="shared" si="2"/>
        <v>0</v>
      </c>
      <c r="V94" s="196"/>
      <c r="W94" s="92"/>
      <c r="X94" s="93"/>
      <c r="Y94" s="104"/>
      <c r="Z94" s="217"/>
      <c r="AA94" s="218"/>
      <c r="AB94" s="219"/>
      <c r="AC94" s="218"/>
      <c r="AD94" s="220"/>
      <c r="AE94" s="221"/>
      <c r="AF94" s="104"/>
      <c r="AG94" s="104"/>
      <c r="AH94" s="104"/>
      <c r="AI94" s="217"/>
      <c r="AJ94" s="218"/>
      <c r="AK94" s="219"/>
      <c r="AL94" s="218"/>
      <c r="AM94" s="220"/>
      <c r="AN94" s="221"/>
      <c r="AO94" s="104"/>
      <c r="AP94" s="104"/>
      <c r="AQ94" s="104"/>
      <c r="AR94" s="217"/>
      <c r="AS94" s="218"/>
      <c r="AT94" s="219"/>
      <c r="AU94" s="218"/>
      <c r="AV94" s="220"/>
      <c r="AW94" s="221"/>
      <c r="AX94" s="104"/>
      <c r="AY94" s="104"/>
      <c r="AZ94" s="104"/>
      <c r="BA94" s="217"/>
      <c r="BB94" s="218"/>
      <c r="BC94" s="219"/>
      <c r="BD94" s="218"/>
      <c r="BE94" s="220"/>
      <c r="BF94" s="221"/>
      <c r="BG94" s="104"/>
      <c r="BH94" s="104"/>
      <c r="BI94" s="104"/>
      <c r="BJ94" s="217"/>
      <c r="BK94" s="218"/>
      <c r="BL94" s="219"/>
      <c r="BM94" s="218"/>
      <c r="BN94" s="220"/>
      <c r="BO94" s="221"/>
      <c r="BP94" s="104"/>
      <c r="BQ94" s="104"/>
      <c r="BR94" s="104"/>
      <c r="BS94" s="217"/>
      <c r="BT94" s="218"/>
      <c r="BU94" s="219"/>
      <c r="BV94" s="218"/>
      <c r="BW94" s="220"/>
      <c r="BX94" s="221"/>
      <c r="BY94" s="104"/>
      <c r="BZ94" s="104"/>
      <c r="CA94" s="104"/>
      <c r="CB94" s="217"/>
      <c r="CC94" s="218"/>
      <c r="CD94" s="219"/>
      <c r="CE94" s="218"/>
      <c r="CF94" s="220"/>
      <c r="CG94" s="221"/>
      <c r="CH94" s="104"/>
      <c r="CI94" s="104"/>
      <c r="CJ94" s="104"/>
      <c r="CK94" s="217"/>
      <c r="CL94" s="218"/>
      <c r="CM94" s="219"/>
      <c r="CN94" s="218"/>
      <c r="CO94" s="220"/>
      <c r="CP94" s="221"/>
      <c r="CQ94" s="104"/>
      <c r="CR94" s="104"/>
      <c r="CS94" s="104"/>
      <c r="CT94" s="217"/>
      <c r="CU94" s="218"/>
      <c r="CV94" s="219"/>
      <c r="CW94" s="218"/>
      <c r="CX94" s="220"/>
      <c r="CY94" s="221"/>
      <c r="CZ94" s="104"/>
      <c r="DA94" s="104"/>
      <c r="DB94" s="104"/>
      <c r="DC94" s="217"/>
      <c r="DD94" s="218"/>
      <c r="DE94" s="219"/>
      <c r="DF94" s="218"/>
      <c r="DG94" s="220"/>
      <c r="DH94" s="221"/>
      <c r="DI94" s="104"/>
      <c r="DJ94" s="104"/>
      <c r="DK94" s="104"/>
      <c r="DL94" s="217"/>
      <c r="DM94" s="218"/>
      <c r="DN94" s="219"/>
      <c r="DO94" s="218"/>
      <c r="DP94" s="220"/>
      <c r="DQ94" s="221"/>
      <c r="DR94" s="104"/>
      <c r="DS94" s="104"/>
      <c r="DT94" s="104"/>
      <c r="DU94" s="217"/>
      <c r="DV94" s="218"/>
      <c r="DW94" s="219"/>
      <c r="DX94" s="218"/>
      <c r="DY94" s="220"/>
      <c r="DZ94" s="221"/>
      <c r="EA94" s="104"/>
      <c r="EB94" s="104"/>
      <c r="EC94" s="104"/>
      <c r="ED94" s="217"/>
      <c r="EE94" s="218"/>
      <c r="EF94" s="219"/>
      <c r="EG94" s="218"/>
      <c r="EH94" s="220"/>
      <c r="EI94" s="221"/>
      <c r="EJ94" s="104"/>
      <c r="EK94" s="104"/>
      <c r="EL94" s="104"/>
      <c r="EM94" s="217"/>
      <c r="EN94" s="218"/>
      <c r="EO94" s="219"/>
      <c r="EP94" s="218"/>
      <c r="EQ94" s="220"/>
      <c r="ER94" s="221"/>
      <c r="ES94" s="104"/>
      <c r="ET94" s="104"/>
      <c r="EU94" s="104"/>
      <c r="EV94" s="217"/>
      <c r="EW94" s="218"/>
      <c r="EX94" s="219"/>
      <c r="EY94" s="218"/>
      <c r="EZ94" s="220"/>
      <c r="FA94" s="221"/>
      <c r="FB94" s="104"/>
      <c r="FC94" s="104"/>
      <c r="FD94" s="104"/>
      <c r="FE94" s="217"/>
      <c r="FF94" s="218"/>
      <c r="FG94" s="219"/>
      <c r="FH94" s="218"/>
      <c r="FI94" s="220"/>
      <c r="FJ94" s="221"/>
      <c r="FK94" s="104"/>
      <c r="FL94" s="104"/>
      <c r="FM94" s="104"/>
      <c r="FN94" s="217"/>
      <c r="FO94" s="218"/>
      <c r="FP94" s="219"/>
      <c r="FQ94" s="218"/>
      <c r="FR94" s="220"/>
      <c r="FS94" s="221"/>
      <c r="FT94" s="104"/>
      <c r="FU94" s="104"/>
      <c r="FV94" s="104"/>
      <c r="FW94" s="217"/>
      <c r="FX94" s="218"/>
      <c r="FY94" s="219"/>
      <c r="FZ94" s="218"/>
      <c r="GA94" s="220"/>
      <c r="GB94" s="221"/>
      <c r="GC94" s="104"/>
      <c r="GD94" s="104"/>
      <c r="GE94" s="104"/>
      <c r="GF94" s="217"/>
      <c r="GG94" s="218"/>
      <c r="GH94" s="219"/>
      <c r="GI94" s="218"/>
      <c r="GJ94" s="220"/>
      <c r="GK94" s="221"/>
      <c r="GL94" s="104"/>
      <c r="GM94" s="104"/>
      <c r="GN94" s="104"/>
      <c r="GO94" s="217"/>
      <c r="GP94" s="218"/>
      <c r="GQ94" s="219"/>
      <c r="GR94" s="218"/>
      <c r="GS94" s="220"/>
      <c r="GT94" s="221"/>
      <c r="GU94" s="223"/>
      <c r="GV94" s="99"/>
      <c r="GW94" s="222"/>
      <c r="GX94" s="101"/>
      <c r="GY94" s="101"/>
      <c r="GZ94" s="217"/>
      <c r="HA94" s="93"/>
      <c r="HB94" s="116"/>
    </row>
    <row r="95" spans="1:210" x14ac:dyDescent="0.25">
      <c r="A95"/>
      <c r="B95" s="116"/>
      <c r="C95" s="116"/>
      <c r="D95" s="41"/>
      <c r="E95" s="42"/>
      <c r="F95" s="43"/>
      <c r="G95" s="44"/>
      <c r="H95" s="45"/>
      <c r="I95" s="46"/>
      <c r="J95" s="104"/>
      <c r="K95" s="85"/>
      <c r="L95" s="85"/>
      <c r="M95" s="105"/>
      <c r="N95" s="87"/>
      <c r="O95" s="88"/>
      <c r="P95" s="106"/>
      <c r="Q95" s="150">
        <f t="shared" ref="Q95:Q97" si="6">P95-M95</f>
        <v>0</v>
      </c>
      <c r="R95" s="166"/>
      <c r="S95" s="166"/>
      <c r="T95" s="166"/>
      <c r="U95" s="45">
        <f t="shared" si="2"/>
        <v>0</v>
      </c>
      <c r="V95" s="196"/>
      <c r="W95" s="224"/>
      <c r="X95" s="93"/>
      <c r="Y95" s="104"/>
      <c r="Z95" s="217"/>
      <c r="AA95" s="218"/>
      <c r="AB95" s="219"/>
      <c r="AC95" s="218"/>
      <c r="AD95" s="220"/>
      <c r="AE95" s="221"/>
      <c r="AF95" s="104"/>
      <c r="AG95" s="104"/>
      <c r="AH95" s="104"/>
      <c r="AI95" s="217"/>
      <c r="AJ95" s="218"/>
      <c r="AK95" s="219"/>
      <c r="AL95" s="218"/>
      <c r="AM95" s="220"/>
      <c r="AN95" s="221"/>
      <c r="AO95" s="104"/>
      <c r="AP95" s="104"/>
      <c r="AQ95" s="104"/>
      <c r="AR95" s="217"/>
      <c r="AS95" s="218"/>
      <c r="AT95" s="219"/>
      <c r="AU95" s="218"/>
      <c r="AV95" s="220"/>
      <c r="AW95" s="221"/>
      <c r="AX95" s="104"/>
      <c r="AY95" s="104"/>
      <c r="AZ95" s="104"/>
      <c r="BA95" s="217"/>
      <c r="BB95" s="218"/>
      <c r="BC95" s="219"/>
      <c r="BD95" s="218"/>
      <c r="BE95" s="220"/>
      <c r="BF95" s="221"/>
      <c r="BG95" s="104"/>
      <c r="BH95" s="104"/>
      <c r="BI95" s="104"/>
      <c r="BJ95" s="217"/>
      <c r="BK95" s="218"/>
      <c r="BL95" s="219"/>
      <c r="BM95" s="218"/>
      <c r="BN95" s="220"/>
      <c r="BO95" s="221"/>
      <c r="BP95" s="104"/>
      <c r="BQ95" s="104"/>
      <c r="BR95" s="104"/>
      <c r="BS95" s="217"/>
      <c r="BT95" s="218"/>
      <c r="BU95" s="219"/>
      <c r="BV95" s="218"/>
      <c r="BW95" s="220"/>
      <c r="BX95" s="221"/>
      <c r="BY95" s="104"/>
      <c r="BZ95" s="104"/>
      <c r="CA95" s="104"/>
      <c r="CB95" s="217"/>
      <c r="CC95" s="218"/>
      <c r="CD95" s="219"/>
      <c r="CE95" s="218"/>
      <c r="CF95" s="220"/>
      <c r="CG95" s="221"/>
      <c r="CH95" s="104"/>
      <c r="CI95" s="104"/>
      <c r="CJ95" s="104"/>
      <c r="CK95" s="217"/>
      <c r="CL95" s="218"/>
      <c r="CM95" s="219"/>
      <c r="CN95" s="218"/>
      <c r="CO95" s="220"/>
      <c r="CP95" s="221"/>
      <c r="CQ95" s="104"/>
      <c r="CR95" s="104"/>
      <c r="CS95" s="104"/>
      <c r="CT95" s="217"/>
      <c r="CU95" s="218"/>
      <c r="CV95" s="219"/>
      <c r="CW95" s="218"/>
      <c r="CX95" s="220"/>
      <c r="CY95" s="221"/>
      <c r="CZ95" s="104"/>
      <c r="DA95" s="104"/>
      <c r="DB95" s="104"/>
      <c r="DC95" s="217"/>
      <c r="DD95" s="218"/>
      <c r="DE95" s="219"/>
      <c r="DF95" s="218"/>
      <c r="DG95" s="220"/>
      <c r="DH95" s="221"/>
      <c r="DI95" s="104"/>
      <c r="DJ95" s="104"/>
      <c r="DK95" s="104"/>
      <c r="DL95" s="217"/>
      <c r="DM95" s="218"/>
      <c r="DN95" s="219"/>
      <c r="DO95" s="218"/>
      <c r="DP95" s="220"/>
      <c r="DQ95" s="221"/>
      <c r="DR95" s="104"/>
      <c r="DS95" s="104"/>
      <c r="DT95" s="104"/>
      <c r="DU95" s="217"/>
      <c r="DV95" s="218"/>
      <c r="DW95" s="219"/>
      <c r="DX95" s="218"/>
      <c r="DY95" s="220"/>
      <c r="DZ95" s="221"/>
      <c r="EA95" s="104"/>
      <c r="EB95" s="104"/>
      <c r="EC95" s="104"/>
      <c r="ED95" s="217"/>
      <c r="EE95" s="218"/>
      <c r="EF95" s="219"/>
      <c r="EG95" s="218"/>
      <c r="EH95" s="220"/>
      <c r="EI95" s="221"/>
      <c r="EJ95" s="104"/>
      <c r="EK95" s="104"/>
      <c r="EL95" s="104"/>
      <c r="EM95" s="217"/>
      <c r="EN95" s="218"/>
      <c r="EO95" s="219"/>
      <c r="EP95" s="218"/>
      <c r="EQ95" s="220"/>
      <c r="ER95" s="221"/>
      <c r="ES95" s="104"/>
      <c r="ET95" s="104"/>
      <c r="EU95" s="104"/>
      <c r="EV95" s="217"/>
      <c r="EW95" s="218"/>
      <c r="EX95" s="219"/>
      <c r="EY95" s="218"/>
      <c r="EZ95" s="220"/>
      <c r="FA95" s="221"/>
      <c r="FB95" s="104"/>
      <c r="FC95" s="104"/>
      <c r="FD95" s="104"/>
      <c r="FE95" s="217"/>
      <c r="FF95" s="218"/>
      <c r="FG95" s="219"/>
      <c r="FH95" s="218"/>
      <c r="FI95" s="220"/>
      <c r="FJ95" s="221"/>
      <c r="FK95" s="104"/>
      <c r="FL95" s="104"/>
      <c r="FM95" s="104"/>
      <c r="FN95" s="217"/>
      <c r="FO95" s="218"/>
      <c r="FP95" s="219"/>
      <c r="FQ95" s="218"/>
      <c r="FR95" s="220"/>
      <c r="FS95" s="221"/>
      <c r="FT95" s="104"/>
      <c r="FU95" s="104"/>
      <c r="FV95" s="104"/>
      <c r="FW95" s="217"/>
      <c r="FX95" s="218"/>
      <c r="FY95" s="219"/>
      <c r="FZ95" s="218"/>
      <c r="GA95" s="220"/>
      <c r="GB95" s="221"/>
      <c r="GC95" s="104"/>
      <c r="GD95" s="104"/>
      <c r="GE95" s="104"/>
      <c r="GF95" s="217"/>
      <c r="GG95" s="218"/>
      <c r="GH95" s="219"/>
      <c r="GI95" s="218"/>
      <c r="GJ95" s="220"/>
      <c r="GK95" s="221"/>
      <c r="GL95" s="104"/>
      <c r="GM95" s="104"/>
      <c r="GN95" s="104"/>
      <c r="GO95" s="217"/>
      <c r="GP95" s="218"/>
      <c r="GQ95" s="219"/>
      <c r="GR95" s="218"/>
      <c r="GS95" s="220"/>
      <c r="GT95" s="221"/>
      <c r="GU95" s="223"/>
      <c r="GV95" s="99"/>
      <c r="GW95" s="222"/>
      <c r="GX95" s="101"/>
      <c r="GY95" s="101"/>
      <c r="GZ95" s="217"/>
      <c r="HA95" s="93"/>
      <c r="HB95" s="116"/>
    </row>
    <row r="96" spans="1:210" x14ac:dyDescent="0.25">
      <c r="A96"/>
      <c r="B96" s="116"/>
      <c r="C96" s="116"/>
      <c r="D96" s="41"/>
      <c r="E96" s="42"/>
      <c r="F96" s="43"/>
      <c r="G96" s="44"/>
      <c r="H96" s="45"/>
      <c r="I96" s="46"/>
      <c r="J96" s="104"/>
      <c r="K96" s="85"/>
      <c r="L96" s="85"/>
      <c r="M96" s="105"/>
      <c r="N96" s="87"/>
      <c r="O96" s="225"/>
      <c r="P96" s="106"/>
      <c r="Q96" s="150">
        <f t="shared" si="6"/>
        <v>0</v>
      </c>
      <c r="R96" s="166"/>
      <c r="S96" s="166"/>
      <c r="T96" s="166"/>
      <c r="U96" s="45">
        <f t="shared" si="2"/>
        <v>0</v>
      </c>
      <c r="V96" s="196"/>
      <c r="W96" s="224"/>
      <c r="X96" s="93"/>
      <c r="Y96" s="104"/>
      <c r="Z96" s="217"/>
      <c r="AA96" s="218"/>
      <c r="AB96" s="219"/>
      <c r="AC96" s="218"/>
      <c r="AD96" s="220"/>
      <c r="AE96" s="221"/>
      <c r="AF96" s="104"/>
      <c r="AG96" s="104"/>
      <c r="AH96" s="104"/>
      <c r="AI96" s="217"/>
      <c r="AJ96" s="218"/>
      <c r="AK96" s="219"/>
      <c r="AL96" s="218"/>
      <c r="AM96" s="220"/>
      <c r="AN96" s="221"/>
      <c r="AO96" s="104"/>
      <c r="AP96" s="104"/>
      <c r="AQ96" s="104"/>
      <c r="AR96" s="217"/>
      <c r="AS96" s="218"/>
      <c r="AT96" s="219"/>
      <c r="AU96" s="218"/>
      <c r="AV96" s="220"/>
      <c r="AW96" s="221"/>
      <c r="AX96" s="104"/>
      <c r="AY96" s="104"/>
      <c r="AZ96" s="104"/>
      <c r="BA96" s="217"/>
      <c r="BB96" s="218"/>
      <c r="BC96" s="219"/>
      <c r="BD96" s="218"/>
      <c r="BE96" s="220"/>
      <c r="BF96" s="221"/>
      <c r="BG96" s="104"/>
      <c r="BH96" s="104"/>
      <c r="BI96" s="104"/>
      <c r="BJ96" s="217"/>
      <c r="BK96" s="218"/>
      <c r="BL96" s="219"/>
      <c r="BM96" s="218"/>
      <c r="BN96" s="220"/>
      <c r="BO96" s="221"/>
      <c r="BP96" s="104"/>
      <c r="BQ96" s="104"/>
      <c r="BR96" s="104"/>
      <c r="BS96" s="217"/>
      <c r="BT96" s="218"/>
      <c r="BU96" s="219"/>
      <c r="BV96" s="218"/>
      <c r="BW96" s="220"/>
      <c r="BX96" s="221"/>
      <c r="BY96" s="104"/>
      <c r="BZ96" s="104"/>
      <c r="CA96" s="104"/>
      <c r="CB96" s="217"/>
      <c r="CC96" s="218"/>
      <c r="CD96" s="219"/>
      <c r="CE96" s="218"/>
      <c r="CF96" s="220"/>
      <c r="CG96" s="221"/>
      <c r="CH96" s="104"/>
      <c r="CI96" s="104"/>
      <c r="CJ96" s="104"/>
      <c r="CK96" s="217"/>
      <c r="CL96" s="218"/>
      <c r="CM96" s="219"/>
      <c r="CN96" s="218"/>
      <c r="CO96" s="220"/>
      <c r="CP96" s="221"/>
      <c r="CQ96" s="104"/>
      <c r="CR96" s="104"/>
      <c r="CS96" s="104"/>
      <c r="CT96" s="217"/>
      <c r="CU96" s="218"/>
      <c r="CV96" s="219"/>
      <c r="CW96" s="218"/>
      <c r="CX96" s="220"/>
      <c r="CY96" s="221"/>
      <c r="CZ96" s="104"/>
      <c r="DA96" s="104"/>
      <c r="DB96" s="104"/>
      <c r="DC96" s="217"/>
      <c r="DD96" s="218"/>
      <c r="DE96" s="219"/>
      <c r="DF96" s="218"/>
      <c r="DG96" s="220"/>
      <c r="DH96" s="221"/>
      <c r="DI96" s="104"/>
      <c r="DJ96" s="104"/>
      <c r="DK96" s="104"/>
      <c r="DL96" s="217"/>
      <c r="DM96" s="218"/>
      <c r="DN96" s="219"/>
      <c r="DO96" s="218"/>
      <c r="DP96" s="220"/>
      <c r="DQ96" s="221"/>
      <c r="DR96" s="104"/>
      <c r="DS96" s="104"/>
      <c r="DT96" s="104"/>
      <c r="DU96" s="217"/>
      <c r="DV96" s="218"/>
      <c r="DW96" s="219"/>
      <c r="DX96" s="218"/>
      <c r="DY96" s="220"/>
      <c r="DZ96" s="221"/>
      <c r="EA96" s="104"/>
      <c r="EB96" s="104"/>
      <c r="EC96" s="104"/>
      <c r="ED96" s="217"/>
      <c r="EE96" s="218"/>
      <c r="EF96" s="219"/>
      <c r="EG96" s="218"/>
      <c r="EH96" s="220"/>
      <c r="EI96" s="221"/>
      <c r="EJ96" s="104"/>
      <c r="EK96" s="104"/>
      <c r="EL96" s="104"/>
      <c r="EM96" s="217"/>
      <c r="EN96" s="218"/>
      <c r="EO96" s="219"/>
      <c r="EP96" s="218"/>
      <c r="EQ96" s="220"/>
      <c r="ER96" s="221"/>
      <c r="ES96" s="104"/>
      <c r="ET96" s="104"/>
      <c r="EU96" s="104"/>
      <c r="EV96" s="217"/>
      <c r="EW96" s="218"/>
      <c r="EX96" s="219"/>
      <c r="EY96" s="218"/>
      <c r="EZ96" s="220"/>
      <c r="FA96" s="221"/>
      <c r="FB96" s="104"/>
      <c r="FC96" s="104"/>
      <c r="FD96" s="104"/>
      <c r="FE96" s="217"/>
      <c r="FF96" s="218"/>
      <c r="FG96" s="219"/>
      <c r="FH96" s="218"/>
      <c r="FI96" s="220"/>
      <c r="FJ96" s="221"/>
      <c r="FK96" s="104"/>
      <c r="FL96" s="104"/>
      <c r="FM96" s="104"/>
      <c r="FN96" s="217"/>
      <c r="FO96" s="218"/>
      <c r="FP96" s="219"/>
      <c r="FQ96" s="218"/>
      <c r="FR96" s="220"/>
      <c r="FS96" s="221"/>
      <c r="FT96" s="104"/>
      <c r="FU96" s="104"/>
      <c r="FV96" s="104"/>
      <c r="FW96" s="217"/>
      <c r="FX96" s="218"/>
      <c r="FY96" s="219"/>
      <c r="FZ96" s="218"/>
      <c r="GA96" s="220"/>
      <c r="GB96" s="221"/>
      <c r="GC96" s="104"/>
      <c r="GD96" s="104"/>
      <c r="GE96" s="104"/>
      <c r="GF96" s="217"/>
      <c r="GG96" s="218"/>
      <c r="GH96" s="219"/>
      <c r="GI96" s="218"/>
      <c r="GJ96" s="220"/>
      <c r="GK96" s="221"/>
      <c r="GL96" s="104"/>
      <c r="GM96" s="104"/>
      <c r="GN96" s="104"/>
      <c r="GO96" s="217"/>
      <c r="GP96" s="218"/>
      <c r="GQ96" s="219"/>
      <c r="GR96" s="218"/>
      <c r="GS96" s="220"/>
      <c r="GT96" s="221"/>
      <c r="GU96" s="223"/>
      <c r="GV96" s="99"/>
      <c r="GW96" s="222"/>
      <c r="GX96" s="101"/>
      <c r="GY96" s="101"/>
      <c r="GZ96" s="217"/>
      <c r="HA96" s="93"/>
      <c r="HB96" s="116"/>
    </row>
    <row r="97" spans="1:210" x14ac:dyDescent="0.25">
      <c r="A97"/>
      <c r="B97" s="116"/>
      <c r="C97" s="116"/>
      <c r="D97" s="41"/>
      <c r="E97" s="42"/>
      <c r="F97" s="43"/>
      <c r="G97" s="44"/>
      <c r="H97" s="45"/>
      <c r="I97" s="46"/>
      <c r="J97" s="226"/>
      <c r="K97" s="85"/>
      <c r="L97" s="85"/>
      <c r="M97" s="105"/>
      <c r="N97" s="87"/>
      <c r="O97" s="227"/>
      <c r="P97" s="106"/>
      <c r="Q97" s="150">
        <f t="shared" si="6"/>
        <v>0</v>
      </c>
      <c r="R97" s="166"/>
      <c r="S97" s="166"/>
      <c r="T97" s="166"/>
      <c r="U97" s="45">
        <f t="shared" ref="U97:U104" si="7">R97*P97</f>
        <v>0</v>
      </c>
      <c r="V97" s="196"/>
      <c r="W97" s="224"/>
      <c r="X97" s="93"/>
      <c r="Y97" s="104"/>
      <c r="Z97" s="217"/>
      <c r="AA97" s="218"/>
      <c r="AB97" s="219"/>
      <c r="AC97" s="218"/>
      <c r="AD97" s="220"/>
      <c r="AE97" s="221"/>
      <c r="AF97" s="104"/>
      <c r="AG97" s="104"/>
      <c r="AH97" s="104"/>
      <c r="AI97" s="217"/>
      <c r="AJ97" s="218"/>
      <c r="AK97" s="219"/>
      <c r="AL97" s="218"/>
      <c r="AM97" s="220"/>
      <c r="AN97" s="221"/>
      <c r="AO97" s="104"/>
      <c r="AP97" s="104"/>
      <c r="AQ97" s="104"/>
      <c r="AR97" s="217"/>
      <c r="AS97" s="218"/>
      <c r="AT97" s="219"/>
      <c r="AU97" s="218"/>
      <c r="AV97" s="220"/>
      <c r="AW97" s="221"/>
      <c r="AX97" s="104"/>
      <c r="AY97" s="104"/>
      <c r="AZ97" s="104"/>
      <c r="BA97" s="217"/>
      <c r="BB97" s="218"/>
      <c r="BC97" s="219"/>
      <c r="BD97" s="218"/>
      <c r="BE97" s="220"/>
      <c r="BF97" s="221"/>
      <c r="BG97" s="104"/>
      <c r="BH97" s="104"/>
      <c r="BI97" s="104"/>
      <c r="BJ97" s="217"/>
      <c r="BK97" s="218"/>
      <c r="BL97" s="219"/>
      <c r="BM97" s="218"/>
      <c r="BN97" s="220"/>
      <c r="BO97" s="221"/>
      <c r="BP97" s="104"/>
      <c r="BQ97" s="104"/>
      <c r="BR97" s="104"/>
      <c r="BS97" s="217"/>
      <c r="BT97" s="218"/>
      <c r="BU97" s="219"/>
      <c r="BV97" s="218"/>
      <c r="BW97" s="220"/>
      <c r="BX97" s="221"/>
      <c r="BY97" s="104"/>
      <c r="BZ97" s="104"/>
      <c r="CA97" s="104"/>
      <c r="CB97" s="217"/>
      <c r="CC97" s="218"/>
      <c r="CD97" s="219"/>
      <c r="CE97" s="218"/>
      <c r="CF97" s="220"/>
      <c r="CG97" s="221"/>
      <c r="CH97" s="104"/>
      <c r="CI97" s="104"/>
      <c r="CJ97" s="104"/>
      <c r="CK97" s="217"/>
      <c r="CL97" s="218"/>
      <c r="CM97" s="219"/>
      <c r="CN97" s="218"/>
      <c r="CO97" s="220"/>
      <c r="CP97" s="221"/>
      <c r="CQ97" s="104"/>
      <c r="CR97" s="104"/>
      <c r="CS97" s="104"/>
      <c r="CT97" s="217"/>
      <c r="CU97" s="218"/>
      <c r="CV97" s="219"/>
      <c r="CW97" s="218"/>
      <c r="CX97" s="220"/>
      <c r="CY97" s="221"/>
      <c r="CZ97" s="104"/>
      <c r="DA97" s="104"/>
      <c r="DB97" s="104"/>
      <c r="DC97" s="217"/>
      <c r="DD97" s="218"/>
      <c r="DE97" s="219"/>
      <c r="DF97" s="218"/>
      <c r="DG97" s="220"/>
      <c r="DH97" s="221"/>
      <c r="DI97" s="104"/>
      <c r="DJ97" s="104"/>
      <c r="DK97" s="104"/>
      <c r="DL97" s="217"/>
      <c r="DM97" s="218"/>
      <c r="DN97" s="219"/>
      <c r="DO97" s="218"/>
      <c r="DP97" s="220"/>
      <c r="DQ97" s="221"/>
      <c r="DR97" s="104"/>
      <c r="DS97" s="104"/>
      <c r="DT97" s="104"/>
      <c r="DU97" s="217"/>
      <c r="DV97" s="218"/>
      <c r="DW97" s="219"/>
      <c r="DX97" s="218"/>
      <c r="DY97" s="220"/>
      <c r="DZ97" s="221"/>
      <c r="EA97" s="104"/>
      <c r="EB97" s="104"/>
      <c r="EC97" s="104"/>
      <c r="ED97" s="217"/>
      <c r="EE97" s="218"/>
      <c r="EF97" s="219"/>
      <c r="EG97" s="218"/>
      <c r="EH97" s="220"/>
      <c r="EI97" s="221"/>
      <c r="EJ97" s="104"/>
      <c r="EK97" s="104"/>
      <c r="EL97" s="104"/>
      <c r="EM97" s="217"/>
      <c r="EN97" s="218"/>
      <c r="EO97" s="219"/>
      <c r="EP97" s="218"/>
      <c r="EQ97" s="220"/>
      <c r="ER97" s="221"/>
      <c r="ES97" s="104"/>
      <c r="ET97" s="104"/>
      <c r="EU97" s="104"/>
      <c r="EV97" s="217"/>
      <c r="EW97" s="218"/>
      <c r="EX97" s="219"/>
      <c r="EY97" s="218"/>
      <c r="EZ97" s="220"/>
      <c r="FA97" s="221"/>
      <c r="FB97" s="104"/>
      <c r="FC97" s="104"/>
      <c r="FD97" s="104"/>
      <c r="FE97" s="217"/>
      <c r="FF97" s="218"/>
      <c r="FG97" s="219"/>
      <c r="FH97" s="218"/>
      <c r="FI97" s="220"/>
      <c r="FJ97" s="221"/>
      <c r="FK97" s="104"/>
      <c r="FL97" s="104"/>
      <c r="FM97" s="104"/>
      <c r="FN97" s="217"/>
      <c r="FO97" s="218"/>
      <c r="FP97" s="219"/>
      <c r="FQ97" s="218"/>
      <c r="FR97" s="220"/>
      <c r="FS97" s="221"/>
      <c r="FT97" s="104"/>
      <c r="FU97" s="104"/>
      <c r="FV97" s="104"/>
      <c r="FW97" s="217"/>
      <c r="FX97" s="218"/>
      <c r="FY97" s="219"/>
      <c r="FZ97" s="218"/>
      <c r="GA97" s="220"/>
      <c r="GB97" s="221"/>
      <c r="GC97" s="104"/>
      <c r="GD97" s="104"/>
      <c r="GE97" s="104"/>
      <c r="GF97" s="217"/>
      <c r="GG97" s="218"/>
      <c r="GH97" s="219"/>
      <c r="GI97" s="218"/>
      <c r="GJ97" s="220"/>
      <c r="GK97" s="221"/>
      <c r="GL97" s="104"/>
      <c r="GM97" s="104"/>
      <c r="GN97" s="104"/>
      <c r="GO97" s="217"/>
      <c r="GP97" s="218"/>
      <c r="GQ97" s="219"/>
      <c r="GR97" s="218"/>
      <c r="GS97" s="220"/>
      <c r="GT97" s="221"/>
      <c r="GU97" s="223"/>
      <c r="GV97" s="99"/>
      <c r="GW97" s="222"/>
      <c r="GX97" s="101"/>
      <c r="GY97" s="101"/>
      <c r="GZ97" s="583"/>
      <c r="HA97" s="229"/>
      <c r="HB97" s="116"/>
    </row>
    <row r="98" spans="1:210" x14ac:dyDescent="0.25">
      <c r="A98"/>
      <c r="B98" s="116"/>
      <c r="C98" s="116"/>
      <c r="D98" s="41"/>
      <c r="E98" s="42"/>
      <c r="F98" s="43"/>
      <c r="G98" s="44"/>
      <c r="H98" s="45"/>
      <c r="I98" s="46"/>
      <c r="J98" s="230"/>
      <c r="K98" s="231"/>
      <c r="L98" s="282"/>
      <c r="M98" s="232"/>
      <c r="N98" s="233"/>
      <c r="O98" s="234"/>
      <c r="P98" s="89"/>
      <c r="Q98" s="89"/>
      <c r="R98" s="235"/>
      <c r="S98" s="235"/>
      <c r="T98" s="235"/>
      <c r="U98" s="45">
        <f t="shared" si="7"/>
        <v>0</v>
      </c>
      <c r="V98" s="236"/>
      <c r="W98" s="237"/>
      <c r="X98" s="238"/>
      <c r="Y98" s="239"/>
      <c r="Z98" s="240"/>
      <c r="AA98" s="241"/>
      <c r="AB98" s="242"/>
      <c r="AC98" s="241"/>
      <c r="AD98" s="243"/>
      <c r="AE98" s="244"/>
      <c r="AF98" s="245"/>
      <c r="AG98" s="239"/>
      <c r="AH98" s="246"/>
      <c r="AI98" s="240"/>
      <c r="AJ98" s="241"/>
      <c r="AK98" s="242"/>
      <c r="AL98" s="247"/>
      <c r="AM98" s="243"/>
      <c r="AN98" s="244"/>
      <c r="AO98" s="245"/>
      <c r="AP98" s="239"/>
      <c r="AQ98" s="246"/>
      <c r="AR98" s="240"/>
      <c r="AS98" s="241"/>
      <c r="AT98" s="242"/>
      <c r="AU98" s="241"/>
      <c r="AV98" s="243"/>
      <c r="AW98" s="244"/>
      <c r="AX98" s="245"/>
      <c r="AY98" s="239"/>
      <c r="AZ98" s="246"/>
      <c r="BA98" s="240"/>
      <c r="BB98" s="241"/>
      <c r="BC98" s="242"/>
      <c r="BD98" s="247"/>
      <c r="BE98" s="243"/>
      <c r="BF98" s="244"/>
      <c r="BG98" s="245"/>
      <c r="BH98" s="239"/>
      <c r="BI98" s="246"/>
      <c r="BJ98" s="240"/>
      <c r="BK98" s="241"/>
      <c r="BL98" s="242"/>
      <c r="BM98" s="247"/>
      <c r="BN98" s="243"/>
      <c r="BO98" s="244"/>
      <c r="BP98" s="245"/>
      <c r="BQ98" s="239"/>
      <c r="BR98" s="246"/>
      <c r="BS98" s="240"/>
      <c r="BT98" s="241"/>
      <c r="BU98" s="242"/>
      <c r="BV98" s="241"/>
      <c r="BW98" s="243"/>
      <c r="BX98" s="244"/>
      <c r="BY98" s="245"/>
      <c r="BZ98" s="239"/>
      <c r="CA98" s="246"/>
      <c r="CB98" s="240"/>
      <c r="CC98" s="241"/>
      <c r="CD98" s="242"/>
      <c r="CE98" s="241"/>
      <c r="CF98" s="243"/>
      <c r="CG98" s="244"/>
      <c r="CH98" s="245"/>
      <c r="CI98" s="239"/>
      <c r="CJ98" s="246"/>
      <c r="CK98" s="240"/>
      <c r="CL98" s="241"/>
      <c r="CM98" s="242"/>
      <c r="CN98" s="241"/>
      <c r="CO98" s="243"/>
      <c r="CP98" s="244"/>
      <c r="CQ98" s="245"/>
      <c r="CR98" s="239"/>
      <c r="CS98" s="246"/>
      <c r="CT98" s="240"/>
      <c r="CU98" s="241"/>
      <c r="CV98" s="248"/>
      <c r="CW98" s="247"/>
      <c r="CX98" s="249"/>
      <c r="CY98" s="244"/>
      <c r="CZ98" s="245"/>
      <c r="DA98" s="239"/>
      <c r="DB98" s="246"/>
      <c r="DC98" s="240"/>
      <c r="DD98" s="241"/>
      <c r="DE98" s="242"/>
      <c r="DF98" s="241"/>
      <c r="DG98" s="243"/>
      <c r="DH98" s="244"/>
      <c r="DI98" s="245"/>
      <c r="DJ98" s="239"/>
      <c r="DK98" s="246"/>
      <c r="DL98" s="240"/>
      <c r="DM98" s="241"/>
      <c r="DN98" s="248"/>
      <c r="DO98" s="247"/>
      <c r="DP98" s="249"/>
      <c r="DQ98" s="244"/>
      <c r="DR98" s="245"/>
      <c r="DS98" s="239"/>
      <c r="DT98" s="246"/>
      <c r="DU98" s="240"/>
      <c r="DV98" s="241"/>
      <c r="DW98" s="242"/>
      <c r="DX98" s="241"/>
      <c r="DY98" s="243"/>
      <c r="DZ98" s="244"/>
      <c r="EA98" s="245"/>
      <c r="EB98" s="239"/>
      <c r="EC98" s="246"/>
      <c r="ED98" s="240"/>
      <c r="EE98" s="241"/>
      <c r="EF98" s="248"/>
      <c r="EG98" s="247"/>
      <c r="EH98" s="249"/>
      <c r="EI98" s="244"/>
      <c r="EJ98" s="245"/>
      <c r="EK98" s="239"/>
      <c r="EL98" s="246"/>
      <c r="EM98" s="240"/>
      <c r="EN98" s="241"/>
      <c r="EO98" s="248"/>
      <c r="EP98" s="247"/>
      <c r="EQ98" s="249"/>
      <c r="ER98" s="244"/>
      <c r="ES98" s="245"/>
      <c r="ET98" s="239"/>
      <c r="EU98" s="246"/>
      <c r="EV98" s="240"/>
      <c r="EW98" s="241"/>
      <c r="EX98" s="242"/>
      <c r="EY98" s="241"/>
      <c r="EZ98" s="243"/>
      <c r="FA98" s="244"/>
      <c r="FB98" s="245"/>
      <c r="FC98" s="239"/>
      <c r="FD98" s="246"/>
      <c r="FE98" s="240"/>
      <c r="FF98" s="241"/>
      <c r="FG98" s="242"/>
      <c r="FH98" s="241"/>
      <c r="FI98" s="243"/>
      <c r="FJ98" s="244"/>
      <c r="FK98" s="245"/>
      <c r="FL98" s="239"/>
      <c r="FM98" s="246"/>
      <c r="FN98" s="240"/>
      <c r="FO98" s="241"/>
      <c r="FP98" s="242"/>
      <c r="FQ98" s="241"/>
      <c r="FR98" s="243"/>
      <c r="FS98" s="244"/>
      <c r="FT98" s="245"/>
      <c r="FU98" s="239"/>
      <c r="FV98" s="246"/>
      <c r="FW98" s="240"/>
      <c r="FX98" s="241"/>
      <c r="FY98" s="242"/>
      <c r="FZ98" s="241"/>
      <c r="GA98" s="243"/>
      <c r="GB98" s="244"/>
      <c r="GC98" s="245"/>
      <c r="GD98" s="239"/>
      <c r="GE98" s="246"/>
      <c r="GF98" s="240"/>
      <c r="GG98" s="241"/>
      <c r="GH98" s="242"/>
      <c r="GI98" s="241"/>
      <c r="GJ98" s="243"/>
      <c r="GK98" s="244"/>
      <c r="GL98" s="245"/>
      <c r="GM98" s="239"/>
      <c r="GN98" s="246"/>
      <c r="GO98" s="240"/>
      <c r="GP98" s="241"/>
      <c r="GQ98" s="242"/>
      <c r="GR98" s="241"/>
      <c r="GS98" s="243"/>
      <c r="GT98" s="244"/>
      <c r="GU98" s="250"/>
      <c r="GV98" s="140"/>
      <c r="GW98" s="251"/>
      <c r="GX98" s="82"/>
      <c r="GY98" s="82"/>
      <c r="GZ98" s="584"/>
      <c r="HA98" s="253"/>
      <c r="HB98" s="116"/>
    </row>
    <row r="99" spans="1:210" x14ac:dyDescent="0.25">
      <c r="A99"/>
      <c r="B99" s="116"/>
      <c r="C99" s="116"/>
      <c r="D99" s="41"/>
      <c r="E99" s="42"/>
      <c r="F99" s="43"/>
      <c r="G99" s="44"/>
      <c r="H99" s="45"/>
      <c r="I99" s="46"/>
      <c r="J99" s="230"/>
      <c r="K99" s="231"/>
      <c r="L99" s="282"/>
      <c r="M99" s="232"/>
      <c r="N99" s="233"/>
      <c r="O99" s="254"/>
      <c r="P99" s="89"/>
      <c r="Q99" s="89"/>
      <c r="R99" s="235"/>
      <c r="S99" s="235"/>
      <c r="T99" s="235"/>
      <c r="U99" s="45">
        <f t="shared" si="7"/>
        <v>0</v>
      </c>
      <c r="V99" s="236"/>
      <c r="W99" s="237"/>
      <c r="X99" s="238"/>
      <c r="Y99" s="239"/>
      <c r="Z99" s="240"/>
      <c r="AA99" s="241"/>
      <c r="AB99" s="242"/>
      <c r="AC99" s="241"/>
      <c r="AD99" s="243"/>
      <c r="AE99" s="244"/>
      <c r="AF99" s="245"/>
      <c r="AG99" s="239"/>
      <c r="AH99" s="246"/>
      <c r="AI99" s="240"/>
      <c r="AJ99" s="241"/>
      <c r="AK99" s="242"/>
      <c r="AL99" s="247"/>
      <c r="AM99" s="243"/>
      <c r="AN99" s="244"/>
      <c r="AO99" s="245"/>
      <c r="AP99" s="239"/>
      <c r="AQ99" s="246"/>
      <c r="AR99" s="240"/>
      <c r="AS99" s="241"/>
      <c r="AT99" s="242"/>
      <c r="AU99" s="241"/>
      <c r="AV99" s="243"/>
      <c r="AW99" s="244"/>
      <c r="AX99" s="245"/>
      <c r="AY99" s="239"/>
      <c r="AZ99" s="246"/>
      <c r="BA99" s="240"/>
      <c r="BB99" s="241"/>
      <c r="BC99" s="242"/>
      <c r="BD99" s="247"/>
      <c r="BE99" s="243"/>
      <c r="BF99" s="244"/>
      <c r="BG99" s="245"/>
      <c r="BH99" s="239"/>
      <c r="BI99" s="246"/>
      <c r="BJ99" s="240"/>
      <c r="BK99" s="241"/>
      <c r="BL99" s="242"/>
      <c r="BM99" s="247"/>
      <c r="BN99" s="243"/>
      <c r="BO99" s="244"/>
      <c r="BP99" s="245"/>
      <c r="BQ99" s="239"/>
      <c r="BR99" s="246"/>
      <c r="BS99" s="240"/>
      <c r="BT99" s="241"/>
      <c r="BU99" s="242"/>
      <c r="BV99" s="241"/>
      <c r="BW99" s="243"/>
      <c r="BX99" s="244"/>
      <c r="BY99" s="245"/>
      <c r="BZ99" s="239"/>
      <c r="CA99" s="246"/>
      <c r="CB99" s="240"/>
      <c r="CC99" s="241"/>
      <c r="CD99" s="242"/>
      <c r="CE99" s="241"/>
      <c r="CF99" s="243"/>
      <c r="CG99" s="244"/>
      <c r="CH99" s="245"/>
      <c r="CI99" s="239"/>
      <c r="CJ99" s="246"/>
      <c r="CK99" s="240"/>
      <c r="CL99" s="241"/>
      <c r="CM99" s="242"/>
      <c r="CN99" s="241"/>
      <c r="CO99" s="243"/>
      <c r="CP99" s="244"/>
      <c r="CQ99" s="245"/>
      <c r="CR99" s="239"/>
      <c r="CS99" s="246"/>
      <c r="CT99" s="240"/>
      <c r="CU99" s="241"/>
      <c r="CV99" s="248"/>
      <c r="CW99" s="247"/>
      <c r="CX99" s="249"/>
      <c r="CY99" s="244"/>
      <c r="CZ99" s="245"/>
      <c r="DA99" s="239"/>
      <c r="DB99" s="246"/>
      <c r="DC99" s="240"/>
      <c r="DD99" s="241"/>
      <c r="DE99" s="242"/>
      <c r="DF99" s="241"/>
      <c r="DG99" s="243"/>
      <c r="DH99" s="244"/>
      <c r="DI99" s="245"/>
      <c r="DJ99" s="239"/>
      <c r="DK99" s="246"/>
      <c r="DL99" s="240"/>
      <c r="DM99" s="241"/>
      <c r="DN99" s="248"/>
      <c r="DO99" s="247"/>
      <c r="DP99" s="249"/>
      <c r="DQ99" s="244"/>
      <c r="DR99" s="245"/>
      <c r="DS99" s="239"/>
      <c r="DT99" s="246"/>
      <c r="DU99" s="240"/>
      <c r="DV99" s="241"/>
      <c r="DW99" s="242"/>
      <c r="DX99" s="241"/>
      <c r="DY99" s="243"/>
      <c r="DZ99" s="244"/>
      <c r="EA99" s="245"/>
      <c r="EB99" s="239"/>
      <c r="EC99" s="246"/>
      <c r="ED99" s="240"/>
      <c r="EE99" s="241"/>
      <c r="EF99" s="248"/>
      <c r="EG99" s="247"/>
      <c r="EH99" s="249"/>
      <c r="EI99" s="244"/>
      <c r="EJ99" s="245"/>
      <c r="EK99" s="239"/>
      <c r="EL99" s="246"/>
      <c r="EM99" s="240"/>
      <c r="EN99" s="241"/>
      <c r="EO99" s="248"/>
      <c r="EP99" s="247"/>
      <c r="EQ99" s="249"/>
      <c r="ER99" s="244"/>
      <c r="ES99" s="245"/>
      <c r="ET99" s="239"/>
      <c r="EU99" s="246"/>
      <c r="EV99" s="240"/>
      <c r="EW99" s="241"/>
      <c r="EX99" s="242"/>
      <c r="EY99" s="241"/>
      <c r="EZ99" s="243"/>
      <c r="FA99" s="244"/>
      <c r="FB99" s="245"/>
      <c r="FC99" s="239"/>
      <c r="FD99" s="246"/>
      <c r="FE99" s="240"/>
      <c r="FF99" s="241"/>
      <c r="FG99" s="242"/>
      <c r="FH99" s="241"/>
      <c r="FI99" s="243"/>
      <c r="FJ99" s="244"/>
      <c r="FK99" s="245"/>
      <c r="FL99" s="239"/>
      <c r="FM99" s="246"/>
      <c r="FN99" s="240"/>
      <c r="FO99" s="241"/>
      <c r="FP99" s="242"/>
      <c r="FQ99" s="241"/>
      <c r="FR99" s="243"/>
      <c r="FS99" s="244"/>
      <c r="FT99" s="245"/>
      <c r="FU99" s="239"/>
      <c r="FV99" s="246"/>
      <c r="FW99" s="240"/>
      <c r="FX99" s="241"/>
      <c r="FY99" s="242"/>
      <c r="FZ99" s="241"/>
      <c r="GA99" s="243"/>
      <c r="GB99" s="244"/>
      <c r="GC99" s="245"/>
      <c r="GD99" s="239"/>
      <c r="GE99" s="246"/>
      <c r="GF99" s="240"/>
      <c r="GG99" s="241"/>
      <c r="GH99" s="242"/>
      <c r="GI99" s="241"/>
      <c r="GJ99" s="243"/>
      <c r="GK99" s="244"/>
      <c r="GL99" s="245"/>
      <c r="GM99" s="239"/>
      <c r="GN99" s="246"/>
      <c r="GO99" s="240"/>
      <c r="GP99" s="241"/>
      <c r="GQ99" s="242"/>
      <c r="GR99" s="241"/>
      <c r="GS99" s="243"/>
      <c r="GT99" s="244"/>
      <c r="GU99" s="250"/>
      <c r="GV99" s="140"/>
      <c r="GW99" s="251"/>
      <c r="GX99" s="82"/>
      <c r="GY99" s="82"/>
      <c r="GZ99" s="584"/>
      <c r="HA99" s="253"/>
    </row>
    <row r="100" spans="1:210" ht="16.5" thickBot="1" x14ac:dyDescent="0.3">
      <c r="A100"/>
      <c r="B100" s="116"/>
      <c r="C100" s="116"/>
      <c r="D100" s="41"/>
      <c r="E100" s="42"/>
      <c r="F100" s="43"/>
      <c r="G100" s="44"/>
      <c r="H100" s="45"/>
      <c r="I100" s="46"/>
      <c r="J100" s="230"/>
      <c r="K100" s="231"/>
      <c r="L100" s="282"/>
      <c r="M100" s="232"/>
      <c r="N100" s="233"/>
      <c r="O100" s="254"/>
      <c r="P100" s="255"/>
      <c r="Q100" s="89"/>
      <c r="R100" s="235"/>
      <c r="S100" s="235"/>
      <c r="T100" s="235"/>
      <c r="U100" s="45">
        <f t="shared" si="7"/>
        <v>0</v>
      </c>
      <c r="V100" s="236"/>
      <c r="W100" s="237"/>
      <c r="X100" s="238"/>
      <c r="Y100" s="239"/>
      <c r="Z100" s="240"/>
      <c r="AA100" s="241"/>
      <c r="AB100" s="242"/>
      <c r="AC100" s="241"/>
      <c r="AD100" s="243"/>
      <c r="AE100" s="244"/>
      <c r="AF100" s="245"/>
      <c r="AG100" s="239"/>
      <c r="AH100" s="246"/>
      <c r="AI100" s="240"/>
      <c r="AJ100" s="241"/>
      <c r="AK100" s="242"/>
      <c r="AL100" s="247"/>
      <c r="AM100" s="243"/>
      <c r="AN100" s="244"/>
      <c r="AO100" s="245"/>
      <c r="AP100" s="239"/>
      <c r="AQ100" s="246"/>
      <c r="AR100" s="240"/>
      <c r="AS100" s="241"/>
      <c r="AT100" s="242"/>
      <c r="AU100" s="241"/>
      <c r="AV100" s="243"/>
      <c r="AW100" s="244"/>
      <c r="AX100" s="245"/>
      <c r="AY100" s="239"/>
      <c r="AZ100" s="246"/>
      <c r="BA100" s="240"/>
      <c r="BB100" s="241"/>
      <c r="BC100" s="242"/>
      <c r="BD100" s="247"/>
      <c r="BE100" s="243"/>
      <c r="BF100" s="244"/>
      <c r="BG100" s="245"/>
      <c r="BH100" s="239"/>
      <c r="BI100" s="246"/>
      <c r="BJ100" s="240"/>
      <c r="BK100" s="241"/>
      <c r="BL100" s="242"/>
      <c r="BM100" s="247"/>
      <c r="BN100" s="243"/>
      <c r="BO100" s="244"/>
      <c r="BP100" s="245"/>
      <c r="BQ100" s="239"/>
      <c r="BR100" s="246"/>
      <c r="BS100" s="240"/>
      <c r="BT100" s="241"/>
      <c r="BU100" s="242"/>
      <c r="BV100" s="241"/>
      <c r="BW100" s="243"/>
      <c r="BX100" s="244"/>
      <c r="BY100" s="245"/>
      <c r="BZ100" s="239"/>
      <c r="CA100" s="246"/>
      <c r="CB100" s="240"/>
      <c r="CC100" s="241"/>
      <c r="CD100" s="242"/>
      <c r="CE100" s="241"/>
      <c r="CF100" s="243"/>
      <c r="CG100" s="244"/>
      <c r="CH100" s="245"/>
      <c r="CI100" s="239"/>
      <c r="CJ100" s="246"/>
      <c r="CK100" s="240"/>
      <c r="CL100" s="241"/>
      <c r="CM100" s="242"/>
      <c r="CN100" s="241"/>
      <c r="CO100" s="243"/>
      <c r="CP100" s="244"/>
      <c r="CQ100" s="245"/>
      <c r="CR100" s="239"/>
      <c r="CS100" s="246"/>
      <c r="CT100" s="240"/>
      <c r="CU100" s="241"/>
      <c r="CV100" s="248"/>
      <c r="CW100" s="247"/>
      <c r="CX100" s="249"/>
      <c r="CY100" s="244"/>
      <c r="CZ100" s="245"/>
      <c r="DA100" s="239"/>
      <c r="DB100" s="246"/>
      <c r="DC100" s="240"/>
      <c r="DD100" s="241"/>
      <c r="DE100" s="242"/>
      <c r="DF100" s="241"/>
      <c r="DG100" s="243"/>
      <c r="DH100" s="244"/>
      <c r="DI100" s="245"/>
      <c r="DJ100" s="239"/>
      <c r="DK100" s="246"/>
      <c r="DL100" s="240"/>
      <c r="DM100" s="241"/>
      <c r="DN100" s="248"/>
      <c r="DO100" s="247"/>
      <c r="DP100" s="249"/>
      <c r="DQ100" s="244"/>
      <c r="DR100" s="245"/>
      <c r="DS100" s="239"/>
      <c r="DT100" s="246"/>
      <c r="DU100" s="240"/>
      <c r="DV100" s="241"/>
      <c r="DW100" s="242"/>
      <c r="DX100" s="241"/>
      <c r="DY100" s="243"/>
      <c r="DZ100" s="244"/>
      <c r="EA100" s="245"/>
      <c r="EB100" s="239"/>
      <c r="EC100" s="246"/>
      <c r="ED100" s="240"/>
      <c r="EE100" s="241"/>
      <c r="EF100" s="248"/>
      <c r="EG100" s="247"/>
      <c r="EH100" s="249"/>
      <c r="EI100" s="244"/>
      <c r="EJ100" s="245"/>
      <c r="EK100" s="239"/>
      <c r="EL100" s="246"/>
      <c r="EM100" s="240"/>
      <c r="EN100" s="241"/>
      <c r="EO100" s="248"/>
      <c r="EP100" s="247"/>
      <c r="EQ100" s="249"/>
      <c r="ER100" s="244"/>
      <c r="ES100" s="245"/>
      <c r="ET100" s="239"/>
      <c r="EU100" s="246"/>
      <c r="EV100" s="240"/>
      <c r="EW100" s="241"/>
      <c r="EX100" s="242"/>
      <c r="EY100" s="241"/>
      <c r="EZ100" s="243"/>
      <c r="FA100" s="244"/>
      <c r="FB100" s="245"/>
      <c r="FC100" s="239"/>
      <c r="FD100" s="246"/>
      <c r="FE100" s="240"/>
      <c r="FF100" s="241"/>
      <c r="FG100" s="242"/>
      <c r="FH100" s="241"/>
      <c r="FI100" s="243"/>
      <c r="FJ100" s="244"/>
      <c r="FK100" s="245"/>
      <c r="FL100" s="239"/>
      <c r="FM100" s="246"/>
      <c r="FN100" s="240"/>
      <c r="FO100" s="241"/>
      <c r="FP100" s="242"/>
      <c r="FQ100" s="241"/>
      <c r="FR100" s="243"/>
      <c r="FS100" s="244"/>
      <c r="FT100" s="245"/>
      <c r="FU100" s="239"/>
      <c r="FV100" s="246"/>
      <c r="FW100" s="240"/>
      <c r="FX100" s="241"/>
      <c r="FY100" s="242"/>
      <c r="FZ100" s="241"/>
      <c r="GA100" s="243"/>
      <c r="GB100" s="244"/>
      <c r="GC100" s="245"/>
      <c r="GD100" s="239"/>
      <c r="GE100" s="246"/>
      <c r="GF100" s="240"/>
      <c r="GG100" s="241"/>
      <c r="GH100" s="242"/>
      <c r="GI100" s="241"/>
      <c r="GJ100" s="243"/>
      <c r="GK100" s="244"/>
      <c r="GL100" s="245"/>
      <c r="GM100" s="239"/>
      <c r="GN100" s="246"/>
      <c r="GO100" s="240"/>
      <c r="GP100" s="241"/>
      <c r="GQ100" s="242"/>
      <c r="GR100" s="241"/>
      <c r="GS100" s="243"/>
      <c r="GT100" s="244"/>
      <c r="GU100" s="250"/>
      <c r="GV100" s="140"/>
      <c r="GW100" s="256"/>
      <c r="GX100" s="37"/>
      <c r="GY100" s="37"/>
      <c r="GZ100" s="580"/>
      <c r="HA100" s="39"/>
    </row>
    <row r="101" spans="1:210" ht="20.25" thickTop="1" thickBot="1" x14ac:dyDescent="0.35">
      <c r="A101"/>
      <c r="B101" s="116"/>
      <c r="C101" s="116"/>
      <c r="D101" s="41"/>
      <c r="E101" s="42"/>
      <c r="F101" s="43"/>
      <c r="G101" s="44"/>
      <c r="H101" s="45"/>
      <c r="I101" s="46"/>
      <c r="J101" s="230"/>
      <c r="K101" s="231"/>
      <c r="L101" s="282"/>
      <c r="M101" s="232"/>
      <c r="N101" s="835" t="s">
        <v>34</v>
      </c>
      <c r="O101" s="836"/>
      <c r="P101" s="837">
        <f>SUM(P12:P100)</f>
        <v>597924.30000000005</v>
      </c>
      <c r="Q101" s="257"/>
      <c r="R101" s="235"/>
      <c r="S101" s="258"/>
      <c r="T101" s="235"/>
      <c r="U101" s="45">
        <f t="shared" si="7"/>
        <v>0</v>
      </c>
      <c r="V101" s="236"/>
      <c r="W101" s="237"/>
      <c r="X101" s="238"/>
      <c r="Y101" s="259"/>
      <c r="Z101" s="260"/>
      <c r="AA101" s="261"/>
      <c r="AB101" s="262"/>
      <c r="AC101" s="261"/>
      <c r="AD101" s="263"/>
      <c r="AE101" s="264"/>
      <c r="AF101" s="265"/>
      <c r="AG101" s="259"/>
      <c r="AH101" s="266"/>
      <c r="AI101" s="260"/>
      <c r="AJ101" s="261"/>
      <c r="AK101" s="262"/>
      <c r="AL101" s="267"/>
      <c r="AM101" s="263"/>
      <c r="AN101" s="264"/>
      <c r="AO101" s="265"/>
      <c r="AP101" s="259"/>
      <c r="AQ101" s="266"/>
      <c r="AR101" s="260"/>
      <c r="AS101" s="261"/>
      <c r="AT101" s="262"/>
      <c r="AU101" s="261"/>
      <c r="AV101" s="263"/>
      <c r="AW101" s="264"/>
      <c r="AX101" s="265"/>
      <c r="AY101" s="259"/>
      <c r="AZ101" s="266"/>
      <c r="BA101" s="260"/>
      <c r="BB101" s="261"/>
      <c r="BC101" s="262"/>
      <c r="BD101" s="267"/>
      <c r="BE101" s="263"/>
      <c r="BF101" s="264"/>
      <c r="BG101" s="265"/>
      <c r="BH101" s="259"/>
      <c r="BI101" s="266"/>
      <c r="BJ101" s="260"/>
      <c r="BK101" s="261"/>
      <c r="BL101" s="262"/>
      <c r="BM101" s="267"/>
      <c r="BN101" s="263"/>
      <c r="BO101" s="264"/>
      <c r="BP101" s="265"/>
      <c r="BQ101" s="259"/>
      <c r="BR101" s="266"/>
      <c r="BS101" s="260"/>
      <c r="BT101" s="261"/>
      <c r="BU101" s="262"/>
      <c r="BV101" s="261"/>
      <c r="BW101" s="263"/>
      <c r="BX101" s="264"/>
      <c r="BY101" s="265"/>
      <c r="BZ101" s="259"/>
      <c r="CA101" s="266"/>
      <c r="CB101" s="260"/>
      <c r="CC101" s="261"/>
      <c r="CD101" s="262"/>
      <c r="CE101" s="261"/>
      <c r="CF101" s="263"/>
      <c r="CG101" s="264"/>
      <c r="CH101" s="265"/>
      <c r="CI101" s="259"/>
      <c r="CJ101" s="266"/>
      <c r="CK101" s="260"/>
      <c r="CL101" s="261"/>
      <c r="CM101" s="262"/>
      <c r="CN101" s="261"/>
      <c r="CO101" s="263"/>
      <c r="CP101" s="264"/>
      <c r="CQ101" s="265"/>
      <c r="CR101" s="259"/>
      <c r="CS101" s="266"/>
      <c r="CT101" s="260"/>
      <c r="CU101" s="261"/>
      <c r="CV101" s="268"/>
      <c r="CW101" s="267"/>
      <c r="CX101" s="269"/>
      <c r="CY101" s="264"/>
      <c r="CZ101" s="265"/>
      <c r="DA101" s="259"/>
      <c r="DB101" s="266"/>
      <c r="DC101" s="260"/>
      <c r="DD101" s="261"/>
      <c r="DE101" s="262"/>
      <c r="DF101" s="261"/>
      <c r="DG101" s="263"/>
      <c r="DH101" s="264"/>
      <c r="DI101" s="265"/>
      <c r="DJ101" s="259"/>
      <c r="DK101" s="266"/>
      <c r="DL101" s="260"/>
      <c r="DM101" s="261"/>
      <c r="DN101" s="268"/>
      <c r="DO101" s="267"/>
      <c r="DP101" s="269"/>
      <c r="DQ101" s="264"/>
      <c r="DR101" s="265"/>
      <c r="DS101" s="259"/>
      <c r="DT101" s="266"/>
      <c r="DU101" s="260"/>
      <c r="DV101" s="261"/>
      <c r="DW101" s="262"/>
      <c r="DX101" s="261"/>
      <c r="DY101" s="263"/>
      <c r="DZ101" s="264"/>
      <c r="EA101" s="265"/>
      <c r="EB101" s="259"/>
      <c r="EC101" s="266"/>
      <c r="ED101" s="260"/>
      <c r="EE101" s="261"/>
      <c r="EF101" s="268"/>
      <c r="EG101" s="267"/>
      <c r="EH101" s="269"/>
      <c r="EI101" s="264"/>
      <c r="EJ101" s="265"/>
      <c r="EK101" s="259"/>
      <c r="EL101" s="266"/>
      <c r="EM101" s="260"/>
      <c r="EN101" s="261"/>
      <c r="EO101" s="268"/>
      <c r="EP101" s="267"/>
      <c r="EQ101" s="269"/>
      <c r="ER101" s="264"/>
      <c r="ES101" s="265"/>
      <c r="ET101" s="259"/>
      <c r="EU101" s="266"/>
      <c r="EV101" s="260"/>
      <c r="EW101" s="261"/>
      <c r="EX101" s="262"/>
      <c r="EY101" s="261"/>
      <c r="EZ101" s="263"/>
      <c r="FA101" s="264"/>
      <c r="FB101" s="265"/>
      <c r="FC101" s="259"/>
      <c r="FD101" s="266"/>
      <c r="FE101" s="260"/>
      <c r="FF101" s="261"/>
      <c r="FG101" s="262"/>
      <c r="FH101" s="261"/>
      <c r="FI101" s="263"/>
      <c r="FJ101" s="264"/>
      <c r="FK101" s="265"/>
      <c r="FL101" s="259"/>
      <c r="FM101" s="266"/>
      <c r="FN101" s="260"/>
      <c r="FO101" s="261"/>
      <c r="FP101" s="262"/>
      <c r="FQ101" s="261"/>
      <c r="FR101" s="263"/>
      <c r="FS101" s="264"/>
      <c r="FT101" s="265"/>
      <c r="FU101" s="259"/>
      <c r="FV101" s="266"/>
      <c r="FW101" s="260"/>
      <c r="FX101" s="261"/>
      <c r="FY101" s="262"/>
      <c r="FZ101" s="261"/>
      <c r="GA101" s="263"/>
      <c r="GB101" s="264"/>
      <c r="GC101" s="265"/>
      <c r="GD101" s="259"/>
      <c r="GE101" s="266"/>
      <c r="GF101" s="260"/>
      <c r="GG101" s="261"/>
      <c r="GH101" s="262"/>
      <c r="GI101" s="261"/>
      <c r="GJ101" s="263"/>
      <c r="GK101" s="264"/>
      <c r="GL101" s="265"/>
      <c r="GM101" s="259"/>
      <c r="GN101" s="266"/>
      <c r="GO101" s="260"/>
      <c r="GP101" s="261"/>
      <c r="GQ101" s="262"/>
      <c r="GR101" s="261"/>
      <c r="GS101" s="263"/>
      <c r="GT101" s="264"/>
      <c r="GU101" s="250"/>
      <c r="GV101" s="140"/>
      <c r="GW101" s="270"/>
      <c r="GX101" s="271"/>
      <c r="GY101" s="271"/>
      <c r="GZ101" s="585"/>
      <c r="HA101" s="39"/>
    </row>
    <row r="102" spans="1:210" ht="19.5" thickBot="1" x14ac:dyDescent="0.3">
      <c r="A102"/>
      <c r="B102" s="116"/>
      <c r="C102" s="116"/>
      <c r="D102" s="41"/>
      <c r="E102" s="42"/>
      <c r="F102" s="43"/>
      <c r="G102" s="44"/>
      <c r="H102" s="45"/>
      <c r="I102" s="46"/>
      <c r="J102" s="273"/>
      <c r="K102" s="231"/>
      <c r="L102" s="282"/>
      <c r="M102" s="232"/>
      <c r="N102" s="233"/>
      <c r="O102" s="254"/>
      <c r="P102" s="838"/>
      <c r="Q102" s="257"/>
      <c r="R102" s="235"/>
      <c r="S102" s="258"/>
      <c r="T102" s="235"/>
      <c r="U102" s="274">
        <f t="shared" si="7"/>
        <v>0</v>
      </c>
      <c r="V102" s="236"/>
      <c r="W102" s="237"/>
      <c r="X102" s="238"/>
      <c r="Y102" s="259"/>
      <c r="Z102" s="260"/>
      <c r="AA102" s="261"/>
      <c r="AB102" s="262"/>
      <c r="AC102" s="261"/>
      <c r="AD102" s="263"/>
      <c r="AE102" s="264"/>
      <c r="AF102" s="265"/>
      <c r="AG102" s="259"/>
      <c r="AH102" s="266"/>
      <c r="AI102" s="260"/>
      <c r="AJ102" s="261"/>
      <c r="AK102" s="262"/>
      <c r="AL102" s="267"/>
      <c r="AM102" s="263"/>
      <c r="AN102" s="264"/>
      <c r="AO102" s="265"/>
      <c r="AP102" s="259"/>
      <c r="AQ102" s="266"/>
      <c r="AR102" s="260"/>
      <c r="AS102" s="261"/>
      <c r="AT102" s="262"/>
      <c r="AU102" s="261"/>
      <c r="AV102" s="263"/>
      <c r="AW102" s="264"/>
      <c r="AX102" s="265"/>
      <c r="AY102" s="259"/>
      <c r="AZ102" s="266"/>
      <c r="BA102" s="260"/>
      <c r="BB102" s="261"/>
      <c r="BC102" s="262"/>
      <c r="BD102" s="267"/>
      <c r="BE102" s="263"/>
      <c r="BF102" s="264"/>
      <c r="BG102" s="265"/>
      <c r="BH102" s="259"/>
      <c r="BI102" s="266"/>
      <c r="BJ102" s="260"/>
      <c r="BK102" s="261"/>
      <c r="BL102" s="262"/>
      <c r="BM102" s="267"/>
      <c r="BN102" s="263"/>
      <c r="BO102" s="264"/>
      <c r="BP102" s="265"/>
      <c r="BQ102" s="259"/>
      <c r="BR102" s="266"/>
      <c r="BS102" s="260"/>
      <c r="BT102" s="261"/>
      <c r="BU102" s="262"/>
      <c r="BV102" s="261"/>
      <c r="BW102" s="263"/>
      <c r="BX102" s="264"/>
      <c r="BY102" s="265"/>
      <c r="BZ102" s="259"/>
      <c r="CA102" s="266"/>
      <c r="CB102" s="260"/>
      <c r="CC102" s="261"/>
      <c r="CD102" s="262"/>
      <c r="CE102" s="261"/>
      <c r="CF102" s="263"/>
      <c r="CG102" s="264"/>
      <c r="CH102" s="265"/>
      <c r="CI102" s="259"/>
      <c r="CJ102" s="266"/>
      <c r="CK102" s="260"/>
      <c r="CL102" s="261"/>
      <c r="CM102" s="262"/>
      <c r="CN102" s="261"/>
      <c r="CO102" s="263"/>
      <c r="CP102" s="264"/>
      <c r="CQ102" s="265"/>
      <c r="CR102" s="259"/>
      <c r="CS102" s="266"/>
      <c r="CT102" s="260"/>
      <c r="CU102" s="261"/>
      <c r="CV102" s="268"/>
      <c r="CW102" s="267"/>
      <c r="CX102" s="269"/>
      <c r="CY102" s="264"/>
      <c r="CZ102" s="265"/>
      <c r="DA102" s="259"/>
      <c r="DB102" s="266"/>
      <c r="DC102" s="260"/>
      <c r="DD102" s="261"/>
      <c r="DE102" s="262"/>
      <c r="DF102" s="261"/>
      <c r="DG102" s="263"/>
      <c r="DH102" s="264"/>
      <c r="DI102" s="265"/>
      <c r="DJ102" s="259"/>
      <c r="DK102" s="266"/>
      <c r="DL102" s="260"/>
      <c r="DM102" s="261"/>
      <c r="DN102" s="268"/>
      <c r="DO102" s="267"/>
      <c r="DP102" s="269"/>
      <c r="DQ102" s="264"/>
      <c r="DR102" s="265"/>
      <c r="DS102" s="259"/>
      <c r="DT102" s="266"/>
      <c r="DU102" s="260"/>
      <c r="DV102" s="261"/>
      <c r="DW102" s="262"/>
      <c r="DX102" s="261"/>
      <c r="DY102" s="263"/>
      <c r="DZ102" s="264"/>
      <c r="EA102" s="265"/>
      <c r="EB102" s="259"/>
      <c r="EC102" s="266"/>
      <c r="ED102" s="260"/>
      <c r="EE102" s="261"/>
      <c r="EF102" s="268"/>
      <c r="EG102" s="267"/>
      <c r="EH102" s="269"/>
      <c r="EI102" s="264"/>
      <c r="EJ102" s="265"/>
      <c r="EK102" s="259"/>
      <c r="EL102" s="266"/>
      <c r="EM102" s="260"/>
      <c r="EN102" s="261"/>
      <c r="EO102" s="268"/>
      <c r="EP102" s="267"/>
      <c r="EQ102" s="269"/>
      <c r="ER102" s="264"/>
      <c r="ES102" s="265"/>
      <c r="ET102" s="259"/>
      <c r="EU102" s="266"/>
      <c r="EV102" s="260"/>
      <c r="EW102" s="261"/>
      <c r="EX102" s="262"/>
      <c r="EY102" s="261"/>
      <c r="EZ102" s="263"/>
      <c r="FA102" s="264"/>
      <c r="FB102" s="265"/>
      <c r="FC102" s="259"/>
      <c r="FD102" s="266"/>
      <c r="FE102" s="260"/>
      <c r="FF102" s="261"/>
      <c r="FG102" s="262"/>
      <c r="FH102" s="261"/>
      <c r="FI102" s="263"/>
      <c r="FJ102" s="264"/>
      <c r="FK102" s="265"/>
      <c r="FL102" s="259"/>
      <c r="FM102" s="266"/>
      <c r="FN102" s="260"/>
      <c r="FO102" s="261"/>
      <c r="FP102" s="262"/>
      <c r="FQ102" s="261"/>
      <c r="FR102" s="263"/>
      <c r="FS102" s="264"/>
      <c r="FT102" s="265"/>
      <c r="FU102" s="259"/>
      <c r="FV102" s="266"/>
      <c r="FW102" s="260"/>
      <c r="FX102" s="261"/>
      <c r="FY102" s="262"/>
      <c r="FZ102" s="261"/>
      <c r="GA102" s="263"/>
      <c r="GB102" s="264"/>
      <c r="GC102" s="265"/>
      <c r="GD102" s="259"/>
      <c r="GE102" s="266"/>
      <c r="GF102" s="260"/>
      <c r="GG102" s="261"/>
      <c r="GH102" s="262"/>
      <c r="GI102" s="261"/>
      <c r="GJ102" s="263"/>
      <c r="GK102" s="264"/>
      <c r="GL102" s="265"/>
      <c r="GM102" s="259"/>
      <c r="GN102" s="266"/>
      <c r="GO102" s="260"/>
      <c r="GP102" s="261"/>
      <c r="GQ102" s="262"/>
      <c r="GR102" s="261"/>
      <c r="GS102" s="263"/>
      <c r="GT102" s="264"/>
      <c r="GU102" s="250"/>
      <c r="GV102" s="140"/>
      <c r="GW102" s="270"/>
      <c r="GX102" s="271"/>
      <c r="GY102" s="271"/>
      <c r="GZ102" s="585"/>
      <c r="HA102" s="39"/>
    </row>
    <row r="103" spans="1:210" ht="16.5" thickTop="1" x14ac:dyDescent="0.25">
      <c r="A103"/>
      <c r="B103" s="116"/>
      <c r="C103" s="116"/>
      <c r="D103" s="41"/>
      <c r="E103" s="42"/>
      <c r="F103" s="43"/>
      <c r="G103" s="44"/>
      <c r="H103" s="45"/>
      <c r="I103" s="46"/>
      <c r="J103" s="230"/>
      <c r="K103" s="231"/>
      <c r="L103" s="282"/>
      <c r="M103" s="232"/>
      <c r="N103" s="233"/>
      <c r="O103" s="254"/>
      <c r="P103" s="275"/>
      <c r="Q103" s="275"/>
      <c r="R103" s="235"/>
      <c r="S103" s="235"/>
      <c r="T103" s="235"/>
      <c r="U103" s="274">
        <f t="shared" si="7"/>
        <v>0</v>
      </c>
      <c r="V103" s="236"/>
      <c r="W103" s="237"/>
      <c r="X103" s="238"/>
      <c r="Y103" s="259"/>
      <c r="Z103" s="260"/>
      <c r="AA103" s="261"/>
      <c r="AB103" s="262"/>
      <c r="AC103" s="261"/>
      <c r="AD103" s="263"/>
      <c r="AE103" s="264"/>
      <c r="AF103" s="265"/>
      <c r="AG103" s="259"/>
      <c r="AH103" s="266"/>
      <c r="AI103" s="260"/>
      <c r="AJ103" s="261"/>
      <c r="AK103" s="262"/>
      <c r="AL103" s="267"/>
      <c r="AM103" s="263"/>
      <c r="AN103" s="264"/>
      <c r="AO103" s="265"/>
      <c r="AP103" s="259"/>
      <c r="AQ103" s="266"/>
      <c r="AR103" s="260"/>
      <c r="AS103" s="261"/>
      <c r="AT103" s="262"/>
      <c r="AU103" s="261"/>
      <c r="AV103" s="263"/>
      <c r="AW103" s="264"/>
      <c r="AX103" s="265"/>
      <c r="AY103" s="259"/>
      <c r="AZ103" s="266"/>
      <c r="BA103" s="260"/>
      <c r="BB103" s="261"/>
      <c r="BC103" s="262"/>
      <c r="BD103" s="267"/>
      <c r="BE103" s="263"/>
      <c r="BF103" s="264"/>
      <c r="BG103" s="265"/>
      <c r="BH103" s="259"/>
      <c r="BI103" s="266"/>
      <c r="BJ103" s="260"/>
      <c r="BK103" s="261"/>
      <c r="BL103" s="262"/>
      <c r="BM103" s="267"/>
      <c r="BN103" s="263"/>
      <c r="BO103" s="264"/>
      <c r="BP103" s="265"/>
      <c r="BQ103" s="259"/>
      <c r="BR103" s="266"/>
      <c r="BS103" s="260"/>
      <c r="BT103" s="261"/>
      <c r="BU103" s="262"/>
      <c r="BV103" s="261"/>
      <c r="BW103" s="263"/>
      <c r="BX103" s="264"/>
      <c r="BY103" s="265"/>
      <c r="BZ103" s="259"/>
      <c r="CA103" s="266"/>
      <c r="CB103" s="260"/>
      <c r="CC103" s="261"/>
      <c r="CD103" s="262"/>
      <c r="CE103" s="261"/>
      <c r="CF103" s="263"/>
      <c r="CG103" s="264"/>
      <c r="CH103" s="265"/>
      <c r="CI103" s="259"/>
      <c r="CJ103" s="266"/>
      <c r="CK103" s="260"/>
      <c r="CL103" s="261"/>
      <c r="CM103" s="262"/>
      <c r="CN103" s="261"/>
      <c r="CO103" s="263"/>
      <c r="CP103" s="264"/>
      <c r="CQ103" s="265"/>
      <c r="CR103" s="259"/>
      <c r="CS103" s="266"/>
      <c r="CT103" s="260"/>
      <c r="CU103" s="261"/>
      <c r="CV103" s="268"/>
      <c r="CW103" s="267"/>
      <c r="CX103" s="269"/>
      <c r="CY103" s="264"/>
      <c r="CZ103" s="265"/>
      <c r="DA103" s="259"/>
      <c r="DB103" s="266"/>
      <c r="DC103" s="260"/>
      <c r="DD103" s="261"/>
      <c r="DE103" s="262"/>
      <c r="DF103" s="261"/>
      <c r="DG103" s="263"/>
      <c r="DH103" s="264"/>
      <c r="DI103" s="265"/>
      <c r="DJ103" s="259"/>
      <c r="DK103" s="266"/>
      <c r="DL103" s="260"/>
      <c r="DM103" s="261"/>
      <c r="DN103" s="268"/>
      <c r="DO103" s="267"/>
      <c r="DP103" s="269"/>
      <c r="DQ103" s="264"/>
      <c r="DR103" s="265"/>
      <c r="DS103" s="259"/>
      <c r="DT103" s="266"/>
      <c r="DU103" s="260"/>
      <c r="DV103" s="261"/>
      <c r="DW103" s="262"/>
      <c r="DX103" s="261"/>
      <c r="DY103" s="263"/>
      <c r="DZ103" s="264"/>
      <c r="EA103" s="265"/>
      <c r="EB103" s="259"/>
      <c r="EC103" s="266"/>
      <c r="ED103" s="260"/>
      <c r="EE103" s="261"/>
      <c r="EF103" s="268"/>
      <c r="EG103" s="267"/>
      <c r="EH103" s="269"/>
      <c r="EI103" s="264"/>
      <c r="EJ103" s="265"/>
      <c r="EK103" s="259"/>
      <c r="EL103" s="266"/>
      <c r="EM103" s="260"/>
      <c r="EN103" s="261"/>
      <c r="EO103" s="268"/>
      <c r="EP103" s="267"/>
      <c r="EQ103" s="269"/>
      <c r="ER103" s="264"/>
      <c r="ES103" s="265"/>
      <c r="ET103" s="259"/>
      <c r="EU103" s="266"/>
      <c r="EV103" s="260"/>
      <c r="EW103" s="261"/>
      <c r="EX103" s="262"/>
      <c r="EY103" s="261"/>
      <c r="EZ103" s="263"/>
      <c r="FA103" s="264"/>
      <c r="FB103" s="265"/>
      <c r="FC103" s="259"/>
      <c r="FD103" s="266"/>
      <c r="FE103" s="260"/>
      <c r="FF103" s="261"/>
      <c r="FG103" s="262"/>
      <c r="FH103" s="261"/>
      <c r="FI103" s="263"/>
      <c r="FJ103" s="264"/>
      <c r="FK103" s="265"/>
      <c r="FL103" s="259"/>
      <c r="FM103" s="266"/>
      <c r="FN103" s="260"/>
      <c r="FO103" s="261"/>
      <c r="FP103" s="262"/>
      <c r="FQ103" s="261"/>
      <c r="FR103" s="263"/>
      <c r="FS103" s="264"/>
      <c r="FT103" s="265"/>
      <c r="FU103" s="259"/>
      <c r="FV103" s="266"/>
      <c r="FW103" s="260"/>
      <c r="FX103" s="261"/>
      <c r="FY103" s="262"/>
      <c r="FZ103" s="261"/>
      <c r="GA103" s="263"/>
      <c r="GB103" s="264"/>
      <c r="GC103" s="265"/>
      <c r="GD103" s="259"/>
      <c r="GE103" s="266"/>
      <c r="GF103" s="260"/>
      <c r="GG103" s="261"/>
      <c r="GH103" s="262"/>
      <c r="GI103" s="261"/>
      <c r="GJ103" s="263"/>
      <c r="GK103" s="264"/>
      <c r="GL103" s="265"/>
      <c r="GM103" s="259"/>
      <c r="GN103" s="266"/>
      <c r="GO103" s="260"/>
      <c r="GP103" s="261"/>
      <c r="GQ103" s="262"/>
      <c r="GR103" s="261"/>
      <c r="GS103" s="263"/>
      <c r="GT103" s="264"/>
      <c r="GU103" s="250"/>
      <c r="GV103" s="140"/>
      <c r="GW103" s="270"/>
      <c r="GX103" s="271"/>
      <c r="GY103" s="271"/>
      <c r="GZ103" s="585"/>
      <c r="HA103" s="39"/>
    </row>
    <row r="104" spans="1:210" ht="16.5" thickBot="1" x14ac:dyDescent="0.3">
      <c r="A104"/>
      <c r="B104" s="116"/>
      <c r="C104" s="116"/>
      <c r="D104" s="41"/>
      <c r="E104" s="42"/>
      <c r="F104" s="43"/>
      <c r="G104" s="44"/>
      <c r="H104" s="45"/>
      <c r="I104" s="46"/>
      <c r="J104" s="230"/>
      <c r="K104" s="231"/>
      <c r="L104" s="282"/>
      <c r="M104" s="232"/>
      <c r="N104" s="233"/>
      <c r="O104" s="254"/>
      <c r="P104" s="275"/>
      <c r="Q104" s="275"/>
      <c r="R104" s="276"/>
      <c r="S104" s="737"/>
      <c r="T104" s="737"/>
      <c r="U104" s="45">
        <f t="shared" si="7"/>
        <v>0</v>
      </c>
      <c r="V104" s="277"/>
      <c r="W104" s="245"/>
      <c r="X104" s="238"/>
      <c r="Y104" s="259"/>
      <c r="Z104" s="240"/>
      <c r="AA104" s="261"/>
      <c r="AB104" s="262"/>
      <c r="AC104" s="261"/>
      <c r="AD104" s="263"/>
      <c r="AE104" s="264"/>
      <c r="AF104" s="265"/>
      <c r="AG104" s="259"/>
      <c r="AH104" s="278"/>
      <c r="AI104" s="240"/>
      <c r="AJ104" s="261"/>
      <c r="AK104" s="262"/>
      <c r="AL104" s="267"/>
      <c r="AM104" s="263"/>
      <c r="AN104" s="264"/>
      <c r="AO104" s="279"/>
      <c r="AP104" s="280"/>
      <c r="AQ104" s="278"/>
      <c r="AR104" s="240"/>
      <c r="AS104" s="261"/>
      <c r="AT104" s="262"/>
      <c r="AU104" s="261"/>
      <c r="AV104" s="263"/>
      <c r="AW104" s="264"/>
      <c r="AX104" s="279"/>
      <c r="AY104" s="280"/>
      <c r="AZ104" s="278"/>
      <c r="BA104" s="240"/>
      <c r="BB104" s="261"/>
      <c r="BC104" s="262"/>
      <c r="BD104" s="267"/>
      <c r="BE104" s="263"/>
      <c r="BF104" s="264"/>
      <c r="BG104" s="279"/>
      <c r="BH104" s="280"/>
      <c r="BI104" s="278"/>
      <c r="BJ104" s="240"/>
      <c r="BK104" s="261"/>
      <c r="BL104" s="262"/>
      <c r="BM104" s="267"/>
      <c r="BN104" s="263"/>
      <c r="BO104" s="264"/>
      <c r="BP104" s="279"/>
      <c r="BQ104" s="280"/>
      <c r="BR104" s="278"/>
      <c r="BS104" s="240"/>
      <c r="BT104" s="261"/>
      <c r="BU104" s="262"/>
      <c r="BV104" s="261"/>
      <c r="BW104" s="263"/>
      <c r="BX104" s="264"/>
      <c r="BY104" s="279"/>
      <c r="BZ104" s="280"/>
      <c r="CA104" s="278"/>
      <c r="CB104" s="240"/>
      <c r="CC104" s="261"/>
      <c r="CD104" s="262"/>
      <c r="CE104" s="261"/>
      <c r="CF104" s="263"/>
      <c r="CG104" s="264"/>
      <c r="CH104" s="279"/>
      <c r="CI104" s="280"/>
      <c r="CJ104" s="278"/>
      <c r="CK104" s="240"/>
      <c r="CL104" s="261"/>
      <c r="CM104" s="262"/>
      <c r="CN104" s="261"/>
      <c r="CO104" s="263"/>
      <c r="CP104" s="264"/>
      <c r="CQ104" s="279"/>
      <c r="CR104" s="280"/>
      <c r="CS104" s="278"/>
      <c r="CT104" s="240"/>
      <c r="CU104" s="261"/>
      <c r="CV104" s="268"/>
      <c r="CW104" s="267"/>
      <c r="CX104" s="269"/>
      <c r="CY104" s="264"/>
      <c r="CZ104" s="279"/>
      <c r="DA104" s="280"/>
      <c r="DB104" s="278"/>
      <c r="DC104" s="240"/>
      <c r="DD104" s="261"/>
      <c r="DE104" s="262"/>
      <c r="DF104" s="261"/>
      <c r="DG104" s="263"/>
      <c r="DH104" s="264"/>
      <c r="DI104" s="279"/>
      <c r="DJ104" s="280"/>
      <c r="DK104" s="278"/>
      <c r="DL104" s="240"/>
      <c r="DM104" s="261"/>
      <c r="DN104" s="268"/>
      <c r="DO104" s="267"/>
      <c r="DP104" s="269"/>
      <c r="DQ104" s="264"/>
      <c r="DR104" s="279"/>
      <c r="DS104" s="280"/>
      <c r="DT104" s="278"/>
      <c r="DU104" s="240"/>
      <c r="DV104" s="261"/>
      <c r="DW104" s="262"/>
      <c r="DX104" s="261"/>
      <c r="DY104" s="263"/>
      <c r="DZ104" s="264"/>
      <c r="EA104" s="279"/>
      <c r="EB104" s="280"/>
      <c r="EC104" s="278"/>
      <c r="ED104" s="240"/>
      <c r="EE104" s="261"/>
      <c r="EF104" s="268"/>
      <c r="EG104" s="267"/>
      <c r="EH104" s="269"/>
      <c r="EI104" s="264"/>
      <c r="EJ104" s="279"/>
      <c r="EK104" s="280"/>
      <c r="EL104" s="278"/>
      <c r="EM104" s="240"/>
      <c r="EN104" s="261"/>
      <c r="EO104" s="268"/>
      <c r="EP104" s="267"/>
      <c r="EQ104" s="269"/>
      <c r="ER104" s="264"/>
      <c r="ES104" s="279"/>
      <c r="ET104" s="280"/>
      <c r="EU104" s="278"/>
      <c r="EV104" s="240"/>
      <c r="EW104" s="261"/>
      <c r="EX104" s="262"/>
      <c r="EY104" s="261"/>
      <c r="EZ104" s="263"/>
      <c r="FA104" s="264"/>
      <c r="FB104" s="279"/>
      <c r="FC104" s="280"/>
      <c r="FD104" s="278"/>
      <c r="FE104" s="240"/>
      <c r="FF104" s="261"/>
      <c r="FG104" s="262"/>
      <c r="FH104" s="261"/>
      <c r="FI104" s="263"/>
      <c r="FJ104" s="264"/>
      <c r="FK104" s="279"/>
      <c r="FL104" s="280"/>
      <c r="FM104" s="278"/>
      <c r="FN104" s="240"/>
      <c r="FO104" s="261"/>
      <c r="FP104" s="262"/>
      <c r="FQ104" s="261"/>
      <c r="FR104" s="263"/>
      <c r="FS104" s="264"/>
      <c r="FT104" s="279"/>
      <c r="FU104" s="280"/>
      <c r="FV104" s="278"/>
      <c r="FW104" s="240"/>
      <c r="FX104" s="261"/>
      <c r="FY104" s="262"/>
      <c r="FZ104" s="261"/>
      <c r="GA104" s="263"/>
      <c r="GB104" s="264"/>
      <c r="GC104" s="279"/>
      <c r="GD104" s="280"/>
      <c r="GE104" s="278"/>
      <c r="GF104" s="240"/>
      <c r="GG104" s="261"/>
      <c r="GH104" s="262"/>
      <c r="GI104" s="261"/>
      <c r="GJ104" s="263"/>
      <c r="GK104" s="264"/>
      <c r="GL104" s="279"/>
      <c r="GM104" s="280"/>
      <c r="GN104" s="278"/>
      <c r="GO104" s="240"/>
      <c r="GP104" s="261"/>
      <c r="GQ104" s="262"/>
      <c r="GR104" s="261"/>
      <c r="GS104" s="263"/>
      <c r="GT104" s="264"/>
      <c r="GU104" s="250"/>
      <c r="GV104" s="30"/>
      <c r="GW104" s="281"/>
      <c r="GX104" s="271"/>
      <c r="GY104" s="271"/>
      <c r="GZ104" s="585"/>
      <c r="HA104" s="39"/>
    </row>
    <row r="105" spans="1:210" ht="17.25" thickTop="1" thickBot="1" x14ac:dyDescent="0.3">
      <c r="A105"/>
      <c r="B105" s="116"/>
      <c r="C105" s="116"/>
      <c r="D105" s="41"/>
      <c r="E105" s="42"/>
      <c r="F105" s="43"/>
      <c r="G105" s="44"/>
      <c r="H105" s="45"/>
      <c r="I105" s="46"/>
      <c r="J105" s="230"/>
      <c r="K105" s="282"/>
      <c r="L105" s="282"/>
      <c r="M105" s="232"/>
      <c r="N105" s="283"/>
      <c r="O105" s="284"/>
      <c r="P105" s="839" t="s">
        <v>35</v>
      </c>
      <c r="Q105" s="840"/>
      <c r="R105" s="840"/>
      <c r="S105" s="285">
        <f>SUM(S12:S104)</f>
        <v>0</v>
      </c>
      <c r="T105" s="738"/>
      <c r="U105" s="287">
        <f>SUM(U12:U104)</f>
        <v>17781764.969999999</v>
      </c>
      <c r="V105" s="288"/>
      <c r="W105" s="245"/>
      <c r="X105" s="289">
        <f t="shared" ref="X105:CI105" si="8">SUM(X12:X104)</f>
        <v>341929.03999999992</v>
      </c>
      <c r="Y105" s="290">
        <f t="shared" si="8"/>
        <v>0</v>
      </c>
      <c r="Z105" s="290">
        <f t="shared" si="8"/>
        <v>0</v>
      </c>
      <c r="AA105" s="290">
        <f t="shared" si="8"/>
        <v>0</v>
      </c>
      <c r="AB105" s="290">
        <f t="shared" si="8"/>
        <v>0</v>
      </c>
      <c r="AC105" s="290">
        <f t="shared" si="8"/>
        <v>0</v>
      </c>
      <c r="AD105" s="290">
        <f t="shared" si="8"/>
        <v>0</v>
      </c>
      <c r="AE105" s="290">
        <f t="shared" si="8"/>
        <v>0</v>
      </c>
      <c r="AF105" s="290">
        <f t="shared" si="8"/>
        <v>0</v>
      </c>
      <c r="AG105" s="290">
        <f t="shared" si="8"/>
        <v>0</v>
      </c>
      <c r="AH105" s="290">
        <f t="shared" si="8"/>
        <v>0</v>
      </c>
      <c r="AI105" s="290">
        <f t="shared" si="8"/>
        <v>0</v>
      </c>
      <c r="AJ105" s="290">
        <f t="shared" si="8"/>
        <v>0</v>
      </c>
      <c r="AK105" s="290">
        <f t="shared" si="8"/>
        <v>0</v>
      </c>
      <c r="AL105" s="290">
        <f t="shared" si="8"/>
        <v>0</v>
      </c>
      <c r="AM105" s="290">
        <f t="shared" si="8"/>
        <v>0</v>
      </c>
      <c r="AN105" s="290">
        <f t="shared" si="8"/>
        <v>0</v>
      </c>
      <c r="AO105" s="290">
        <f t="shared" si="8"/>
        <v>0</v>
      </c>
      <c r="AP105" s="290">
        <f t="shared" si="8"/>
        <v>0</v>
      </c>
      <c r="AQ105" s="290">
        <f t="shared" si="8"/>
        <v>0</v>
      </c>
      <c r="AR105" s="290">
        <f t="shared" si="8"/>
        <v>0</v>
      </c>
      <c r="AS105" s="290">
        <f t="shared" si="8"/>
        <v>0</v>
      </c>
      <c r="AT105" s="290">
        <f t="shared" si="8"/>
        <v>0</v>
      </c>
      <c r="AU105" s="290">
        <f t="shared" si="8"/>
        <v>0</v>
      </c>
      <c r="AV105" s="290">
        <f t="shared" si="8"/>
        <v>0</v>
      </c>
      <c r="AW105" s="290">
        <f t="shared" si="8"/>
        <v>0</v>
      </c>
      <c r="AX105" s="290">
        <f t="shared" si="8"/>
        <v>0</v>
      </c>
      <c r="AY105" s="290">
        <f t="shared" si="8"/>
        <v>0</v>
      </c>
      <c r="AZ105" s="290">
        <f t="shared" si="8"/>
        <v>0</v>
      </c>
      <c r="BA105" s="290">
        <f t="shared" si="8"/>
        <v>0</v>
      </c>
      <c r="BB105" s="290">
        <f t="shared" si="8"/>
        <v>0</v>
      </c>
      <c r="BC105" s="290">
        <f t="shared" si="8"/>
        <v>0</v>
      </c>
      <c r="BD105" s="290">
        <f t="shared" si="8"/>
        <v>0</v>
      </c>
      <c r="BE105" s="290">
        <f t="shared" si="8"/>
        <v>0</v>
      </c>
      <c r="BF105" s="290">
        <f t="shared" si="8"/>
        <v>0</v>
      </c>
      <c r="BG105" s="290">
        <f t="shared" si="8"/>
        <v>0</v>
      </c>
      <c r="BH105" s="290">
        <f t="shared" si="8"/>
        <v>0</v>
      </c>
      <c r="BI105" s="290">
        <f t="shared" si="8"/>
        <v>0</v>
      </c>
      <c r="BJ105" s="290">
        <f t="shared" si="8"/>
        <v>0</v>
      </c>
      <c r="BK105" s="290">
        <f t="shared" si="8"/>
        <v>0</v>
      </c>
      <c r="BL105" s="290">
        <f t="shared" si="8"/>
        <v>0</v>
      </c>
      <c r="BM105" s="290">
        <f t="shared" si="8"/>
        <v>0</v>
      </c>
      <c r="BN105" s="290">
        <f t="shared" si="8"/>
        <v>0</v>
      </c>
      <c r="BO105" s="290">
        <f t="shared" si="8"/>
        <v>0</v>
      </c>
      <c r="BP105" s="290">
        <f t="shared" si="8"/>
        <v>0</v>
      </c>
      <c r="BQ105" s="290">
        <f t="shared" si="8"/>
        <v>0</v>
      </c>
      <c r="BR105" s="290">
        <f t="shared" si="8"/>
        <v>0</v>
      </c>
      <c r="BS105" s="290">
        <f t="shared" si="8"/>
        <v>0</v>
      </c>
      <c r="BT105" s="290">
        <f t="shared" si="8"/>
        <v>0</v>
      </c>
      <c r="BU105" s="290">
        <f t="shared" si="8"/>
        <v>0</v>
      </c>
      <c r="BV105" s="290">
        <f t="shared" si="8"/>
        <v>0</v>
      </c>
      <c r="BW105" s="290">
        <f t="shared" si="8"/>
        <v>0</v>
      </c>
      <c r="BX105" s="290">
        <f t="shared" si="8"/>
        <v>0</v>
      </c>
      <c r="BY105" s="290">
        <f t="shared" si="8"/>
        <v>0</v>
      </c>
      <c r="BZ105" s="290">
        <f t="shared" si="8"/>
        <v>0</v>
      </c>
      <c r="CA105" s="290">
        <f t="shared" si="8"/>
        <v>0</v>
      </c>
      <c r="CB105" s="290">
        <f t="shared" si="8"/>
        <v>0</v>
      </c>
      <c r="CC105" s="290">
        <f t="shared" si="8"/>
        <v>0</v>
      </c>
      <c r="CD105" s="290">
        <f t="shared" si="8"/>
        <v>0</v>
      </c>
      <c r="CE105" s="290">
        <f t="shared" si="8"/>
        <v>0</v>
      </c>
      <c r="CF105" s="290">
        <f t="shared" si="8"/>
        <v>0</v>
      </c>
      <c r="CG105" s="290">
        <f t="shared" si="8"/>
        <v>0</v>
      </c>
      <c r="CH105" s="290">
        <f t="shared" si="8"/>
        <v>0</v>
      </c>
      <c r="CI105" s="290">
        <f t="shared" si="8"/>
        <v>0</v>
      </c>
      <c r="CJ105" s="290">
        <f t="shared" ref="CJ105:EU105" si="9">SUM(CJ12:CJ104)</f>
        <v>0</v>
      </c>
      <c r="CK105" s="290">
        <f t="shared" si="9"/>
        <v>0</v>
      </c>
      <c r="CL105" s="290">
        <f t="shared" si="9"/>
        <v>0</v>
      </c>
      <c r="CM105" s="290">
        <f t="shared" si="9"/>
        <v>0</v>
      </c>
      <c r="CN105" s="290">
        <f t="shared" si="9"/>
        <v>0</v>
      </c>
      <c r="CO105" s="290">
        <f t="shared" si="9"/>
        <v>0</v>
      </c>
      <c r="CP105" s="290">
        <f t="shared" si="9"/>
        <v>0</v>
      </c>
      <c r="CQ105" s="290">
        <f t="shared" si="9"/>
        <v>0</v>
      </c>
      <c r="CR105" s="290">
        <f t="shared" si="9"/>
        <v>0</v>
      </c>
      <c r="CS105" s="290">
        <f t="shared" si="9"/>
        <v>0</v>
      </c>
      <c r="CT105" s="290">
        <f t="shared" si="9"/>
        <v>0</v>
      </c>
      <c r="CU105" s="290">
        <f t="shared" si="9"/>
        <v>0</v>
      </c>
      <c r="CV105" s="290">
        <f t="shared" si="9"/>
        <v>0</v>
      </c>
      <c r="CW105" s="290">
        <f t="shared" si="9"/>
        <v>0</v>
      </c>
      <c r="CX105" s="290">
        <f t="shared" si="9"/>
        <v>0</v>
      </c>
      <c r="CY105" s="290">
        <f t="shared" si="9"/>
        <v>0</v>
      </c>
      <c r="CZ105" s="290">
        <f t="shared" si="9"/>
        <v>0</v>
      </c>
      <c r="DA105" s="290">
        <f t="shared" si="9"/>
        <v>0</v>
      </c>
      <c r="DB105" s="290">
        <f t="shared" si="9"/>
        <v>0</v>
      </c>
      <c r="DC105" s="290">
        <f t="shared" si="9"/>
        <v>0</v>
      </c>
      <c r="DD105" s="290">
        <f t="shared" si="9"/>
        <v>0</v>
      </c>
      <c r="DE105" s="290">
        <f t="shared" si="9"/>
        <v>0</v>
      </c>
      <c r="DF105" s="290">
        <f t="shared" si="9"/>
        <v>0</v>
      </c>
      <c r="DG105" s="290">
        <f t="shared" si="9"/>
        <v>0</v>
      </c>
      <c r="DH105" s="290">
        <f t="shared" si="9"/>
        <v>0</v>
      </c>
      <c r="DI105" s="290">
        <f t="shared" si="9"/>
        <v>0</v>
      </c>
      <c r="DJ105" s="290">
        <f t="shared" si="9"/>
        <v>0</v>
      </c>
      <c r="DK105" s="290">
        <f t="shared" si="9"/>
        <v>0</v>
      </c>
      <c r="DL105" s="290">
        <f t="shared" si="9"/>
        <v>0</v>
      </c>
      <c r="DM105" s="290">
        <f t="shared" si="9"/>
        <v>0</v>
      </c>
      <c r="DN105" s="290">
        <f t="shared" si="9"/>
        <v>0</v>
      </c>
      <c r="DO105" s="290">
        <f t="shared" si="9"/>
        <v>0</v>
      </c>
      <c r="DP105" s="290">
        <f t="shared" si="9"/>
        <v>0</v>
      </c>
      <c r="DQ105" s="290">
        <f t="shared" si="9"/>
        <v>0</v>
      </c>
      <c r="DR105" s="290">
        <f t="shared" si="9"/>
        <v>0</v>
      </c>
      <c r="DS105" s="290">
        <f t="shared" si="9"/>
        <v>0</v>
      </c>
      <c r="DT105" s="290">
        <f t="shared" si="9"/>
        <v>0</v>
      </c>
      <c r="DU105" s="290">
        <f t="shared" si="9"/>
        <v>0</v>
      </c>
      <c r="DV105" s="290">
        <f t="shared" si="9"/>
        <v>0</v>
      </c>
      <c r="DW105" s="290">
        <f t="shared" si="9"/>
        <v>0</v>
      </c>
      <c r="DX105" s="290">
        <f t="shared" si="9"/>
        <v>0</v>
      </c>
      <c r="DY105" s="290">
        <f t="shared" si="9"/>
        <v>0</v>
      </c>
      <c r="DZ105" s="290">
        <f t="shared" si="9"/>
        <v>0</v>
      </c>
      <c r="EA105" s="290">
        <f t="shared" si="9"/>
        <v>0</v>
      </c>
      <c r="EB105" s="290">
        <f t="shared" si="9"/>
        <v>0</v>
      </c>
      <c r="EC105" s="290">
        <f t="shared" si="9"/>
        <v>0</v>
      </c>
      <c r="ED105" s="290">
        <f t="shared" si="9"/>
        <v>0</v>
      </c>
      <c r="EE105" s="290">
        <f t="shared" si="9"/>
        <v>0</v>
      </c>
      <c r="EF105" s="290">
        <f t="shared" si="9"/>
        <v>0</v>
      </c>
      <c r="EG105" s="290">
        <f t="shared" si="9"/>
        <v>0</v>
      </c>
      <c r="EH105" s="290">
        <f t="shared" si="9"/>
        <v>0</v>
      </c>
      <c r="EI105" s="290">
        <f t="shared" si="9"/>
        <v>0</v>
      </c>
      <c r="EJ105" s="290">
        <f t="shared" si="9"/>
        <v>0</v>
      </c>
      <c r="EK105" s="290">
        <f t="shared" si="9"/>
        <v>0</v>
      </c>
      <c r="EL105" s="290">
        <f t="shared" si="9"/>
        <v>0</v>
      </c>
      <c r="EM105" s="290">
        <f t="shared" si="9"/>
        <v>0</v>
      </c>
      <c r="EN105" s="290">
        <f t="shared" si="9"/>
        <v>0</v>
      </c>
      <c r="EO105" s="290">
        <f t="shared" si="9"/>
        <v>0</v>
      </c>
      <c r="EP105" s="290">
        <f t="shared" si="9"/>
        <v>0</v>
      </c>
      <c r="EQ105" s="290">
        <f t="shared" si="9"/>
        <v>0</v>
      </c>
      <c r="ER105" s="290">
        <f t="shared" si="9"/>
        <v>0</v>
      </c>
      <c r="ES105" s="290">
        <f t="shared" si="9"/>
        <v>0</v>
      </c>
      <c r="ET105" s="290">
        <f t="shared" si="9"/>
        <v>0</v>
      </c>
      <c r="EU105" s="290">
        <f t="shared" si="9"/>
        <v>0</v>
      </c>
      <c r="EV105" s="290">
        <f t="shared" ref="EV105:GT105" si="10">SUM(EV12:EV104)</f>
        <v>0</v>
      </c>
      <c r="EW105" s="290">
        <f t="shared" si="10"/>
        <v>0</v>
      </c>
      <c r="EX105" s="290">
        <f t="shared" si="10"/>
        <v>0</v>
      </c>
      <c r="EY105" s="290">
        <f t="shared" si="10"/>
        <v>0</v>
      </c>
      <c r="EZ105" s="290">
        <f t="shared" si="10"/>
        <v>0</v>
      </c>
      <c r="FA105" s="290">
        <f t="shared" si="10"/>
        <v>0</v>
      </c>
      <c r="FB105" s="290">
        <f t="shared" si="10"/>
        <v>0</v>
      </c>
      <c r="FC105" s="290">
        <f t="shared" si="10"/>
        <v>0</v>
      </c>
      <c r="FD105" s="290">
        <f t="shared" si="10"/>
        <v>0</v>
      </c>
      <c r="FE105" s="290">
        <f t="shared" si="10"/>
        <v>0</v>
      </c>
      <c r="FF105" s="290">
        <f t="shared" si="10"/>
        <v>0</v>
      </c>
      <c r="FG105" s="290">
        <f t="shared" si="10"/>
        <v>0</v>
      </c>
      <c r="FH105" s="290">
        <f t="shared" si="10"/>
        <v>0</v>
      </c>
      <c r="FI105" s="290">
        <f t="shared" si="10"/>
        <v>0</v>
      </c>
      <c r="FJ105" s="290">
        <f t="shared" si="10"/>
        <v>0</v>
      </c>
      <c r="FK105" s="290">
        <f t="shared" si="10"/>
        <v>0</v>
      </c>
      <c r="FL105" s="290">
        <f t="shared" si="10"/>
        <v>0</v>
      </c>
      <c r="FM105" s="290">
        <f t="shared" si="10"/>
        <v>0</v>
      </c>
      <c r="FN105" s="290">
        <f t="shared" si="10"/>
        <v>0</v>
      </c>
      <c r="FO105" s="290">
        <f t="shared" si="10"/>
        <v>0</v>
      </c>
      <c r="FP105" s="290">
        <f t="shared" si="10"/>
        <v>0</v>
      </c>
      <c r="FQ105" s="290">
        <f t="shared" si="10"/>
        <v>0</v>
      </c>
      <c r="FR105" s="290">
        <f t="shared" si="10"/>
        <v>0</v>
      </c>
      <c r="FS105" s="290">
        <f t="shared" si="10"/>
        <v>0</v>
      </c>
      <c r="FT105" s="290">
        <f t="shared" si="10"/>
        <v>0</v>
      </c>
      <c r="FU105" s="290">
        <f t="shared" si="10"/>
        <v>0</v>
      </c>
      <c r="FV105" s="290">
        <f t="shared" si="10"/>
        <v>0</v>
      </c>
      <c r="FW105" s="290">
        <f t="shared" si="10"/>
        <v>0</v>
      </c>
      <c r="FX105" s="290">
        <f t="shared" si="10"/>
        <v>0</v>
      </c>
      <c r="FY105" s="290">
        <f t="shared" si="10"/>
        <v>0</v>
      </c>
      <c r="FZ105" s="290">
        <f t="shared" si="10"/>
        <v>0</v>
      </c>
      <c r="GA105" s="290">
        <f t="shared" si="10"/>
        <v>0</v>
      </c>
      <c r="GB105" s="290">
        <f t="shared" si="10"/>
        <v>0</v>
      </c>
      <c r="GC105" s="290">
        <f t="shared" si="10"/>
        <v>0</v>
      </c>
      <c r="GD105" s="290">
        <f t="shared" si="10"/>
        <v>0</v>
      </c>
      <c r="GE105" s="290">
        <f t="shared" si="10"/>
        <v>0</v>
      </c>
      <c r="GF105" s="290">
        <f t="shared" si="10"/>
        <v>0</v>
      </c>
      <c r="GG105" s="290">
        <f t="shared" si="10"/>
        <v>0</v>
      </c>
      <c r="GH105" s="290">
        <f t="shared" si="10"/>
        <v>0</v>
      </c>
      <c r="GI105" s="290">
        <f t="shared" si="10"/>
        <v>0</v>
      </c>
      <c r="GJ105" s="290">
        <f t="shared" si="10"/>
        <v>0</v>
      </c>
      <c r="GK105" s="290">
        <f t="shared" si="10"/>
        <v>0</v>
      </c>
      <c r="GL105" s="290">
        <f t="shared" si="10"/>
        <v>0</v>
      </c>
      <c r="GM105" s="290">
        <f t="shared" si="10"/>
        <v>0</v>
      </c>
      <c r="GN105" s="290">
        <f t="shared" si="10"/>
        <v>0</v>
      </c>
      <c r="GO105" s="290">
        <f t="shared" si="10"/>
        <v>0</v>
      </c>
      <c r="GP105" s="290">
        <f t="shared" si="10"/>
        <v>0</v>
      </c>
      <c r="GQ105" s="290">
        <f t="shared" si="10"/>
        <v>0</v>
      </c>
      <c r="GR105" s="290">
        <f t="shared" si="10"/>
        <v>0</v>
      </c>
      <c r="GS105" s="290">
        <f t="shared" si="10"/>
        <v>0</v>
      </c>
      <c r="GT105" s="290">
        <f t="shared" si="10"/>
        <v>0</v>
      </c>
      <c r="GU105" s="140"/>
      <c r="GV105" s="291">
        <f>SUM(GV12:GV104)</f>
        <v>113568</v>
      </c>
      <c r="GW105" s="292"/>
      <c r="GX105" s="293"/>
      <c r="GY105" s="293"/>
      <c r="GZ105" s="290"/>
      <c r="HA105" s="295">
        <f>SUM(HA12:HA104)</f>
        <v>95120</v>
      </c>
    </row>
    <row r="106" spans="1:210" x14ac:dyDescent="0.25">
      <c r="B106" s="116"/>
      <c r="C106" s="116"/>
      <c r="D106" s="41"/>
      <c r="E106" s="42"/>
      <c r="F106" s="43"/>
      <c r="G106" s="44"/>
      <c r="H106" s="45"/>
      <c r="I106" s="46"/>
      <c r="J106" s="230"/>
      <c r="K106" s="282"/>
      <c r="L106" s="282"/>
      <c r="M106" s="232"/>
      <c r="N106" s="283"/>
      <c r="O106" s="284"/>
      <c r="P106" s="296"/>
      <c r="Q106" s="297"/>
      <c r="R106" s="298"/>
      <c r="S106" s="298"/>
      <c r="T106" s="298"/>
      <c r="U106" s="45"/>
      <c r="V106" s="288"/>
      <c r="W106" s="245"/>
      <c r="X106" s="290"/>
      <c r="Y106" s="299"/>
      <c r="Z106" s="300"/>
      <c r="AA106" s="301"/>
      <c r="AB106" s="42"/>
      <c r="AC106" s="301"/>
      <c r="AD106" s="302"/>
      <c r="AE106" s="124"/>
      <c r="AF106" s="116"/>
      <c r="AG106" s="79"/>
      <c r="AH106" s="303"/>
      <c r="AI106" s="300"/>
      <c r="AJ106" s="301"/>
      <c r="AK106" s="42"/>
      <c r="AL106" s="304"/>
      <c r="AM106" s="302"/>
      <c r="AN106" s="124"/>
      <c r="AP106" s="60"/>
      <c r="AQ106" s="303"/>
      <c r="AR106" s="300"/>
      <c r="AS106" s="301"/>
      <c r="AT106" s="42"/>
      <c r="AU106" s="301"/>
      <c r="AV106" s="302"/>
      <c r="AW106" s="124"/>
      <c r="AY106" s="60"/>
      <c r="AZ106" s="303"/>
      <c r="BA106" s="300"/>
      <c r="BB106" s="301"/>
      <c r="BC106" s="42"/>
      <c r="BD106" s="304"/>
      <c r="BE106" s="302"/>
      <c r="BF106" s="124"/>
      <c r="BH106" s="60"/>
      <c r="BI106" s="303"/>
      <c r="BJ106" s="300"/>
      <c r="BK106" s="301"/>
      <c r="BL106" s="42"/>
      <c r="BM106" s="304"/>
      <c r="BN106" s="302"/>
      <c r="BO106" s="124"/>
      <c r="BQ106" s="60"/>
      <c r="BR106" s="303"/>
      <c r="BS106" s="300"/>
      <c r="BT106" s="301"/>
      <c r="BU106" s="42"/>
      <c r="BV106" s="301"/>
      <c r="BW106" s="302"/>
      <c r="BX106" s="124"/>
      <c r="BZ106" s="60"/>
      <c r="CA106" s="303"/>
      <c r="CB106" s="300"/>
      <c r="CC106" s="301"/>
      <c r="CD106" s="42"/>
      <c r="CE106" s="301"/>
      <c r="CF106" s="302"/>
      <c r="CG106" s="124"/>
      <c r="CI106" s="60"/>
      <c r="CJ106" s="303"/>
      <c r="CK106" s="300"/>
      <c r="CL106" s="301"/>
      <c r="CM106" s="42"/>
      <c r="CN106" s="301"/>
      <c r="CO106" s="302"/>
      <c r="CP106" s="124"/>
      <c r="CR106" s="60"/>
      <c r="CS106" s="303"/>
      <c r="CT106" s="300"/>
      <c r="CU106" s="301"/>
      <c r="CV106" s="305"/>
      <c r="CW106" s="304"/>
      <c r="CX106" s="306"/>
      <c r="CY106" s="124"/>
      <c r="DA106" s="60"/>
      <c r="DB106" s="303"/>
      <c r="DC106" s="300"/>
      <c r="DD106" s="301"/>
      <c r="DE106" s="42"/>
      <c r="DF106" s="301"/>
      <c r="DG106" s="302"/>
      <c r="DH106" s="124"/>
      <c r="DJ106" s="60"/>
      <c r="DK106" s="303"/>
      <c r="DL106" s="300"/>
      <c r="DM106" s="301"/>
      <c r="DN106" s="305"/>
      <c r="DO106" s="304"/>
      <c r="DP106" s="306"/>
      <c r="DQ106" s="124"/>
      <c r="DS106" s="60"/>
      <c r="DT106" s="303"/>
      <c r="DU106" s="300"/>
      <c r="DV106" s="301"/>
      <c r="DW106" s="42"/>
      <c r="DX106" s="301"/>
      <c r="DY106" s="302"/>
      <c r="DZ106" s="124"/>
      <c r="EB106" s="60"/>
      <c r="EC106" s="303"/>
      <c r="ED106" s="300"/>
      <c r="EE106" s="301"/>
      <c r="EF106" s="305"/>
      <c r="EG106" s="304"/>
      <c r="EH106" s="306"/>
      <c r="EI106" s="124"/>
      <c r="EK106" s="60"/>
      <c r="EL106" s="303"/>
      <c r="EM106" s="300"/>
      <c r="EN106" s="301"/>
      <c r="EO106" s="305"/>
      <c r="EP106" s="304"/>
      <c r="EQ106" s="306"/>
      <c r="ER106" s="124"/>
      <c r="ET106" s="60"/>
      <c r="EU106" s="303"/>
      <c r="EV106" s="300"/>
      <c r="EW106" s="301"/>
      <c r="EX106" s="42"/>
      <c r="EY106" s="301"/>
      <c r="EZ106" s="302"/>
      <c r="FA106" s="124"/>
      <c r="FC106" s="60"/>
      <c r="FD106" s="303"/>
      <c r="FE106" s="300"/>
      <c r="FF106" s="301"/>
      <c r="FG106" s="42"/>
      <c r="FH106" s="301"/>
      <c r="FI106" s="302"/>
      <c r="FJ106" s="124"/>
      <c r="FL106" s="60"/>
      <c r="FM106" s="303"/>
      <c r="FN106" s="300"/>
      <c r="FO106" s="301"/>
      <c r="FP106" s="42"/>
      <c r="FQ106" s="301"/>
      <c r="FR106" s="302"/>
      <c r="FS106" s="124"/>
      <c r="FU106" s="60"/>
      <c r="FV106" s="303"/>
      <c r="FW106" s="300"/>
      <c r="FX106" s="301"/>
      <c r="FY106" s="42"/>
      <c r="FZ106" s="301"/>
      <c r="GA106" s="302"/>
      <c r="GB106" s="124"/>
      <c r="GD106" s="60"/>
      <c r="GE106" s="303"/>
      <c r="GF106" s="300"/>
      <c r="GG106" s="301"/>
      <c r="GH106" s="42"/>
      <c r="GI106" s="301"/>
      <c r="GJ106" s="302"/>
      <c r="GK106" s="124"/>
      <c r="GM106" s="60"/>
      <c r="GN106" s="303"/>
      <c r="GO106" s="300"/>
      <c r="GP106" s="301"/>
      <c r="GQ106" s="42"/>
      <c r="GR106" s="301"/>
      <c r="GS106" s="302"/>
      <c r="GT106" s="124"/>
      <c r="GU106" s="250"/>
      <c r="GV106"/>
      <c r="GX106" s="308"/>
      <c r="GY106" s="308"/>
      <c r="GZ106" s="279"/>
      <c r="HA106"/>
    </row>
    <row r="107" spans="1:210" ht="16.5" thickBot="1" x14ac:dyDescent="0.3">
      <c r="B107" s="116"/>
      <c r="C107" s="116"/>
      <c r="D107" s="41"/>
      <c r="E107" s="42"/>
      <c r="F107" s="43"/>
      <c r="G107" s="44"/>
      <c r="H107" s="45"/>
      <c r="I107" s="46"/>
      <c r="J107" s="230"/>
      <c r="K107" s="282"/>
      <c r="L107" s="282"/>
      <c r="M107" s="232"/>
      <c r="N107" s="283"/>
      <c r="O107" s="284"/>
      <c r="P107" s="296"/>
      <c r="Q107" s="297"/>
      <c r="R107" s="298"/>
      <c r="S107" s="298"/>
      <c r="T107" s="298"/>
      <c r="U107" s="45"/>
      <c r="V107" s="288"/>
      <c r="W107" s="245"/>
      <c r="X107" s="290"/>
      <c r="Y107" s="299"/>
      <c r="Z107" s="300"/>
      <c r="AA107" s="301"/>
      <c r="AB107" s="42"/>
      <c r="AC107" s="301"/>
      <c r="AD107" s="302"/>
      <c r="AE107" s="124"/>
      <c r="AF107" s="116"/>
      <c r="AG107" s="79"/>
      <c r="AH107" s="303"/>
      <c r="AI107" s="300"/>
      <c r="AJ107" s="301"/>
      <c r="AK107" s="42"/>
      <c r="AL107" s="304"/>
      <c r="AM107" s="302"/>
      <c r="AN107" s="124"/>
      <c r="AP107" s="60"/>
      <c r="AQ107" s="303"/>
      <c r="AR107" s="300"/>
      <c r="AS107" s="301"/>
      <c r="AT107" s="42"/>
      <c r="AU107" s="301"/>
      <c r="AV107" s="302"/>
      <c r="AW107" s="124"/>
      <c r="AY107" s="60"/>
      <c r="AZ107" s="303"/>
      <c r="BA107" s="300"/>
      <c r="BB107" s="301"/>
      <c r="BC107" s="42"/>
      <c r="BD107" s="304"/>
      <c r="BE107" s="302"/>
      <c r="BF107" s="124"/>
      <c r="BH107" s="60"/>
      <c r="BI107" s="303"/>
      <c r="BJ107" s="300"/>
      <c r="BK107" s="301"/>
      <c r="BL107" s="42"/>
      <c r="BM107" s="304"/>
      <c r="BN107" s="302"/>
      <c r="BO107" s="124"/>
      <c r="BQ107" s="60"/>
      <c r="BR107" s="303"/>
      <c r="BS107" s="300"/>
      <c r="BT107" s="301"/>
      <c r="BU107" s="42"/>
      <c r="BV107" s="301"/>
      <c r="BW107" s="302"/>
      <c r="BX107" s="124"/>
      <c r="BZ107" s="60"/>
      <c r="CA107" s="303"/>
      <c r="CB107" s="300"/>
      <c r="CC107" s="301"/>
      <c r="CD107" s="42"/>
      <c r="CE107" s="301"/>
      <c r="CF107" s="302"/>
      <c r="CG107" s="124"/>
      <c r="CI107" s="60"/>
      <c r="CJ107" s="303"/>
      <c r="CK107" s="300"/>
      <c r="CL107" s="301"/>
      <c r="CM107" s="42"/>
      <c r="CN107" s="301"/>
      <c r="CO107" s="302"/>
      <c r="CP107" s="124"/>
      <c r="CR107" s="60"/>
      <c r="CS107" s="303"/>
      <c r="CT107" s="300"/>
      <c r="CU107" s="301"/>
      <c r="CV107" s="305"/>
      <c r="CW107" s="304"/>
      <c r="CX107" s="306"/>
      <c r="CY107" s="124"/>
      <c r="DA107" s="60"/>
      <c r="DB107" s="303"/>
      <c r="DC107" s="300"/>
      <c r="DD107" s="301"/>
      <c r="DE107" s="42"/>
      <c r="DF107" s="301"/>
      <c r="DG107" s="302"/>
      <c r="DH107" s="124"/>
      <c r="DJ107" s="60"/>
      <c r="DK107" s="303"/>
      <c r="DL107" s="300"/>
      <c r="DM107" s="301"/>
      <c r="DN107" s="305"/>
      <c r="DO107" s="304"/>
      <c r="DP107" s="306"/>
      <c r="DQ107" s="124"/>
      <c r="DS107" s="60"/>
      <c r="DT107" s="303"/>
      <c r="DU107" s="300"/>
      <c r="DV107" s="301"/>
      <c r="DW107" s="42"/>
      <c r="DX107" s="301"/>
      <c r="DY107" s="302"/>
      <c r="DZ107" s="124"/>
      <c r="EB107" s="60"/>
      <c r="EC107" s="303"/>
      <c r="ED107" s="300"/>
      <c r="EE107" s="301"/>
      <c r="EF107" s="305"/>
      <c r="EG107" s="304"/>
      <c r="EH107" s="306"/>
      <c r="EI107" s="124"/>
      <c r="EK107" s="60"/>
      <c r="EL107" s="303"/>
      <c r="EM107" s="300"/>
      <c r="EN107" s="301"/>
      <c r="EO107" s="305"/>
      <c r="EP107" s="304"/>
      <c r="EQ107" s="306"/>
      <c r="ER107" s="124"/>
      <c r="ET107" s="60"/>
      <c r="EU107" s="303"/>
      <c r="EV107" s="300"/>
      <c r="EW107" s="301"/>
      <c r="EX107" s="42"/>
      <c r="EY107" s="301"/>
      <c r="EZ107" s="302"/>
      <c r="FA107" s="124"/>
      <c r="FC107" s="60"/>
      <c r="FD107" s="303"/>
      <c r="FE107" s="300"/>
      <c r="FF107" s="301"/>
      <c r="FG107" s="42"/>
      <c r="FH107" s="301"/>
      <c r="FI107" s="302"/>
      <c r="FJ107" s="124"/>
      <c r="FL107" s="60"/>
      <c r="FM107" s="303"/>
      <c r="FN107" s="300"/>
      <c r="FO107" s="301"/>
      <c r="FP107" s="42"/>
      <c r="FQ107" s="301"/>
      <c r="FR107" s="302"/>
      <c r="FS107" s="124"/>
      <c r="FU107" s="60"/>
      <c r="FV107" s="303"/>
      <c r="FW107" s="300"/>
      <c r="FX107" s="301"/>
      <c r="FY107" s="42"/>
      <c r="FZ107" s="301"/>
      <c r="GA107" s="302"/>
      <c r="GB107" s="124"/>
      <c r="GD107" s="60"/>
      <c r="GE107" s="303"/>
      <c r="GF107" s="300"/>
      <c r="GG107" s="301"/>
      <c r="GH107" s="42"/>
      <c r="GI107" s="301"/>
      <c r="GJ107" s="302"/>
      <c r="GK107" s="124"/>
      <c r="GM107" s="60"/>
      <c r="GN107" s="303"/>
      <c r="GO107" s="300"/>
      <c r="GP107" s="301"/>
      <c r="GQ107" s="42"/>
      <c r="GR107" s="301"/>
      <c r="GS107" s="302"/>
      <c r="GT107" s="124"/>
      <c r="GU107" s="250"/>
      <c r="GV107"/>
      <c r="GX107" s="308"/>
      <c r="GY107" s="308"/>
      <c r="GZ107" s="279"/>
      <c r="HA107"/>
    </row>
    <row r="108" spans="1:210" ht="16.5" thickTop="1" x14ac:dyDescent="0.25">
      <c r="B108" s="116"/>
      <c r="C108" s="116"/>
      <c r="D108" s="41"/>
      <c r="E108" s="42"/>
      <c r="F108" s="43"/>
      <c r="G108" s="44"/>
      <c r="H108" s="45"/>
      <c r="I108" s="46"/>
      <c r="J108" s="230"/>
      <c r="K108" s="282"/>
      <c r="L108" s="282"/>
      <c r="M108" s="232"/>
      <c r="N108" s="283"/>
      <c r="O108" s="254"/>
      <c r="P108" s="841" t="s">
        <v>36</v>
      </c>
      <c r="Q108" s="842"/>
      <c r="R108" s="842"/>
      <c r="S108" s="739"/>
      <c r="T108" s="739"/>
      <c r="U108" s="826">
        <f>HA105+GV105+X105+U105+S105</f>
        <v>18332382.009999998</v>
      </c>
      <c r="V108" s="827"/>
      <c r="W108" s="245"/>
      <c r="X108" s="290"/>
      <c r="Y108" s="299"/>
      <c r="Z108" s="300"/>
      <c r="AA108" s="301"/>
      <c r="AB108" s="42"/>
      <c r="AC108" s="301"/>
      <c r="AD108" s="302"/>
      <c r="AE108" s="124"/>
      <c r="AF108" s="116"/>
      <c r="AG108" s="79"/>
      <c r="AH108" s="303"/>
      <c r="AI108" s="300"/>
      <c r="AJ108" s="301"/>
      <c r="AK108" s="42"/>
      <c r="AL108" s="304"/>
      <c r="AM108" s="302"/>
      <c r="AN108" s="124"/>
      <c r="AP108" s="60"/>
      <c r="AQ108" s="303"/>
      <c r="AR108" s="300"/>
      <c r="AS108" s="301"/>
      <c r="AT108" s="42"/>
      <c r="AU108" s="301"/>
      <c r="AV108" s="302"/>
      <c r="AW108" s="124"/>
      <c r="AY108" s="60"/>
      <c r="AZ108" s="303"/>
      <c r="BA108" s="300"/>
      <c r="BB108" s="301"/>
      <c r="BC108" s="42"/>
      <c r="BD108" s="304"/>
      <c r="BE108" s="302"/>
      <c r="BF108" s="124"/>
      <c r="BH108" s="60"/>
      <c r="BI108" s="303"/>
      <c r="BJ108" s="300"/>
      <c r="BK108" s="301"/>
      <c r="BL108" s="42"/>
      <c r="BM108" s="304"/>
      <c r="BN108" s="302"/>
      <c r="BO108" s="124"/>
      <c r="BQ108" s="60"/>
      <c r="BR108" s="303"/>
      <c r="BS108" s="300"/>
      <c r="BT108" s="301"/>
      <c r="BU108" s="42"/>
      <c r="BV108" s="301"/>
      <c r="BW108" s="302"/>
      <c r="BX108" s="124"/>
      <c r="BZ108" s="60"/>
      <c r="CA108" s="303"/>
      <c r="CB108" s="300"/>
      <c r="CC108" s="301"/>
      <c r="CD108" s="42"/>
      <c r="CE108" s="301"/>
      <c r="CF108" s="302"/>
      <c r="CG108" s="124"/>
      <c r="CI108" s="60"/>
      <c r="CJ108" s="303"/>
      <c r="CK108" s="300"/>
      <c r="CL108" s="301"/>
      <c r="CM108" s="42"/>
      <c r="CN108" s="301"/>
      <c r="CO108" s="302"/>
      <c r="CP108" s="124"/>
      <c r="CR108" s="60"/>
      <c r="CS108" s="303"/>
      <c r="CT108" s="300"/>
      <c r="CU108" s="301"/>
      <c r="CV108" s="305"/>
      <c r="CW108" s="304"/>
      <c r="CX108" s="306"/>
      <c r="CY108" s="124"/>
      <c r="DA108" s="60"/>
      <c r="DB108" s="303"/>
      <c r="DC108" s="300"/>
      <c r="DD108" s="301"/>
      <c r="DE108" s="42"/>
      <c r="DF108" s="301"/>
      <c r="DG108" s="302"/>
      <c r="DH108" s="124"/>
      <c r="DJ108" s="60"/>
      <c r="DK108" s="303"/>
      <c r="DL108" s="300"/>
      <c r="DM108" s="301"/>
      <c r="DN108" s="305"/>
      <c r="DO108" s="304"/>
      <c r="DP108" s="306"/>
      <c r="DQ108" s="124"/>
      <c r="DS108" s="60"/>
      <c r="DT108" s="303"/>
      <c r="DU108" s="300"/>
      <c r="DV108" s="301"/>
      <c r="DW108" s="42"/>
      <c r="DX108" s="301"/>
      <c r="DY108" s="302"/>
      <c r="DZ108" s="124"/>
      <c r="EB108" s="60"/>
      <c r="EC108" s="303"/>
      <c r="ED108" s="300"/>
      <c r="EE108" s="301"/>
      <c r="EF108" s="305"/>
      <c r="EG108" s="304"/>
      <c r="EH108" s="306"/>
      <c r="EI108" s="124"/>
      <c r="EK108" s="60"/>
      <c r="EL108" s="303"/>
      <c r="EM108" s="300"/>
      <c r="EN108" s="301"/>
      <c r="EO108" s="305"/>
      <c r="EP108" s="304"/>
      <c r="EQ108" s="306"/>
      <c r="ER108" s="124"/>
      <c r="ET108" s="60"/>
      <c r="EU108" s="303"/>
      <c r="EV108" s="300"/>
      <c r="EW108" s="301"/>
      <c r="EX108" s="42"/>
      <c r="EY108" s="301"/>
      <c r="EZ108" s="302"/>
      <c r="FA108" s="124"/>
      <c r="FC108" s="60"/>
      <c r="FD108" s="303"/>
      <c r="FE108" s="300"/>
      <c r="FF108" s="301"/>
      <c r="FG108" s="42"/>
      <c r="FH108" s="301"/>
      <c r="FI108" s="302"/>
      <c r="FJ108" s="124"/>
      <c r="FL108" s="60"/>
      <c r="FM108" s="303"/>
      <c r="FN108" s="300"/>
      <c r="FO108" s="301"/>
      <c r="FP108" s="42"/>
      <c r="FQ108" s="301"/>
      <c r="FR108" s="302"/>
      <c r="FS108" s="124"/>
      <c r="FU108" s="60"/>
      <c r="FV108" s="303"/>
      <c r="FW108" s="300"/>
      <c r="FX108" s="301"/>
      <c r="FY108" s="42"/>
      <c r="FZ108" s="301"/>
      <c r="GA108" s="302"/>
      <c r="GB108" s="124"/>
      <c r="GD108" s="60"/>
      <c r="GE108" s="303"/>
      <c r="GF108" s="300"/>
      <c r="GG108" s="301"/>
      <c r="GH108" s="42"/>
      <c r="GI108" s="301"/>
      <c r="GJ108" s="302"/>
      <c r="GK108" s="124"/>
      <c r="GM108" s="60"/>
      <c r="GN108" s="303"/>
      <c r="GO108" s="300"/>
      <c r="GP108" s="301"/>
      <c r="GQ108" s="42"/>
      <c r="GR108" s="301"/>
      <c r="GS108" s="302"/>
      <c r="GT108" s="124"/>
      <c r="GU108" s="250"/>
      <c r="GV108"/>
      <c r="GX108" s="308"/>
      <c r="GY108" s="308"/>
      <c r="GZ108" s="279"/>
      <c r="HA108"/>
    </row>
    <row r="109" spans="1:210" ht="16.5" thickBot="1" x14ac:dyDescent="0.3">
      <c r="B109" s="116"/>
      <c r="C109" s="116"/>
      <c r="D109" s="41"/>
      <c r="E109" s="42"/>
      <c r="F109" s="43"/>
      <c r="G109" s="44"/>
      <c r="H109" s="45"/>
      <c r="I109" s="46"/>
      <c r="J109" s="311"/>
      <c r="K109" s="282"/>
      <c r="L109" s="282"/>
      <c r="M109" s="232"/>
      <c r="N109" s="283"/>
      <c r="O109" s="254"/>
      <c r="P109" s="843"/>
      <c r="Q109" s="844"/>
      <c r="R109" s="844"/>
      <c r="S109" s="740"/>
      <c r="T109" s="740"/>
      <c r="U109" s="828"/>
      <c r="V109" s="829"/>
      <c r="W109" s="245"/>
      <c r="X109" s="290"/>
      <c r="Y109" s="299"/>
      <c r="Z109" s="300"/>
      <c r="AA109" s="301"/>
      <c r="AB109" s="42"/>
      <c r="AC109" s="301"/>
      <c r="AD109" s="302"/>
      <c r="AE109" s="124"/>
      <c r="AF109" s="116"/>
      <c r="AG109" s="79"/>
      <c r="AH109" s="303"/>
      <c r="AI109" s="300"/>
      <c r="AJ109" s="301"/>
      <c r="AK109" s="42"/>
      <c r="AL109" s="304"/>
      <c r="AM109" s="302"/>
      <c r="AN109" s="124"/>
      <c r="AP109" s="60"/>
      <c r="AQ109" s="303"/>
      <c r="AR109" s="300"/>
      <c r="AS109" s="301"/>
      <c r="AT109" s="42"/>
      <c r="AU109" s="301"/>
      <c r="AV109" s="302"/>
      <c r="AW109" s="124"/>
      <c r="AY109" s="60"/>
      <c r="AZ109" s="303"/>
      <c r="BA109" s="300"/>
      <c r="BB109" s="301"/>
      <c r="BC109" s="42"/>
      <c r="BD109" s="304"/>
      <c r="BE109" s="302"/>
      <c r="BF109" s="124"/>
      <c r="BH109" s="60"/>
      <c r="BI109" s="303"/>
      <c r="BJ109" s="300"/>
      <c r="BK109" s="301"/>
      <c r="BL109" s="42"/>
      <c r="BM109" s="304"/>
      <c r="BN109" s="302"/>
      <c r="BO109" s="124"/>
      <c r="BQ109" s="60"/>
      <c r="BR109" s="303"/>
      <c r="BS109" s="300"/>
      <c r="BT109" s="301"/>
      <c r="BU109" s="42"/>
      <c r="BV109" s="301"/>
      <c r="BW109" s="302"/>
      <c r="BX109" s="124"/>
      <c r="BZ109" s="60"/>
      <c r="CA109" s="303"/>
      <c r="CB109" s="300"/>
      <c r="CC109" s="301"/>
      <c r="CD109" s="42"/>
      <c r="CE109" s="301"/>
      <c r="CF109" s="302"/>
      <c r="CG109" s="124"/>
      <c r="CI109" s="60"/>
      <c r="CJ109" s="303"/>
      <c r="CK109" s="300"/>
      <c r="CL109" s="301"/>
      <c r="CM109" s="42"/>
      <c r="CN109" s="301"/>
      <c r="CO109" s="302"/>
      <c r="CP109" s="124"/>
      <c r="CR109" s="60"/>
      <c r="CS109" s="303"/>
      <c r="CT109" s="300"/>
      <c r="CU109" s="301"/>
      <c r="CV109" s="305"/>
      <c r="CW109" s="304"/>
      <c r="CX109" s="306"/>
      <c r="CY109" s="124"/>
      <c r="DA109" s="60"/>
      <c r="DB109" s="303"/>
      <c r="DC109" s="300"/>
      <c r="DD109" s="301"/>
      <c r="DE109" s="42"/>
      <c r="DF109" s="301"/>
      <c r="DG109" s="302"/>
      <c r="DH109" s="124"/>
      <c r="DJ109" s="60"/>
      <c r="DK109" s="303"/>
      <c r="DL109" s="300"/>
      <c r="DM109" s="301"/>
      <c r="DN109" s="305"/>
      <c r="DO109" s="304"/>
      <c r="DP109" s="306"/>
      <c r="DQ109" s="124"/>
      <c r="DS109" s="60"/>
      <c r="DT109" s="303"/>
      <c r="DU109" s="300"/>
      <c r="DV109" s="301"/>
      <c r="DW109" s="42"/>
      <c r="DX109" s="301"/>
      <c r="DY109" s="302"/>
      <c r="DZ109" s="124"/>
      <c r="EB109" s="60"/>
      <c r="EC109" s="303"/>
      <c r="ED109" s="300"/>
      <c r="EE109" s="301"/>
      <c r="EF109" s="305"/>
      <c r="EG109" s="304"/>
      <c r="EH109" s="306"/>
      <c r="EI109" s="124"/>
      <c r="EK109" s="60"/>
      <c r="EL109" s="303"/>
      <c r="EM109" s="300"/>
      <c r="EN109" s="301"/>
      <c r="EO109" s="305"/>
      <c r="EP109" s="304"/>
      <c r="EQ109" s="306"/>
      <c r="ER109" s="124"/>
      <c r="ET109" s="60"/>
      <c r="EU109" s="303"/>
      <c r="EV109" s="300"/>
      <c r="EW109" s="301"/>
      <c r="EX109" s="42"/>
      <c r="EY109" s="301"/>
      <c r="EZ109" s="302"/>
      <c r="FA109" s="124"/>
      <c r="FC109" s="60"/>
      <c r="FD109" s="303"/>
      <c r="FE109" s="300"/>
      <c r="FF109" s="301"/>
      <c r="FG109" s="42"/>
      <c r="FH109" s="301"/>
      <c r="FI109" s="302"/>
      <c r="FJ109" s="124"/>
      <c r="FL109" s="60"/>
      <c r="FM109" s="303"/>
      <c r="FN109" s="300"/>
      <c r="FO109" s="301"/>
      <c r="FP109" s="42"/>
      <c r="FQ109" s="301"/>
      <c r="FR109" s="302"/>
      <c r="FS109" s="124"/>
      <c r="FU109" s="60"/>
      <c r="FV109" s="303"/>
      <c r="FW109" s="300"/>
      <c r="FX109" s="301"/>
      <c r="FY109" s="42"/>
      <c r="FZ109" s="301"/>
      <c r="GA109" s="302"/>
      <c r="GB109" s="124"/>
      <c r="GD109" s="60"/>
      <c r="GE109" s="303"/>
      <c r="GF109" s="300"/>
      <c r="GG109" s="301"/>
      <c r="GH109" s="42"/>
      <c r="GI109" s="301"/>
      <c r="GJ109" s="302"/>
      <c r="GK109" s="124"/>
      <c r="GM109" s="60"/>
      <c r="GN109" s="303"/>
      <c r="GO109" s="300"/>
      <c r="GP109" s="301"/>
      <c r="GQ109" s="42"/>
      <c r="GR109" s="301"/>
      <c r="GS109" s="302"/>
      <c r="GT109" s="124"/>
      <c r="GU109" s="250"/>
      <c r="GV109"/>
      <c r="GX109" s="308"/>
      <c r="GY109" s="308"/>
      <c r="GZ109" s="279"/>
      <c r="HA109"/>
    </row>
    <row r="110" spans="1:210" ht="16.5" thickTop="1" x14ac:dyDescent="0.25">
      <c r="B110" s="116"/>
      <c r="C110" s="116"/>
      <c r="D110" s="41"/>
      <c r="E110" s="42"/>
      <c r="F110" s="43"/>
      <c r="G110" s="44"/>
      <c r="H110" s="45"/>
      <c r="I110" s="46"/>
      <c r="J110" s="311"/>
      <c r="K110" s="282"/>
      <c r="L110" s="282"/>
      <c r="M110" s="232"/>
      <c r="N110" s="283"/>
      <c r="O110" s="254"/>
      <c r="P110" s="296"/>
      <c r="Q110" s="297"/>
      <c r="R110" s="298"/>
      <c r="S110" s="298"/>
      <c r="T110" s="298"/>
      <c r="U110" s="274"/>
      <c r="V110" s="313"/>
      <c r="W110" s="245"/>
      <c r="X110" s="290"/>
      <c r="Y110" s="299"/>
      <c r="Z110" s="300"/>
      <c r="AA110" s="301"/>
      <c r="AB110" s="42"/>
      <c r="AC110" s="301"/>
      <c r="AD110" s="302"/>
      <c r="AE110" s="124"/>
      <c r="AF110" s="116"/>
      <c r="AG110" s="79"/>
      <c r="AH110" s="303"/>
      <c r="AI110" s="300"/>
      <c r="AJ110" s="301"/>
      <c r="AK110" s="42"/>
      <c r="AL110" s="304"/>
      <c r="AM110" s="302"/>
      <c r="AN110" s="124"/>
      <c r="AP110" s="60"/>
      <c r="AQ110" s="303"/>
      <c r="AR110" s="300"/>
      <c r="AS110" s="301"/>
      <c r="AT110" s="42"/>
      <c r="AU110" s="301"/>
      <c r="AV110" s="302"/>
      <c r="AW110" s="124"/>
      <c r="AY110" s="60"/>
      <c r="AZ110" s="303"/>
      <c r="BA110" s="300"/>
      <c r="BB110" s="301"/>
      <c r="BC110" s="42"/>
      <c r="BD110" s="304"/>
      <c r="BE110" s="302"/>
      <c r="BF110" s="124"/>
      <c r="BH110" s="60"/>
      <c r="BI110" s="303"/>
      <c r="BJ110" s="300"/>
      <c r="BK110" s="301"/>
      <c r="BL110" s="42"/>
      <c r="BM110" s="304"/>
      <c r="BN110" s="302"/>
      <c r="BO110" s="124"/>
      <c r="BQ110" s="60"/>
      <c r="BR110" s="303"/>
      <c r="BS110" s="300"/>
      <c r="BT110" s="301"/>
      <c r="BU110" s="42"/>
      <c r="BV110" s="301"/>
      <c r="BW110" s="302"/>
      <c r="BX110" s="124"/>
      <c r="BZ110" s="60"/>
      <c r="CA110" s="303"/>
      <c r="CB110" s="300"/>
      <c r="CC110" s="301"/>
      <c r="CD110" s="42"/>
      <c r="CE110" s="301"/>
      <c r="CF110" s="302"/>
      <c r="CG110" s="124"/>
      <c r="CI110" s="60"/>
      <c r="CJ110" s="303"/>
      <c r="CK110" s="300"/>
      <c r="CL110" s="301"/>
      <c r="CM110" s="42"/>
      <c r="CN110" s="301"/>
      <c r="CO110" s="302"/>
      <c r="CP110" s="124"/>
      <c r="CR110" s="60"/>
      <c r="CS110" s="303"/>
      <c r="CT110" s="300"/>
      <c r="CU110" s="301"/>
      <c r="CV110" s="305"/>
      <c r="CW110" s="304"/>
      <c r="CX110" s="306"/>
      <c r="CY110" s="124"/>
      <c r="DA110" s="60"/>
      <c r="DB110" s="303"/>
      <c r="DC110" s="300"/>
      <c r="DD110" s="301"/>
      <c r="DE110" s="42"/>
      <c r="DF110" s="301"/>
      <c r="DG110" s="302"/>
      <c r="DH110" s="124"/>
      <c r="DJ110" s="60"/>
      <c r="DK110" s="303"/>
      <c r="DL110" s="300"/>
      <c r="DM110" s="301"/>
      <c r="DN110" s="305"/>
      <c r="DO110" s="304"/>
      <c r="DP110" s="306"/>
      <c r="DQ110" s="124"/>
      <c r="DS110" s="60"/>
      <c r="DT110" s="303"/>
      <c r="DU110" s="300"/>
      <c r="DV110" s="301"/>
      <c r="DW110" s="42"/>
      <c r="DX110" s="301"/>
      <c r="DY110" s="302"/>
      <c r="DZ110" s="124"/>
      <c r="EB110" s="60"/>
      <c r="EC110" s="303"/>
      <c r="ED110" s="300"/>
      <c r="EE110" s="301"/>
      <c r="EF110" s="305"/>
      <c r="EG110" s="304"/>
      <c r="EH110" s="306"/>
      <c r="EI110" s="124"/>
      <c r="EK110" s="60"/>
      <c r="EL110" s="303"/>
      <c r="EM110" s="300"/>
      <c r="EN110" s="301"/>
      <c r="EO110" s="305"/>
      <c r="EP110" s="304"/>
      <c r="EQ110" s="306"/>
      <c r="ER110" s="124"/>
      <c r="ET110" s="60"/>
      <c r="EU110" s="303"/>
      <c r="EV110" s="300"/>
      <c r="EW110" s="301"/>
      <c r="EX110" s="42"/>
      <c r="EY110" s="301"/>
      <c r="EZ110" s="302"/>
      <c r="FA110" s="124"/>
      <c r="FC110" s="60"/>
      <c r="FD110" s="303"/>
      <c r="FE110" s="300"/>
      <c r="FF110" s="301"/>
      <c r="FG110" s="42"/>
      <c r="FH110" s="301"/>
      <c r="FI110" s="302"/>
      <c r="FJ110" s="124"/>
      <c r="FL110" s="60"/>
      <c r="FM110" s="303"/>
      <c r="FN110" s="300"/>
      <c r="FO110" s="301"/>
      <c r="FP110" s="42"/>
      <c r="FQ110" s="301"/>
      <c r="FR110" s="302"/>
      <c r="FS110" s="124"/>
      <c r="FU110" s="60"/>
      <c r="FV110" s="303"/>
      <c r="FW110" s="300"/>
      <c r="FX110" s="301"/>
      <c r="FY110" s="42"/>
      <c r="FZ110" s="301"/>
      <c r="GA110" s="302"/>
      <c r="GB110" s="124"/>
      <c r="GD110" s="60"/>
      <c r="GE110" s="303"/>
      <c r="GF110" s="300"/>
      <c r="GG110" s="301"/>
      <c r="GH110" s="42"/>
      <c r="GI110" s="301"/>
      <c r="GJ110" s="302"/>
      <c r="GK110" s="124"/>
      <c r="GM110" s="60"/>
      <c r="GN110" s="303"/>
      <c r="GO110" s="300"/>
      <c r="GP110" s="301"/>
      <c r="GQ110" s="42"/>
      <c r="GR110" s="301"/>
      <c r="GS110" s="302"/>
      <c r="GT110" s="124"/>
      <c r="GU110" s="250"/>
      <c r="GV110"/>
      <c r="GX110" s="308"/>
      <c r="GY110" s="308"/>
      <c r="GZ110" s="279"/>
      <c r="HA110"/>
    </row>
    <row r="111" spans="1:210" x14ac:dyDescent="0.25">
      <c r="B111" s="116"/>
      <c r="C111" s="116"/>
      <c r="D111" s="41"/>
      <c r="E111" s="42"/>
      <c r="F111" s="43"/>
      <c r="G111" s="44"/>
      <c r="H111" s="45"/>
      <c r="I111" s="46"/>
      <c r="J111" s="230"/>
      <c r="K111" s="282"/>
      <c r="L111" s="282"/>
      <c r="M111" s="232"/>
      <c r="N111" s="283"/>
      <c r="O111" s="254"/>
      <c r="P111" s="296"/>
      <c r="Q111" s="297"/>
      <c r="R111" s="298"/>
      <c r="S111" s="298"/>
      <c r="T111" s="298"/>
      <c r="U111" s="274"/>
      <c r="V111" s="313"/>
      <c r="W111" s="245"/>
      <c r="X111" s="290"/>
      <c r="Y111" s="299"/>
      <c r="Z111" s="300"/>
      <c r="AA111" s="301"/>
      <c r="AB111" s="42"/>
      <c r="AC111" s="301"/>
      <c r="AD111" s="302"/>
      <c r="AE111" s="124"/>
      <c r="AF111" s="116"/>
      <c r="AG111" s="79"/>
      <c r="AH111" s="303"/>
      <c r="AI111" s="300"/>
      <c r="AJ111" s="301"/>
      <c r="AK111" s="42"/>
      <c r="AL111" s="304"/>
      <c r="AM111" s="302"/>
      <c r="AN111" s="124"/>
      <c r="AP111" s="60"/>
      <c r="AQ111" s="303"/>
      <c r="AR111" s="300"/>
      <c r="AS111" s="301"/>
      <c r="AT111" s="42"/>
      <c r="AU111" s="301"/>
      <c r="AV111" s="302"/>
      <c r="AW111" s="124"/>
      <c r="AY111" s="60"/>
      <c r="AZ111" s="303"/>
      <c r="BA111" s="300"/>
      <c r="BB111" s="301"/>
      <c r="BC111" s="42"/>
      <c r="BD111" s="304"/>
      <c r="BE111" s="302"/>
      <c r="BF111" s="124"/>
      <c r="BH111" s="60"/>
      <c r="BI111" s="303"/>
      <c r="BJ111" s="300"/>
      <c r="BK111" s="301"/>
      <c r="BL111" s="42"/>
      <c r="BM111" s="304"/>
      <c r="BN111" s="302"/>
      <c r="BO111" s="124"/>
      <c r="BQ111" s="60"/>
      <c r="BR111" s="303"/>
      <c r="BS111" s="300"/>
      <c r="BT111" s="301"/>
      <c r="BU111" s="42"/>
      <c r="BV111" s="301"/>
      <c r="BW111" s="302"/>
      <c r="BX111" s="124"/>
      <c r="BZ111" s="60"/>
      <c r="CA111" s="303"/>
      <c r="CB111" s="300"/>
      <c r="CC111" s="301"/>
      <c r="CD111" s="42"/>
      <c r="CE111" s="301"/>
      <c r="CF111" s="302"/>
      <c r="CG111" s="124"/>
      <c r="CI111" s="60"/>
      <c r="CJ111" s="303"/>
      <c r="CK111" s="300"/>
      <c r="CL111" s="301"/>
      <c r="CM111" s="42"/>
      <c r="CN111" s="301"/>
      <c r="CO111" s="302"/>
      <c r="CP111" s="124"/>
      <c r="CR111" s="60"/>
      <c r="CS111" s="303"/>
      <c r="CT111" s="300"/>
      <c r="CU111" s="301"/>
      <c r="CV111" s="305"/>
      <c r="CW111" s="304"/>
      <c r="CX111" s="306"/>
      <c r="CY111" s="124"/>
      <c r="DA111" s="60"/>
      <c r="DB111" s="303"/>
      <c r="DC111" s="300"/>
      <c r="DD111" s="301"/>
      <c r="DE111" s="42"/>
      <c r="DF111" s="301"/>
      <c r="DG111" s="302"/>
      <c r="DH111" s="124"/>
      <c r="DJ111" s="60"/>
      <c r="DK111" s="303"/>
      <c r="DL111" s="300"/>
      <c r="DM111" s="301"/>
      <c r="DN111" s="305"/>
      <c r="DO111" s="304"/>
      <c r="DP111" s="306"/>
      <c r="DQ111" s="124"/>
      <c r="DS111" s="60"/>
      <c r="DT111" s="303"/>
      <c r="DU111" s="300"/>
      <c r="DV111" s="301"/>
      <c r="DW111" s="42"/>
      <c r="DX111" s="301"/>
      <c r="DY111" s="302"/>
      <c r="DZ111" s="124"/>
      <c r="EB111" s="60"/>
      <c r="EC111" s="303"/>
      <c r="ED111" s="300"/>
      <c r="EE111" s="301"/>
      <c r="EF111" s="305"/>
      <c r="EG111" s="304"/>
      <c r="EH111" s="306"/>
      <c r="EI111" s="124"/>
      <c r="EK111" s="60"/>
      <c r="EL111" s="303"/>
      <c r="EM111" s="300"/>
      <c r="EN111" s="301"/>
      <c r="EO111" s="305"/>
      <c r="EP111" s="304"/>
      <c r="EQ111" s="306"/>
      <c r="ER111" s="124"/>
      <c r="ET111" s="60"/>
      <c r="EU111" s="303"/>
      <c r="EV111" s="300"/>
      <c r="EW111" s="301"/>
      <c r="EX111" s="42"/>
      <c r="EY111" s="301"/>
      <c r="EZ111" s="302"/>
      <c r="FA111" s="124"/>
      <c r="FC111" s="60"/>
      <c r="FD111" s="303"/>
      <c r="FE111" s="300"/>
      <c r="FF111" s="301"/>
      <c r="FG111" s="42"/>
      <c r="FH111" s="301"/>
      <c r="FI111" s="302"/>
      <c r="FJ111" s="124"/>
      <c r="FL111" s="60"/>
      <c r="FM111" s="303"/>
      <c r="FN111" s="300"/>
      <c r="FO111" s="301"/>
      <c r="FP111" s="42"/>
      <c r="FQ111" s="301"/>
      <c r="FR111" s="302"/>
      <c r="FS111" s="124"/>
      <c r="FU111" s="60"/>
      <c r="FV111" s="303"/>
      <c r="FW111" s="300"/>
      <c r="FX111" s="301"/>
      <c r="FY111" s="42"/>
      <c r="FZ111" s="301"/>
      <c r="GA111" s="302"/>
      <c r="GB111" s="124"/>
      <c r="GD111" s="60"/>
      <c r="GE111" s="303"/>
      <c r="GF111" s="300"/>
      <c r="GG111" s="301"/>
      <c r="GH111" s="42"/>
      <c r="GI111" s="301"/>
      <c r="GJ111" s="302"/>
      <c r="GK111" s="124"/>
      <c r="GM111" s="60"/>
      <c r="GN111" s="303"/>
      <c r="GO111" s="300"/>
      <c r="GP111" s="301"/>
      <c r="GQ111" s="42"/>
      <c r="GR111" s="301"/>
      <c r="GS111" s="302"/>
      <c r="GT111" s="124"/>
      <c r="GU111" s="250"/>
      <c r="GV111"/>
      <c r="GX111" s="308"/>
      <c r="GY111" s="308"/>
      <c r="GZ111" s="279"/>
      <c r="HA111"/>
    </row>
    <row r="112" spans="1:210" x14ac:dyDescent="0.25">
      <c r="A112" s="1">
        <v>25</v>
      </c>
      <c r="B112" s="116" t="e">
        <f>#REF!</f>
        <v>#REF!</v>
      </c>
      <c r="C112" s="116" t="e">
        <f>#REF!</f>
        <v>#REF!</v>
      </c>
      <c r="D112" s="41" t="e">
        <f>#REF!</f>
        <v>#REF!</v>
      </c>
      <c r="E112" s="42" t="e">
        <f>#REF!</f>
        <v>#REF!</v>
      </c>
      <c r="F112" s="43" t="e">
        <f>#REF!</f>
        <v>#REF!</v>
      </c>
      <c r="G112" s="44" t="e">
        <f>#REF!</f>
        <v>#REF!</v>
      </c>
      <c r="H112" s="45" t="e">
        <f>#REF!</f>
        <v>#REF!</v>
      </c>
      <c r="I112" s="46" t="e">
        <f>#REF!</f>
        <v>#REF!</v>
      </c>
      <c r="J112" s="230"/>
      <c r="K112" s="282"/>
      <c r="L112" s="282"/>
      <c r="M112" s="232"/>
      <c r="N112" s="283"/>
      <c r="O112" s="254"/>
      <c r="P112" s="296"/>
      <c r="Q112" s="314"/>
      <c r="R112" s="298"/>
      <c r="S112" s="298"/>
      <c r="T112" s="298"/>
      <c r="U112" s="274"/>
      <c r="V112" s="315"/>
      <c r="W112" s="245"/>
      <c r="X112" s="290"/>
      <c r="Y112" s="299"/>
      <c r="Z112" s="300"/>
      <c r="AA112" s="301"/>
      <c r="AB112" s="262"/>
      <c r="AC112" s="261"/>
      <c r="AD112" s="263"/>
      <c r="AE112" s="264"/>
      <c r="AF112" s="116"/>
      <c r="AG112" s="79"/>
      <c r="AH112" s="303"/>
      <c r="AI112" s="300"/>
      <c r="AJ112" s="301"/>
      <c r="AK112" s="305"/>
      <c r="AL112" s="304"/>
      <c r="AM112" s="306"/>
      <c r="AN112" s="124"/>
      <c r="AP112" s="60"/>
      <c r="AQ112" s="303"/>
      <c r="AR112" s="300">
        <v>21</v>
      </c>
      <c r="AS112" s="301"/>
      <c r="AT112" s="305"/>
      <c r="AU112" s="301"/>
      <c r="AV112" s="306"/>
      <c r="AW112" s="124"/>
      <c r="AY112" s="60"/>
      <c r="AZ112" s="303"/>
      <c r="BA112" s="300">
        <v>21</v>
      </c>
      <c r="BB112" s="301"/>
      <c r="BC112" s="305"/>
      <c r="BD112" s="304"/>
      <c r="BE112" s="306"/>
      <c r="BF112" s="124"/>
      <c r="BH112" s="60"/>
      <c r="BI112" s="303"/>
      <c r="BJ112" s="300"/>
      <c r="BK112" s="301"/>
      <c r="BL112" s="305"/>
      <c r="BM112" s="304"/>
      <c r="BN112" s="306"/>
      <c r="BO112" s="124"/>
      <c r="BQ112" s="60"/>
      <c r="BR112" s="303"/>
      <c r="BS112" s="300"/>
      <c r="BT112" s="301"/>
      <c r="BU112" s="42"/>
      <c r="BV112" s="301"/>
      <c r="BW112" s="302"/>
      <c r="BX112" s="124"/>
      <c r="BZ112" s="60"/>
      <c r="CA112" s="303"/>
      <c r="CB112" s="300"/>
      <c r="CC112" s="301"/>
      <c r="CD112" s="42"/>
      <c r="CE112" s="301"/>
      <c r="CF112" s="302"/>
      <c r="CG112" s="124"/>
      <c r="CI112" s="60"/>
      <c r="CJ112" s="303"/>
      <c r="CK112" s="300">
        <v>21</v>
      </c>
      <c r="CL112" s="301"/>
      <c r="CM112" s="42"/>
      <c r="CN112" s="301"/>
      <c r="CO112" s="302"/>
      <c r="CP112" s="124"/>
      <c r="CR112" s="60"/>
      <c r="CS112" s="303"/>
      <c r="CT112" s="300"/>
      <c r="CU112" s="301"/>
      <c r="CV112" s="305"/>
      <c r="CW112" s="304"/>
      <c r="CX112" s="306"/>
      <c r="CY112" s="124"/>
      <c r="DA112" s="60"/>
      <c r="DB112" s="303"/>
      <c r="DC112" s="300">
        <v>21</v>
      </c>
      <c r="DD112" s="301"/>
      <c r="DE112" s="42"/>
      <c r="DF112" s="301"/>
      <c r="DG112" s="302"/>
      <c r="DH112" s="124"/>
      <c r="DJ112" s="60"/>
      <c r="DK112" s="303"/>
      <c r="DL112" s="300"/>
      <c r="DM112" s="301"/>
      <c r="DN112" s="305"/>
      <c r="DO112" s="304"/>
      <c r="DP112" s="306"/>
      <c r="DQ112" s="124"/>
      <c r="DS112" s="60"/>
      <c r="DT112" s="303"/>
      <c r="DU112" s="300"/>
      <c r="DV112" s="301"/>
      <c r="DW112" s="42"/>
      <c r="DX112" s="301"/>
      <c r="DY112" s="302"/>
      <c r="DZ112" s="124"/>
      <c r="EB112" s="60"/>
      <c r="EC112" s="303"/>
      <c r="ED112" s="300">
        <v>21</v>
      </c>
      <c r="EE112" s="301"/>
      <c r="EF112" s="305"/>
      <c r="EG112" s="304"/>
      <c r="EH112" s="306"/>
      <c r="EI112" s="124"/>
      <c r="EK112" s="60"/>
      <c r="EL112" s="303"/>
      <c r="EM112" s="300">
        <v>21</v>
      </c>
      <c r="EN112" s="301"/>
      <c r="EO112" s="305"/>
      <c r="EP112" s="304"/>
      <c r="EQ112" s="306"/>
      <c r="ER112" s="124"/>
      <c r="ET112" s="60"/>
      <c r="EU112" s="303"/>
      <c r="EV112" s="300">
        <v>21</v>
      </c>
      <c r="EW112" s="301"/>
      <c r="EX112" s="42"/>
      <c r="EY112" s="301"/>
      <c r="EZ112" s="302"/>
      <c r="FA112" s="124"/>
      <c r="FC112" s="60"/>
      <c r="FD112" s="303"/>
      <c r="FE112" s="300">
        <v>21</v>
      </c>
      <c r="FF112" s="301"/>
      <c r="FG112" s="42"/>
      <c r="FH112" s="301"/>
      <c r="FI112" s="302"/>
      <c r="FJ112" s="124"/>
      <c r="FL112" s="60"/>
      <c r="FM112" s="303"/>
      <c r="FN112" s="300">
        <v>21</v>
      </c>
      <c r="FO112" s="301"/>
      <c r="FP112" s="42"/>
      <c r="FQ112" s="301"/>
      <c r="FR112" s="302"/>
      <c r="FS112" s="124"/>
      <c r="FU112" s="60"/>
      <c r="FV112" s="303"/>
      <c r="FW112" s="300">
        <v>21</v>
      </c>
      <c r="FX112" s="301"/>
      <c r="FY112" s="42"/>
      <c r="FZ112" s="301"/>
      <c r="GA112" s="302"/>
      <c r="GB112" s="124"/>
      <c r="GD112" s="60"/>
      <c r="GE112" s="303"/>
      <c r="GF112" s="300">
        <v>21</v>
      </c>
      <c r="GG112" s="301"/>
      <c r="GH112" s="42"/>
      <c r="GI112" s="301"/>
      <c r="GJ112" s="302"/>
      <c r="GK112" s="124"/>
      <c r="GM112" s="60"/>
      <c r="GN112" s="303"/>
      <c r="GO112" s="300">
        <v>21</v>
      </c>
      <c r="GP112" s="301"/>
      <c r="GQ112" s="42"/>
      <c r="GR112" s="301"/>
      <c r="GS112" s="302"/>
      <c r="GT112" s="124"/>
      <c r="GU112" s="250"/>
      <c r="GV112"/>
      <c r="GX112" s="308"/>
      <c r="GY112" s="308"/>
      <c r="GZ112" s="279"/>
      <c r="HA112"/>
    </row>
    <row r="113" spans="1:209" x14ac:dyDescent="0.25">
      <c r="A113" s="1">
        <v>26</v>
      </c>
      <c r="B113" s="116" t="e">
        <f>#REF!</f>
        <v>#REF!</v>
      </c>
      <c r="C113" s="116" t="e">
        <f>#REF!</f>
        <v>#REF!</v>
      </c>
      <c r="D113" s="41" t="e">
        <f>#REF!</f>
        <v>#REF!</v>
      </c>
      <c r="E113" s="42" t="e">
        <f>#REF!</f>
        <v>#REF!</v>
      </c>
      <c r="F113" s="43" t="e">
        <f>#REF!</f>
        <v>#REF!</v>
      </c>
      <c r="G113" s="44" t="e">
        <f>#REF!</f>
        <v>#REF!</v>
      </c>
      <c r="H113" s="45" t="e">
        <f>#REF!</f>
        <v>#REF!</v>
      </c>
      <c r="I113" s="46" t="e">
        <f>#REF!</f>
        <v>#REF!</v>
      </c>
      <c r="J113" s="311"/>
      <c r="K113" s="282"/>
      <c r="L113" s="282"/>
      <c r="M113" s="232"/>
      <c r="N113" s="283"/>
      <c r="O113" s="254"/>
      <c r="P113" s="89"/>
      <c r="Q113" s="247"/>
      <c r="R113" s="737"/>
      <c r="S113" s="737"/>
      <c r="T113" s="737"/>
      <c r="U113" s="274"/>
      <c r="V113" s="316"/>
      <c r="W113" s="245"/>
      <c r="X113" s="290"/>
      <c r="Y113" s="299"/>
      <c r="Z113" s="300"/>
      <c r="AA113" s="301"/>
      <c r="AB113" s="42"/>
      <c r="AC113" s="301"/>
      <c r="AD113" s="302"/>
      <c r="AE113" s="124"/>
      <c r="AF113" s="116"/>
      <c r="AG113" s="79"/>
      <c r="AH113" s="303"/>
      <c r="AI113" s="300"/>
      <c r="AJ113" s="301"/>
      <c r="AK113" s="305"/>
      <c r="AL113" s="304"/>
      <c r="AM113" s="306"/>
      <c r="AN113" s="124"/>
      <c r="AP113" s="60"/>
      <c r="AQ113" s="303"/>
      <c r="AR113" s="300">
        <v>22</v>
      </c>
      <c r="AS113" s="304"/>
      <c r="AT113" s="305"/>
      <c r="AU113" s="301"/>
      <c r="AV113" s="306"/>
      <c r="AW113" s="124"/>
      <c r="AY113" s="60"/>
      <c r="AZ113" s="303"/>
      <c r="BA113" s="300">
        <v>22</v>
      </c>
      <c r="BB113" s="301"/>
      <c r="BC113" s="305"/>
      <c r="BD113" s="304"/>
      <c r="BE113" s="306"/>
      <c r="BF113" s="124"/>
      <c r="BH113" s="60"/>
      <c r="BI113" s="303"/>
      <c r="BJ113" s="300"/>
      <c r="BK113" s="301"/>
      <c r="BL113" s="305"/>
      <c r="BM113" s="304"/>
      <c r="BN113" s="306"/>
      <c r="BO113" s="124"/>
      <c r="BQ113" s="60"/>
      <c r="BR113" s="303"/>
      <c r="BS113" s="300"/>
      <c r="BT113" s="301"/>
      <c r="BU113" s="42"/>
      <c r="BV113" s="301"/>
      <c r="BW113" s="302"/>
      <c r="BX113" s="124"/>
      <c r="BZ113" s="60"/>
      <c r="CA113" s="303"/>
      <c r="CB113" s="300"/>
      <c r="CC113" s="301"/>
      <c r="CD113" s="42"/>
      <c r="CE113" s="301"/>
      <c r="CF113" s="302"/>
      <c r="CG113" s="124"/>
      <c r="CI113" s="60"/>
      <c r="CJ113" s="303"/>
      <c r="CK113" s="300">
        <v>22</v>
      </c>
      <c r="CL113" s="301"/>
      <c r="CM113" s="42"/>
      <c r="CN113" s="301"/>
      <c r="CO113" s="302"/>
      <c r="CP113" s="124"/>
      <c r="CR113" s="60"/>
      <c r="CS113" s="303"/>
      <c r="CT113" s="300"/>
      <c r="CU113" s="301"/>
      <c r="CV113" s="305"/>
      <c r="CW113" s="304"/>
      <c r="CX113" s="306"/>
      <c r="CY113" s="124"/>
      <c r="DA113" s="60"/>
      <c r="DB113" s="303"/>
      <c r="DC113" s="300">
        <v>22</v>
      </c>
      <c r="DD113" s="301"/>
      <c r="DE113" s="305"/>
      <c r="DF113" s="304"/>
      <c r="DG113" s="306"/>
      <c r="DH113" s="124"/>
      <c r="DJ113" s="60"/>
      <c r="DK113" s="303"/>
      <c r="DL113" s="300"/>
      <c r="DM113" s="301">
        <v>0</v>
      </c>
      <c r="DN113" s="305"/>
      <c r="DO113" s="304"/>
      <c r="DP113" s="306"/>
      <c r="DQ113" s="124"/>
      <c r="DS113" s="60"/>
      <c r="DT113" s="303"/>
      <c r="DU113" s="300"/>
      <c r="DV113" s="301"/>
      <c r="DW113" s="42"/>
      <c r="DX113" s="301"/>
      <c r="DY113" s="302"/>
      <c r="DZ113" s="124"/>
      <c r="EB113" s="60"/>
      <c r="EC113" s="303"/>
      <c r="ED113" s="300">
        <v>22</v>
      </c>
      <c r="EE113" s="301"/>
      <c r="EF113" s="305"/>
      <c r="EG113" s="304"/>
      <c r="EH113" s="306"/>
      <c r="EI113" s="124"/>
      <c r="EK113" s="60"/>
      <c r="EL113" s="303"/>
      <c r="EM113" s="300">
        <v>22</v>
      </c>
      <c r="EN113" s="301"/>
      <c r="EO113" s="305"/>
      <c r="EP113" s="304"/>
      <c r="EQ113" s="306"/>
      <c r="ER113" s="124"/>
      <c r="ET113" s="60"/>
      <c r="EU113" s="303"/>
      <c r="EV113" s="300">
        <v>22</v>
      </c>
      <c r="EW113" s="301"/>
      <c r="EX113" s="42"/>
      <c r="EY113" s="301"/>
      <c r="EZ113" s="302"/>
      <c r="FA113" s="124"/>
      <c r="FC113" s="60"/>
      <c r="FD113" s="303"/>
      <c r="FE113" s="300">
        <v>22</v>
      </c>
      <c r="FF113" s="301"/>
      <c r="FG113" s="42"/>
      <c r="FH113" s="301"/>
      <c r="FI113" s="302"/>
      <c r="FJ113" s="124"/>
      <c r="FL113" s="60"/>
      <c r="FM113" s="303"/>
      <c r="FN113" s="300">
        <v>22</v>
      </c>
      <c r="FO113" s="301"/>
      <c r="FP113" s="42"/>
      <c r="FQ113" s="301"/>
      <c r="FR113" s="302"/>
      <c r="FS113" s="124"/>
      <c r="FU113" s="60"/>
      <c r="FV113" s="303"/>
      <c r="FW113" s="300">
        <v>22</v>
      </c>
      <c r="FX113" s="301"/>
      <c r="FY113" s="42"/>
      <c r="FZ113" s="301"/>
      <c r="GA113" s="302"/>
      <c r="GB113" s="124"/>
      <c r="GD113" s="60"/>
      <c r="GE113" s="303"/>
      <c r="GF113" s="300">
        <v>22</v>
      </c>
      <c r="GG113" s="301"/>
      <c r="GH113" s="42"/>
      <c r="GI113" s="301"/>
      <c r="GJ113" s="302"/>
      <c r="GK113" s="124"/>
      <c r="GM113" s="60"/>
      <c r="GN113" s="303"/>
      <c r="GO113" s="300">
        <v>22</v>
      </c>
      <c r="GP113" s="301"/>
      <c r="GQ113" s="42"/>
      <c r="GR113" s="301"/>
      <c r="GS113" s="302"/>
      <c r="GT113" s="124"/>
      <c r="GU113" s="250"/>
      <c r="GV113"/>
      <c r="GX113" s="308"/>
      <c r="GY113" s="308"/>
      <c r="GZ113" s="279"/>
      <c r="HA113"/>
    </row>
    <row r="114" spans="1:209" ht="16.5" thickBot="1" x14ac:dyDescent="0.3">
      <c r="A114" s="1">
        <v>27</v>
      </c>
      <c r="B114" s="116" t="e">
        <f>#REF!</f>
        <v>#REF!</v>
      </c>
      <c r="C114" s="116" t="e">
        <f>#REF!</f>
        <v>#REF!</v>
      </c>
      <c r="D114" s="41" t="e">
        <f>#REF!</f>
        <v>#REF!</v>
      </c>
      <c r="E114" s="42" t="e">
        <f>#REF!</f>
        <v>#REF!</v>
      </c>
      <c r="F114" s="43" t="e">
        <f>#REF!</f>
        <v>#REF!</v>
      </c>
      <c r="G114" s="44" t="e">
        <f>#REF!</f>
        <v>#REF!</v>
      </c>
      <c r="H114" s="45" t="e">
        <f>#REF!</f>
        <v>#REF!</v>
      </c>
      <c r="I114" s="46" t="e">
        <f>#REF!</f>
        <v>#REF!</v>
      </c>
      <c r="J114" s="311"/>
      <c r="K114" s="282"/>
      <c r="L114" s="282"/>
      <c r="M114" s="232"/>
      <c r="P114" s="317"/>
      <c r="Q114" s="318"/>
      <c r="R114" s="319"/>
      <c r="S114" s="319"/>
      <c r="T114" s="319"/>
      <c r="U114" s="60"/>
      <c r="V114" s="316"/>
      <c r="W114" s="245"/>
      <c r="X114" s="290"/>
      <c r="Y114" s="299"/>
      <c r="Z114" s="300"/>
      <c r="AA114" s="304"/>
      <c r="AB114" s="42"/>
      <c r="AC114" s="301"/>
      <c r="AD114" s="302"/>
      <c r="AE114" s="124"/>
      <c r="AF114" s="116"/>
      <c r="AG114" s="79"/>
      <c r="AH114" s="320"/>
      <c r="AI114" s="321"/>
      <c r="AJ114" s="322"/>
      <c r="AK114" s="323"/>
      <c r="AL114" s="324"/>
      <c r="AM114" s="325"/>
      <c r="AP114" s="60"/>
      <c r="AQ114" s="303"/>
      <c r="AR114" s="300">
        <v>23</v>
      </c>
      <c r="AS114" s="326"/>
      <c r="AT114" s="327"/>
      <c r="AU114" s="301"/>
      <c r="AV114" s="328"/>
      <c r="AW114" s="329"/>
      <c r="AY114" s="60"/>
      <c r="AZ114" s="303"/>
      <c r="BA114" s="300"/>
      <c r="BB114" s="326"/>
      <c r="BC114" s="305"/>
      <c r="BD114" s="330"/>
      <c r="BE114" s="331"/>
      <c r="BF114" s="332"/>
      <c r="BH114" s="60"/>
      <c r="BI114" s="320"/>
      <c r="BJ114" s="333"/>
      <c r="BK114" s="322"/>
      <c r="BL114" s="334"/>
      <c r="BM114" s="324"/>
      <c r="BN114" s="335"/>
      <c r="BO114" s="332"/>
      <c r="BQ114" s="60"/>
      <c r="BR114" s="60"/>
      <c r="BS114" s="300"/>
      <c r="BT114" s="326"/>
      <c r="BU114" s="42"/>
      <c r="BV114" s="326"/>
      <c r="BW114" s="302"/>
      <c r="BX114" s="124"/>
      <c r="BZ114" s="60"/>
      <c r="CA114" s="320"/>
      <c r="CB114" s="336"/>
      <c r="CC114" s="322"/>
      <c r="CD114" s="323"/>
      <c r="CE114" s="324"/>
      <c r="CF114" s="325"/>
      <c r="CI114" s="60"/>
      <c r="CJ114" s="303"/>
      <c r="CK114" s="300">
        <v>23</v>
      </c>
      <c r="CL114" s="304"/>
      <c r="CM114" s="79"/>
      <c r="CN114" s="304"/>
      <c r="CO114" s="79"/>
      <c r="CP114" s="116"/>
      <c r="CR114" s="60"/>
      <c r="CS114" s="320"/>
      <c r="CT114" s="336"/>
      <c r="CU114" s="322">
        <v>0</v>
      </c>
      <c r="CV114" s="323"/>
      <c r="CW114" s="324">
        <v>0</v>
      </c>
      <c r="CX114" s="325"/>
      <c r="DA114" s="60"/>
      <c r="DB114" s="320"/>
      <c r="DC114" s="336"/>
      <c r="DD114" s="322">
        <v>0</v>
      </c>
      <c r="DE114" s="323"/>
      <c r="DF114" s="324">
        <v>0</v>
      </c>
      <c r="DG114" s="325"/>
      <c r="DJ114" s="60"/>
      <c r="DK114" s="320"/>
      <c r="DL114" s="336"/>
      <c r="DM114" s="322">
        <v>0</v>
      </c>
      <c r="DN114" s="323"/>
      <c r="DO114" s="324">
        <v>0</v>
      </c>
      <c r="DP114" s="325"/>
      <c r="DS114" s="60"/>
      <c r="DT114" s="320"/>
      <c r="DU114" s="336"/>
      <c r="DV114" s="322">
        <v>0</v>
      </c>
      <c r="DW114" s="323"/>
      <c r="DX114" s="324">
        <v>0</v>
      </c>
      <c r="DY114" s="325"/>
      <c r="EB114" s="60"/>
      <c r="EC114" s="320"/>
      <c r="ED114" s="336"/>
      <c r="EE114" s="322">
        <v>0</v>
      </c>
      <c r="EF114" s="323"/>
      <c r="EG114" s="324">
        <v>0</v>
      </c>
      <c r="EH114" s="325"/>
      <c r="EK114" s="60"/>
      <c r="EL114" s="320"/>
      <c r="EM114" s="336"/>
      <c r="EN114" s="322">
        <v>0</v>
      </c>
      <c r="EO114" s="323"/>
      <c r="EP114" s="324">
        <v>0</v>
      </c>
      <c r="EQ114" s="325"/>
      <c r="ET114" s="60"/>
      <c r="EU114" s="320"/>
      <c r="EV114" s="336"/>
      <c r="EW114" s="322">
        <v>0</v>
      </c>
      <c r="EX114" s="323"/>
      <c r="EY114" s="324">
        <v>0</v>
      </c>
      <c r="EZ114" s="325"/>
      <c r="FC114" s="60"/>
      <c r="FD114" s="320"/>
      <c r="FE114" s="336"/>
      <c r="FF114" s="322">
        <v>0</v>
      </c>
      <c r="FG114" s="323"/>
      <c r="FH114" s="324">
        <v>0</v>
      </c>
      <c r="FI114" s="325"/>
      <c r="FL114" s="60"/>
      <c r="FM114" s="320"/>
      <c r="FN114" s="336"/>
      <c r="FO114" s="322">
        <v>0</v>
      </c>
      <c r="FP114" s="323"/>
      <c r="FQ114" s="324">
        <v>0</v>
      </c>
      <c r="FR114" s="325"/>
      <c r="FU114" s="60"/>
      <c r="FV114" s="320"/>
      <c r="FW114" s="336"/>
      <c r="FX114" s="322">
        <v>0</v>
      </c>
      <c r="FY114" s="323"/>
      <c r="FZ114" s="324">
        <v>0</v>
      </c>
      <c r="GA114" s="325"/>
      <c r="GD114" s="60"/>
      <c r="GE114" s="320"/>
      <c r="GF114" s="336"/>
      <c r="GG114" s="322">
        <v>0</v>
      </c>
      <c r="GH114" s="323"/>
      <c r="GI114" s="324">
        <v>0</v>
      </c>
      <c r="GJ114" s="325"/>
      <c r="GM114" s="60"/>
      <c r="GN114" s="320"/>
      <c r="GO114" s="336"/>
      <c r="GP114" s="322">
        <v>0</v>
      </c>
      <c r="GQ114" s="323"/>
      <c r="GR114" s="324">
        <v>0</v>
      </c>
      <c r="GS114" s="325"/>
      <c r="GV114"/>
      <c r="GX114" s="308"/>
      <c r="GY114" s="308"/>
      <c r="GZ114" s="279"/>
      <c r="HA114"/>
    </row>
    <row r="115" spans="1:209" x14ac:dyDescent="0.25">
      <c r="J115" s="230"/>
      <c r="K115" s="231"/>
      <c r="L115" s="282"/>
      <c r="M115" s="232"/>
      <c r="N115" s="233"/>
      <c r="O115" s="254"/>
      <c r="P115" s="89"/>
      <c r="Q115" s="247"/>
      <c r="R115" s="737"/>
      <c r="S115" s="737"/>
      <c r="T115" s="737"/>
      <c r="U115" s="274"/>
      <c r="V115" s="313"/>
      <c r="GV115"/>
      <c r="GX115" s="308"/>
      <c r="GY115" s="308"/>
      <c r="GZ115" s="279"/>
      <c r="HA115"/>
    </row>
    <row r="116" spans="1:209" x14ac:dyDescent="0.25">
      <c r="J116" s="311"/>
      <c r="K116" s="231"/>
      <c r="L116" s="282"/>
      <c r="M116" s="232"/>
      <c r="N116" s="233"/>
      <c r="O116" s="254"/>
      <c r="P116" s="89"/>
      <c r="Q116" s="247"/>
      <c r="R116" s="737"/>
      <c r="S116" s="737"/>
      <c r="T116" s="737"/>
      <c r="U116" s="274"/>
      <c r="V116" s="313"/>
      <c r="GV116"/>
      <c r="GX116" s="308"/>
      <c r="GY116" s="308"/>
      <c r="GZ116" s="279"/>
      <c r="HA116"/>
    </row>
    <row r="117" spans="1:209" x14ac:dyDescent="0.25">
      <c r="J117" s="230"/>
      <c r="K117" s="231"/>
      <c r="L117" s="282"/>
      <c r="M117" s="232"/>
      <c r="N117" s="233"/>
      <c r="O117" s="254"/>
      <c r="P117" s="296"/>
      <c r="Q117" s="297"/>
      <c r="R117" s="298"/>
      <c r="S117" s="298"/>
      <c r="T117" s="298"/>
      <c r="U117" s="274"/>
      <c r="V117" s="313"/>
      <c r="GV117"/>
      <c r="GX117" s="308"/>
      <c r="GY117" s="308"/>
      <c r="GZ117" s="279"/>
      <c r="HA117"/>
    </row>
    <row r="118" spans="1:209" x14ac:dyDescent="0.25">
      <c r="J118" s="311"/>
      <c r="K118" s="231"/>
      <c r="L118" s="282"/>
      <c r="M118" s="232"/>
      <c r="N118" s="283"/>
      <c r="O118" s="254"/>
      <c r="P118" s="296"/>
      <c r="Q118" s="297"/>
      <c r="R118" s="298"/>
      <c r="S118" s="298"/>
      <c r="T118" s="298"/>
      <c r="U118" s="274"/>
      <c r="V118" s="313"/>
      <c r="GV118"/>
      <c r="GX118" s="308"/>
      <c r="GY118" s="308"/>
      <c r="GZ118" s="279"/>
      <c r="HA118"/>
    </row>
    <row r="119" spans="1:209" x14ac:dyDescent="0.25">
      <c r="J119" s="230"/>
      <c r="K119" s="231"/>
      <c r="L119" s="282"/>
      <c r="M119" s="232"/>
      <c r="N119" s="283"/>
      <c r="O119" s="254"/>
      <c r="P119" s="832"/>
      <c r="Q119" s="832"/>
      <c r="R119" s="832"/>
      <c r="S119" s="737"/>
      <c r="T119" s="737"/>
      <c r="U119" s="274"/>
      <c r="V119" s="313"/>
      <c r="GV119"/>
      <c r="GX119" s="308"/>
      <c r="GY119" s="308"/>
      <c r="GZ119" s="279"/>
      <c r="HA119"/>
    </row>
    <row r="120" spans="1:209" x14ac:dyDescent="0.25">
      <c r="J120" s="311"/>
      <c r="P120" s="317"/>
      <c r="Q120" s="318"/>
      <c r="R120" s="319"/>
      <c r="S120" s="319"/>
      <c r="T120" s="319"/>
      <c r="U120" s="60"/>
      <c r="V120" s="340"/>
      <c r="GV120"/>
      <c r="GX120" s="308"/>
      <c r="GY120" s="308"/>
      <c r="GZ120" s="279"/>
      <c r="HA120"/>
    </row>
    <row r="121" spans="1:209" x14ac:dyDescent="0.25">
      <c r="J121" s="230"/>
      <c r="P121" s="317"/>
      <c r="Q121" s="318"/>
      <c r="R121" s="319"/>
      <c r="S121" s="319"/>
      <c r="T121" s="319"/>
      <c r="U121" s="60"/>
      <c r="V121" s="340"/>
      <c r="GV121"/>
      <c r="GX121" s="308"/>
      <c r="GY121" s="308"/>
      <c r="GZ121" s="279"/>
      <c r="HA121"/>
    </row>
    <row r="122" spans="1:209" x14ac:dyDescent="0.25">
      <c r="A122"/>
      <c r="F122"/>
      <c r="J122" s="230"/>
      <c r="K122" s="341"/>
      <c r="L122" s="341"/>
      <c r="M122"/>
      <c r="N122"/>
      <c r="O122"/>
      <c r="P122" s="342"/>
      <c r="Q122"/>
      <c r="R122"/>
      <c r="S122"/>
      <c r="T122"/>
      <c r="W122"/>
      <c r="X122"/>
      <c r="GV122"/>
      <c r="GX122" s="308"/>
      <c r="GY122" s="308"/>
      <c r="GZ122" s="279"/>
      <c r="HA122"/>
    </row>
    <row r="123" spans="1:209" x14ac:dyDescent="0.25">
      <c r="A123"/>
      <c r="F123"/>
      <c r="J123" s="311"/>
      <c r="K123" s="341"/>
      <c r="L123" s="341"/>
      <c r="M123"/>
      <c r="N123"/>
      <c r="O123"/>
      <c r="P123" s="342"/>
      <c r="Q123"/>
      <c r="R123"/>
      <c r="S123"/>
      <c r="T123"/>
      <c r="W123"/>
      <c r="X123"/>
      <c r="GV123"/>
      <c r="GX123" s="308"/>
      <c r="GY123" s="308"/>
      <c r="GZ123" s="279"/>
      <c r="HA123"/>
    </row>
    <row r="124" spans="1:209" x14ac:dyDescent="0.25">
      <c r="A124"/>
      <c r="F124"/>
      <c r="J124" s="311"/>
      <c r="K124" s="341"/>
      <c r="L124" s="341"/>
      <c r="M124"/>
      <c r="N124"/>
      <c r="O124"/>
      <c r="P124" s="342"/>
      <c r="Q124"/>
      <c r="R124"/>
      <c r="S124"/>
      <c r="T124"/>
      <c r="W124"/>
      <c r="X124"/>
      <c r="GV124"/>
      <c r="GX124" s="308"/>
      <c r="GY124" s="308"/>
      <c r="GZ124" s="279"/>
      <c r="HA124"/>
    </row>
    <row r="125" spans="1:209" x14ac:dyDescent="0.25">
      <c r="A125"/>
      <c r="F125"/>
      <c r="J125" s="311"/>
      <c r="K125" s="341"/>
      <c r="L125" s="341"/>
      <c r="M125"/>
      <c r="N125"/>
      <c r="O125"/>
      <c r="P125" s="342"/>
      <c r="Q125"/>
      <c r="R125"/>
      <c r="S125"/>
      <c r="T125"/>
      <c r="W125"/>
      <c r="X125"/>
      <c r="GV125"/>
      <c r="GX125" s="308"/>
      <c r="GY125" s="308"/>
      <c r="GZ125" s="279"/>
      <c r="HA125"/>
    </row>
    <row r="126" spans="1:209" x14ac:dyDescent="0.25">
      <c r="A126"/>
      <c r="F126"/>
      <c r="J126" s="343"/>
      <c r="K126" s="341"/>
      <c r="L126" s="341"/>
      <c r="M126"/>
      <c r="N126"/>
      <c r="O126"/>
      <c r="P126" s="342"/>
      <c r="Q126"/>
      <c r="R126"/>
      <c r="S126"/>
      <c r="T126"/>
      <c r="W126"/>
      <c r="X126"/>
      <c r="GV126"/>
      <c r="GX126" s="308"/>
      <c r="GY126" s="308"/>
      <c r="GZ126" s="279"/>
      <c r="HA126"/>
    </row>
    <row r="127" spans="1:209" x14ac:dyDescent="0.25">
      <c r="A127"/>
      <c r="F127"/>
      <c r="J127" s="273"/>
      <c r="K127" s="341"/>
      <c r="L127" s="341"/>
      <c r="M127"/>
      <c r="N127"/>
      <c r="O127"/>
      <c r="P127" s="342"/>
      <c r="Q127"/>
      <c r="R127"/>
      <c r="S127"/>
      <c r="T127"/>
      <c r="W127"/>
      <c r="X127"/>
      <c r="GV127"/>
      <c r="GX127" s="308"/>
      <c r="GY127" s="308"/>
      <c r="GZ127" s="279"/>
      <c r="HA127"/>
    </row>
    <row r="128" spans="1:209" x14ac:dyDescent="0.25">
      <c r="A128"/>
      <c r="F128"/>
      <c r="J128" s="344"/>
      <c r="K128" s="341"/>
      <c r="L128" s="341"/>
      <c r="M128"/>
      <c r="N128"/>
      <c r="O128"/>
      <c r="P128" s="342"/>
      <c r="Q128"/>
      <c r="R128"/>
      <c r="S128"/>
      <c r="T128"/>
      <c r="W128"/>
      <c r="X128"/>
      <c r="GV128"/>
      <c r="GX128" s="308"/>
      <c r="GY128" s="308"/>
      <c r="GZ128" s="279"/>
      <c r="HA128"/>
    </row>
    <row r="129" spans="1:209" x14ac:dyDescent="0.25">
      <c r="A129"/>
      <c r="F129"/>
      <c r="J129" s="344"/>
      <c r="K129" s="341"/>
      <c r="L129" s="341"/>
      <c r="M129"/>
      <c r="N129"/>
      <c r="O129"/>
      <c r="P129" s="342"/>
      <c r="Q129"/>
      <c r="R129"/>
      <c r="S129"/>
      <c r="T129"/>
      <c r="W129"/>
      <c r="X129"/>
      <c r="GV129"/>
      <c r="GX129" s="308"/>
      <c r="GY129" s="308"/>
      <c r="GZ129" s="279"/>
      <c r="HA129"/>
    </row>
    <row r="130" spans="1:209" x14ac:dyDescent="0.25">
      <c r="A130"/>
      <c r="F130"/>
      <c r="J130" s="230"/>
      <c r="K130" s="341"/>
      <c r="L130" s="341"/>
      <c r="M130"/>
      <c r="N130"/>
      <c r="O130"/>
      <c r="P130" s="342"/>
      <c r="Q130"/>
      <c r="R130"/>
      <c r="S130"/>
      <c r="T130"/>
      <c r="W130"/>
      <c r="X130"/>
      <c r="GV130"/>
      <c r="GX130" s="308"/>
      <c r="GY130" s="308"/>
      <c r="GZ130" s="279"/>
      <c r="HA130"/>
    </row>
    <row r="131" spans="1:209" x14ac:dyDescent="0.25">
      <c r="A131"/>
      <c r="F131"/>
      <c r="J131" s="230"/>
      <c r="K131" s="341"/>
      <c r="L131" s="341"/>
      <c r="M131"/>
      <c r="N131"/>
      <c r="O131"/>
      <c r="P131" s="342"/>
      <c r="Q131"/>
      <c r="R131"/>
      <c r="S131"/>
      <c r="T131"/>
      <c r="W131"/>
      <c r="X131"/>
      <c r="GV131"/>
      <c r="GX131" s="308"/>
      <c r="GY131" s="308"/>
      <c r="GZ131" s="279"/>
      <c r="HA131"/>
    </row>
    <row r="132" spans="1:209" x14ac:dyDescent="0.25">
      <c r="A132"/>
      <c r="F132"/>
      <c r="J132" s="230"/>
      <c r="K132" s="341"/>
      <c r="L132" s="341"/>
      <c r="M132"/>
      <c r="N132"/>
      <c r="O132"/>
      <c r="P132" s="342"/>
      <c r="Q132"/>
      <c r="R132"/>
      <c r="S132"/>
      <c r="T132"/>
      <c r="W132"/>
      <c r="X132"/>
      <c r="GV132"/>
      <c r="GX132" s="308"/>
      <c r="GY132" s="308"/>
      <c r="GZ132" s="279"/>
      <c r="HA132"/>
    </row>
    <row r="133" spans="1:209" x14ac:dyDescent="0.25">
      <c r="A133"/>
      <c r="F133"/>
      <c r="J133" s="230"/>
      <c r="K133" s="341"/>
      <c r="L133" s="341"/>
      <c r="M133"/>
      <c r="N133"/>
      <c r="O133"/>
      <c r="P133" s="342"/>
      <c r="Q133"/>
      <c r="R133"/>
      <c r="S133"/>
      <c r="T133"/>
      <c r="W133"/>
      <c r="X133"/>
      <c r="GV133"/>
      <c r="GX133" s="308"/>
      <c r="GY133" s="308"/>
      <c r="GZ133" s="279"/>
      <c r="HA133"/>
    </row>
    <row r="134" spans="1:209" x14ac:dyDescent="0.25">
      <c r="A134"/>
      <c r="F134"/>
      <c r="J134" s="230"/>
      <c r="K134" s="341"/>
      <c r="L134" s="341"/>
      <c r="M134"/>
      <c r="N134"/>
      <c r="O134"/>
      <c r="P134" s="342"/>
      <c r="Q134"/>
      <c r="R134"/>
      <c r="S134"/>
      <c r="T134"/>
      <c r="W134"/>
      <c r="X134"/>
      <c r="GV134"/>
      <c r="GX134" s="308"/>
      <c r="GY134" s="308"/>
      <c r="GZ134" s="279"/>
      <c r="HA134"/>
    </row>
  </sheetData>
  <mergeCells count="35"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  <mergeCell ref="N101:O101"/>
    <mergeCell ref="P101:P102"/>
    <mergeCell ref="FU1:GA1"/>
    <mergeCell ref="GD1:GJ1"/>
    <mergeCell ref="GM1:GS1"/>
    <mergeCell ref="S10:T10"/>
    <mergeCell ref="S14:T14"/>
    <mergeCell ref="S21:T21"/>
    <mergeCell ref="DS1:DY1"/>
    <mergeCell ref="EB1:EH1"/>
    <mergeCell ref="EK1:EQ1"/>
    <mergeCell ref="ET1:EZ1"/>
    <mergeCell ref="FC1:FI1"/>
    <mergeCell ref="FL1:FR1"/>
    <mergeCell ref="BQ1:BW1"/>
    <mergeCell ref="BZ1:CF1"/>
    <mergeCell ref="P105:R105"/>
    <mergeCell ref="P108:R109"/>
    <mergeCell ref="U108:V109"/>
    <mergeCell ref="P119:R119"/>
    <mergeCell ref="S22:T22"/>
    <mergeCell ref="S24:T24"/>
    <mergeCell ref="S29:T29"/>
    <mergeCell ref="S50:T50"/>
    <mergeCell ref="S66:T66"/>
  </mergeCells>
  <pageMargins left="0.70866141732283472" right="0.70866141732283472" top="0.74803149606299213" bottom="0.74803149606299213" header="0.31496062992125984" footer="0.31496062992125984"/>
  <pageSetup paperSize="5" scale="8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57"/>
  <sheetViews>
    <sheetView topLeftCell="A132" workbookViewId="0">
      <selection activeCell="A133" sqref="A133"/>
    </sheetView>
  </sheetViews>
  <sheetFormatPr baseColWidth="10" defaultRowHeight="15.75" x14ac:dyDescent="0.25"/>
  <cols>
    <col min="1" max="1" width="26.7109375" style="752" bestFit="1" customWidth="1"/>
    <col min="2" max="2" width="15" style="752" customWidth="1"/>
    <col min="3" max="3" width="11.42578125" style="764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742" bestFit="1" customWidth="1"/>
    <col min="9" max="9" width="11.85546875" style="293" customWidth="1"/>
    <col min="10" max="10" width="12.5703125" style="265" bestFit="1" customWidth="1"/>
    <col min="11" max="11" width="11.42578125" style="279"/>
  </cols>
  <sheetData>
    <row r="1" spans="1:14" ht="21" x14ac:dyDescent="0.35">
      <c r="A1" s="824" t="s">
        <v>38</v>
      </c>
      <c r="B1" s="824"/>
      <c r="C1" s="824"/>
      <c r="D1" s="824"/>
      <c r="E1" s="824"/>
      <c r="F1" s="824"/>
      <c r="G1" s="824"/>
    </row>
    <row r="2" spans="1:14" ht="16.5" thickBot="1" x14ac:dyDescent="0.3">
      <c r="D2" s="350"/>
    </row>
    <row r="3" spans="1:14" ht="17.25" thickTop="1" thickBot="1" x14ac:dyDescent="0.3">
      <c r="A3" s="753" t="s">
        <v>6</v>
      </c>
      <c r="B3" s="753" t="s">
        <v>14</v>
      </c>
      <c r="C3" s="765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743"/>
    </row>
    <row r="4" spans="1:14" ht="16.5" thickTop="1" x14ac:dyDescent="0.25">
      <c r="A4" s="754" t="s">
        <v>844</v>
      </c>
      <c r="B4" s="754" t="s">
        <v>845</v>
      </c>
      <c r="C4" s="766">
        <v>43102</v>
      </c>
      <c r="D4" s="361">
        <v>5294</v>
      </c>
      <c r="E4" s="749">
        <v>55.4</v>
      </c>
      <c r="F4" s="319">
        <v>61</v>
      </c>
      <c r="G4" s="274">
        <f t="shared" ref="G4:G86" si="0">F4*E4</f>
        <v>3379.4</v>
      </c>
      <c r="H4" s="744">
        <v>43104</v>
      </c>
      <c r="I4" s="293" t="s">
        <v>842</v>
      </c>
    </row>
    <row r="5" spans="1:14" x14ac:dyDescent="0.25">
      <c r="A5" s="70" t="s">
        <v>840</v>
      </c>
      <c r="B5" s="754" t="s">
        <v>841</v>
      </c>
      <c r="C5" s="767">
        <v>43102</v>
      </c>
      <c r="D5" s="361">
        <v>5295</v>
      </c>
      <c r="E5" s="362">
        <v>22.6</v>
      </c>
      <c r="F5" s="80">
        <v>80</v>
      </c>
      <c r="G5" s="274">
        <f t="shared" si="0"/>
        <v>1808</v>
      </c>
      <c r="H5" s="744">
        <v>43102</v>
      </c>
      <c r="I5" s="293" t="s">
        <v>842</v>
      </c>
      <c r="K5" s="265"/>
      <c r="L5" s="279"/>
      <c r="M5" s="279"/>
      <c r="N5" s="279"/>
    </row>
    <row r="6" spans="1:14" x14ac:dyDescent="0.25">
      <c r="A6" s="70" t="s">
        <v>843</v>
      </c>
      <c r="B6" s="754" t="s">
        <v>98</v>
      </c>
      <c r="C6" s="767">
        <v>43102</v>
      </c>
      <c r="D6" s="361">
        <f>D5+1</f>
        <v>5296</v>
      </c>
      <c r="E6" s="362">
        <v>1809.5</v>
      </c>
      <c r="F6" s="80">
        <v>68.5</v>
      </c>
      <c r="G6" s="274">
        <f t="shared" si="0"/>
        <v>123950.75</v>
      </c>
      <c r="H6" s="744">
        <v>43102</v>
      </c>
      <c r="I6" s="293" t="s">
        <v>842</v>
      </c>
      <c r="K6" s="265"/>
      <c r="L6" s="279"/>
      <c r="M6" s="279"/>
      <c r="N6" s="279"/>
    </row>
    <row r="7" spans="1:14" x14ac:dyDescent="0.25">
      <c r="A7" s="70" t="s">
        <v>856</v>
      </c>
      <c r="B7" s="754" t="s">
        <v>845</v>
      </c>
      <c r="C7" s="767">
        <v>43102</v>
      </c>
      <c r="D7" s="361">
        <f t="shared" ref="D7:D70" si="1">D6+1</f>
        <v>5297</v>
      </c>
      <c r="E7" s="362">
        <v>102.4</v>
      </c>
      <c r="F7" s="80">
        <v>56</v>
      </c>
      <c r="G7" s="274">
        <f t="shared" si="0"/>
        <v>5734.4000000000005</v>
      </c>
      <c r="H7" s="744">
        <v>43106</v>
      </c>
      <c r="I7" s="293" t="s">
        <v>842</v>
      </c>
      <c r="K7" s="265"/>
      <c r="L7" s="279"/>
      <c r="M7" s="279"/>
      <c r="N7" s="279"/>
    </row>
    <row r="8" spans="1:14" x14ac:dyDescent="0.25">
      <c r="A8" s="795" t="s">
        <v>856</v>
      </c>
      <c r="B8" s="70" t="s">
        <v>864</v>
      </c>
      <c r="C8" s="768">
        <v>43103</v>
      </c>
      <c r="D8" s="361">
        <f t="shared" si="1"/>
        <v>5298</v>
      </c>
      <c r="E8" s="362">
        <v>219.2</v>
      </c>
      <c r="F8" s="80">
        <v>54</v>
      </c>
      <c r="G8" s="274">
        <f>F8*E8+180.7*57+270.6*22</f>
        <v>28089.899999999998</v>
      </c>
      <c r="H8" s="746">
        <v>43106</v>
      </c>
      <c r="I8" s="293" t="s">
        <v>842</v>
      </c>
      <c r="J8" s="370"/>
      <c r="K8" s="265"/>
      <c r="L8" s="279"/>
      <c r="M8" s="279"/>
      <c r="N8" s="279"/>
    </row>
    <row r="9" spans="1:14" x14ac:dyDescent="0.25">
      <c r="A9" s="795" t="s">
        <v>855</v>
      </c>
      <c r="B9" s="70" t="s">
        <v>861</v>
      </c>
      <c r="C9" s="768"/>
      <c r="D9" s="361">
        <f t="shared" si="1"/>
        <v>5299</v>
      </c>
      <c r="E9" s="516"/>
      <c r="F9" s="235"/>
      <c r="G9" s="517">
        <f t="shared" si="0"/>
        <v>0</v>
      </c>
      <c r="H9" s="745"/>
      <c r="I9" s="462"/>
      <c r="J9" s="463"/>
      <c r="K9" s="265"/>
      <c r="L9" s="279"/>
      <c r="M9" s="279"/>
      <c r="N9" s="279"/>
    </row>
    <row r="10" spans="1:14" x14ac:dyDescent="0.25">
      <c r="A10" s="795" t="s">
        <v>843</v>
      </c>
      <c r="B10" s="70" t="s">
        <v>98</v>
      </c>
      <c r="C10" s="768">
        <v>43103</v>
      </c>
      <c r="D10" s="361">
        <f t="shared" si="1"/>
        <v>5300</v>
      </c>
      <c r="E10" s="362">
        <v>625.5</v>
      </c>
      <c r="F10" s="80">
        <v>68.5</v>
      </c>
      <c r="G10" s="763">
        <f t="shared" si="0"/>
        <v>42846.75</v>
      </c>
      <c r="H10" s="746">
        <v>43106</v>
      </c>
      <c r="I10" s="293" t="s">
        <v>842</v>
      </c>
      <c r="J10" s="370"/>
      <c r="K10" s="265"/>
      <c r="L10" s="279"/>
      <c r="M10" s="279"/>
      <c r="N10" s="279"/>
    </row>
    <row r="11" spans="1:14" x14ac:dyDescent="0.25">
      <c r="A11" s="795" t="s">
        <v>856</v>
      </c>
      <c r="B11" s="70" t="s">
        <v>857</v>
      </c>
      <c r="C11" s="768">
        <v>43103</v>
      </c>
      <c r="D11" s="361">
        <f t="shared" si="1"/>
        <v>5301</v>
      </c>
      <c r="E11" s="362">
        <v>71.2</v>
      </c>
      <c r="F11" s="80">
        <v>22</v>
      </c>
      <c r="G11" s="274">
        <f>F11*E11+11.26*45</f>
        <v>2073.1</v>
      </c>
      <c r="H11" s="746">
        <v>43105</v>
      </c>
      <c r="I11" s="293" t="s">
        <v>842</v>
      </c>
      <c r="J11" s="370"/>
      <c r="K11" s="265"/>
      <c r="L11" s="279"/>
      <c r="M11" s="279"/>
      <c r="N11" s="279"/>
    </row>
    <row r="12" spans="1:14" x14ac:dyDescent="0.25">
      <c r="A12" s="796" t="s">
        <v>855</v>
      </c>
      <c r="B12" s="755" t="s">
        <v>861</v>
      </c>
      <c r="C12" s="768"/>
      <c r="D12" s="361">
        <f t="shared" si="1"/>
        <v>5302</v>
      </c>
      <c r="E12" s="374"/>
      <c r="F12" s="140"/>
      <c r="G12" s="274">
        <f t="shared" si="0"/>
        <v>0</v>
      </c>
      <c r="H12" s="746"/>
      <c r="J12" s="370"/>
      <c r="K12" s="265"/>
      <c r="L12" s="279"/>
      <c r="M12" s="279"/>
      <c r="N12" s="279"/>
    </row>
    <row r="13" spans="1:14" x14ac:dyDescent="0.25">
      <c r="A13" s="796" t="s">
        <v>890</v>
      </c>
      <c r="B13" s="755" t="s">
        <v>891</v>
      </c>
      <c r="C13" s="768">
        <v>43104</v>
      </c>
      <c r="D13" s="361">
        <f t="shared" si="1"/>
        <v>5303</v>
      </c>
      <c r="E13" s="374">
        <v>21.3</v>
      </c>
      <c r="F13" s="140">
        <v>58</v>
      </c>
      <c r="G13" s="274">
        <f t="shared" si="0"/>
        <v>1235.4000000000001</v>
      </c>
      <c r="H13" s="746"/>
      <c r="J13" s="370"/>
      <c r="K13" s="265"/>
      <c r="L13" s="279"/>
      <c r="M13" s="279"/>
      <c r="N13" s="279"/>
    </row>
    <row r="14" spans="1:14" x14ac:dyDescent="0.25">
      <c r="A14" s="796" t="s">
        <v>843</v>
      </c>
      <c r="B14" s="755" t="s">
        <v>98</v>
      </c>
      <c r="C14" s="768">
        <v>43104</v>
      </c>
      <c r="D14" s="361">
        <f t="shared" si="1"/>
        <v>5304</v>
      </c>
      <c r="E14" s="374">
        <v>1560.2</v>
      </c>
      <c r="F14" s="140">
        <v>68.5</v>
      </c>
      <c r="G14" s="763">
        <f t="shared" si="0"/>
        <v>106873.7</v>
      </c>
      <c r="H14" s="746">
        <v>43106</v>
      </c>
      <c r="I14" s="293" t="s">
        <v>842</v>
      </c>
      <c r="J14" s="370"/>
      <c r="K14" s="265"/>
      <c r="L14" s="279"/>
      <c r="M14" s="279"/>
      <c r="N14" s="279"/>
    </row>
    <row r="15" spans="1:14" x14ac:dyDescent="0.25">
      <c r="A15" s="796" t="s">
        <v>856</v>
      </c>
      <c r="B15" s="755" t="s">
        <v>862</v>
      </c>
      <c r="C15" s="768">
        <v>43104</v>
      </c>
      <c r="D15" s="361">
        <f t="shared" si="1"/>
        <v>5305</v>
      </c>
      <c r="E15" s="374">
        <v>545.5</v>
      </c>
      <c r="F15" s="140">
        <v>52</v>
      </c>
      <c r="G15" s="274">
        <f t="shared" si="0"/>
        <v>28366</v>
      </c>
      <c r="H15" s="746">
        <v>43106</v>
      </c>
      <c r="I15" s="293" t="s">
        <v>842</v>
      </c>
      <c r="J15" s="370"/>
      <c r="K15" s="265"/>
      <c r="L15" s="279"/>
      <c r="M15" s="279"/>
      <c r="N15" s="279"/>
    </row>
    <row r="16" spans="1:14" x14ac:dyDescent="0.25">
      <c r="A16" s="796" t="s">
        <v>855</v>
      </c>
      <c r="B16" s="755" t="s">
        <v>861</v>
      </c>
      <c r="C16" s="768"/>
      <c r="D16" s="361">
        <f t="shared" si="1"/>
        <v>5306</v>
      </c>
      <c r="E16" s="374"/>
      <c r="F16" s="140"/>
      <c r="G16" s="274">
        <f t="shared" si="0"/>
        <v>0</v>
      </c>
      <c r="H16" s="746"/>
      <c r="J16" s="370"/>
      <c r="K16" s="265"/>
      <c r="L16" s="279"/>
      <c r="M16" s="279"/>
      <c r="N16" s="279"/>
    </row>
    <row r="17" spans="1:14" x14ac:dyDescent="0.25">
      <c r="A17" s="796" t="s">
        <v>856</v>
      </c>
      <c r="B17" s="755" t="s">
        <v>860</v>
      </c>
      <c r="C17" s="768">
        <v>43105</v>
      </c>
      <c r="D17" s="361">
        <f t="shared" si="1"/>
        <v>5307</v>
      </c>
      <c r="E17" s="374">
        <v>290.2</v>
      </c>
      <c r="F17" s="140">
        <v>22</v>
      </c>
      <c r="G17" s="274">
        <f t="shared" si="0"/>
        <v>6384.4</v>
      </c>
      <c r="H17" s="746">
        <v>43106</v>
      </c>
      <c r="I17" s="293" t="s">
        <v>842</v>
      </c>
      <c r="J17" s="370"/>
      <c r="K17" s="265"/>
      <c r="L17" s="279"/>
      <c r="M17" s="279"/>
      <c r="N17" s="279"/>
    </row>
    <row r="18" spans="1:14" x14ac:dyDescent="0.25">
      <c r="A18" s="796" t="s">
        <v>890</v>
      </c>
      <c r="B18" s="755" t="s">
        <v>892</v>
      </c>
      <c r="C18" s="768">
        <v>43105</v>
      </c>
      <c r="D18" s="361">
        <f t="shared" si="1"/>
        <v>5308</v>
      </c>
      <c r="E18" s="374">
        <v>15.8</v>
      </c>
      <c r="F18" s="140">
        <v>130</v>
      </c>
      <c r="G18" s="274">
        <f t="shared" si="0"/>
        <v>2054</v>
      </c>
      <c r="H18" s="746">
        <v>43112</v>
      </c>
      <c r="I18" s="293" t="s">
        <v>842</v>
      </c>
      <c r="K18" s="265"/>
      <c r="L18" s="279"/>
      <c r="M18" s="279"/>
      <c r="N18" s="279"/>
    </row>
    <row r="19" spans="1:14" x14ac:dyDescent="0.25">
      <c r="A19" s="795" t="s">
        <v>858</v>
      </c>
      <c r="B19" s="70" t="s">
        <v>859</v>
      </c>
      <c r="C19" s="768">
        <v>43105</v>
      </c>
      <c r="D19" s="361">
        <f t="shared" si="1"/>
        <v>5309</v>
      </c>
      <c r="E19" s="362">
        <v>311.8</v>
      </c>
      <c r="F19" s="80">
        <v>35</v>
      </c>
      <c r="G19" s="45">
        <f>F19*E19+500*38</f>
        <v>29913</v>
      </c>
      <c r="H19" s="744">
        <v>43105</v>
      </c>
      <c r="I19" s="293" t="s">
        <v>842</v>
      </c>
      <c r="K19" s="265"/>
      <c r="L19" s="279"/>
      <c r="M19" s="279"/>
      <c r="N19" s="279"/>
    </row>
    <row r="20" spans="1:14" x14ac:dyDescent="0.25">
      <c r="A20" s="795" t="s">
        <v>843</v>
      </c>
      <c r="B20" s="70" t="s">
        <v>98</v>
      </c>
      <c r="C20" s="768">
        <v>43105</v>
      </c>
      <c r="D20" s="361">
        <f t="shared" si="1"/>
        <v>5310</v>
      </c>
      <c r="E20" s="362">
        <v>1585</v>
      </c>
      <c r="F20" s="80">
        <v>68.5</v>
      </c>
      <c r="G20" s="45">
        <f t="shared" si="0"/>
        <v>108572.5</v>
      </c>
      <c r="H20" s="777" t="s">
        <v>873</v>
      </c>
      <c r="I20" s="293" t="s">
        <v>842</v>
      </c>
      <c r="J20" s="776">
        <f>12079.55+96492.95</f>
        <v>108572.5</v>
      </c>
      <c r="K20" s="265"/>
      <c r="L20" s="279"/>
      <c r="M20" s="279"/>
      <c r="N20" s="279"/>
    </row>
    <row r="21" spans="1:14" x14ac:dyDescent="0.25">
      <c r="A21" s="795" t="s">
        <v>843</v>
      </c>
      <c r="B21" s="70" t="s">
        <v>98</v>
      </c>
      <c r="C21" s="768">
        <v>43105</v>
      </c>
      <c r="D21" s="361">
        <f t="shared" si="1"/>
        <v>5311</v>
      </c>
      <c r="E21" s="362">
        <v>1854.5</v>
      </c>
      <c r="F21" s="80">
        <v>68.5</v>
      </c>
      <c r="G21" s="45">
        <f>F21*E21+1*700</f>
        <v>127733.25</v>
      </c>
      <c r="H21" s="777" t="s">
        <v>874</v>
      </c>
      <c r="I21" s="293" t="s">
        <v>842</v>
      </c>
      <c r="J21" s="776">
        <f>29367.05+98365.395</f>
        <v>127732.44500000001</v>
      </c>
      <c r="K21" s="265"/>
      <c r="L21" s="279"/>
      <c r="M21" s="279"/>
      <c r="N21" s="279"/>
    </row>
    <row r="22" spans="1:14" x14ac:dyDescent="0.25">
      <c r="A22" s="795" t="s">
        <v>855</v>
      </c>
      <c r="B22" s="70" t="s">
        <v>861</v>
      </c>
      <c r="C22" s="768"/>
      <c r="D22" s="361">
        <f t="shared" si="1"/>
        <v>5312</v>
      </c>
      <c r="E22" s="362"/>
      <c r="F22" s="80"/>
      <c r="G22" s="45">
        <f t="shared" si="0"/>
        <v>0</v>
      </c>
      <c r="H22" s="744"/>
      <c r="K22" s="265"/>
      <c r="L22" s="279"/>
      <c r="M22" s="279"/>
      <c r="N22" s="279"/>
    </row>
    <row r="23" spans="1:14" x14ac:dyDescent="0.25">
      <c r="A23" s="795" t="s">
        <v>856</v>
      </c>
      <c r="B23" s="70" t="s">
        <v>865</v>
      </c>
      <c r="C23" s="768">
        <v>43106</v>
      </c>
      <c r="D23" s="361">
        <f t="shared" si="1"/>
        <v>5313</v>
      </c>
      <c r="E23" s="362">
        <v>489.5</v>
      </c>
      <c r="F23" s="80">
        <v>22</v>
      </c>
      <c r="G23" s="45">
        <f>F23*E23+885.7*16</f>
        <v>24940.2</v>
      </c>
      <c r="H23" s="744">
        <v>43106</v>
      </c>
      <c r="I23" s="293" t="s">
        <v>842</v>
      </c>
      <c r="K23" s="265"/>
      <c r="L23" s="279"/>
      <c r="M23" s="279"/>
      <c r="N23" s="279"/>
    </row>
    <row r="24" spans="1:14" x14ac:dyDescent="0.25">
      <c r="A24" s="795" t="s">
        <v>856</v>
      </c>
      <c r="B24" s="70" t="s">
        <v>863</v>
      </c>
      <c r="C24" s="768">
        <v>43106</v>
      </c>
      <c r="D24" s="361">
        <f t="shared" si="1"/>
        <v>5314</v>
      </c>
      <c r="E24" s="362">
        <v>954.88</v>
      </c>
      <c r="F24" s="80">
        <v>40.5</v>
      </c>
      <c r="G24" s="45">
        <f>F24*E24+305.5*52</f>
        <v>54558.64</v>
      </c>
      <c r="H24" s="744">
        <v>43106</v>
      </c>
      <c r="I24" s="293" t="s">
        <v>842</v>
      </c>
      <c r="K24" s="265"/>
      <c r="L24" s="279"/>
      <c r="M24" s="279"/>
      <c r="N24" s="279"/>
    </row>
    <row r="25" spans="1:14" x14ac:dyDescent="0.25">
      <c r="A25" s="795" t="s">
        <v>856</v>
      </c>
      <c r="B25" s="70" t="s">
        <v>862</v>
      </c>
      <c r="C25" s="768">
        <v>43106</v>
      </c>
      <c r="D25" s="361">
        <f t="shared" si="1"/>
        <v>5315</v>
      </c>
      <c r="E25" s="374">
        <v>882.46</v>
      </c>
      <c r="F25" s="276">
        <v>52</v>
      </c>
      <c r="G25" s="45">
        <f t="shared" si="0"/>
        <v>45887.92</v>
      </c>
      <c r="H25" s="744">
        <v>43106</v>
      </c>
      <c r="I25" s="293" t="s">
        <v>842</v>
      </c>
      <c r="J25" s="262"/>
      <c r="K25" s="382"/>
      <c r="L25" s="265"/>
      <c r="M25" s="265"/>
      <c r="N25" s="279"/>
    </row>
    <row r="26" spans="1:14" x14ac:dyDescent="0.25">
      <c r="A26" s="797" t="s">
        <v>855</v>
      </c>
      <c r="B26" s="756" t="s">
        <v>861</v>
      </c>
      <c r="C26" s="769"/>
      <c r="D26" s="361">
        <f t="shared" si="1"/>
        <v>5316</v>
      </c>
      <c r="E26" s="374"/>
      <c r="F26" s="276"/>
      <c r="G26" s="45">
        <f t="shared" si="0"/>
        <v>0</v>
      </c>
      <c r="H26" s="744"/>
      <c r="J26" s="262"/>
      <c r="K26" s="382"/>
      <c r="L26" s="265"/>
      <c r="M26" s="265"/>
      <c r="N26" s="279"/>
    </row>
    <row r="27" spans="1:14" x14ac:dyDescent="0.25">
      <c r="A27" s="797" t="s">
        <v>843</v>
      </c>
      <c r="B27" s="756" t="s">
        <v>98</v>
      </c>
      <c r="C27" s="769">
        <v>43106</v>
      </c>
      <c r="D27" s="361">
        <f t="shared" si="1"/>
        <v>5317</v>
      </c>
      <c r="E27" s="374">
        <v>1089.5999999999999</v>
      </c>
      <c r="F27" s="276">
        <v>68.5</v>
      </c>
      <c r="G27" s="45">
        <f t="shared" si="0"/>
        <v>74637.599999999991</v>
      </c>
      <c r="H27" s="744">
        <v>43112</v>
      </c>
      <c r="I27" s="293" t="s">
        <v>842</v>
      </c>
      <c r="J27" s="262"/>
      <c r="K27" s="382"/>
      <c r="L27" s="265"/>
      <c r="M27" s="265"/>
      <c r="N27" s="279"/>
    </row>
    <row r="28" spans="1:14" x14ac:dyDescent="0.25">
      <c r="A28" s="797" t="s">
        <v>866</v>
      </c>
      <c r="B28" s="756" t="s">
        <v>867</v>
      </c>
      <c r="C28" s="769">
        <v>43106</v>
      </c>
      <c r="D28" s="361">
        <f t="shared" si="1"/>
        <v>5318</v>
      </c>
      <c r="E28" s="374">
        <v>229.2</v>
      </c>
      <c r="F28" s="276">
        <v>90</v>
      </c>
      <c r="G28" s="45">
        <f t="shared" si="0"/>
        <v>20628</v>
      </c>
      <c r="H28" s="744">
        <v>43106</v>
      </c>
      <c r="I28" s="293" t="s">
        <v>842</v>
      </c>
      <c r="J28" s="262"/>
      <c r="K28" s="382"/>
      <c r="L28" s="265"/>
      <c r="M28" s="265"/>
      <c r="N28" s="279"/>
    </row>
    <row r="29" spans="1:14" x14ac:dyDescent="0.25">
      <c r="A29" s="797" t="s">
        <v>855</v>
      </c>
      <c r="B29" s="70" t="s">
        <v>861</v>
      </c>
      <c r="C29" s="769"/>
      <c r="D29" s="361">
        <f t="shared" si="1"/>
        <v>5319</v>
      </c>
      <c r="E29" s="374"/>
      <c r="F29" s="276"/>
      <c r="G29" s="45">
        <f t="shared" si="0"/>
        <v>0</v>
      </c>
      <c r="H29" s="744"/>
      <c r="J29" s="262"/>
      <c r="K29" s="382"/>
      <c r="L29" s="265"/>
      <c r="M29" s="265"/>
      <c r="N29" s="279"/>
    </row>
    <row r="30" spans="1:14" x14ac:dyDescent="0.25">
      <c r="A30" s="797" t="s">
        <v>868</v>
      </c>
      <c r="B30" s="70" t="s">
        <v>869</v>
      </c>
      <c r="C30" s="769">
        <v>43107</v>
      </c>
      <c r="D30" s="361">
        <f t="shared" si="1"/>
        <v>5320</v>
      </c>
      <c r="E30" s="374">
        <v>86.3</v>
      </c>
      <c r="F30" s="276">
        <v>44</v>
      </c>
      <c r="G30" s="45">
        <f t="shared" si="0"/>
        <v>3797.2</v>
      </c>
      <c r="H30" s="744">
        <v>43107</v>
      </c>
      <c r="I30" s="293" t="s">
        <v>842</v>
      </c>
      <c r="J30" s="262" t="s">
        <v>870</v>
      </c>
      <c r="K30" s="382"/>
      <c r="L30" s="265"/>
      <c r="M30" s="265"/>
      <c r="N30" s="279"/>
    </row>
    <row r="31" spans="1:14" x14ac:dyDescent="0.25">
      <c r="A31" s="797" t="s">
        <v>871</v>
      </c>
      <c r="B31" s="70" t="s">
        <v>872</v>
      </c>
      <c r="C31" s="769">
        <v>43107</v>
      </c>
      <c r="D31" s="361">
        <f t="shared" si="1"/>
        <v>5321</v>
      </c>
      <c r="E31" s="374">
        <v>336.4</v>
      </c>
      <c r="F31" s="276">
        <v>43.5</v>
      </c>
      <c r="G31" s="45">
        <f t="shared" si="0"/>
        <v>14633.4</v>
      </c>
      <c r="H31" s="744">
        <v>43107</v>
      </c>
      <c r="I31" s="293" t="s">
        <v>842</v>
      </c>
      <c r="J31" s="262"/>
      <c r="K31" s="382"/>
      <c r="L31" s="265"/>
      <c r="M31" s="265"/>
      <c r="N31" s="279"/>
    </row>
    <row r="32" spans="1:14" x14ac:dyDescent="0.25">
      <c r="A32" s="797" t="s">
        <v>856</v>
      </c>
      <c r="B32" s="70" t="s">
        <v>983</v>
      </c>
      <c r="C32" s="769">
        <v>43108</v>
      </c>
      <c r="D32" s="361">
        <f t="shared" si="1"/>
        <v>5322</v>
      </c>
      <c r="E32" s="374">
        <v>224.5</v>
      </c>
      <c r="F32" s="276">
        <v>52</v>
      </c>
      <c r="G32" s="45">
        <f>F32*E32+82.4*56</f>
        <v>16288.400000000001</v>
      </c>
      <c r="H32" s="744">
        <v>43124</v>
      </c>
      <c r="I32" s="293" t="s">
        <v>842</v>
      </c>
      <c r="J32" s="262"/>
      <c r="K32" s="382"/>
      <c r="L32" s="265"/>
      <c r="M32" s="265"/>
      <c r="N32" s="279"/>
    </row>
    <row r="33" spans="1:14" x14ac:dyDescent="0.25">
      <c r="A33" s="796" t="s">
        <v>843</v>
      </c>
      <c r="B33" s="70" t="s">
        <v>98</v>
      </c>
      <c r="C33" s="768">
        <v>43108</v>
      </c>
      <c r="D33" s="361">
        <f t="shared" si="1"/>
        <v>5323</v>
      </c>
      <c r="E33" s="374">
        <v>885.9</v>
      </c>
      <c r="F33" s="276">
        <v>68.5</v>
      </c>
      <c r="G33" s="45">
        <f t="shared" si="0"/>
        <v>60684.15</v>
      </c>
      <c r="H33" s="744">
        <v>43112</v>
      </c>
      <c r="I33" s="293" t="s">
        <v>842</v>
      </c>
      <c r="K33" s="265"/>
      <c r="L33" s="265"/>
      <c r="M33" s="265"/>
      <c r="N33" s="279"/>
    </row>
    <row r="34" spans="1:14" x14ac:dyDescent="0.25">
      <c r="A34" s="796" t="s">
        <v>856</v>
      </c>
      <c r="B34" s="70" t="s">
        <v>984</v>
      </c>
      <c r="C34" s="768">
        <v>43109</v>
      </c>
      <c r="D34" s="361">
        <f t="shared" si="1"/>
        <v>5324</v>
      </c>
      <c r="E34" s="374">
        <v>93.7</v>
      </c>
      <c r="F34" s="276">
        <v>56</v>
      </c>
      <c r="G34" s="45">
        <f t="shared" si="0"/>
        <v>5247.2</v>
      </c>
      <c r="H34" s="744">
        <v>43124</v>
      </c>
      <c r="I34" s="293" t="s">
        <v>842</v>
      </c>
      <c r="J34" s="387"/>
      <c r="K34" s="265"/>
      <c r="L34" s="265"/>
      <c r="M34" s="265"/>
      <c r="N34" s="279"/>
    </row>
    <row r="35" spans="1:14" x14ac:dyDescent="0.25">
      <c r="A35" s="796" t="s">
        <v>855</v>
      </c>
      <c r="B35" s="70" t="s">
        <v>861</v>
      </c>
      <c r="C35" s="768"/>
      <c r="D35" s="361">
        <f t="shared" si="1"/>
        <v>5325</v>
      </c>
      <c r="E35" s="374"/>
      <c r="F35" s="276"/>
      <c r="G35" s="45">
        <f t="shared" si="0"/>
        <v>0</v>
      </c>
      <c r="H35" s="744"/>
      <c r="J35" s="387"/>
      <c r="K35" s="265"/>
      <c r="L35" s="265"/>
      <c r="M35" s="265"/>
      <c r="N35" s="279"/>
    </row>
    <row r="36" spans="1:14" s="8" customFormat="1" x14ac:dyDescent="0.25">
      <c r="A36" s="796" t="s">
        <v>843</v>
      </c>
      <c r="B36" s="70" t="s">
        <v>98</v>
      </c>
      <c r="C36" s="768">
        <v>43109</v>
      </c>
      <c r="D36" s="361">
        <f t="shared" si="1"/>
        <v>5326</v>
      </c>
      <c r="E36" s="374">
        <v>1067.3</v>
      </c>
      <c r="F36" s="276">
        <v>68.5</v>
      </c>
      <c r="G36" s="45">
        <f t="shared" si="0"/>
        <v>73110.05</v>
      </c>
      <c r="H36" s="744">
        <v>43109</v>
      </c>
      <c r="I36" s="388" t="s">
        <v>842</v>
      </c>
      <c r="J36" s="265"/>
      <c r="K36" s="245"/>
      <c r="L36" s="245"/>
      <c r="M36" s="245"/>
    </row>
    <row r="37" spans="1:14" s="8" customFormat="1" x14ac:dyDescent="0.25">
      <c r="A37" s="796" t="s">
        <v>855</v>
      </c>
      <c r="B37" s="70" t="s">
        <v>861</v>
      </c>
      <c r="C37" s="768"/>
      <c r="D37" s="361">
        <f t="shared" si="1"/>
        <v>5327</v>
      </c>
      <c r="E37" s="374"/>
      <c r="F37" s="80"/>
      <c r="G37" s="45">
        <f t="shared" si="0"/>
        <v>0</v>
      </c>
      <c r="H37" s="744"/>
      <c r="I37" s="388"/>
      <c r="J37" s="265"/>
      <c r="K37" s="245"/>
      <c r="L37" s="245"/>
      <c r="M37" s="245"/>
    </row>
    <row r="38" spans="1:14" s="8" customFormat="1" x14ac:dyDescent="0.25">
      <c r="A38" s="796" t="s">
        <v>856</v>
      </c>
      <c r="B38" s="70" t="s">
        <v>982</v>
      </c>
      <c r="C38" s="768">
        <v>43109</v>
      </c>
      <c r="D38" s="361">
        <f t="shared" si="1"/>
        <v>5328</v>
      </c>
      <c r="E38" s="374">
        <v>394.84</v>
      </c>
      <c r="F38" s="80">
        <v>46</v>
      </c>
      <c r="G38" s="45">
        <f t="shared" si="0"/>
        <v>18162.64</v>
      </c>
      <c r="H38" s="744">
        <v>43124</v>
      </c>
      <c r="I38" s="388" t="s">
        <v>842</v>
      </c>
      <c r="J38" s="265"/>
      <c r="K38" s="245"/>
      <c r="L38" s="245"/>
      <c r="M38" s="245"/>
    </row>
    <row r="39" spans="1:14" s="8" customFormat="1" x14ac:dyDescent="0.25">
      <c r="A39" s="796" t="s">
        <v>941</v>
      </c>
      <c r="B39" s="70" t="s">
        <v>942</v>
      </c>
      <c r="C39" s="768">
        <v>43110</v>
      </c>
      <c r="D39" s="361">
        <f t="shared" si="1"/>
        <v>5329</v>
      </c>
      <c r="E39" s="374">
        <v>3610.5</v>
      </c>
      <c r="F39" s="80">
        <v>33</v>
      </c>
      <c r="G39" s="45">
        <f t="shared" si="0"/>
        <v>119146.5</v>
      </c>
      <c r="H39" s="744">
        <v>43120</v>
      </c>
      <c r="I39" s="388" t="s">
        <v>842</v>
      </c>
      <c r="J39" s="265"/>
      <c r="K39" s="245"/>
      <c r="L39" s="245"/>
      <c r="M39" s="245"/>
    </row>
    <row r="40" spans="1:14" s="8" customFormat="1" x14ac:dyDescent="0.25">
      <c r="A40" s="796" t="s">
        <v>904</v>
      </c>
      <c r="B40" s="755" t="s">
        <v>905</v>
      </c>
      <c r="C40" s="768">
        <v>43110</v>
      </c>
      <c r="D40" s="361">
        <f t="shared" si="1"/>
        <v>5330</v>
      </c>
      <c r="E40" s="374">
        <v>79.5</v>
      </c>
      <c r="F40" s="140">
        <v>66</v>
      </c>
      <c r="G40" s="274">
        <f>F40*E40+84.44*70+1305*17.5</f>
        <v>33995.300000000003</v>
      </c>
      <c r="H40" s="744">
        <v>43115</v>
      </c>
      <c r="I40" s="293" t="s">
        <v>842</v>
      </c>
      <c r="J40" s="265"/>
      <c r="K40" s="245"/>
      <c r="L40" s="245"/>
      <c r="M40" s="245"/>
    </row>
    <row r="41" spans="1:14" x14ac:dyDescent="0.25">
      <c r="A41" s="796" t="s">
        <v>890</v>
      </c>
      <c r="B41" s="755" t="s">
        <v>893</v>
      </c>
      <c r="C41" s="768">
        <v>43110</v>
      </c>
      <c r="D41" s="361">
        <f t="shared" si="1"/>
        <v>5331</v>
      </c>
      <c r="E41" s="374">
        <v>310.8</v>
      </c>
      <c r="F41" s="140">
        <v>48</v>
      </c>
      <c r="G41" s="274">
        <f>F41*E41+26.9*130</f>
        <v>18415.400000000001</v>
      </c>
      <c r="H41" s="744">
        <v>43112</v>
      </c>
      <c r="I41" s="293" t="s">
        <v>842</v>
      </c>
      <c r="K41" s="265"/>
      <c r="L41" s="265"/>
      <c r="M41" s="265"/>
      <c r="N41" s="279"/>
    </row>
    <row r="42" spans="1:14" x14ac:dyDescent="0.25">
      <c r="A42" s="796" t="s">
        <v>843</v>
      </c>
      <c r="B42" s="755" t="s">
        <v>98</v>
      </c>
      <c r="C42" s="768">
        <v>43110</v>
      </c>
      <c r="D42" s="361">
        <f t="shared" si="1"/>
        <v>5332</v>
      </c>
      <c r="E42" s="374">
        <v>583.4</v>
      </c>
      <c r="F42" s="140">
        <v>68.5</v>
      </c>
      <c r="G42" s="274">
        <f>F42*E42+88.1*72</f>
        <v>46306.1</v>
      </c>
      <c r="H42" s="744">
        <v>43114</v>
      </c>
      <c r="I42" s="293" t="s">
        <v>842</v>
      </c>
      <c r="K42" s="265"/>
      <c r="L42" s="265"/>
      <c r="M42" s="265"/>
      <c r="N42" s="279"/>
    </row>
    <row r="43" spans="1:14" x14ac:dyDescent="0.25">
      <c r="A43" s="798" t="s">
        <v>855</v>
      </c>
      <c r="B43" s="757" t="s">
        <v>861</v>
      </c>
      <c r="C43" s="770"/>
      <c r="D43" s="361">
        <f t="shared" si="1"/>
        <v>5333</v>
      </c>
      <c r="E43" s="374"/>
      <c r="F43" s="140"/>
      <c r="G43" s="274">
        <f t="shared" si="0"/>
        <v>0</v>
      </c>
      <c r="H43" s="744"/>
      <c r="K43" s="265"/>
      <c r="L43" s="265"/>
      <c r="M43" s="265"/>
      <c r="N43" s="279"/>
    </row>
    <row r="44" spans="1:14" x14ac:dyDescent="0.25">
      <c r="A44" s="799" t="s">
        <v>888</v>
      </c>
      <c r="B44" s="757" t="s">
        <v>889</v>
      </c>
      <c r="C44" s="767">
        <v>43111</v>
      </c>
      <c r="D44" s="361">
        <f t="shared" si="1"/>
        <v>5334</v>
      </c>
      <c r="E44" s="374">
        <v>75</v>
      </c>
      <c r="F44" s="140">
        <v>88</v>
      </c>
      <c r="G44" s="274">
        <f>F44*E44+25*70</f>
        <v>8350</v>
      </c>
      <c r="H44" s="744">
        <v>43111</v>
      </c>
      <c r="I44" s="293" t="s">
        <v>842</v>
      </c>
      <c r="K44" s="265"/>
      <c r="L44" s="265"/>
      <c r="M44" s="265"/>
      <c r="N44" s="279"/>
    </row>
    <row r="45" spans="1:14" x14ac:dyDescent="0.25">
      <c r="A45" s="799" t="s">
        <v>884</v>
      </c>
      <c r="B45" s="757" t="s">
        <v>885</v>
      </c>
      <c r="C45" s="767">
        <v>43111</v>
      </c>
      <c r="D45" s="361">
        <f t="shared" si="1"/>
        <v>5335</v>
      </c>
      <c r="E45" s="374">
        <v>15</v>
      </c>
      <c r="F45" s="140">
        <v>3</v>
      </c>
      <c r="G45" s="274">
        <f t="shared" si="0"/>
        <v>45</v>
      </c>
      <c r="H45" s="744">
        <v>43111</v>
      </c>
      <c r="I45" s="293" t="s">
        <v>842</v>
      </c>
      <c r="K45" s="265"/>
      <c r="L45" s="265"/>
      <c r="M45" s="265"/>
      <c r="N45" s="279"/>
    </row>
    <row r="46" spans="1:14" x14ac:dyDescent="0.25">
      <c r="A46" s="799" t="s">
        <v>882</v>
      </c>
      <c r="B46" s="757" t="s">
        <v>883</v>
      </c>
      <c r="C46" s="767">
        <v>43111</v>
      </c>
      <c r="D46" s="361">
        <f t="shared" si="1"/>
        <v>5336</v>
      </c>
      <c r="E46" s="374">
        <v>20.329999999999998</v>
      </c>
      <c r="F46" s="140">
        <v>82</v>
      </c>
      <c r="G46" s="274">
        <f t="shared" si="0"/>
        <v>1667.06</v>
      </c>
      <c r="H46" s="744">
        <v>43111</v>
      </c>
      <c r="I46" s="293" t="s">
        <v>842</v>
      </c>
      <c r="K46" s="265"/>
      <c r="L46" s="265"/>
      <c r="M46" s="265"/>
      <c r="N46" s="279"/>
    </row>
    <row r="47" spans="1:14" x14ac:dyDescent="0.25">
      <c r="A47" s="799" t="s">
        <v>886</v>
      </c>
      <c r="B47" s="757" t="s">
        <v>887</v>
      </c>
      <c r="C47" s="767">
        <v>43111</v>
      </c>
      <c r="D47" s="361">
        <f t="shared" si="1"/>
        <v>5337</v>
      </c>
      <c r="E47" s="374">
        <v>48.3</v>
      </c>
      <c r="F47" s="140">
        <v>54.5</v>
      </c>
      <c r="G47" s="274">
        <f t="shared" si="0"/>
        <v>2632.35</v>
      </c>
      <c r="H47" s="744">
        <v>43111</v>
      </c>
      <c r="I47" s="293" t="s">
        <v>842</v>
      </c>
      <c r="K47" s="265"/>
      <c r="L47" s="265"/>
      <c r="M47" s="265"/>
      <c r="N47" s="279"/>
    </row>
    <row r="48" spans="1:14" x14ac:dyDescent="0.25">
      <c r="A48" s="799" t="s">
        <v>856</v>
      </c>
      <c r="B48" s="757" t="s">
        <v>981</v>
      </c>
      <c r="C48" s="767">
        <v>43111</v>
      </c>
      <c r="D48" s="361">
        <f t="shared" si="1"/>
        <v>5338</v>
      </c>
      <c r="E48" s="374">
        <v>165.5</v>
      </c>
      <c r="F48" s="140">
        <v>52</v>
      </c>
      <c r="G48" s="274">
        <f t="shared" si="0"/>
        <v>8606</v>
      </c>
      <c r="H48" s="744">
        <v>43124</v>
      </c>
      <c r="I48" s="293" t="s">
        <v>842</v>
      </c>
      <c r="K48" s="265"/>
      <c r="L48" s="265"/>
      <c r="M48" s="265"/>
      <c r="N48" s="279"/>
    </row>
    <row r="49" spans="1:14" x14ac:dyDescent="0.25">
      <c r="A49" s="799" t="s">
        <v>843</v>
      </c>
      <c r="B49" s="757" t="s">
        <v>98</v>
      </c>
      <c r="C49" s="767">
        <v>43111</v>
      </c>
      <c r="D49" s="361">
        <f t="shared" si="1"/>
        <v>5339</v>
      </c>
      <c r="E49" s="374">
        <v>729.1</v>
      </c>
      <c r="F49" s="140">
        <v>68.5</v>
      </c>
      <c r="G49" s="274">
        <f t="shared" si="0"/>
        <v>49943.35</v>
      </c>
      <c r="H49" s="744">
        <v>43114</v>
      </c>
      <c r="I49" s="293" t="s">
        <v>842</v>
      </c>
      <c r="K49" s="265"/>
      <c r="L49" s="265"/>
      <c r="M49" s="265"/>
      <c r="N49" s="279"/>
    </row>
    <row r="50" spans="1:14" x14ac:dyDescent="0.25">
      <c r="A50" s="799" t="s">
        <v>866</v>
      </c>
      <c r="B50" s="757" t="s">
        <v>895</v>
      </c>
      <c r="C50" s="767">
        <v>43111</v>
      </c>
      <c r="D50" s="361">
        <f t="shared" si="1"/>
        <v>5340</v>
      </c>
      <c r="E50" s="374">
        <v>240.8</v>
      </c>
      <c r="F50" s="140">
        <v>90</v>
      </c>
      <c r="G50" s="274">
        <f t="shared" si="0"/>
        <v>21672</v>
      </c>
      <c r="H50" s="744">
        <v>43112</v>
      </c>
      <c r="I50" s="293" t="s">
        <v>842</v>
      </c>
      <c r="K50" s="265"/>
      <c r="L50" s="265"/>
      <c r="M50" s="265"/>
      <c r="N50" s="279"/>
    </row>
    <row r="51" spans="1:14" x14ac:dyDescent="0.25">
      <c r="A51" s="799" t="s">
        <v>858</v>
      </c>
      <c r="B51" s="757" t="s">
        <v>894</v>
      </c>
      <c r="C51" s="767">
        <v>43112</v>
      </c>
      <c r="D51" s="361">
        <f t="shared" si="1"/>
        <v>5341</v>
      </c>
      <c r="E51" s="374">
        <v>149.4</v>
      </c>
      <c r="F51" s="140">
        <v>35</v>
      </c>
      <c r="G51" s="274">
        <f>F51*E51+500*38</f>
        <v>24229</v>
      </c>
      <c r="H51" s="744">
        <v>43112</v>
      </c>
      <c r="I51" s="293" t="s">
        <v>842</v>
      </c>
      <c r="K51" s="265"/>
      <c r="L51" s="265"/>
      <c r="M51" s="265"/>
      <c r="N51" s="279"/>
    </row>
    <row r="52" spans="1:14" x14ac:dyDescent="0.25">
      <c r="A52" s="799" t="s">
        <v>955</v>
      </c>
      <c r="B52" s="757" t="s">
        <v>956</v>
      </c>
      <c r="C52" s="767">
        <v>43112</v>
      </c>
      <c r="D52" s="361">
        <f t="shared" si="1"/>
        <v>5342</v>
      </c>
      <c r="E52" s="374">
        <v>32.6</v>
      </c>
      <c r="F52" s="140">
        <v>55</v>
      </c>
      <c r="G52" s="274">
        <f t="shared" si="0"/>
        <v>1793</v>
      </c>
      <c r="H52" s="744">
        <v>43122</v>
      </c>
      <c r="I52" s="293" t="s">
        <v>842</v>
      </c>
      <c r="K52" s="265"/>
      <c r="L52" s="265"/>
      <c r="M52" s="265"/>
      <c r="N52" s="279"/>
    </row>
    <row r="53" spans="1:14" x14ac:dyDescent="0.25">
      <c r="A53" s="799" t="s">
        <v>855</v>
      </c>
      <c r="B53" s="757" t="s">
        <v>861</v>
      </c>
      <c r="C53" s="767"/>
      <c r="D53" s="361">
        <f t="shared" si="1"/>
        <v>5343</v>
      </c>
      <c r="E53" s="374"/>
      <c r="F53" s="140"/>
      <c r="G53" s="274">
        <f t="shared" si="0"/>
        <v>0</v>
      </c>
      <c r="H53" s="744"/>
      <c r="K53" s="265"/>
      <c r="L53" s="265"/>
      <c r="M53" s="265"/>
      <c r="N53" s="279"/>
    </row>
    <row r="54" spans="1:14" x14ac:dyDescent="0.25">
      <c r="A54" s="799" t="s">
        <v>890</v>
      </c>
      <c r="B54" s="757" t="s">
        <v>893</v>
      </c>
      <c r="C54" s="767">
        <v>43112</v>
      </c>
      <c r="D54" s="361">
        <f t="shared" si="1"/>
        <v>5344</v>
      </c>
      <c r="E54" s="374">
        <v>163.4</v>
      </c>
      <c r="F54" s="140">
        <v>48</v>
      </c>
      <c r="G54" s="274">
        <f>F54*E54+36.5*130+101*30+113*59</f>
        <v>22285.200000000001</v>
      </c>
      <c r="H54" s="744">
        <v>43124</v>
      </c>
      <c r="I54" s="293" t="s">
        <v>842</v>
      </c>
      <c r="K54" s="265"/>
      <c r="L54" s="265"/>
      <c r="M54" s="265"/>
      <c r="N54" s="279"/>
    </row>
    <row r="55" spans="1:14" x14ac:dyDescent="0.25">
      <c r="A55" s="799" t="s">
        <v>855</v>
      </c>
      <c r="B55" s="757" t="s">
        <v>898</v>
      </c>
      <c r="C55" s="767">
        <v>43113</v>
      </c>
      <c r="D55" s="361">
        <f t="shared" si="1"/>
        <v>5345</v>
      </c>
      <c r="E55" s="374">
        <v>10</v>
      </c>
      <c r="F55" s="140">
        <v>75</v>
      </c>
      <c r="G55" s="274">
        <f t="shared" si="0"/>
        <v>750</v>
      </c>
      <c r="H55" s="744">
        <v>43113</v>
      </c>
      <c r="I55" s="293" t="s">
        <v>842</v>
      </c>
      <c r="J55" s="245"/>
      <c r="K55" s="265"/>
      <c r="L55" s="265"/>
      <c r="M55" s="265"/>
      <c r="N55" s="279"/>
    </row>
    <row r="56" spans="1:14" x14ac:dyDescent="0.25">
      <c r="A56" s="799" t="s">
        <v>896</v>
      </c>
      <c r="B56" s="757" t="s">
        <v>897</v>
      </c>
      <c r="C56" s="767">
        <v>43113</v>
      </c>
      <c r="D56" s="361">
        <f t="shared" si="1"/>
        <v>5346</v>
      </c>
      <c r="E56" s="374">
        <v>10204.4</v>
      </c>
      <c r="F56" s="140">
        <v>1</v>
      </c>
      <c r="G56" s="274">
        <f t="shared" si="0"/>
        <v>10204.4</v>
      </c>
      <c r="H56" s="744">
        <v>43113</v>
      </c>
      <c r="I56" s="293" t="s">
        <v>842</v>
      </c>
      <c r="K56" s="265"/>
      <c r="L56" s="265"/>
      <c r="M56" s="265"/>
      <c r="N56" s="279"/>
    </row>
    <row r="57" spans="1:14" x14ac:dyDescent="0.25">
      <c r="A57" s="799" t="s">
        <v>856</v>
      </c>
      <c r="B57" s="757" t="s">
        <v>984</v>
      </c>
      <c r="C57" s="767">
        <v>43113</v>
      </c>
      <c r="D57" s="361">
        <f t="shared" si="1"/>
        <v>5347</v>
      </c>
      <c r="E57" s="374">
        <v>215.5</v>
      </c>
      <c r="F57" s="140">
        <v>56</v>
      </c>
      <c r="G57" s="274">
        <f t="shared" si="0"/>
        <v>12068</v>
      </c>
      <c r="H57" s="744">
        <v>43124</v>
      </c>
      <c r="I57" s="293" t="s">
        <v>842</v>
      </c>
      <c r="J57" s="245"/>
      <c r="K57" s="265"/>
      <c r="L57" s="265"/>
      <c r="M57" s="265"/>
      <c r="N57" s="279"/>
    </row>
    <row r="58" spans="1:14" x14ac:dyDescent="0.25">
      <c r="A58" s="799" t="s">
        <v>912</v>
      </c>
      <c r="B58" s="757" t="s">
        <v>913</v>
      </c>
      <c r="C58" s="767">
        <v>43113</v>
      </c>
      <c r="D58" s="361">
        <f t="shared" si="1"/>
        <v>5348</v>
      </c>
      <c r="E58" s="374">
        <v>205</v>
      </c>
      <c r="F58" s="140">
        <v>65.8</v>
      </c>
      <c r="G58" s="274">
        <f t="shared" si="0"/>
        <v>13489</v>
      </c>
      <c r="H58" s="744"/>
      <c r="J58" s="245"/>
      <c r="K58" s="265"/>
      <c r="L58" s="265"/>
      <c r="M58" s="265"/>
      <c r="N58" s="279"/>
    </row>
    <row r="59" spans="1:14" x14ac:dyDescent="0.25">
      <c r="A59" s="799" t="s">
        <v>843</v>
      </c>
      <c r="B59" s="757" t="s">
        <v>98</v>
      </c>
      <c r="C59" s="767">
        <v>43113</v>
      </c>
      <c r="D59" s="361">
        <f t="shared" si="1"/>
        <v>5349</v>
      </c>
      <c r="E59" s="374">
        <v>1256</v>
      </c>
      <c r="F59" s="140">
        <v>70</v>
      </c>
      <c r="G59" s="274">
        <f t="shared" si="0"/>
        <v>87920</v>
      </c>
      <c r="H59" s="744">
        <v>43114</v>
      </c>
      <c r="I59" s="293" t="s">
        <v>842</v>
      </c>
      <c r="J59" s="245"/>
      <c r="K59" s="265"/>
      <c r="L59" s="265"/>
      <c r="M59" s="265"/>
      <c r="N59" s="279"/>
    </row>
    <row r="60" spans="1:14" x14ac:dyDescent="0.25">
      <c r="A60" s="799" t="s">
        <v>899</v>
      </c>
      <c r="B60" s="758" t="s">
        <v>900</v>
      </c>
      <c r="C60" s="767">
        <v>43113</v>
      </c>
      <c r="D60" s="361">
        <f t="shared" si="1"/>
        <v>5350</v>
      </c>
      <c r="E60" s="374">
        <v>405.2</v>
      </c>
      <c r="F60" s="140">
        <v>17</v>
      </c>
      <c r="G60" s="274">
        <f t="shared" si="0"/>
        <v>6888.4</v>
      </c>
      <c r="H60" s="744">
        <v>43113</v>
      </c>
      <c r="I60" s="293" t="s">
        <v>842</v>
      </c>
      <c r="K60" s="265"/>
      <c r="L60" s="265"/>
      <c r="M60" s="265"/>
      <c r="N60" s="279"/>
    </row>
    <row r="61" spans="1:14" x14ac:dyDescent="0.25">
      <c r="A61" s="799" t="s">
        <v>902</v>
      </c>
      <c r="B61" s="758" t="s">
        <v>903</v>
      </c>
      <c r="C61" s="767">
        <v>43113</v>
      </c>
      <c r="D61" s="361">
        <f t="shared" si="1"/>
        <v>5351</v>
      </c>
      <c r="E61" s="374">
        <v>226.4</v>
      </c>
      <c r="F61" s="140">
        <v>37</v>
      </c>
      <c r="G61" s="274">
        <f t="shared" si="0"/>
        <v>8376.8000000000011</v>
      </c>
      <c r="H61" s="744">
        <v>43115</v>
      </c>
      <c r="I61" s="293" t="s">
        <v>842</v>
      </c>
      <c r="K61" s="265"/>
      <c r="L61" s="265"/>
      <c r="M61" s="265"/>
      <c r="N61" s="279"/>
    </row>
    <row r="62" spans="1:14" x14ac:dyDescent="0.25">
      <c r="A62" s="799" t="s">
        <v>871</v>
      </c>
      <c r="B62" s="758" t="s">
        <v>901</v>
      </c>
      <c r="C62" s="767">
        <v>43114</v>
      </c>
      <c r="D62" s="361">
        <f t="shared" si="1"/>
        <v>5352</v>
      </c>
      <c r="E62" s="374">
        <v>295</v>
      </c>
      <c r="F62" s="140">
        <v>43.5</v>
      </c>
      <c r="G62" s="274">
        <f t="shared" si="0"/>
        <v>12832.5</v>
      </c>
      <c r="H62" s="744">
        <v>43114</v>
      </c>
      <c r="I62" s="293" t="s">
        <v>842</v>
      </c>
      <c r="K62" s="265"/>
      <c r="L62" s="265"/>
      <c r="M62" s="265"/>
      <c r="N62" s="279"/>
    </row>
    <row r="63" spans="1:14" x14ac:dyDescent="0.25">
      <c r="A63" s="799" t="s">
        <v>856</v>
      </c>
      <c r="B63" s="757" t="s">
        <v>984</v>
      </c>
      <c r="C63" s="767">
        <v>43115</v>
      </c>
      <c r="D63" s="361">
        <f t="shared" si="1"/>
        <v>5353</v>
      </c>
      <c r="E63" s="374">
        <v>80.95</v>
      </c>
      <c r="F63" s="140">
        <v>56</v>
      </c>
      <c r="G63" s="274">
        <f t="shared" si="0"/>
        <v>4533.2</v>
      </c>
      <c r="H63" s="744">
        <v>43124</v>
      </c>
      <c r="I63" s="293" t="s">
        <v>842</v>
      </c>
      <c r="J63" s="245"/>
      <c r="K63" s="265"/>
      <c r="L63" s="265"/>
      <c r="M63" s="265"/>
      <c r="N63" s="279"/>
    </row>
    <row r="64" spans="1:14" x14ac:dyDescent="0.25">
      <c r="A64" s="799" t="s">
        <v>855</v>
      </c>
      <c r="B64" s="757" t="s">
        <v>861</v>
      </c>
      <c r="C64" s="767"/>
      <c r="D64" s="361">
        <f t="shared" si="1"/>
        <v>5354</v>
      </c>
      <c r="E64" s="374"/>
      <c r="F64" s="140"/>
      <c r="G64" s="274">
        <f t="shared" si="0"/>
        <v>0</v>
      </c>
      <c r="H64" s="744"/>
      <c r="J64" s="245"/>
      <c r="K64" s="265"/>
      <c r="L64" s="265"/>
      <c r="M64" s="265"/>
      <c r="N64" s="279"/>
    </row>
    <row r="65" spans="1:14" x14ac:dyDescent="0.25">
      <c r="A65" s="799" t="s">
        <v>843</v>
      </c>
      <c r="B65" s="757" t="s">
        <v>98</v>
      </c>
      <c r="C65" s="767">
        <v>43115</v>
      </c>
      <c r="D65" s="361">
        <f t="shared" si="1"/>
        <v>5355</v>
      </c>
      <c r="E65" s="374">
        <v>1344.9</v>
      </c>
      <c r="F65" s="140">
        <v>70</v>
      </c>
      <c r="G65" s="274">
        <f t="shared" si="0"/>
        <v>94143</v>
      </c>
      <c r="H65" s="744"/>
      <c r="J65" s="245"/>
      <c r="K65" s="265"/>
      <c r="L65" s="265"/>
      <c r="M65" s="265"/>
      <c r="N65" s="279"/>
    </row>
    <row r="66" spans="1:14" x14ac:dyDescent="0.25">
      <c r="A66" s="799" t="s">
        <v>855</v>
      </c>
      <c r="B66" s="757" t="s">
        <v>861</v>
      </c>
      <c r="C66" s="767"/>
      <c r="D66" s="361">
        <f t="shared" si="1"/>
        <v>5356</v>
      </c>
      <c r="E66" s="374"/>
      <c r="F66" s="140"/>
      <c r="G66" s="274">
        <f t="shared" si="0"/>
        <v>0</v>
      </c>
      <c r="H66" s="744"/>
      <c r="J66" s="245"/>
      <c r="K66" s="265"/>
      <c r="L66" s="265"/>
      <c r="M66" s="265"/>
      <c r="N66" s="279"/>
    </row>
    <row r="67" spans="1:14" x14ac:dyDescent="0.25">
      <c r="A67" s="800" t="s">
        <v>97</v>
      </c>
      <c r="B67" s="759" t="s">
        <v>98</v>
      </c>
      <c r="C67" s="771">
        <v>43116</v>
      </c>
      <c r="D67" s="361">
        <f t="shared" si="1"/>
        <v>5357</v>
      </c>
      <c r="E67" s="449">
        <v>7390</v>
      </c>
      <c r="F67" s="450">
        <v>74</v>
      </c>
      <c r="G67" s="451">
        <f t="shared" ref="G67" si="2">F67*E67</f>
        <v>546860</v>
      </c>
      <c r="H67" s="745" t="s">
        <v>100</v>
      </c>
      <c r="I67" s="462"/>
      <c r="J67" s="463"/>
      <c r="K67" s="403"/>
      <c r="L67" s="403"/>
      <c r="M67" s="403"/>
      <c r="N67" s="403"/>
    </row>
    <row r="68" spans="1:14" x14ac:dyDescent="0.25">
      <c r="A68" s="799" t="s">
        <v>946</v>
      </c>
      <c r="B68" s="760" t="s">
        <v>98</v>
      </c>
      <c r="C68" s="767">
        <v>43116</v>
      </c>
      <c r="D68" s="361">
        <f t="shared" si="1"/>
        <v>5358</v>
      </c>
      <c r="E68" s="374">
        <v>1690</v>
      </c>
      <c r="F68" s="140">
        <v>68</v>
      </c>
      <c r="G68" s="274">
        <f t="shared" si="0"/>
        <v>114920</v>
      </c>
      <c r="H68" s="746">
        <v>43120</v>
      </c>
      <c r="I68" s="293" t="s">
        <v>842</v>
      </c>
      <c r="K68" s="265"/>
      <c r="L68" s="265"/>
      <c r="M68" s="265"/>
      <c r="N68" s="279"/>
    </row>
    <row r="69" spans="1:14" x14ac:dyDescent="0.25">
      <c r="A69" s="799" t="s">
        <v>936</v>
      </c>
      <c r="B69" s="760" t="s">
        <v>937</v>
      </c>
      <c r="C69" s="767">
        <v>43116</v>
      </c>
      <c r="D69" s="361">
        <f t="shared" si="1"/>
        <v>5359</v>
      </c>
      <c r="E69" s="374">
        <v>87.2</v>
      </c>
      <c r="F69" s="140">
        <v>42</v>
      </c>
      <c r="G69" s="274">
        <f t="shared" si="0"/>
        <v>3662.4</v>
      </c>
      <c r="H69" s="746">
        <v>43118</v>
      </c>
      <c r="I69" s="293" t="s">
        <v>842</v>
      </c>
      <c r="K69" s="265"/>
      <c r="L69" s="265"/>
      <c r="M69" s="265"/>
      <c r="N69" s="279"/>
    </row>
    <row r="70" spans="1:14" x14ac:dyDescent="0.25">
      <c r="A70" s="799" t="s">
        <v>908</v>
      </c>
      <c r="B70" s="757" t="s">
        <v>909</v>
      </c>
      <c r="C70" s="767">
        <v>43116</v>
      </c>
      <c r="D70" s="361">
        <f t="shared" si="1"/>
        <v>5360</v>
      </c>
      <c r="E70" s="374">
        <v>57.4</v>
      </c>
      <c r="F70" s="140">
        <v>70</v>
      </c>
      <c r="G70" s="274">
        <f t="shared" si="0"/>
        <v>4018</v>
      </c>
      <c r="H70" s="746">
        <v>43116</v>
      </c>
      <c r="I70" s="293" t="s">
        <v>842</v>
      </c>
      <c r="K70" s="265"/>
      <c r="L70" s="265"/>
      <c r="M70" s="265"/>
      <c r="N70" s="279"/>
    </row>
    <row r="71" spans="1:14" x14ac:dyDescent="0.25">
      <c r="A71" s="799" t="s">
        <v>906</v>
      </c>
      <c r="B71" s="757" t="s">
        <v>907</v>
      </c>
      <c r="C71" s="767">
        <v>43116</v>
      </c>
      <c r="D71" s="361">
        <f t="shared" ref="D71:D134" si="3">D70+1</f>
        <v>5361</v>
      </c>
      <c r="E71" s="374">
        <v>48.4</v>
      </c>
      <c r="F71" s="140">
        <v>86</v>
      </c>
      <c r="G71" s="274">
        <f t="shared" si="0"/>
        <v>4162.3999999999996</v>
      </c>
      <c r="H71" s="746">
        <v>43116</v>
      </c>
      <c r="I71" s="293" t="s">
        <v>842</v>
      </c>
      <c r="K71" s="265"/>
      <c r="L71" s="265"/>
      <c r="M71" s="265"/>
      <c r="N71" s="279"/>
    </row>
    <row r="72" spans="1:14" x14ac:dyDescent="0.25">
      <c r="A72" s="799" t="s">
        <v>910</v>
      </c>
      <c r="B72" s="757" t="s">
        <v>911</v>
      </c>
      <c r="C72" s="767">
        <v>43116</v>
      </c>
      <c r="D72" s="361">
        <f t="shared" si="3"/>
        <v>5362</v>
      </c>
      <c r="E72" s="374">
        <v>25.3</v>
      </c>
      <c r="F72" s="140">
        <v>41</v>
      </c>
      <c r="G72" s="274">
        <f t="shared" si="0"/>
        <v>1037.3</v>
      </c>
      <c r="H72" s="746">
        <v>43116</v>
      </c>
      <c r="I72" s="293" t="s">
        <v>842</v>
      </c>
      <c r="J72" s="245"/>
      <c r="K72" s="265"/>
      <c r="L72" s="265"/>
      <c r="M72" s="265"/>
      <c r="N72" s="279"/>
    </row>
    <row r="73" spans="1:14" x14ac:dyDescent="0.25">
      <c r="A73" s="799" t="s">
        <v>843</v>
      </c>
      <c r="B73" s="757" t="s">
        <v>98</v>
      </c>
      <c r="C73" s="767">
        <v>43116</v>
      </c>
      <c r="D73" s="361">
        <f t="shared" si="3"/>
        <v>5363</v>
      </c>
      <c r="E73" s="374">
        <v>89.9</v>
      </c>
      <c r="F73" s="140">
        <v>71</v>
      </c>
      <c r="G73" s="274">
        <f t="shared" si="0"/>
        <v>6382.9000000000005</v>
      </c>
      <c r="H73" s="746">
        <v>43116</v>
      </c>
      <c r="I73" s="293" t="s">
        <v>842</v>
      </c>
      <c r="J73" s="245"/>
      <c r="K73" s="265"/>
      <c r="L73" s="265"/>
      <c r="M73" s="265"/>
      <c r="N73" s="279"/>
    </row>
    <row r="74" spans="1:14" x14ac:dyDescent="0.25">
      <c r="A74" s="799" t="s">
        <v>855</v>
      </c>
      <c r="B74" s="757" t="s">
        <v>861</v>
      </c>
      <c r="C74" s="767"/>
      <c r="D74" s="361">
        <f t="shared" si="3"/>
        <v>5364</v>
      </c>
      <c r="E74" s="374"/>
      <c r="F74" s="140"/>
      <c r="G74" s="274">
        <f t="shared" si="0"/>
        <v>0</v>
      </c>
      <c r="H74" s="746"/>
      <c r="J74" s="245"/>
      <c r="K74" s="265"/>
      <c r="L74" s="265"/>
      <c r="M74" s="265"/>
      <c r="N74" s="279"/>
    </row>
    <row r="75" spans="1:14" x14ac:dyDescent="0.25">
      <c r="A75" s="799" t="s">
        <v>890</v>
      </c>
      <c r="B75" s="757" t="s">
        <v>893</v>
      </c>
      <c r="C75" s="767">
        <v>43117</v>
      </c>
      <c r="D75" s="361">
        <f t="shared" si="3"/>
        <v>5365</v>
      </c>
      <c r="E75" s="374">
        <v>41.9</v>
      </c>
      <c r="F75" s="140">
        <v>130</v>
      </c>
      <c r="G75" s="274">
        <f>F75*E75+101.8*30+163.4*49+86.6*48</f>
        <v>20664.399999999998</v>
      </c>
      <c r="H75" s="746">
        <v>43124</v>
      </c>
      <c r="I75" s="293" t="s">
        <v>842</v>
      </c>
      <c r="J75" s="245"/>
      <c r="K75" s="265"/>
      <c r="L75" s="265"/>
      <c r="M75" s="265"/>
      <c r="N75" s="279"/>
    </row>
    <row r="76" spans="1:14" x14ac:dyDescent="0.25">
      <c r="A76" s="799" t="s">
        <v>843</v>
      </c>
      <c r="B76" s="757" t="s">
        <v>98</v>
      </c>
      <c r="C76" s="767">
        <v>43117</v>
      </c>
      <c r="D76" s="361">
        <f t="shared" si="3"/>
        <v>5366</v>
      </c>
      <c r="E76" s="374">
        <v>898.6</v>
      </c>
      <c r="F76" s="140">
        <v>70</v>
      </c>
      <c r="G76" s="274">
        <f>F76*E76+90.8*74</f>
        <v>69621.2</v>
      </c>
      <c r="H76" s="746">
        <v>43118</v>
      </c>
      <c r="I76" s="293" t="s">
        <v>842</v>
      </c>
      <c r="J76" s="245"/>
      <c r="K76" s="265"/>
      <c r="L76" s="265"/>
      <c r="M76" s="265"/>
      <c r="N76" s="279"/>
    </row>
    <row r="77" spans="1:14" x14ac:dyDescent="0.25">
      <c r="A77" s="799" t="s">
        <v>855</v>
      </c>
      <c r="B77" s="757" t="s">
        <v>861</v>
      </c>
      <c r="C77" s="770"/>
      <c r="D77" s="361">
        <f t="shared" si="3"/>
        <v>5367</v>
      </c>
      <c r="E77" s="374"/>
      <c r="F77" s="140"/>
      <c r="G77" s="274">
        <f t="shared" si="0"/>
        <v>0</v>
      </c>
      <c r="H77" s="746"/>
      <c r="J77" s="245"/>
      <c r="K77" s="265"/>
      <c r="L77" s="265"/>
      <c r="M77" s="265"/>
      <c r="N77" s="279"/>
    </row>
    <row r="78" spans="1:14" x14ac:dyDescent="0.25">
      <c r="A78" s="799" t="s">
        <v>979</v>
      </c>
      <c r="B78" s="757" t="s">
        <v>980</v>
      </c>
      <c r="C78" s="767">
        <v>43117</v>
      </c>
      <c r="D78" s="361">
        <f t="shared" si="3"/>
        <v>5368</v>
      </c>
      <c r="E78" s="374">
        <v>27307</v>
      </c>
      <c r="F78" s="140">
        <v>1</v>
      </c>
      <c r="G78" s="274">
        <f t="shared" si="0"/>
        <v>27307</v>
      </c>
      <c r="H78" s="746">
        <v>43123</v>
      </c>
      <c r="I78" s="293" t="s">
        <v>842</v>
      </c>
      <c r="J78" s="245"/>
      <c r="K78" s="265"/>
      <c r="L78" s="265"/>
      <c r="M78" s="265"/>
      <c r="N78" s="279"/>
    </row>
    <row r="79" spans="1:14" x14ac:dyDescent="0.25">
      <c r="A79" s="799" t="s">
        <v>856</v>
      </c>
      <c r="B79" s="757" t="s">
        <v>984</v>
      </c>
      <c r="C79" s="767">
        <v>43118</v>
      </c>
      <c r="D79" s="361">
        <f t="shared" si="3"/>
        <v>5369</v>
      </c>
      <c r="E79" s="374">
        <v>95.5</v>
      </c>
      <c r="F79" s="140">
        <v>56</v>
      </c>
      <c r="G79" s="274">
        <f t="shared" si="0"/>
        <v>5348</v>
      </c>
      <c r="H79" s="746">
        <v>43124</v>
      </c>
      <c r="I79" s="293" t="s">
        <v>842</v>
      </c>
      <c r="J79" s="245"/>
      <c r="K79" s="265"/>
      <c r="L79" s="265"/>
      <c r="M79" s="265"/>
      <c r="N79" s="279"/>
    </row>
    <row r="80" spans="1:14" x14ac:dyDescent="0.25">
      <c r="A80" s="799" t="s">
        <v>843</v>
      </c>
      <c r="B80" s="757" t="s">
        <v>98</v>
      </c>
      <c r="C80" s="767">
        <v>43118</v>
      </c>
      <c r="D80" s="361">
        <f t="shared" si="3"/>
        <v>5370</v>
      </c>
      <c r="E80" s="374">
        <v>645.20000000000005</v>
      </c>
      <c r="F80" s="140">
        <v>70</v>
      </c>
      <c r="G80" s="274">
        <f>F80*E80+108.9*74</f>
        <v>53222.6</v>
      </c>
      <c r="H80" s="746">
        <v>43118</v>
      </c>
      <c r="I80" s="293" t="s">
        <v>842</v>
      </c>
      <c r="K80" s="265"/>
      <c r="L80" s="265"/>
      <c r="M80" s="265"/>
      <c r="N80" s="279"/>
    </row>
    <row r="81" spans="1:14" x14ac:dyDescent="0.25">
      <c r="A81" s="799" t="s">
        <v>855</v>
      </c>
      <c r="B81" s="757" t="s">
        <v>861</v>
      </c>
      <c r="C81" s="767"/>
      <c r="D81" s="361">
        <f t="shared" si="3"/>
        <v>5371</v>
      </c>
      <c r="E81" s="374"/>
      <c r="F81" s="140"/>
      <c r="G81" s="274">
        <f t="shared" si="0"/>
        <v>0</v>
      </c>
      <c r="H81" s="746"/>
      <c r="K81" s="265"/>
      <c r="L81" s="265"/>
      <c r="M81" s="265"/>
      <c r="N81" s="279"/>
    </row>
    <row r="82" spans="1:14" x14ac:dyDescent="0.25">
      <c r="A82" s="799" t="s">
        <v>938</v>
      </c>
      <c r="B82" s="757" t="s">
        <v>909</v>
      </c>
      <c r="C82" s="767">
        <v>43118</v>
      </c>
      <c r="D82" s="361">
        <f t="shared" si="3"/>
        <v>5372</v>
      </c>
      <c r="E82" s="374">
        <v>61.7</v>
      </c>
      <c r="F82" s="140">
        <v>70</v>
      </c>
      <c r="G82" s="274">
        <f t="shared" si="0"/>
        <v>4319</v>
      </c>
      <c r="H82" s="746">
        <v>43118</v>
      </c>
      <c r="I82" s="293" t="s">
        <v>842</v>
      </c>
      <c r="K82" s="265"/>
      <c r="L82" s="265"/>
      <c r="M82" s="265"/>
      <c r="N82" s="279"/>
    </row>
    <row r="83" spans="1:14" x14ac:dyDescent="0.25">
      <c r="A83" s="799" t="s">
        <v>946</v>
      </c>
      <c r="B83" s="757" t="s">
        <v>947</v>
      </c>
      <c r="C83" s="767">
        <v>43118</v>
      </c>
      <c r="D83" s="361">
        <f t="shared" si="3"/>
        <v>5373</v>
      </c>
      <c r="E83" s="374">
        <v>1717</v>
      </c>
      <c r="F83" s="140">
        <v>68</v>
      </c>
      <c r="G83" s="274">
        <f t="shared" si="0"/>
        <v>116756</v>
      </c>
      <c r="H83" s="746">
        <v>43120</v>
      </c>
      <c r="I83" s="293" t="s">
        <v>842</v>
      </c>
      <c r="K83" s="265"/>
      <c r="L83" s="265"/>
      <c r="M83" s="265"/>
      <c r="N83" s="279"/>
    </row>
    <row r="84" spans="1:14" x14ac:dyDescent="0.25">
      <c r="A84" s="799" t="s">
        <v>855</v>
      </c>
      <c r="B84" s="757" t="s">
        <v>861</v>
      </c>
      <c r="C84" s="767"/>
      <c r="D84" s="361">
        <f t="shared" si="3"/>
        <v>5374</v>
      </c>
      <c r="E84" s="374"/>
      <c r="F84" s="140"/>
      <c r="G84" s="274">
        <f t="shared" si="0"/>
        <v>0</v>
      </c>
      <c r="H84" s="746"/>
      <c r="K84" s="265"/>
      <c r="L84" s="265"/>
      <c r="M84" s="265"/>
      <c r="N84" s="279"/>
    </row>
    <row r="85" spans="1:14" x14ac:dyDescent="0.25">
      <c r="A85" s="799" t="s">
        <v>890</v>
      </c>
      <c r="B85" s="757" t="s">
        <v>893</v>
      </c>
      <c r="C85" s="767">
        <v>43119</v>
      </c>
      <c r="D85" s="361">
        <f t="shared" si="3"/>
        <v>5375</v>
      </c>
      <c r="E85" s="374">
        <v>40.799999999999997</v>
      </c>
      <c r="F85" s="140">
        <v>62</v>
      </c>
      <c r="G85" s="274">
        <f>F85*E85+81.6*30+55.8*49</f>
        <v>7711.8</v>
      </c>
      <c r="H85" s="746">
        <v>43124</v>
      </c>
      <c r="I85" s="293" t="s">
        <v>842</v>
      </c>
      <c r="K85" s="265"/>
      <c r="L85" s="265"/>
      <c r="M85" s="265"/>
      <c r="N85" s="279"/>
    </row>
    <row r="86" spans="1:14" x14ac:dyDescent="0.25">
      <c r="A86" s="799" t="s">
        <v>843</v>
      </c>
      <c r="B86" s="757" t="s">
        <v>98</v>
      </c>
      <c r="C86" s="767">
        <v>43119</v>
      </c>
      <c r="D86" s="361">
        <f t="shared" si="3"/>
        <v>5376</v>
      </c>
      <c r="E86" s="374">
        <v>631.4</v>
      </c>
      <c r="F86" s="140">
        <v>70</v>
      </c>
      <c r="G86" s="274">
        <f t="shared" si="0"/>
        <v>44198</v>
      </c>
      <c r="H86" s="746">
        <v>43120</v>
      </c>
      <c r="I86" s="293" t="s">
        <v>842</v>
      </c>
      <c r="K86" s="265"/>
      <c r="L86" s="265"/>
      <c r="M86" s="265"/>
      <c r="N86" s="279"/>
    </row>
    <row r="87" spans="1:14" x14ac:dyDescent="0.25">
      <c r="A87" s="799" t="s">
        <v>890</v>
      </c>
      <c r="B87" s="757" t="s">
        <v>893</v>
      </c>
      <c r="C87" s="767">
        <v>43120</v>
      </c>
      <c r="D87" s="361">
        <f t="shared" si="3"/>
        <v>5377</v>
      </c>
      <c r="E87" s="374">
        <v>103</v>
      </c>
      <c r="F87" s="140">
        <v>48</v>
      </c>
      <c r="G87" s="274">
        <f>F87*E87+101*62+38.7*130+104.6*30</f>
        <v>19375</v>
      </c>
      <c r="H87" s="746">
        <v>43124</v>
      </c>
      <c r="I87" s="293" t="s">
        <v>842</v>
      </c>
      <c r="K87" s="265"/>
      <c r="L87" s="265"/>
      <c r="M87" s="265"/>
      <c r="N87" s="279"/>
    </row>
    <row r="88" spans="1:14" x14ac:dyDescent="0.25">
      <c r="A88" s="799" t="s">
        <v>858</v>
      </c>
      <c r="B88" s="757" t="s">
        <v>945</v>
      </c>
      <c r="C88" s="772">
        <v>43120</v>
      </c>
      <c r="D88" s="361">
        <f t="shared" si="3"/>
        <v>5378</v>
      </c>
      <c r="E88" s="374">
        <v>500</v>
      </c>
      <c r="F88" s="140">
        <v>38</v>
      </c>
      <c r="G88" s="274">
        <f>F88*E88+169.4*35</f>
        <v>24929</v>
      </c>
      <c r="H88" s="746">
        <v>43120</v>
      </c>
      <c r="I88" s="293" t="s">
        <v>842</v>
      </c>
      <c r="K88" s="265"/>
      <c r="L88" s="265"/>
      <c r="M88" s="265"/>
      <c r="N88" s="279"/>
    </row>
    <row r="89" spans="1:14" x14ac:dyDescent="0.25">
      <c r="A89" s="799" t="s">
        <v>979</v>
      </c>
      <c r="B89" s="757" t="s">
        <v>896</v>
      </c>
      <c r="C89" s="767">
        <v>43120</v>
      </c>
      <c r="D89" s="361">
        <f t="shared" si="3"/>
        <v>5379</v>
      </c>
      <c r="E89" s="374">
        <v>26810</v>
      </c>
      <c r="F89" s="140">
        <v>1</v>
      </c>
      <c r="G89" s="274">
        <f>F89*E89</f>
        <v>26810</v>
      </c>
      <c r="H89" s="746">
        <v>43123</v>
      </c>
      <c r="I89" s="293" t="s">
        <v>842</v>
      </c>
      <c r="K89" s="265"/>
      <c r="L89" s="265"/>
      <c r="M89" s="265"/>
      <c r="N89" s="279"/>
    </row>
    <row r="90" spans="1:14" x14ac:dyDescent="0.25">
      <c r="A90" s="799" t="s">
        <v>912</v>
      </c>
      <c r="B90" s="757" t="s">
        <v>944</v>
      </c>
      <c r="C90" s="767">
        <v>43120</v>
      </c>
      <c r="D90" s="361">
        <f t="shared" si="3"/>
        <v>5380</v>
      </c>
      <c r="E90" s="374">
        <v>208</v>
      </c>
      <c r="F90" s="140">
        <v>65.8</v>
      </c>
      <c r="G90" s="274">
        <f t="shared" ref="G90:G190" si="4">F90*E90</f>
        <v>13686.4</v>
      </c>
      <c r="H90" s="746">
        <v>43120</v>
      </c>
      <c r="I90" s="293" t="s">
        <v>842</v>
      </c>
      <c r="K90" s="265"/>
      <c r="L90" s="265"/>
      <c r="M90" s="265"/>
      <c r="N90" s="279"/>
    </row>
    <row r="91" spans="1:14" x14ac:dyDescent="0.25">
      <c r="A91" s="799" t="s">
        <v>939</v>
      </c>
      <c r="B91" s="757" t="s">
        <v>940</v>
      </c>
      <c r="C91" s="767">
        <v>43119</v>
      </c>
      <c r="D91" s="361">
        <f t="shared" si="3"/>
        <v>5381</v>
      </c>
      <c r="E91" s="374">
        <v>157.24</v>
      </c>
      <c r="F91" s="140">
        <v>44</v>
      </c>
      <c r="G91" s="274">
        <f t="shared" si="4"/>
        <v>6918.56</v>
      </c>
      <c r="H91" s="746">
        <v>43120</v>
      </c>
      <c r="I91" s="293" t="s">
        <v>842</v>
      </c>
      <c r="K91" s="265"/>
      <c r="L91" s="265"/>
      <c r="M91" s="265"/>
      <c r="N91" s="279"/>
    </row>
    <row r="92" spans="1:14" x14ac:dyDescent="0.25">
      <c r="A92" s="799" t="s">
        <v>855</v>
      </c>
      <c r="B92" s="757" t="s">
        <v>861</v>
      </c>
      <c r="C92" s="767"/>
      <c r="D92" s="361">
        <f t="shared" si="3"/>
        <v>5382</v>
      </c>
      <c r="E92" s="374"/>
      <c r="F92" s="140"/>
      <c r="G92" s="274">
        <f t="shared" si="4"/>
        <v>0</v>
      </c>
      <c r="H92" s="746"/>
      <c r="K92" s="265"/>
      <c r="L92" s="265"/>
      <c r="M92" s="265"/>
      <c r="N92" s="279"/>
    </row>
    <row r="93" spans="1:14" x14ac:dyDescent="0.25">
      <c r="A93" s="799" t="s">
        <v>948</v>
      </c>
      <c r="B93" s="757" t="s">
        <v>1009</v>
      </c>
      <c r="C93" s="767">
        <v>43120</v>
      </c>
      <c r="D93" s="361">
        <f t="shared" si="3"/>
        <v>5383</v>
      </c>
      <c r="E93" s="374">
        <v>63.1</v>
      </c>
      <c r="F93" s="140">
        <v>28</v>
      </c>
      <c r="G93" s="274">
        <f t="shared" si="4"/>
        <v>1766.8</v>
      </c>
      <c r="H93" s="746">
        <v>43129</v>
      </c>
      <c r="I93" s="293" t="s">
        <v>842</v>
      </c>
      <c r="K93" s="265"/>
      <c r="L93" s="265"/>
      <c r="M93" s="265"/>
      <c r="N93" s="279"/>
    </row>
    <row r="94" spans="1:14" x14ac:dyDescent="0.25">
      <c r="A94" s="799" t="s">
        <v>890</v>
      </c>
      <c r="B94" s="757" t="s">
        <v>893</v>
      </c>
      <c r="C94" s="767">
        <v>43120</v>
      </c>
      <c r="D94" s="361">
        <f t="shared" si="3"/>
        <v>5384</v>
      </c>
      <c r="E94" s="374">
        <v>21.7</v>
      </c>
      <c r="F94" s="140">
        <v>30</v>
      </c>
      <c r="G94" s="274">
        <f>F94*E94+111.8*49</f>
        <v>6129.2</v>
      </c>
      <c r="H94" s="746">
        <v>43124</v>
      </c>
      <c r="I94" s="293" t="s">
        <v>842</v>
      </c>
      <c r="K94" s="265"/>
      <c r="L94" s="265"/>
      <c r="M94" s="265"/>
      <c r="N94" s="279"/>
    </row>
    <row r="95" spans="1:14" x14ac:dyDescent="0.25">
      <c r="A95" s="799" t="s">
        <v>855</v>
      </c>
      <c r="B95" s="757" t="s">
        <v>861</v>
      </c>
      <c r="C95" s="767"/>
      <c r="D95" s="361">
        <f t="shared" si="3"/>
        <v>5385</v>
      </c>
      <c r="E95" s="374"/>
      <c r="F95" s="140"/>
      <c r="G95" s="274">
        <f t="shared" si="4"/>
        <v>0</v>
      </c>
      <c r="H95" s="746"/>
      <c r="K95" s="265"/>
      <c r="L95" s="265"/>
      <c r="M95" s="265"/>
      <c r="N95" s="279"/>
    </row>
    <row r="96" spans="1:14" x14ac:dyDescent="0.25">
      <c r="A96" s="799" t="s">
        <v>843</v>
      </c>
      <c r="B96" s="757" t="s">
        <v>98</v>
      </c>
      <c r="C96" s="772">
        <v>43120</v>
      </c>
      <c r="D96" s="361">
        <f t="shared" si="3"/>
        <v>5386</v>
      </c>
      <c r="E96" s="374">
        <v>1495.4</v>
      </c>
      <c r="F96" s="140">
        <v>70</v>
      </c>
      <c r="G96" s="274">
        <f>F96*E96+132.8*68</f>
        <v>113708.4</v>
      </c>
      <c r="H96" s="746">
        <v>43120</v>
      </c>
      <c r="I96" s="293" t="s">
        <v>842</v>
      </c>
      <c r="K96" s="265"/>
      <c r="L96" s="265"/>
      <c r="M96" s="265"/>
      <c r="N96" s="279"/>
    </row>
    <row r="97" spans="1:14" x14ac:dyDescent="0.25">
      <c r="A97" s="801" t="s">
        <v>941</v>
      </c>
      <c r="B97" s="757" t="s">
        <v>943</v>
      </c>
      <c r="C97" s="772">
        <v>43120</v>
      </c>
      <c r="D97" s="361">
        <f t="shared" si="3"/>
        <v>5387</v>
      </c>
      <c r="E97" s="374">
        <v>156.6</v>
      </c>
      <c r="F97" s="140">
        <v>23</v>
      </c>
      <c r="G97" s="274">
        <f>F97*E97+1*750</f>
        <v>4351.7999999999993</v>
      </c>
      <c r="H97" s="746">
        <v>43120</v>
      </c>
      <c r="I97" s="293" t="s">
        <v>842</v>
      </c>
      <c r="K97" s="265"/>
      <c r="L97" s="265"/>
      <c r="M97" s="265"/>
      <c r="N97" s="279"/>
    </row>
    <row r="98" spans="1:14" x14ac:dyDescent="0.25">
      <c r="A98" s="799" t="s">
        <v>950</v>
      </c>
      <c r="B98" s="757" t="s">
        <v>951</v>
      </c>
      <c r="C98" s="767">
        <v>43121</v>
      </c>
      <c r="D98" s="361">
        <f t="shared" si="3"/>
        <v>5388</v>
      </c>
      <c r="E98" s="374">
        <v>487.4</v>
      </c>
      <c r="F98" s="140">
        <v>43.5</v>
      </c>
      <c r="G98" s="274">
        <f t="shared" si="4"/>
        <v>21201.899999999998</v>
      </c>
      <c r="H98" s="746">
        <v>43121</v>
      </c>
      <c r="I98" s="293" t="s">
        <v>842</v>
      </c>
      <c r="K98" s="265"/>
      <c r="L98" s="265"/>
      <c r="M98" s="265"/>
      <c r="N98" s="279"/>
    </row>
    <row r="99" spans="1:14" x14ac:dyDescent="0.25">
      <c r="A99" s="799" t="s">
        <v>890</v>
      </c>
      <c r="B99" s="757" t="s">
        <v>985</v>
      </c>
      <c r="C99" s="767">
        <v>43122</v>
      </c>
      <c r="D99" s="361">
        <f t="shared" si="3"/>
        <v>5389</v>
      </c>
      <c r="E99" s="374">
        <v>47.4</v>
      </c>
      <c r="F99" s="140">
        <v>130</v>
      </c>
      <c r="G99" s="274">
        <f t="shared" si="4"/>
        <v>6162</v>
      </c>
      <c r="H99" s="746">
        <v>43124</v>
      </c>
      <c r="I99" s="293" t="s">
        <v>842</v>
      </c>
      <c r="K99" s="265"/>
      <c r="L99" s="265"/>
      <c r="M99" s="265"/>
      <c r="N99" s="279"/>
    </row>
    <row r="100" spans="1:14" x14ac:dyDescent="0.25">
      <c r="A100" s="799" t="s">
        <v>948</v>
      </c>
      <c r="B100" s="757" t="s">
        <v>949</v>
      </c>
      <c r="C100" s="767">
        <v>43122</v>
      </c>
      <c r="D100" s="361">
        <f t="shared" si="3"/>
        <v>5390</v>
      </c>
      <c r="E100" s="374">
        <v>72.2</v>
      </c>
      <c r="F100" s="140">
        <v>28</v>
      </c>
      <c r="G100" s="274">
        <f t="shared" si="4"/>
        <v>2021.6000000000001</v>
      </c>
      <c r="H100" s="746">
        <v>43121</v>
      </c>
      <c r="I100" s="293" t="s">
        <v>842</v>
      </c>
      <c r="K100" s="265"/>
      <c r="L100" s="265"/>
      <c r="M100" s="265"/>
      <c r="N100" s="279"/>
    </row>
    <row r="101" spans="1:14" x14ac:dyDescent="0.25">
      <c r="A101" s="799" t="s">
        <v>856</v>
      </c>
      <c r="B101" s="757" t="s">
        <v>984</v>
      </c>
      <c r="C101" s="767">
        <v>43122</v>
      </c>
      <c r="D101" s="361">
        <f t="shared" si="3"/>
        <v>5391</v>
      </c>
      <c r="E101" s="374">
        <v>166.7</v>
      </c>
      <c r="F101" s="140">
        <v>56</v>
      </c>
      <c r="G101" s="274">
        <f t="shared" si="4"/>
        <v>9335.1999999999989</v>
      </c>
      <c r="H101" s="746">
        <v>43124</v>
      </c>
      <c r="I101" s="293" t="s">
        <v>842</v>
      </c>
      <c r="K101" s="265"/>
      <c r="L101" s="265"/>
      <c r="M101" s="265"/>
      <c r="N101" s="279"/>
    </row>
    <row r="102" spans="1:14" x14ac:dyDescent="0.25">
      <c r="A102" s="799" t="s">
        <v>855</v>
      </c>
      <c r="B102" s="758" t="s">
        <v>861</v>
      </c>
      <c r="C102" s="767"/>
      <c r="D102" s="361">
        <f t="shared" si="3"/>
        <v>5392</v>
      </c>
      <c r="E102" s="374"/>
      <c r="F102" s="140"/>
      <c r="G102" s="274">
        <f t="shared" si="4"/>
        <v>0</v>
      </c>
      <c r="H102" s="746"/>
      <c r="K102" s="265"/>
      <c r="L102" s="265"/>
      <c r="M102" s="265"/>
      <c r="N102" s="279"/>
    </row>
    <row r="103" spans="1:14" x14ac:dyDescent="0.25">
      <c r="A103" s="799" t="s">
        <v>843</v>
      </c>
      <c r="B103" s="758" t="s">
        <v>98</v>
      </c>
      <c r="C103" s="767">
        <v>43122</v>
      </c>
      <c r="D103" s="361">
        <f t="shared" si="3"/>
        <v>5393</v>
      </c>
      <c r="E103" s="374">
        <v>1540.7</v>
      </c>
      <c r="F103" s="140">
        <v>70</v>
      </c>
      <c r="G103" s="274">
        <f t="shared" si="4"/>
        <v>107849</v>
      </c>
      <c r="H103" s="746">
        <v>43129</v>
      </c>
      <c r="I103" s="293" t="s">
        <v>842</v>
      </c>
      <c r="K103" s="265"/>
      <c r="L103" s="265"/>
      <c r="M103" s="265"/>
      <c r="N103" s="279"/>
    </row>
    <row r="104" spans="1:14" x14ac:dyDescent="0.25">
      <c r="A104" s="799" t="s">
        <v>890</v>
      </c>
      <c r="B104" s="758" t="s">
        <v>893</v>
      </c>
      <c r="C104" s="767">
        <v>43122</v>
      </c>
      <c r="D104" s="361">
        <f t="shared" si="3"/>
        <v>5394</v>
      </c>
      <c r="E104" s="374">
        <v>302.60000000000002</v>
      </c>
      <c r="F104" s="140">
        <v>49</v>
      </c>
      <c r="G104" s="274">
        <f>F104*E104+74.8*30+113*62</f>
        <v>24077.4</v>
      </c>
      <c r="H104" s="746">
        <v>43124</v>
      </c>
      <c r="I104" s="293" t="s">
        <v>842</v>
      </c>
      <c r="K104" s="265"/>
      <c r="L104" s="265"/>
      <c r="M104" s="265"/>
      <c r="N104" s="279"/>
    </row>
    <row r="105" spans="1:14" x14ac:dyDescent="0.25">
      <c r="A105" s="799" t="s">
        <v>855</v>
      </c>
      <c r="B105" s="758" t="s">
        <v>861</v>
      </c>
      <c r="C105" s="767"/>
      <c r="D105" s="361">
        <f t="shared" si="3"/>
        <v>5395</v>
      </c>
      <c r="E105" s="374"/>
      <c r="F105" s="140"/>
      <c r="G105" s="274">
        <f t="shared" si="4"/>
        <v>0</v>
      </c>
      <c r="H105" s="746"/>
      <c r="K105" s="265"/>
      <c r="L105" s="265"/>
      <c r="M105" s="265"/>
      <c r="N105" s="279"/>
    </row>
    <row r="106" spans="1:14" x14ac:dyDescent="0.25">
      <c r="A106" s="799" t="s">
        <v>855</v>
      </c>
      <c r="B106" s="758" t="s">
        <v>861</v>
      </c>
      <c r="C106" s="767"/>
      <c r="D106" s="361">
        <f t="shared" si="3"/>
        <v>5396</v>
      </c>
      <c r="E106" s="374"/>
      <c r="F106" s="140"/>
      <c r="G106" s="274">
        <f t="shared" si="4"/>
        <v>0</v>
      </c>
      <c r="H106" s="746"/>
      <c r="K106" s="265"/>
      <c r="L106" s="265"/>
      <c r="M106" s="265"/>
      <c r="N106" s="279"/>
    </row>
    <row r="107" spans="1:14" x14ac:dyDescent="0.25">
      <c r="A107" s="799" t="s">
        <v>855</v>
      </c>
      <c r="B107" s="758" t="s">
        <v>861</v>
      </c>
      <c r="C107" s="767"/>
      <c r="D107" s="361">
        <f t="shared" si="3"/>
        <v>5397</v>
      </c>
      <c r="E107" s="374"/>
      <c r="F107" s="140"/>
      <c r="G107" s="274">
        <f t="shared" si="4"/>
        <v>0</v>
      </c>
      <c r="H107" s="746"/>
      <c r="K107" s="265"/>
      <c r="L107" s="265"/>
      <c r="M107" s="265"/>
      <c r="N107" s="279"/>
    </row>
    <row r="108" spans="1:14" x14ac:dyDescent="0.25">
      <c r="A108" s="799" t="s">
        <v>843</v>
      </c>
      <c r="B108" s="757" t="s">
        <v>98</v>
      </c>
      <c r="C108" s="767">
        <v>43123</v>
      </c>
      <c r="D108" s="361">
        <f t="shared" si="3"/>
        <v>5398</v>
      </c>
      <c r="E108" s="374">
        <v>177.4</v>
      </c>
      <c r="F108" s="140">
        <v>74</v>
      </c>
      <c r="G108" s="274">
        <f t="shared" si="4"/>
        <v>13127.6</v>
      </c>
      <c r="H108" s="746">
        <v>43123</v>
      </c>
      <c r="I108" s="293" t="s">
        <v>842</v>
      </c>
      <c r="K108" s="265"/>
      <c r="L108" s="265"/>
      <c r="M108" s="265"/>
      <c r="N108" s="279"/>
    </row>
    <row r="109" spans="1:14" x14ac:dyDescent="0.25">
      <c r="A109" s="799" t="s">
        <v>890</v>
      </c>
      <c r="B109" s="757" t="s">
        <v>986</v>
      </c>
      <c r="C109" s="767">
        <v>43123</v>
      </c>
      <c r="D109" s="361">
        <f t="shared" si="3"/>
        <v>5399</v>
      </c>
      <c r="E109" s="374">
        <v>101</v>
      </c>
      <c r="F109" s="140">
        <v>62</v>
      </c>
      <c r="G109" s="274">
        <f>F109*E109+141.6*50+29.6*30</f>
        <v>14230</v>
      </c>
      <c r="H109" s="746">
        <v>43124</v>
      </c>
      <c r="I109" s="293" t="s">
        <v>842</v>
      </c>
      <c r="K109" s="265"/>
      <c r="L109" s="265"/>
      <c r="M109" s="265"/>
      <c r="N109" s="279"/>
    </row>
    <row r="110" spans="1:14" x14ac:dyDescent="0.25">
      <c r="A110" s="799" t="s">
        <v>904</v>
      </c>
      <c r="B110" s="757" t="s">
        <v>900</v>
      </c>
      <c r="C110" s="767">
        <v>43124</v>
      </c>
      <c r="D110" s="361">
        <f t="shared" si="3"/>
        <v>5400</v>
      </c>
      <c r="E110" s="374">
        <v>1680</v>
      </c>
      <c r="F110" s="140">
        <v>18</v>
      </c>
      <c r="G110" s="274">
        <f t="shared" si="4"/>
        <v>30240</v>
      </c>
      <c r="H110" s="746">
        <v>43125</v>
      </c>
      <c r="I110" s="293" t="s">
        <v>842</v>
      </c>
      <c r="K110" s="265"/>
      <c r="L110" s="265"/>
      <c r="M110" s="265"/>
      <c r="N110" s="279"/>
    </row>
    <row r="111" spans="1:14" x14ac:dyDescent="0.25">
      <c r="A111" s="799" t="s">
        <v>987</v>
      </c>
      <c r="B111" s="757" t="s">
        <v>988</v>
      </c>
      <c r="C111" s="767">
        <v>43124</v>
      </c>
      <c r="D111" s="361">
        <f t="shared" si="3"/>
        <v>5401</v>
      </c>
      <c r="E111" s="374">
        <v>642</v>
      </c>
      <c r="F111" s="140">
        <v>16.5</v>
      </c>
      <c r="G111" s="274">
        <f t="shared" si="4"/>
        <v>10593</v>
      </c>
      <c r="H111" s="746">
        <v>43124</v>
      </c>
      <c r="I111" s="293" t="s">
        <v>842</v>
      </c>
      <c r="K111" s="265"/>
      <c r="L111" s="265"/>
      <c r="M111" s="265"/>
      <c r="N111" s="279"/>
    </row>
    <row r="112" spans="1:14" x14ac:dyDescent="0.25">
      <c r="A112" s="799" t="s">
        <v>890</v>
      </c>
      <c r="B112" s="757" t="s">
        <v>893</v>
      </c>
      <c r="C112" s="767">
        <v>43124</v>
      </c>
      <c r="D112" s="361">
        <f t="shared" si="3"/>
        <v>5402</v>
      </c>
      <c r="E112" s="374">
        <v>313.39999999999998</v>
      </c>
      <c r="F112" s="140">
        <v>49</v>
      </c>
      <c r="G112" s="274">
        <f>F112*E112+121.4*30</f>
        <v>18998.599999999999</v>
      </c>
      <c r="H112" s="746">
        <v>43124</v>
      </c>
      <c r="I112" s="293" t="s">
        <v>842</v>
      </c>
      <c r="K112" s="265"/>
      <c r="L112" s="265"/>
      <c r="M112" s="265"/>
      <c r="N112" s="279"/>
    </row>
    <row r="113" spans="1:14" x14ac:dyDescent="0.25">
      <c r="A113" s="799" t="s">
        <v>855</v>
      </c>
      <c r="B113" s="757" t="s">
        <v>861</v>
      </c>
      <c r="C113" s="767"/>
      <c r="D113" s="361">
        <f t="shared" si="3"/>
        <v>5403</v>
      </c>
      <c r="E113" s="374"/>
      <c r="F113" s="140"/>
      <c r="G113" s="274">
        <f t="shared" si="4"/>
        <v>0</v>
      </c>
      <c r="H113" s="746"/>
      <c r="K113" s="265"/>
      <c r="L113" s="265"/>
      <c r="M113" s="265"/>
      <c r="N113" s="279"/>
    </row>
    <row r="114" spans="1:14" x14ac:dyDescent="0.25">
      <c r="A114" s="799" t="s">
        <v>855</v>
      </c>
      <c r="B114" s="757" t="s">
        <v>861</v>
      </c>
      <c r="C114" s="770"/>
      <c r="D114" s="361">
        <f t="shared" si="3"/>
        <v>5404</v>
      </c>
      <c r="E114" s="374"/>
      <c r="F114" s="140"/>
      <c r="G114" s="274">
        <f t="shared" si="4"/>
        <v>0</v>
      </c>
      <c r="H114" s="746"/>
      <c r="K114" s="265"/>
      <c r="L114" s="265"/>
      <c r="M114" s="265"/>
      <c r="N114" s="279"/>
    </row>
    <row r="115" spans="1:14" x14ac:dyDescent="0.25">
      <c r="A115" s="799" t="s">
        <v>855</v>
      </c>
      <c r="B115" s="757" t="s">
        <v>861</v>
      </c>
      <c r="C115" s="767"/>
      <c r="D115" s="361">
        <f t="shared" si="3"/>
        <v>5405</v>
      </c>
      <c r="E115" s="374"/>
      <c r="F115" s="140"/>
      <c r="G115" s="274">
        <f t="shared" si="4"/>
        <v>0</v>
      </c>
      <c r="H115" s="746"/>
      <c r="K115" s="265"/>
      <c r="L115" s="265"/>
      <c r="M115" s="265"/>
      <c r="N115" s="279"/>
    </row>
    <row r="116" spans="1:14" x14ac:dyDescent="0.25">
      <c r="A116" s="799" t="s">
        <v>890</v>
      </c>
      <c r="B116" s="757" t="s">
        <v>893</v>
      </c>
      <c r="C116" s="767">
        <v>43125</v>
      </c>
      <c r="D116" s="361">
        <f t="shared" si="3"/>
        <v>5406</v>
      </c>
      <c r="E116" s="374">
        <v>152.6</v>
      </c>
      <c r="F116" s="140">
        <v>48</v>
      </c>
      <c r="G116" s="274">
        <f t="shared" si="4"/>
        <v>7324.7999999999993</v>
      </c>
      <c r="H116" s="746">
        <v>43126</v>
      </c>
      <c r="I116" s="293" t="s">
        <v>842</v>
      </c>
      <c r="K116" s="265"/>
      <c r="L116" s="265"/>
      <c r="M116" s="265"/>
      <c r="N116" s="279"/>
    </row>
    <row r="117" spans="1:14" x14ac:dyDescent="0.25">
      <c r="A117" s="799" t="s">
        <v>855</v>
      </c>
      <c r="B117" s="757" t="s">
        <v>861</v>
      </c>
      <c r="C117" s="767"/>
      <c r="D117" s="361">
        <f t="shared" si="3"/>
        <v>5407</v>
      </c>
      <c r="E117" s="374"/>
      <c r="F117" s="140"/>
      <c r="G117" s="274">
        <f t="shared" si="4"/>
        <v>0</v>
      </c>
      <c r="H117" s="746"/>
      <c r="K117" s="265"/>
      <c r="L117" s="265"/>
      <c r="M117" s="265"/>
      <c r="N117" s="279"/>
    </row>
    <row r="118" spans="1:14" x14ac:dyDescent="0.25">
      <c r="A118" s="799" t="s">
        <v>855</v>
      </c>
      <c r="B118" s="757" t="s">
        <v>861</v>
      </c>
      <c r="C118" s="767"/>
      <c r="D118" s="361">
        <f t="shared" si="3"/>
        <v>5408</v>
      </c>
      <c r="E118" s="374"/>
      <c r="F118" s="140"/>
      <c r="G118" s="274">
        <f t="shared" si="4"/>
        <v>0</v>
      </c>
      <c r="H118" s="746"/>
      <c r="K118" s="265"/>
      <c r="L118" s="265"/>
      <c r="M118" s="265"/>
      <c r="N118" s="279"/>
    </row>
    <row r="119" spans="1:14" x14ac:dyDescent="0.25">
      <c r="A119" s="799" t="s">
        <v>843</v>
      </c>
      <c r="B119" s="757" t="s">
        <v>1008</v>
      </c>
      <c r="C119" s="767">
        <v>43125</v>
      </c>
      <c r="D119" s="361">
        <f t="shared" si="3"/>
        <v>5409</v>
      </c>
      <c r="E119" s="374">
        <v>83.2</v>
      </c>
      <c r="F119" s="140">
        <v>66</v>
      </c>
      <c r="G119" s="274">
        <f>F119*E119+420.8*74+195.4*70</f>
        <v>50308.4</v>
      </c>
      <c r="H119" s="746">
        <v>43129</v>
      </c>
      <c r="I119" s="293" t="s">
        <v>842</v>
      </c>
      <c r="K119" s="265"/>
      <c r="L119" s="265"/>
      <c r="M119" s="265"/>
      <c r="N119" s="279"/>
    </row>
    <row r="120" spans="1:14" x14ac:dyDescent="0.25">
      <c r="A120" s="799" t="s">
        <v>855</v>
      </c>
      <c r="B120" s="757" t="s">
        <v>861</v>
      </c>
      <c r="C120" s="767"/>
      <c r="D120" s="361">
        <f t="shared" si="3"/>
        <v>5410</v>
      </c>
      <c r="E120" s="374"/>
      <c r="F120" s="140"/>
      <c r="G120" s="274">
        <f t="shared" si="4"/>
        <v>0</v>
      </c>
      <c r="H120" s="746"/>
      <c r="K120" s="265"/>
      <c r="L120" s="265"/>
      <c r="M120" s="265"/>
      <c r="N120" s="279"/>
    </row>
    <row r="121" spans="1:14" x14ac:dyDescent="0.25">
      <c r="A121" s="799" t="s">
        <v>858</v>
      </c>
      <c r="B121" s="757" t="s">
        <v>945</v>
      </c>
      <c r="C121" s="767">
        <v>43126</v>
      </c>
      <c r="D121" s="361">
        <f t="shared" si="3"/>
        <v>5411</v>
      </c>
      <c r="E121" s="374">
        <v>500</v>
      </c>
      <c r="F121" s="140">
        <v>38</v>
      </c>
      <c r="G121" s="274">
        <f>F121*E121+220.2*35</f>
        <v>26707</v>
      </c>
      <c r="H121" s="746">
        <v>43126</v>
      </c>
      <c r="I121" s="293" t="s">
        <v>842</v>
      </c>
      <c r="K121" s="265"/>
      <c r="L121" s="265"/>
      <c r="M121" s="265"/>
      <c r="N121" s="279"/>
    </row>
    <row r="122" spans="1:14" x14ac:dyDescent="0.25">
      <c r="A122" s="799" t="s">
        <v>1001</v>
      </c>
      <c r="B122" s="757" t="s">
        <v>1002</v>
      </c>
      <c r="C122" s="767">
        <v>43126</v>
      </c>
      <c r="D122" s="361">
        <f t="shared" si="3"/>
        <v>5412</v>
      </c>
      <c r="E122" s="374">
        <v>64.3</v>
      </c>
      <c r="F122" s="140">
        <v>55</v>
      </c>
      <c r="G122" s="274">
        <f t="shared" si="4"/>
        <v>3536.5</v>
      </c>
      <c r="H122" s="746">
        <v>43127</v>
      </c>
      <c r="I122" s="293" t="s">
        <v>842</v>
      </c>
      <c r="K122" s="265"/>
      <c r="L122" s="265"/>
      <c r="M122" s="265"/>
      <c r="N122" s="279"/>
    </row>
    <row r="123" spans="1:14" x14ac:dyDescent="0.25">
      <c r="A123" s="799" t="s">
        <v>896</v>
      </c>
      <c r="B123" s="757" t="s">
        <v>896</v>
      </c>
      <c r="C123" s="767">
        <v>43126</v>
      </c>
      <c r="D123" s="361">
        <f t="shared" si="3"/>
        <v>5413</v>
      </c>
      <c r="E123" s="374">
        <v>14895</v>
      </c>
      <c r="F123" s="140">
        <v>1</v>
      </c>
      <c r="G123" s="274">
        <f t="shared" si="4"/>
        <v>14895</v>
      </c>
      <c r="H123" s="746">
        <v>43127</v>
      </c>
      <c r="I123" s="293" t="s">
        <v>842</v>
      </c>
      <c r="K123" s="265"/>
      <c r="L123" s="265"/>
      <c r="M123" s="265"/>
      <c r="N123" s="279"/>
    </row>
    <row r="124" spans="1:14" x14ac:dyDescent="0.25">
      <c r="A124" s="799" t="s">
        <v>855</v>
      </c>
      <c r="B124" s="757" t="s">
        <v>861</v>
      </c>
      <c r="C124" s="767"/>
      <c r="D124" s="361">
        <f t="shared" si="3"/>
        <v>5414</v>
      </c>
      <c r="E124" s="374"/>
      <c r="F124" s="140"/>
      <c r="G124" s="274">
        <f t="shared" si="4"/>
        <v>0</v>
      </c>
      <c r="H124" s="746"/>
      <c r="K124" s="265"/>
      <c r="L124" s="265"/>
      <c r="M124" s="265"/>
      <c r="N124" s="279"/>
    </row>
    <row r="125" spans="1:14" x14ac:dyDescent="0.25">
      <c r="A125" s="799" t="s">
        <v>843</v>
      </c>
      <c r="B125" s="757" t="s">
        <v>98</v>
      </c>
      <c r="C125" s="767">
        <v>43127</v>
      </c>
      <c r="D125" s="361">
        <f t="shared" si="3"/>
        <v>5415</v>
      </c>
      <c r="E125" s="374">
        <v>695.3</v>
      </c>
      <c r="F125" s="140">
        <v>70</v>
      </c>
      <c r="G125" s="274">
        <f t="shared" si="4"/>
        <v>48671</v>
      </c>
      <c r="H125" s="746">
        <v>43129</v>
      </c>
      <c r="I125" s="293" t="s">
        <v>842</v>
      </c>
      <c r="K125" s="265"/>
      <c r="L125" s="265"/>
      <c r="M125" s="265"/>
      <c r="N125" s="279"/>
    </row>
    <row r="126" spans="1:14" x14ac:dyDescent="0.25">
      <c r="A126" s="799" t="s">
        <v>843</v>
      </c>
      <c r="B126" s="757" t="s">
        <v>98</v>
      </c>
      <c r="C126" s="767">
        <v>43127</v>
      </c>
      <c r="D126" s="361">
        <f t="shared" si="3"/>
        <v>5416</v>
      </c>
      <c r="E126" s="374">
        <v>96.8</v>
      </c>
      <c r="F126" s="140">
        <v>74</v>
      </c>
      <c r="G126" s="274">
        <f t="shared" si="4"/>
        <v>7163.2</v>
      </c>
      <c r="H126" s="746">
        <v>43129</v>
      </c>
      <c r="I126" s="293" t="s">
        <v>842</v>
      </c>
      <c r="K126" s="265"/>
      <c r="L126" s="265"/>
      <c r="M126" s="265"/>
      <c r="N126" s="279"/>
    </row>
    <row r="127" spans="1:14" x14ac:dyDescent="0.25">
      <c r="A127" s="799" t="s">
        <v>1003</v>
      </c>
      <c r="B127" s="757" t="s">
        <v>940</v>
      </c>
      <c r="C127" s="767">
        <v>43127</v>
      </c>
      <c r="D127" s="361">
        <f t="shared" si="3"/>
        <v>5417</v>
      </c>
      <c r="E127" s="374">
        <v>16.559999999999999</v>
      </c>
      <c r="F127" s="140">
        <v>46</v>
      </c>
      <c r="G127" s="274">
        <f t="shared" si="4"/>
        <v>761.76</v>
      </c>
      <c r="H127" s="746">
        <v>43128</v>
      </c>
      <c r="I127" s="293" t="s">
        <v>842</v>
      </c>
      <c r="K127" s="265"/>
      <c r="L127" s="265"/>
      <c r="M127" s="265"/>
      <c r="N127" s="279"/>
    </row>
    <row r="128" spans="1:14" x14ac:dyDescent="0.25">
      <c r="A128" s="799" t="s">
        <v>1004</v>
      </c>
      <c r="B128" s="757" t="s">
        <v>1005</v>
      </c>
      <c r="C128" s="767">
        <v>43127</v>
      </c>
      <c r="D128" s="361">
        <f t="shared" si="3"/>
        <v>5418</v>
      </c>
      <c r="E128" s="374">
        <v>1</v>
      </c>
      <c r="F128" s="140">
        <v>750</v>
      </c>
      <c r="G128" s="274">
        <f t="shared" si="4"/>
        <v>750</v>
      </c>
      <c r="H128" s="746">
        <v>43128</v>
      </c>
      <c r="I128" s="293" t="s">
        <v>842</v>
      </c>
      <c r="K128" s="265"/>
      <c r="L128" s="265"/>
      <c r="M128" s="265"/>
      <c r="N128" s="279"/>
    </row>
    <row r="129" spans="1:14" x14ac:dyDescent="0.25">
      <c r="A129" s="799" t="s">
        <v>855</v>
      </c>
      <c r="B129" s="757" t="s">
        <v>861</v>
      </c>
      <c r="C129" s="770"/>
      <c r="D129" s="361">
        <f t="shared" si="3"/>
        <v>5419</v>
      </c>
      <c r="E129" s="374"/>
      <c r="F129" s="140"/>
      <c r="G129" s="274">
        <f t="shared" si="4"/>
        <v>0</v>
      </c>
      <c r="H129" s="746"/>
      <c r="K129" s="265"/>
      <c r="L129" s="265"/>
      <c r="M129" s="265"/>
      <c r="N129" s="279"/>
    </row>
    <row r="130" spans="1:14" x14ac:dyDescent="0.25">
      <c r="A130" s="799" t="s">
        <v>1006</v>
      </c>
      <c r="B130" s="757" t="s">
        <v>861</v>
      </c>
      <c r="C130" s="767">
        <v>43128</v>
      </c>
      <c r="D130" s="361">
        <f t="shared" si="3"/>
        <v>5420</v>
      </c>
      <c r="E130" s="374">
        <v>331.2</v>
      </c>
      <c r="F130" s="140">
        <v>42</v>
      </c>
      <c r="G130" s="274">
        <f t="shared" si="4"/>
        <v>13910.4</v>
      </c>
      <c r="H130" s="746">
        <v>43128</v>
      </c>
      <c r="I130" s="293" t="s">
        <v>842</v>
      </c>
      <c r="K130" s="265"/>
      <c r="L130" s="265"/>
      <c r="M130" s="265"/>
      <c r="N130" s="279"/>
    </row>
    <row r="131" spans="1:14" x14ac:dyDescent="0.25">
      <c r="A131" s="799" t="s">
        <v>1007</v>
      </c>
      <c r="B131" s="757" t="s">
        <v>940</v>
      </c>
      <c r="C131" s="767">
        <v>43129</v>
      </c>
      <c r="D131" s="361">
        <f t="shared" si="3"/>
        <v>5421</v>
      </c>
      <c r="E131" s="374">
        <v>54.15</v>
      </c>
      <c r="F131" s="140">
        <v>45</v>
      </c>
      <c r="G131" s="274">
        <f t="shared" si="4"/>
        <v>2436.75</v>
      </c>
      <c r="H131" s="746">
        <v>43129</v>
      </c>
      <c r="I131" s="293" t="s">
        <v>842</v>
      </c>
      <c r="K131" s="265"/>
      <c r="L131" s="265"/>
      <c r="M131" s="265"/>
      <c r="N131" s="279"/>
    </row>
    <row r="132" spans="1:14" x14ac:dyDescent="0.25">
      <c r="A132" s="799" t="s">
        <v>855</v>
      </c>
      <c r="B132" s="757" t="s">
        <v>861</v>
      </c>
      <c r="C132" s="767"/>
      <c r="D132" s="361">
        <f t="shared" si="3"/>
        <v>5422</v>
      </c>
      <c r="E132" s="374"/>
      <c r="F132" s="140"/>
      <c r="G132" s="274">
        <f t="shared" si="4"/>
        <v>0</v>
      </c>
      <c r="H132" s="746"/>
      <c r="K132" s="265"/>
      <c r="L132" s="265"/>
      <c r="M132" s="265"/>
      <c r="N132" s="279"/>
    </row>
    <row r="133" spans="1:14" x14ac:dyDescent="0.25">
      <c r="A133" s="799" t="s">
        <v>843</v>
      </c>
      <c r="B133" s="757" t="s">
        <v>1012</v>
      </c>
      <c r="C133" s="767">
        <v>43129</v>
      </c>
      <c r="D133" s="361">
        <f t="shared" si="3"/>
        <v>5423</v>
      </c>
      <c r="E133" s="374">
        <v>890.6</v>
      </c>
      <c r="F133" s="140">
        <v>70</v>
      </c>
      <c r="G133" s="274">
        <f t="shared" si="4"/>
        <v>62342</v>
      </c>
      <c r="H133" s="746">
        <v>43131</v>
      </c>
      <c r="I133" s="293" t="s">
        <v>842</v>
      </c>
      <c r="K133" s="265"/>
      <c r="L133" s="265"/>
      <c r="M133" s="265"/>
      <c r="N133" s="279"/>
    </row>
    <row r="134" spans="1:14" x14ac:dyDescent="0.25">
      <c r="A134" s="799" t="s">
        <v>855</v>
      </c>
      <c r="B134" s="757" t="s">
        <v>861</v>
      </c>
      <c r="C134" s="767"/>
      <c r="D134" s="361">
        <f t="shared" si="3"/>
        <v>5424</v>
      </c>
      <c r="E134" s="374"/>
      <c r="F134" s="140"/>
      <c r="G134" s="274">
        <f t="shared" si="4"/>
        <v>0</v>
      </c>
      <c r="H134" s="746"/>
      <c r="K134" s="265"/>
      <c r="L134" s="265"/>
      <c r="M134" s="265"/>
      <c r="N134" s="279"/>
    </row>
    <row r="135" spans="1:14" x14ac:dyDescent="0.25">
      <c r="A135" s="799" t="s">
        <v>855</v>
      </c>
      <c r="B135" s="757" t="s">
        <v>861</v>
      </c>
      <c r="C135" s="767"/>
      <c r="D135" s="361">
        <f t="shared" ref="D135:D161" si="5">D134+1</f>
        <v>5425</v>
      </c>
      <c r="E135" s="374"/>
      <c r="F135" s="140"/>
      <c r="G135" s="274">
        <f t="shared" si="4"/>
        <v>0</v>
      </c>
      <c r="H135" s="746"/>
      <c r="K135" s="265"/>
      <c r="L135" s="265"/>
      <c r="M135" s="265"/>
      <c r="N135" s="279"/>
    </row>
    <row r="136" spans="1:14" x14ac:dyDescent="0.25">
      <c r="A136" s="799" t="s">
        <v>855</v>
      </c>
      <c r="B136" s="757" t="s">
        <v>861</v>
      </c>
      <c r="C136" s="767"/>
      <c r="D136" s="361">
        <f t="shared" si="5"/>
        <v>5426</v>
      </c>
      <c r="E136" s="374"/>
      <c r="F136" s="140"/>
      <c r="G136" s="274">
        <f t="shared" si="4"/>
        <v>0</v>
      </c>
      <c r="H136" s="746"/>
      <c r="K136" s="265"/>
      <c r="L136" s="265"/>
      <c r="M136" s="265"/>
      <c r="N136" s="279"/>
    </row>
    <row r="137" spans="1:14" x14ac:dyDescent="0.25">
      <c r="A137" s="799" t="s">
        <v>855</v>
      </c>
      <c r="B137" s="757" t="s">
        <v>861</v>
      </c>
      <c r="C137" s="767"/>
      <c r="D137" s="361">
        <f t="shared" si="5"/>
        <v>5427</v>
      </c>
      <c r="E137" s="374"/>
      <c r="F137" s="140"/>
      <c r="G137" s="274">
        <f t="shared" si="4"/>
        <v>0</v>
      </c>
      <c r="H137" s="746"/>
      <c r="J137" s="245"/>
      <c r="K137" s="265"/>
      <c r="L137" s="265"/>
      <c r="M137" s="265"/>
      <c r="N137" s="279"/>
    </row>
    <row r="138" spans="1:14" x14ac:dyDescent="0.25">
      <c r="A138" s="799" t="s">
        <v>858</v>
      </c>
      <c r="B138" s="757" t="s">
        <v>1011</v>
      </c>
      <c r="C138" s="767">
        <v>43131</v>
      </c>
      <c r="D138" s="361">
        <f t="shared" si="5"/>
        <v>5428</v>
      </c>
      <c r="E138" s="374">
        <v>415.7</v>
      </c>
      <c r="F138" s="140">
        <v>43.5</v>
      </c>
      <c r="G138" s="274">
        <f t="shared" si="4"/>
        <v>18082.95</v>
      </c>
      <c r="H138" s="746">
        <v>43131</v>
      </c>
      <c r="I138" s="293" t="s">
        <v>842</v>
      </c>
      <c r="K138" s="265"/>
      <c r="L138" s="265"/>
      <c r="M138" s="265"/>
      <c r="N138" s="279"/>
    </row>
    <row r="139" spans="1:14" x14ac:dyDescent="0.25">
      <c r="A139" s="799" t="s">
        <v>855</v>
      </c>
      <c r="B139" s="757" t="s">
        <v>861</v>
      </c>
      <c r="C139" s="767"/>
      <c r="D139" s="361">
        <f t="shared" si="5"/>
        <v>5429</v>
      </c>
      <c r="E139" s="374"/>
      <c r="F139" s="140"/>
      <c r="G139" s="274">
        <f t="shared" si="4"/>
        <v>0</v>
      </c>
      <c r="H139" s="746"/>
      <c r="K139" s="265"/>
      <c r="L139" s="265"/>
      <c r="M139" s="265"/>
      <c r="N139" s="279"/>
    </row>
    <row r="140" spans="1:14" x14ac:dyDescent="0.25">
      <c r="A140" s="799" t="s">
        <v>855</v>
      </c>
      <c r="B140" s="757" t="s">
        <v>861</v>
      </c>
      <c r="C140" s="767"/>
      <c r="D140" s="361">
        <f t="shared" si="5"/>
        <v>5430</v>
      </c>
      <c r="E140" s="374"/>
      <c r="F140" s="140"/>
      <c r="G140" s="274">
        <f t="shared" si="4"/>
        <v>0</v>
      </c>
      <c r="H140" s="746"/>
      <c r="K140" s="265"/>
      <c r="L140" s="265"/>
      <c r="M140" s="265"/>
      <c r="N140" s="279"/>
    </row>
    <row r="141" spans="1:14" x14ac:dyDescent="0.25">
      <c r="A141" s="799" t="s">
        <v>855</v>
      </c>
      <c r="B141" s="757" t="s">
        <v>861</v>
      </c>
      <c r="C141" s="767"/>
      <c r="D141" s="361">
        <f t="shared" si="5"/>
        <v>5431</v>
      </c>
      <c r="E141" s="374"/>
      <c r="F141" s="140"/>
      <c r="G141" s="274">
        <f t="shared" si="4"/>
        <v>0</v>
      </c>
      <c r="H141" s="746"/>
      <c r="K141" s="265"/>
      <c r="L141" s="265"/>
      <c r="M141" s="265"/>
      <c r="N141" s="279"/>
    </row>
    <row r="142" spans="1:14" x14ac:dyDescent="0.25">
      <c r="A142" s="799" t="s">
        <v>855</v>
      </c>
      <c r="B142" s="757" t="s">
        <v>861</v>
      </c>
      <c r="C142" s="767"/>
      <c r="D142" s="361">
        <f t="shared" si="5"/>
        <v>5432</v>
      </c>
      <c r="E142" s="374"/>
      <c r="F142" s="140"/>
      <c r="G142" s="274">
        <f t="shared" si="4"/>
        <v>0</v>
      </c>
      <c r="H142" s="746"/>
      <c r="J142" s="245"/>
      <c r="K142" s="265"/>
      <c r="L142" s="265"/>
      <c r="M142" s="265"/>
      <c r="N142" s="279"/>
    </row>
    <row r="143" spans="1:14" x14ac:dyDescent="0.25">
      <c r="A143" s="799" t="s">
        <v>855</v>
      </c>
      <c r="B143" s="757" t="s">
        <v>861</v>
      </c>
      <c r="C143" s="767"/>
      <c r="D143" s="361">
        <f t="shared" si="5"/>
        <v>5433</v>
      </c>
      <c r="E143" s="374"/>
      <c r="F143" s="140"/>
      <c r="G143" s="274">
        <f t="shared" si="4"/>
        <v>0</v>
      </c>
      <c r="H143" s="746"/>
      <c r="K143" s="265"/>
      <c r="L143" s="265"/>
      <c r="M143" s="265"/>
      <c r="N143" s="279"/>
    </row>
    <row r="144" spans="1:14" x14ac:dyDescent="0.25">
      <c r="A144" s="799" t="s">
        <v>855</v>
      </c>
      <c r="B144" s="757" t="s">
        <v>861</v>
      </c>
      <c r="C144" s="767"/>
      <c r="D144" s="361">
        <f t="shared" si="5"/>
        <v>5434</v>
      </c>
      <c r="E144" s="374"/>
      <c r="F144" s="140"/>
      <c r="G144" s="274">
        <f t="shared" si="4"/>
        <v>0</v>
      </c>
      <c r="H144" s="746"/>
      <c r="K144" s="265"/>
      <c r="L144" s="265"/>
      <c r="M144" s="265"/>
      <c r="N144" s="279"/>
    </row>
    <row r="145" spans="1:14" x14ac:dyDescent="0.25">
      <c r="A145" s="799" t="s">
        <v>855</v>
      </c>
      <c r="B145" s="757" t="s">
        <v>861</v>
      </c>
      <c r="C145" s="767"/>
      <c r="D145" s="361">
        <f t="shared" si="5"/>
        <v>5435</v>
      </c>
      <c r="E145" s="374"/>
      <c r="F145" s="140"/>
      <c r="G145" s="274">
        <f t="shared" si="4"/>
        <v>0</v>
      </c>
      <c r="H145" s="746"/>
      <c r="J145" s="245"/>
      <c r="K145" s="265"/>
      <c r="L145" s="265"/>
      <c r="M145" s="265"/>
      <c r="N145" s="279"/>
    </row>
    <row r="146" spans="1:14" x14ac:dyDescent="0.25">
      <c r="A146" s="799" t="s">
        <v>910</v>
      </c>
      <c r="B146" s="757" t="s">
        <v>1010</v>
      </c>
      <c r="C146" s="767">
        <v>43131</v>
      </c>
      <c r="D146" s="361">
        <f t="shared" si="5"/>
        <v>5436</v>
      </c>
      <c r="E146" s="374">
        <v>3.2</v>
      </c>
      <c r="F146" s="140">
        <v>30</v>
      </c>
      <c r="G146" s="274">
        <f t="shared" si="4"/>
        <v>96</v>
      </c>
      <c r="H146" s="746">
        <v>43131</v>
      </c>
      <c r="I146" s="293" t="s">
        <v>842</v>
      </c>
      <c r="J146" s="245"/>
      <c r="K146" s="265"/>
      <c r="L146" s="265"/>
      <c r="M146" s="265"/>
      <c r="N146" s="279"/>
    </row>
    <row r="147" spans="1:14" x14ac:dyDescent="0.25">
      <c r="A147" s="799"/>
      <c r="B147" s="757"/>
      <c r="C147" s="767"/>
      <c r="D147" s="361">
        <f t="shared" si="5"/>
        <v>5437</v>
      </c>
      <c r="E147" s="374"/>
      <c r="F147" s="140"/>
      <c r="G147" s="274">
        <f t="shared" si="4"/>
        <v>0</v>
      </c>
      <c r="H147" s="746"/>
      <c r="J147" s="245"/>
      <c r="K147" s="265"/>
      <c r="L147" s="265"/>
      <c r="M147" s="265"/>
      <c r="N147" s="279"/>
    </row>
    <row r="148" spans="1:14" x14ac:dyDescent="0.25">
      <c r="A148" s="798"/>
      <c r="B148" s="757"/>
      <c r="C148" s="770"/>
      <c r="D148" s="361">
        <f t="shared" si="5"/>
        <v>5438</v>
      </c>
      <c r="E148" s="374"/>
      <c r="F148" s="140"/>
      <c r="G148" s="274">
        <f t="shared" si="4"/>
        <v>0</v>
      </c>
      <c r="H148" s="746"/>
      <c r="K148" s="265"/>
      <c r="L148" s="265"/>
      <c r="M148" s="265"/>
      <c r="N148" s="279"/>
    </row>
    <row r="149" spans="1:14" x14ac:dyDescent="0.25">
      <c r="A149" s="799"/>
      <c r="B149" s="757"/>
      <c r="C149" s="767"/>
      <c r="D149" s="361">
        <f t="shared" si="5"/>
        <v>5439</v>
      </c>
      <c r="E149" s="374"/>
      <c r="F149" s="140"/>
      <c r="G149" s="274">
        <f t="shared" si="4"/>
        <v>0</v>
      </c>
      <c r="H149" s="746"/>
      <c r="K149" s="265"/>
      <c r="L149" s="265"/>
      <c r="M149" s="265"/>
      <c r="N149" s="279"/>
    </row>
    <row r="150" spans="1:14" x14ac:dyDescent="0.25">
      <c r="A150" s="798"/>
      <c r="B150" s="757"/>
      <c r="C150" s="770"/>
      <c r="D150" s="361">
        <f t="shared" si="5"/>
        <v>5440</v>
      </c>
      <c r="E150" s="374"/>
      <c r="F150" s="140"/>
      <c r="G150" s="274">
        <f t="shared" si="4"/>
        <v>0</v>
      </c>
      <c r="H150" s="746"/>
      <c r="K150" s="265"/>
      <c r="L150" s="265"/>
      <c r="M150" s="265"/>
      <c r="N150" s="279"/>
    </row>
    <row r="151" spans="1:14" x14ac:dyDescent="0.25">
      <c r="A151" s="798"/>
      <c r="B151" s="757"/>
      <c r="C151" s="770"/>
      <c r="D151" s="361">
        <f t="shared" si="5"/>
        <v>5441</v>
      </c>
      <c r="E151" s="374"/>
      <c r="F151" s="140"/>
      <c r="G151" s="274">
        <f t="shared" si="4"/>
        <v>0</v>
      </c>
      <c r="H151" s="746"/>
      <c r="K151" s="265"/>
      <c r="L151" s="265"/>
      <c r="M151" s="265"/>
      <c r="N151" s="279"/>
    </row>
    <row r="152" spans="1:14" x14ac:dyDescent="0.25">
      <c r="A152" s="799"/>
      <c r="B152" s="757"/>
      <c r="C152" s="767"/>
      <c r="D152" s="361">
        <f t="shared" si="5"/>
        <v>5442</v>
      </c>
      <c r="E152" s="374"/>
      <c r="F152" s="140"/>
      <c r="G152" s="274">
        <f t="shared" si="4"/>
        <v>0</v>
      </c>
      <c r="H152" s="746"/>
      <c r="K152" s="265"/>
      <c r="L152" s="265"/>
      <c r="M152" s="265"/>
      <c r="N152" s="279"/>
    </row>
    <row r="153" spans="1:14" x14ac:dyDescent="0.25">
      <c r="A153" s="798"/>
      <c r="B153" s="757"/>
      <c r="C153" s="770"/>
      <c r="D153" s="361">
        <f t="shared" si="5"/>
        <v>5443</v>
      </c>
      <c r="E153" s="374"/>
      <c r="F153" s="140"/>
      <c r="G153" s="274">
        <f t="shared" si="4"/>
        <v>0</v>
      </c>
      <c r="H153" s="746"/>
      <c r="K153" s="265"/>
      <c r="L153" s="265"/>
      <c r="M153" s="265"/>
      <c r="N153" s="279"/>
    </row>
    <row r="154" spans="1:14" x14ac:dyDescent="0.25">
      <c r="A154" s="798"/>
      <c r="B154" s="757"/>
      <c r="C154" s="770"/>
      <c r="D154" s="361">
        <f t="shared" si="5"/>
        <v>5444</v>
      </c>
      <c r="E154" s="374"/>
      <c r="F154" s="140"/>
      <c r="G154" s="274">
        <f t="shared" si="4"/>
        <v>0</v>
      </c>
      <c r="H154" s="746"/>
      <c r="K154" s="265"/>
      <c r="L154" s="265"/>
      <c r="M154" s="265"/>
      <c r="N154" s="279"/>
    </row>
    <row r="155" spans="1:14" x14ac:dyDescent="0.25">
      <c r="A155" s="799"/>
      <c r="B155" s="757"/>
      <c r="C155" s="767"/>
      <c r="D155" s="361">
        <f t="shared" si="5"/>
        <v>5445</v>
      </c>
      <c r="E155" s="374"/>
      <c r="F155" s="140"/>
      <c r="G155" s="274">
        <f t="shared" si="4"/>
        <v>0</v>
      </c>
      <c r="H155" s="746"/>
      <c r="K155" s="265"/>
      <c r="L155" s="265"/>
      <c r="M155" s="265"/>
      <c r="N155" s="279"/>
    </row>
    <row r="156" spans="1:14" x14ac:dyDescent="0.25">
      <c r="A156" s="799"/>
      <c r="B156" s="757"/>
      <c r="C156" s="767"/>
      <c r="D156" s="361">
        <f t="shared" si="5"/>
        <v>5446</v>
      </c>
      <c r="E156" s="374"/>
      <c r="F156" s="140"/>
      <c r="G156" s="274">
        <f t="shared" si="4"/>
        <v>0</v>
      </c>
      <c r="H156" s="746"/>
      <c r="K156" s="265"/>
      <c r="L156" s="265"/>
      <c r="M156" s="265"/>
      <c r="N156" s="279"/>
    </row>
    <row r="157" spans="1:14" x14ac:dyDescent="0.25">
      <c r="A157" s="799"/>
      <c r="B157" s="757"/>
      <c r="C157" s="767"/>
      <c r="D157" s="361">
        <f t="shared" si="5"/>
        <v>5447</v>
      </c>
      <c r="E157" s="374"/>
      <c r="F157" s="140"/>
      <c r="G157" s="274">
        <f t="shared" si="4"/>
        <v>0</v>
      </c>
      <c r="H157" s="746"/>
      <c r="K157" s="265"/>
      <c r="L157" s="265"/>
      <c r="M157" s="265"/>
      <c r="N157" s="279"/>
    </row>
    <row r="158" spans="1:14" x14ac:dyDescent="0.25">
      <c r="A158" s="799"/>
      <c r="B158" s="757"/>
      <c r="C158" s="767"/>
      <c r="D158" s="361">
        <f t="shared" si="5"/>
        <v>5448</v>
      </c>
      <c r="E158" s="374"/>
      <c r="F158" s="140"/>
      <c r="G158" s="274">
        <f t="shared" si="4"/>
        <v>0</v>
      </c>
      <c r="H158" s="746"/>
      <c r="K158" s="265"/>
      <c r="L158" s="265"/>
      <c r="M158" s="265"/>
      <c r="N158" s="279"/>
    </row>
    <row r="159" spans="1:14" x14ac:dyDescent="0.25">
      <c r="A159" s="799"/>
      <c r="B159" s="757"/>
      <c r="C159" s="767"/>
      <c r="D159" s="361">
        <f t="shared" si="5"/>
        <v>5449</v>
      </c>
      <c r="E159" s="374"/>
      <c r="F159" s="140"/>
      <c r="G159" s="274">
        <f t="shared" si="4"/>
        <v>0</v>
      </c>
      <c r="H159" s="746"/>
      <c r="K159" s="265"/>
      <c r="L159" s="265"/>
      <c r="M159" s="265"/>
      <c r="N159" s="279"/>
    </row>
    <row r="160" spans="1:14" x14ac:dyDescent="0.25">
      <c r="A160" s="799"/>
      <c r="B160" s="757"/>
      <c r="C160" s="767"/>
      <c r="D160" s="361">
        <f t="shared" si="5"/>
        <v>5450</v>
      </c>
      <c r="E160" s="374"/>
      <c r="F160" s="140"/>
      <c r="G160" s="274">
        <f t="shared" si="4"/>
        <v>0</v>
      </c>
      <c r="H160" s="746"/>
      <c r="K160" s="265"/>
      <c r="L160" s="265"/>
      <c r="M160" s="265"/>
      <c r="N160" s="279"/>
    </row>
    <row r="161" spans="1:14" x14ac:dyDescent="0.25">
      <c r="A161" s="799"/>
      <c r="B161" s="757"/>
      <c r="C161" s="767"/>
      <c r="D161" s="361">
        <f t="shared" si="5"/>
        <v>5451</v>
      </c>
      <c r="E161" s="374"/>
      <c r="F161" s="140"/>
      <c r="G161" s="274">
        <f t="shared" si="4"/>
        <v>0</v>
      </c>
      <c r="H161" s="746"/>
      <c r="K161" s="265"/>
      <c r="L161" s="265"/>
      <c r="M161" s="265"/>
      <c r="N161" s="279"/>
    </row>
    <row r="162" spans="1:14" x14ac:dyDescent="0.25">
      <c r="A162" s="799"/>
      <c r="B162" s="757"/>
      <c r="C162" s="767"/>
      <c r="D162" s="361"/>
      <c r="E162" s="374"/>
      <c r="F162" s="140"/>
      <c r="G162" s="274">
        <f t="shared" si="4"/>
        <v>0</v>
      </c>
      <c r="H162" s="746"/>
      <c r="K162" s="265"/>
      <c r="L162" s="265"/>
      <c r="M162" s="265"/>
      <c r="N162" s="279"/>
    </row>
    <row r="163" spans="1:14" x14ac:dyDescent="0.25">
      <c r="A163" s="799"/>
      <c r="B163" s="757"/>
      <c r="C163" s="767"/>
      <c r="D163" s="361"/>
      <c r="E163" s="374"/>
      <c r="F163" s="140"/>
      <c r="G163" s="274">
        <f t="shared" si="4"/>
        <v>0</v>
      </c>
      <c r="H163" s="746"/>
      <c r="K163" s="265"/>
      <c r="L163" s="265"/>
      <c r="M163" s="265"/>
      <c r="N163" s="279"/>
    </row>
    <row r="164" spans="1:14" x14ac:dyDescent="0.25">
      <c r="A164" s="799"/>
      <c r="B164" s="757"/>
      <c r="C164" s="767"/>
      <c r="D164" s="361"/>
      <c r="E164" s="374"/>
      <c r="F164" s="140"/>
      <c r="G164" s="274">
        <f t="shared" si="4"/>
        <v>0</v>
      </c>
      <c r="H164" s="746"/>
      <c r="K164" s="265"/>
      <c r="L164" s="265"/>
      <c r="M164" s="265"/>
      <c r="N164" s="279"/>
    </row>
    <row r="165" spans="1:14" x14ac:dyDescent="0.25">
      <c r="A165" s="799"/>
      <c r="B165" s="757"/>
      <c r="C165" s="767"/>
      <c r="D165" s="361"/>
      <c r="E165" s="374"/>
      <c r="F165" s="140"/>
      <c r="G165" s="274">
        <f t="shared" si="4"/>
        <v>0</v>
      </c>
      <c r="H165" s="746"/>
      <c r="K165" s="265"/>
      <c r="L165" s="265"/>
      <c r="M165" s="265"/>
      <c r="N165" s="279"/>
    </row>
    <row r="166" spans="1:14" x14ac:dyDescent="0.25">
      <c r="A166" s="799"/>
      <c r="B166" s="757"/>
      <c r="C166" s="767"/>
      <c r="D166" s="361"/>
      <c r="E166" s="374"/>
      <c r="F166" s="140"/>
      <c r="G166" s="274">
        <f t="shared" si="4"/>
        <v>0</v>
      </c>
      <c r="H166" s="746"/>
      <c r="K166" s="265"/>
      <c r="L166" s="265"/>
      <c r="M166" s="265"/>
      <c r="N166" s="279"/>
    </row>
    <row r="167" spans="1:14" x14ac:dyDescent="0.25">
      <c r="A167" s="799"/>
      <c r="B167" s="757"/>
      <c r="C167" s="767"/>
      <c r="D167" s="361"/>
      <c r="E167" s="374"/>
      <c r="F167" s="140"/>
      <c r="G167" s="274">
        <f t="shared" si="4"/>
        <v>0</v>
      </c>
      <c r="H167" s="746"/>
      <c r="K167" s="265"/>
      <c r="L167" s="265"/>
      <c r="M167" s="265"/>
      <c r="N167" s="279"/>
    </row>
    <row r="168" spans="1:14" x14ac:dyDescent="0.25">
      <c r="A168" s="799"/>
      <c r="B168" s="757"/>
      <c r="C168" s="767"/>
      <c r="D168" s="361"/>
      <c r="E168" s="374"/>
      <c r="F168" s="140"/>
      <c r="G168" s="274">
        <f t="shared" si="4"/>
        <v>0</v>
      </c>
      <c r="H168" s="746"/>
      <c r="K168" s="265"/>
      <c r="L168" s="265"/>
      <c r="M168" s="265"/>
      <c r="N168" s="279"/>
    </row>
    <row r="169" spans="1:14" x14ac:dyDescent="0.25">
      <c r="A169" s="799"/>
      <c r="B169" s="757"/>
      <c r="C169" s="767"/>
      <c r="D169" s="361"/>
      <c r="E169" s="374"/>
      <c r="F169" s="140"/>
      <c r="G169" s="274">
        <f t="shared" si="4"/>
        <v>0</v>
      </c>
      <c r="H169" s="746"/>
      <c r="K169" s="265"/>
      <c r="L169" s="265"/>
      <c r="M169" s="265"/>
      <c r="N169" s="279"/>
    </row>
    <row r="170" spans="1:14" x14ac:dyDescent="0.25">
      <c r="A170" s="799"/>
      <c r="B170" s="757"/>
      <c r="C170" s="767"/>
      <c r="D170" s="361"/>
      <c r="E170" s="374"/>
      <c r="F170" s="140"/>
      <c r="G170" s="274">
        <f t="shared" si="4"/>
        <v>0</v>
      </c>
      <c r="H170" s="746"/>
      <c r="J170" s="245"/>
      <c r="K170" s="265"/>
      <c r="L170" s="265"/>
      <c r="M170" s="265"/>
      <c r="N170" s="279"/>
    </row>
    <row r="171" spans="1:14" x14ac:dyDescent="0.25">
      <c r="A171" s="799"/>
      <c r="B171" s="757"/>
      <c r="C171" s="767"/>
      <c r="D171" s="361"/>
      <c r="E171" s="374"/>
      <c r="F171" s="140"/>
      <c r="G171" s="274">
        <f t="shared" si="4"/>
        <v>0</v>
      </c>
      <c r="H171" s="746"/>
      <c r="J171" s="245"/>
      <c r="K171" s="265"/>
      <c r="L171" s="265"/>
      <c r="M171" s="265"/>
      <c r="N171" s="279"/>
    </row>
    <row r="172" spans="1:14" x14ac:dyDescent="0.25">
      <c r="A172" s="799"/>
      <c r="B172" s="757"/>
      <c r="C172" s="767"/>
      <c r="D172" s="361"/>
      <c r="E172" s="374"/>
      <c r="F172" s="140"/>
      <c r="G172" s="274">
        <f t="shared" si="4"/>
        <v>0</v>
      </c>
      <c r="H172" s="746"/>
      <c r="J172" s="245"/>
      <c r="K172" s="265"/>
      <c r="L172" s="265"/>
      <c r="M172" s="265"/>
      <c r="N172" s="279"/>
    </row>
    <row r="173" spans="1:14" x14ac:dyDescent="0.25">
      <c r="A173" s="799"/>
      <c r="B173" s="757"/>
      <c r="C173" s="767"/>
      <c r="D173" s="361"/>
      <c r="E173" s="374"/>
      <c r="F173" s="140"/>
      <c r="G173" s="274">
        <f t="shared" si="4"/>
        <v>0</v>
      </c>
      <c r="H173" s="746"/>
      <c r="J173" s="245"/>
      <c r="K173" s="265"/>
      <c r="L173" s="265"/>
      <c r="M173" s="265"/>
      <c r="N173" s="279"/>
    </row>
    <row r="174" spans="1:14" x14ac:dyDescent="0.25">
      <c r="A174" s="799"/>
      <c r="B174" s="757"/>
      <c r="C174" s="767"/>
      <c r="D174" s="361"/>
      <c r="E174" s="374"/>
      <c r="F174" s="140"/>
      <c r="G174" s="274">
        <f t="shared" si="4"/>
        <v>0</v>
      </c>
      <c r="H174" s="746"/>
      <c r="K174" s="265"/>
      <c r="L174" s="265"/>
      <c r="M174" s="265"/>
      <c r="N174" s="279"/>
    </row>
    <row r="175" spans="1:14" x14ac:dyDescent="0.25">
      <c r="A175" s="799"/>
      <c r="B175" s="757"/>
      <c r="C175" s="767"/>
      <c r="D175" s="361"/>
      <c r="E175" s="374"/>
      <c r="F175" s="140"/>
      <c r="G175" s="274">
        <f t="shared" si="4"/>
        <v>0</v>
      </c>
      <c r="H175" s="746"/>
      <c r="K175" s="265"/>
      <c r="L175" s="265"/>
      <c r="M175" s="265"/>
      <c r="N175" s="279"/>
    </row>
    <row r="176" spans="1:14" x14ac:dyDescent="0.25">
      <c r="A176" s="799"/>
      <c r="B176" s="757"/>
      <c r="C176" s="767"/>
      <c r="D176" s="361"/>
      <c r="E176" s="374"/>
      <c r="F176" s="140"/>
      <c r="G176" s="274">
        <f t="shared" si="4"/>
        <v>0</v>
      </c>
      <c r="H176" s="746"/>
      <c r="K176" s="265"/>
      <c r="L176" s="265"/>
      <c r="M176" s="265"/>
      <c r="N176" s="279"/>
    </row>
    <row r="177" spans="1:14" x14ac:dyDescent="0.25">
      <c r="A177" s="799"/>
      <c r="B177" s="757"/>
      <c r="C177" s="767"/>
      <c r="D177" s="361"/>
      <c r="E177" s="374"/>
      <c r="F177" s="140"/>
      <c r="G177" s="274">
        <f t="shared" si="4"/>
        <v>0</v>
      </c>
      <c r="H177" s="746"/>
      <c r="K177" s="265"/>
      <c r="L177" s="265"/>
      <c r="M177" s="265"/>
      <c r="N177" s="279"/>
    </row>
    <row r="178" spans="1:14" x14ac:dyDescent="0.25">
      <c r="A178" s="799"/>
      <c r="B178" s="757"/>
      <c r="C178" s="767"/>
      <c r="D178" s="361"/>
      <c r="E178" s="374"/>
      <c r="F178" s="140"/>
      <c r="G178" s="274">
        <f t="shared" si="4"/>
        <v>0</v>
      </c>
      <c r="H178" s="746"/>
      <c r="K178" s="265"/>
      <c r="L178" s="265"/>
      <c r="M178" s="265"/>
      <c r="N178" s="279"/>
    </row>
    <row r="179" spans="1:14" x14ac:dyDescent="0.25">
      <c r="A179" s="799"/>
      <c r="B179" s="757"/>
      <c r="C179" s="773"/>
      <c r="D179" s="361"/>
      <c r="E179" s="374"/>
      <c r="F179" s="140"/>
      <c r="G179" s="274">
        <f t="shared" si="4"/>
        <v>0</v>
      </c>
      <c r="H179" s="746"/>
      <c r="K179" s="265"/>
      <c r="L179" s="265"/>
      <c r="M179" s="265"/>
      <c r="N179" s="279"/>
    </row>
    <row r="180" spans="1:14" x14ac:dyDescent="0.25">
      <c r="A180" s="798"/>
      <c r="B180" s="757"/>
      <c r="C180" s="773"/>
      <c r="D180" s="361"/>
      <c r="E180" s="374"/>
      <c r="F180" s="140"/>
      <c r="G180" s="274">
        <f t="shared" si="4"/>
        <v>0</v>
      </c>
      <c r="H180" s="746"/>
      <c r="K180" s="265"/>
      <c r="L180" s="265"/>
      <c r="M180" s="265"/>
      <c r="N180" s="279"/>
    </row>
    <row r="181" spans="1:14" x14ac:dyDescent="0.25">
      <c r="A181" s="799"/>
      <c r="B181" s="757"/>
      <c r="C181" s="773"/>
      <c r="D181" s="361"/>
      <c r="E181" s="374"/>
      <c r="F181" s="140"/>
      <c r="G181" s="274">
        <f t="shared" si="4"/>
        <v>0</v>
      </c>
      <c r="H181" s="746"/>
      <c r="K181" s="265"/>
      <c r="L181" s="265"/>
      <c r="M181" s="265"/>
      <c r="N181" s="279"/>
    </row>
    <row r="182" spans="1:14" x14ac:dyDescent="0.25">
      <c r="A182" s="799"/>
      <c r="B182" s="757"/>
      <c r="C182" s="773"/>
      <c r="D182" s="361"/>
      <c r="E182" s="374"/>
      <c r="F182" s="140"/>
      <c r="G182" s="274">
        <f t="shared" si="4"/>
        <v>0</v>
      </c>
      <c r="H182" s="746"/>
      <c r="K182" s="265"/>
      <c r="L182" s="265"/>
      <c r="M182" s="265"/>
      <c r="N182" s="279"/>
    </row>
    <row r="183" spans="1:14" x14ac:dyDescent="0.25">
      <c r="A183" s="799"/>
      <c r="B183" s="757"/>
      <c r="C183" s="773"/>
      <c r="D183" s="361"/>
      <c r="E183" s="374"/>
      <c r="F183" s="140"/>
      <c r="G183" s="274">
        <f t="shared" si="4"/>
        <v>0</v>
      </c>
      <c r="H183" s="746"/>
      <c r="K183" s="265"/>
      <c r="L183" s="265"/>
      <c r="M183" s="265"/>
      <c r="N183" s="279"/>
    </row>
    <row r="184" spans="1:14" x14ac:dyDescent="0.25">
      <c r="A184" s="799"/>
      <c r="B184" s="757"/>
      <c r="C184" s="773"/>
      <c r="D184" s="361"/>
      <c r="E184" s="374"/>
      <c r="F184" s="140"/>
      <c r="G184" s="274">
        <f t="shared" si="4"/>
        <v>0</v>
      </c>
      <c r="H184" s="746"/>
      <c r="K184" s="265"/>
      <c r="L184" s="265"/>
      <c r="M184" s="265"/>
      <c r="N184" s="279"/>
    </row>
    <row r="185" spans="1:14" x14ac:dyDescent="0.25">
      <c r="A185" s="799"/>
      <c r="B185" s="757"/>
      <c r="C185" s="773"/>
      <c r="D185" s="361"/>
      <c r="E185" s="374"/>
      <c r="F185" s="140"/>
      <c r="G185" s="274">
        <f t="shared" si="4"/>
        <v>0</v>
      </c>
      <c r="H185" s="746"/>
      <c r="K185" s="265"/>
      <c r="L185" s="265"/>
      <c r="M185" s="265"/>
      <c r="N185" s="279"/>
    </row>
    <row r="186" spans="1:14" x14ac:dyDescent="0.25">
      <c r="A186" s="799"/>
      <c r="B186" s="757"/>
      <c r="C186" s="773"/>
      <c r="D186" s="361"/>
      <c r="E186" s="374"/>
      <c r="F186" s="140"/>
      <c r="G186" s="274">
        <f t="shared" si="4"/>
        <v>0</v>
      </c>
      <c r="H186" s="746"/>
      <c r="K186" s="265"/>
      <c r="L186" s="265"/>
      <c r="M186" s="265"/>
      <c r="N186" s="279"/>
    </row>
    <row r="187" spans="1:14" x14ac:dyDescent="0.25">
      <c r="A187" s="799"/>
      <c r="B187" s="757"/>
      <c r="C187" s="773"/>
      <c r="D187" s="361"/>
      <c r="E187" s="374"/>
      <c r="F187" s="140"/>
      <c r="G187" s="274">
        <f t="shared" si="4"/>
        <v>0</v>
      </c>
      <c r="H187" s="746"/>
      <c r="K187" s="265"/>
      <c r="L187" s="265"/>
      <c r="M187" s="265"/>
      <c r="N187" s="279"/>
    </row>
    <row r="188" spans="1:14" x14ac:dyDescent="0.25">
      <c r="A188" s="799"/>
      <c r="B188" s="757"/>
      <c r="C188" s="773"/>
      <c r="D188" s="361"/>
      <c r="E188" s="374"/>
      <c r="F188" s="140"/>
      <c r="G188" s="274">
        <f t="shared" si="4"/>
        <v>0</v>
      </c>
      <c r="H188" s="746"/>
      <c r="K188" s="265"/>
      <c r="L188" s="265"/>
      <c r="M188" s="265"/>
      <c r="N188" s="279"/>
    </row>
    <row r="189" spans="1:14" x14ac:dyDescent="0.25">
      <c r="A189" s="799"/>
      <c r="B189" s="757"/>
      <c r="C189" s="773"/>
      <c r="D189" s="361"/>
      <c r="E189" s="374"/>
      <c r="F189" s="140"/>
      <c r="G189" s="274">
        <f t="shared" si="4"/>
        <v>0</v>
      </c>
      <c r="H189" s="746"/>
      <c r="K189" s="265"/>
      <c r="L189" s="265"/>
      <c r="M189" s="265"/>
      <c r="N189" s="279"/>
    </row>
    <row r="190" spans="1:14" x14ac:dyDescent="0.25">
      <c r="A190" s="798"/>
      <c r="B190" s="757"/>
      <c r="C190" s="773"/>
      <c r="D190" s="361"/>
      <c r="E190" s="374"/>
      <c r="F190" s="140"/>
      <c r="G190" s="274">
        <f t="shared" si="4"/>
        <v>0</v>
      </c>
      <c r="H190" s="746"/>
      <c r="K190" s="265"/>
      <c r="L190" s="265"/>
      <c r="M190" s="265"/>
      <c r="N190" s="279"/>
    </row>
    <row r="191" spans="1:14" x14ac:dyDescent="0.25">
      <c r="A191" s="799"/>
      <c r="B191" s="757"/>
      <c r="C191" s="773"/>
      <c r="D191" s="361"/>
      <c r="E191" s="374"/>
      <c r="F191" s="140"/>
      <c r="G191" s="274">
        <f t="shared" ref="G191:G219" si="6">F191*E191</f>
        <v>0</v>
      </c>
      <c r="H191" s="746"/>
      <c r="K191" s="265"/>
      <c r="L191" s="265"/>
      <c r="M191" s="265"/>
      <c r="N191" s="279"/>
    </row>
    <row r="192" spans="1:14" x14ac:dyDescent="0.25">
      <c r="A192" s="799"/>
      <c r="B192" s="757"/>
      <c r="C192" s="773"/>
      <c r="D192" s="361"/>
      <c r="E192" s="374"/>
      <c r="F192" s="140"/>
      <c r="G192" s="274">
        <f t="shared" si="6"/>
        <v>0</v>
      </c>
      <c r="H192" s="746"/>
      <c r="K192" s="265"/>
      <c r="L192" s="265"/>
      <c r="M192" s="265"/>
      <c r="N192" s="279"/>
    </row>
    <row r="193" spans="1:14" x14ac:dyDescent="0.25">
      <c r="A193" s="799"/>
      <c r="B193" s="757"/>
      <c r="C193" s="773"/>
      <c r="D193" s="361"/>
      <c r="E193" s="374"/>
      <c r="F193" s="140"/>
      <c r="G193" s="274">
        <f t="shared" si="6"/>
        <v>0</v>
      </c>
      <c r="H193" s="746"/>
      <c r="K193" s="265"/>
      <c r="L193" s="265"/>
      <c r="M193" s="265"/>
      <c r="N193" s="279"/>
    </row>
    <row r="194" spans="1:14" x14ac:dyDescent="0.25">
      <c r="A194" s="799"/>
      <c r="B194" s="757"/>
      <c r="C194" s="773"/>
      <c r="D194" s="361"/>
      <c r="E194" s="374"/>
      <c r="F194" s="140"/>
      <c r="G194" s="274">
        <f t="shared" si="6"/>
        <v>0</v>
      </c>
      <c r="H194" s="746"/>
      <c r="K194" s="265"/>
      <c r="L194" s="265"/>
      <c r="M194" s="265"/>
      <c r="N194" s="279"/>
    </row>
    <row r="195" spans="1:14" x14ac:dyDescent="0.25">
      <c r="A195" s="798"/>
      <c r="B195" s="757"/>
      <c r="C195" s="773"/>
      <c r="D195" s="361"/>
      <c r="E195" s="374"/>
      <c r="F195" s="140"/>
      <c r="G195" s="274">
        <f t="shared" si="6"/>
        <v>0</v>
      </c>
      <c r="H195" s="746"/>
      <c r="K195" s="265"/>
      <c r="L195" s="265"/>
      <c r="M195" s="265"/>
      <c r="N195" s="279"/>
    </row>
    <row r="196" spans="1:14" x14ac:dyDescent="0.25">
      <c r="A196" s="799"/>
      <c r="B196" s="757"/>
      <c r="C196" s="773"/>
      <c r="D196" s="361"/>
      <c r="E196" s="374"/>
      <c r="F196" s="140"/>
      <c r="G196" s="274">
        <f t="shared" si="6"/>
        <v>0</v>
      </c>
      <c r="H196" s="746"/>
      <c r="K196" s="265"/>
      <c r="L196" s="265"/>
      <c r="M196" s="265"/>
      <c r="N196" s="279"/>
    </row>
    <row r="197" spans="1:14" x14ac:dyDescent="0.25">
      <c r="A197" s="799"/>
      <c r="B197" s="757"/>
      <c r="C197" s="773"/>
      <c r="D197" s="361"/>
      <c r="E197" s="374"/>
      <c r="F197" s="140"/>
      <c r="G197" s="274">
        <f t="shared" si="6"/>
        <v>0</v>
      </c>
      <c r="H197" s="746"/>
      <c r="K197" s="265"/>
      <c r="L197" s="265"/>
      <c r="M197" s="265"/>
      <c r="N197" s="279"/>
    </row>
    <row r="198" spans="1:14" x14ac:dyDescent="0.25">
      <c r="A198" s="799"/>
      <c r="B198" s="757"/>
      <c r="C198" s="773"/>
      <c r="D198" s="361"/>
      <c r="E198" s="374"/>
      <c r="F198" s="140"/>
      <c r="G198" s="274">
        <f t="shared" si="6"/>
        <v>0</v>
      </c>
      <c r="H198" s="746"/>
      <c r="K198" s="265"/>
      <c r="L198" s="265"/>
      <c r="M198" s="265"/>
      <c r="N198" s="279"/>
    </row>
    <row r="199" spans="1:14" x14ac:dyDescent="0.25">
      <c r="A199" s="799"/>
      <c r="B199" s="757"/>
      <c r="C199" s="773"/>
      <c r="D199" s="361"/>
      <c r="E199" s="374"/>
      <c r="F199" s="140"/>
      <c r="G199" s="274">
        <f t="shared" si="6"/>
        <v>0</v>
      </c>
      <c r="H199" s="746"/>
      <c r="K199" s="265"/>
      <c r="L199" s="265"/>
      <c r="M199" s="265"/>
      <c r="N199" s="279"/>
    </row>
    <row r="200" spans="1:14" x14ac:dyDescent="0.25">
      <c r="A200" s="799"/>
      <c r="B200" s="757"/>
      <c r="C200" s="773"/>
      <c r="D200" s="361"/>
      <c r="E200" s="374"/>
      <c r="F200" s="140"/>
      <c r="G200" s="274">
        <f t="shared" si="6"/>
        <v>0</v>
      </c>
      <c r="H200" s="746"/>
      <c r="K200" s="265"/>
      <c r="L200" s="265"/>
      <c r="M200" s="265"/>
      <c r="N200" s="279"/>
    </row>
    <row r="201" spans="1:14" x14ac:dyDescent="0.25">
      <c r="A201" s="799"/>
      <c r="B201" s="757"/>
      <c r="C201" s="773"/>
      <c r="D201" s="361"/>
      <c r="E201" s="374"/>
      <c r="F201" s="140"/>
      <c r="G201" s="274">
        <f t="shared" si="6"/>
        <v>0</v>
      </c>
      <c r="H201" s="746"/>
      <c r="K201" s="265"/>
      <c r="L201" s="265"/>
      <c r="M201" s="265"/>
      <c r="N201" s="279"/>
    </row>
    <row r="202" spans="1:14" x14ac:dyDescent="0.25">
      <c r="A202" s="799"/>
      <c r="B202" s="757"/>
      <c r="C202" s="773"/>
      <c r="D202" s="361"/>
      <c r="E202" s="374"/>
      <c r="F202" s="140"/>
      <c r="G202" s="274">
        <f t="shared" si="6"/>
        <v>0</v>
      </c>
      <c r="H202" s="746"/>
      <c r="K202" s="265"/>
      <c r="L202" s="265"/>
      <c r="M202" s="265"/>
      <c r="N202" s="279"/>
    </row>
    <row r="203" spans="1:14" x14ac:dyDescent="0.25">
      <c r="A203" s="799"/>
      <c r="B203" s="757"/>
      <c r="C203" s="773"/>
      <c r="D203" s="361"/>
      <c r="E203" s="374"/>
      <c r="F203" s="140"/>
      <c r="G203" s="274">
        <f t="shared" si="6"/>
        <v>0</v>
      </c>
      <c r="H203" s="746"/>
      <c r="K203" s="265"/>
      <c r="L203" s="265"/>
      <c r="M203" s="265"/>
      <c r="N203" s="279"/>
    </row>
    <row r="204" spans="1:14" x14ac:dyDescent="0.25">
      <c r="A204" s="799"/>
      <c r="B204" s="757"/>
      <c r="C204" s="773"/>
      <c r="D204" s="361"/>
      <c r="E204" s="374"/>
      <c r="F204" s="140"/>
      <c r="G204" s="274">
        <f t="shared" si="6"/>
        <v>0</v>
      </c>
      <c r="H204" s="746"/>
      <c r="K204" s="265"/>
      <c r="L204" s="265"/>
      <c r="M204" s="265"/>
      <c r="N204" s="279"/>
    </row>
    <row r="205" spans="1:14" x14ac:dyDescent="0.25">
      <c r="A205" s="799"/>
      <c r="B205" s="757"/>
      <c r="C205" s="773"/>
      <c r="D205" s="361"/>
      <c r="E205" s="374"/>
      <c r="F205" s="140"/>
      <c r="G205" s="274">
        <f t="shared" si="6"/>
        <v>0</v>
      </c>
      <c r="H205" s="746"/>
      <c r="K205" s="265"/>
      <c r="L205" s="265"/>
      <c r="M205" s="265"/>
      <c r="N205" s="279"/>
    </row>
    <row r="206" spans="1:14" x14ac:dyDescent="0.25">
      <c r="A206" s="799"/>
      <c r="B206" s="757"/>
      <c r="C206" s="773"/>
      <c r="D206" s="361"/>
      <c r="E206" s="374"/>
      <c r="F206" s="140"/>
      <c r="G206" s="274">
        <f t="shared" si="6"/>
        <v>0</v>
      </c>
      <c r="H206" s="746"/>
      <c r="K206" s="265"/>
      <c r="L206" s="265"/>
      <c r="M206" s="265"/>
      <c r="N206" s="279"/>
    </row>
    <row r="207" spans="1:14" x14ac:dyDescent="0.25">
      <c r="A207" s="799"/>
      <c r="B207" s="757"/>
      <c r="C207" s="773"/>
      <c r="D207" s="361"/>
      <c r="E207" s="374"/>
      <c r="F207" s="140"/>
      <c r="G207" s="274">
        <f t="shared" si="6"/>
        <v>0</v>
      </c>
      <c r="H207" s="746"/>
      <c r="K207" s="265"/>
      <c r="L207" s="265"/>
      <c r="M207" s="265"/>
      <c r="N207" s="279"/>
    </row>
    <row r="208" spans="1:14" x14ac:dyDescent="0.25">
      <c r="A208" s="799"/>
      <c r="B208" s="757"/>
      <c r="C208" s="773"/>
      <c r="D208" s="361"/>
      <c r="E208" s="374"/>
      <c r="F208" s="140"/>
      <c r="G208" s="274">
        <f t="shared" si="6"/>
        <v>0</v>
      </c>
      <c r="H208" s="746"/>
      <c r="K208" s="265"/>
      <c r="L208" s="265"/>
      <c r="M208" s="265"/>
      <c r="N208" s="279"/>
    </row>
    <row r="209" spans="1:14" x14ac:dyDescent="0.25">
      <c r="A209" s="799"/>
      <c r="B209" s="757"/>
      <c r="C209" s="773"/>
      <c r="D209" s="361"/>
      <c r="E209" s="374"/>
      <c r="F209" s="140"/>
      <c r="G209" s="274">
        <f t="shared" si="6"/>
        <v>0</v>
      </c>
      <c r="H209" s="746"/>
      <c r="K209" s="265"/>
      <c r="L209" s="265"/>
      <c r="M209" s="265"/>
      <c r="N209" s="279"/>
    </row>
    <row r="210" spans="1:14" x14ac:dyDescent="0.25">
      <c r="A210" s="799"/>
      <c r="B210" s="757"/>
      <c r="C210" s="773"/>
      <c r="D210" s="361"/>
      <c r="E210" s="374"/>
      <c r="F210" s="140"/>
      <c r="G210" s="274">
        <f t="shared" si="6"/>
        <v>0</v>
      </c>
      <c r="H210" s="746"/>
      <c r="K210" s="265"/>
      <c r="L210" s="265"/>
      <c r="M210" s="265"/>
      <c r="N210" s="279"/>
    </row>
    <row r="211" spans="1:14" x14ac:dyDescent="0.25">
      <c r="A211" s="799"/>
      <c r="B211" s="757"/>
      <c r="C211" s="773"/>
      <c r="D211" s="361"/>
      <c r="E211" s="374"/>
      <c r="F211" s="140"/>
      <c r="G211" s="274">
        <f t="shared" si="6"/>
        <v>0</v>
      </c>
      <c r="H211" s="746"/>
      <c r="K211" s="265"/>
      <c r="L211" s="265"/>
      <c r="M211" s="265"/>
      <c r="N211" s="279"/>
    </row>
    <row r="212" spans="1:14" x14ac:dyDescent="0.25">
      <c r="A212" s="799"/>
      <c r="B212" s="757"/>
      <c r="C212" s="773"/>
      <c r="D212" s="361"/>
      <c r="E212" s="374"/>
      <c r="F212" s="140"/>
      <c r="G212" s="274">
        <f t="shared" si="6"/>
        <v>0</v>
      </c>
      <c r="H212" s="746"/>
      <c r="K212" s="265"/>
      <c r="L212" s="265"/>
      <c r="M212" s="265"/>
      <c r="N212" s="279"/>
    </row>
    <row r="213" spans="1:14" x14ac:dyDescent="0.25">
      <c r="A213" s="799"/>
      <c r="B213" s="757"/>
      <c r="C213" s="773"/>
      <c r="D213" s="361"/>
      <c r="E213" s="374"/>
      <c r="F213" s="140"/>
      <c r="G213" s="274">
        <f t="shared" si="6"/>
        <v>0</v>
      </c>
      <c r="H213" s="746"/>
      <c r="K213" s="265"/>
      <c r="L213" s="265"/>
      <c r="M213" s="265"/>
      <c r="N213" s="279"/>
    </row>
    <row r="214" spans="1:14" x14ac:dyDescent="0.25">
      <c r="A214" s="799"/>
      <c r="B214" s="757"/>
      <c r="C214" s="773"/>
      <c r="D214" s="361"/>
      <c r="E214" s="374"/>
      <c r="F214" s="140"/>
      <c r="G214" s="274">
        <f t="shared" si="6"/>
        <v>0</v>
      </c>
      <c r="H214" s="746"/>
      <c r="K214" s="265"/>
      <c r="L214" s="265"/>
      <c r="M214" s="265"/>
      <c r="N214" s="279"/>
    </row>
    <row r="215" spans="1:14" x14ac:dyDescent="0.25">
      <c r="A215" s="799"/>
      <c r="B215" s="757"/>
      <c r="C215" s="773"/>
      <c r="D215" s="361"/>
      <c r="E215" s="374"/>
      <c r="F215" s="140"/>
      <c r="G215" s="274">
        <f t="shared" si="6"/>
        <v>0</v>
      </c>
      <c r="H215" s="746"/>
      <c r="K215" s="265"/>
      <c r="L215" s="265"/>
      <c r="M215" s="265"/>
      <c r="N215" s="279"/>
    </row>
    <row r="216" spans="1:14" x14ac:dyDescent="0.25">
      <c r="A216" s="799"/>
      <c r="B216" s="757"/>
      <c r="C216" s="773"/>
      <c r="D216" s="361"/>
      <c r="E216" s="374"/>
      <c r="F216" s="140"/>
      <c r="G216" s="274">
        <f t="shared" si="6"/>
        <v>0</v>
      </c>
      <c r="H216" s="746"/>
      <c r="K216" s="265"/>
      <c r="L216" s="265"/>
      <c r="M216" s="265"/>
      <c r="N216" s="279"/>
    </row>
    <row r="217" spans="1:14" x14ac:dyDescent="0.25">
      <c r="A217" s="798"/>
      <c r="B217" s="761"/>
      <c r="C217" s="774"/>
      <c r="D217" s="361"/>
      <c r="E217" s="374"/>
      <c r="F217" s="140"/>
      <c r="G217" s="274">
        <f t="shared" si="6"/>
        <v>0</v>
      </c>
      <c r="H217" s="746"/>
      <c r="L217" s="279"/>
      <c r="M217" s="279"/>
      <c r="N217" s="279"/>
    </row>
    <row r="218" spans="1:14" x14ac:dyDescent="0.25">
      <c r="A218" s="798"/>
      <c r="B218" s="761"/>
      <c r="C218" s="774"/>
      <c r="D218" s="361"/>
      <c r="E218" s="374"/>
      <c r="F218" s="140"/>
      <c r="G218" s="274">
        <f t="shared" si="6"/>
        <v>0</v>
      </c>
      <c r="H218" s="746"/>
      <c r="L218" s="279"/>
      <c r="M218" s="279"/>
      <c r="N218" s="279"/>
    </row>
    <row r="219" spans="1:14" ht="16.5" thickBot="1" x14ac:dyDescent="0.3">
      <c r="A219" s="798"/>
      <c r="B219" s="761"/>
      <c r="C219" s="774"/>
      <c r="D219" s="411"/>
      <c r="E219" s="412"/>
      <c r="F219" s="140"/>
      <c r="G219" s="274">
        <f t="shared" si="6"/>
        <v>0</v>
      </c>
      <c r="H219" s="747"/>
      <c r="L219" s="279"/>
      <c r="M219" s="279"/>
      <c r="N219" s="279"/>
    </row>
    <row r="220" spans="1:14" ht="19.5" thickBot="1" x14ac:dyDescent="0.35">
      <c r="A220" s="802"/>
      <c r="B220" s="757"/>
      <c r="C220" s="773"/>
      <c r="D220" s="415"/>
      <c r="E220" s="845" t="s">
        <v>36</v>
      </c>
      <c r="F220" s="846"/>
      <c r="G220" s="285">
        <f>SUM(G25:G219)</f>
        <v>2706056.34</v>
      </c>
      <c r="H220" s="748"/>
      <c r="J220" s="279"/>
    </row>
    <row r="221" spans="1:14" x14ac:dyDescent="0.25">
      <c r="A221" s="802"/>
      <c r="B221" s="757"/>
      <c r="C221" s="773"/>
      <c r="D221" s="415"/>
      <c r="E221" s="412"/>
      <c r="F221" s="416"/>
      <c r="G221" s="45"/>
      <c r="H221" s="748"/>
      <c r="J221" s="279"/>
    </row>
    <row r="222" spans="1:14" x14ac:dyDescent="0.25">
      <c r="A222" s="802"/>
      <c r="B222" s="757"/>
      <c r="C222" s="773"/>
      <c r="D222" s="415"/>
      <c r="E222" s="412"/>
      <c r="F222" s="416"/>
      <c r="G222" s="45"/>
      <c r="H222" s="748"/>
      <c r="J222" s="279"/>
    </row>
    <row r="223" spans="1:14" x14ac:dyDescent="0.25">
      <c r="A223" s="802"/>
      <c r="B223" s="757"/>
      <c r="C223" s="773"/>
      <c r="D223" s="415"/>
      <c r="E223" s="412"/>
      <c r="F223" s="416"/>
      <c r="G223" s="45"/>
      <c r="H223" s="748"/>
      <c r="J223" s="279"/>
    </row>
    <row r="224" spans="1:14" ht="18.75" x14ac:dyDescent="0.25">
      <c r="A224" s="802"/>
      <c r="B224" s="757"/>
      <c r="C224" s="773"/>
      <c r="D224" s="417"/>
      <c r="E224" s="418"/>
      <c r="F224" s="419"/>
      <c r="G224" s="420"/>
      <c r="H224" s="748"/>
      <c r="J224" s="279"/>
    </row>
    <row r="225" spans="1:11" ht="18.75" x14ac:dyDescent="0.25">
      <c r="A225" s="802"/>
      <c r="B225" s="757"/>
      <c r="C225" s="773"/>
      <c r="D225" s="417"/>
      <c r="E225" s="418"/>
      <c r="F225" s="419"/>
      <c r="G225" s="420"/>
      <c r="H225" s="748"/>
      <c r="J225" s="279"/>
    </row>
    <row r="226" spans="1:11" x14ac:dyDescent="0.25">
      <c r="A226" s="802"/>
      <c r="B226" s="757"/>
      <c r="C226" s="773"/>
      <c r="D226" s="417"/>
      <c r="E226" s="421"/>
      <c r="F226" s="422"/>
      <c r="G226" s="423"/>
      <c r="H226" s="748"/>
      <c r="J226" s="279"/>
      <c r="K226"/>
    </row>
    <row r="227" spans="1:11" x14ac:dyDescent="0.25">
      <c r="A227" s="802"/>
      <c r="B227" s="757"/>
      <c r="C227" s="773"/>
      <c r="D227" s="417"/>
      <c r="E227" s="421"/>
      <c r="F227" s="422"/>
      <c r="G227" s="423"/>
      <c r="H227" s="748"/>
      <c r="J227" s="279"/>
      <c r="K227"/>
    </row>
    <row r="228" spans="1:11" x14ac:dyDescent="0.25">
      <c r="A228" s="802"/>
      <c r="B228" s="757"/>
      <c r="C228" s="773"/>
      <c r="D228" s="417"/>
      <c r="E228" s="421"/>
      <c r="F228" s="422"/>
      <c r="G228" s="423"/>
      <c r="H228" s="748"/>
      <c r="J228" s="279"/>
      <c r="K228"/>
    </row>
    <row r="229" spans="1:11" x14ac:dyDescent="0.25">
      <c r="A229" s="802"/>
      <c r="B229" s="757"/>
      <c r="C229" s="773"/>
      <c r="D229" s="417"/>
      <c r="E229" s="421"/>
      <c r="F229" s="422"/>
      <c r="G229" s="423"/>
      <c r="H229" s="748"/>
      <c r="J229" s="279"/>
      <c r="K229"/>
    </row>
    <row r="230" spans="1:11" x14ac:dyDescent="0.25">
      <c r="A230" s="802"/>
      <c r="B230" s="757"/>
      <c r="C230" s="773"/>
      <c r="D230" s="417"/>
      <c r="E230" s="421"/>
      <c r="F230" s="422"/>
      <c r="G230" s="423"/>
      <c r="H230" s="748"/>
      <c r="J230" s="279"/>
      <c r="K230"/>
    </row>
    <row r="231" spans="1:11" x14ac:dyDescent="0.25">
      <c r="A231" s="802"/>
      <c r="B231" s="757"/>
      <c r="C231" s="773"/>
      <c r="D231" s="417"/>
      <c r="E231" s="421"/>
      <c r="F231" s="422"/>
      <c r="G231" s="423"/>
      <c r="H231" s="748"/>
      <c r="J231" s="279"/>
      <c r="K231"/>
    </row>
    <row r="232" spans="1:11" x14ac:dyDescent="0.25">
      <c r="A232" s="802"/>
      <c r="B232" s="757"/>
      <c r="C232" s="773"/>
      <c r="D232" s="417"/>
      <c r="E232" s="421"/>
      <c r="F232" s="422"/>
      <c r="G232" s="423"/>
      <c r="H232" s="748"/>
      <c r="J232" s="279"/>
      <c r="K232"/>
    </row>
    <row r="233" spans="1:11" x14ac:dyDescent="0.25">
      <c r="A233" s="802"/>
      <c r="B233" s="762"/>
      <c r="C233" s="773"/>
      <c r="D233" s="425"/>
      <c r="E233" s="426"/>
      <c r="F233" s="427"/>
      <c r="G233" s="45"/>
      <c r="H233" s="748"/>
      <c r="J233" s="279"/>
      <c r="K233"/>
    </row>
    <row r="234" spans="1:11" x14ac:dyDescent="0.25">
      <c r="A234" s="802"/>
      <c r="B234" s="762"/>
      <c r="C234" s="773"/>
      <c r="D234" s="425"/>
      <c r="E234" s="426"/>
      <c r="F234" s="427"/>
      <c r="G234" s="45"/>
      <c r="H234" s="748"/>
      <c r="J234" s="279"/>
      <c r="K234"/>
    </row>
    <row r="235" spans="1:11" x14ac:dyDescent="0.25">
      <c r="A235" s="802"/>
      <c r="B235" s="762"/>
      <c r="C235" s="773"/>
      <c r="D235" s="425"/>
      <c r="E235" s="426"/>
      <c r="F235" s="427"/>
      <c r="G235" s="45"/>
      <c r="H235" s="748"/>
      <c r="J235" s="279"/>
      <c r="K235"/>
    </row>
    <row r="236" spans="1:11" x14ac:dyDescent="0.25">
      <c r="A236" s="802"/>
      <c r="B236" s="762"/>
      <c r="C236" s="773"/>
      <c r="D236" s="425"/>
      <c r="E236" s="426"/>
      <c r="F236" s="427"/>
      <c r="G236" s="45"/>
      <c r="H236" s="748"/>
      <c r="J236" s="279"/>
      <c r="K236"/>
    </row>
    <row r="237" spans="1:11" x14ac:dyDescent="0.25">
      <c r="A237" s="802"/>
      <c r="B237" s="762"/>
      <c r="C237" s="773"/>
      <c r="D237" s="425"/>
      <c r="E237" s="426"/>
      <c r="F237" s="427"/>
      <c r="G237" s="45"/>
      <c r="H237" s="748"/>
      <c r="J237" s="279"/>
      <c r="K237"/>
    </row>
    <row r="238" spans="1:11" x14ac:dyDescent="0.25">
      <c r="A238" s="802"/>
      <c r="B238" s="762"/>
      <c r="C238" s="773"/>
      <c r="D238" s="425"/>
      <c r="E238" s="426"/>
      <c r="F238" s="427"/>
      <c r="G238" s="45"/>
      <c r="H238" s="748"/>
      <c r="J238" s="279"/>
      <c r="K238"/>
    </row>
    <row r="239" spans="1:11" x14ac:dyDescent="0.25">
      <c r="A239" s="802"/>
      <c r="B239" s="762"/>
      <c r="C239" s="773"/>
      <c r="D239" s="425"/>
      <c r="E239" s="426"/>
      <c r="F239" s="427"/>
      <c r="G239" s="45"/>
      <c r="H239" s="748"/>
      <c r="J239" s="279"/>
      <c r="K239"/>
    </row>
    <row r="240" spans="1:11" x14ac:dyDescent="0.25">
      <c r="A240" s="802"/>
      <c r="B240" s="762"/>
      <c r="C240" s="773"/>
      <c r="D240" s="425"/>
      <c r="E240" s="426"/>
      <c r="F240" s="427"/>
      <c r="G240" s="45"/>
      <c r="H240" s="748"/>
      <c r="J240" s="279"/>
      <c r="K240"/>
    </row>
    <row r="241" spans="1:11" x14ac:dyDescent="0.25">
      <c r="A241" s="802"/>
      <c r="B241" s="762"/>
      <c r="C241" s="773"/>
      <c r="D241" s="425"/>
      <c r="E241" s="426"/>
      <c r="F241" s="427"/>
      <c r="G241" s="45"/>
      <c r="H241" s="748"/>
      <c r="J241" s="279"/>
      <c r="K241"/>
    </row>
    <row r="242" spans="1:11" x14ac:dyDescent="0.25">
      <c r="A242" s="802"/>
      <c r="B242" s="762"/>
      <c r="C242" s="773"/>
      <c r="D242" s="425"/>
      <c r="E242" s="426"/>
      <c r="F242" s="427"/>
      <c r="G242" s="45"/>
      <c r="H242" s="748"/>
      <c r="J242" s="279"/>
      <c r="K242"/>
    </row>
    <row r="243" spans="1:11" x14ac:dyDescent="0.25">
      <c r="A243" s="802"/>
      <c r="B243" s="762"/>
      <c r="C243" s="773"/>
      <c r="D243" s="425"/>
      <c r="E243" s="428"/>
      <c r="F243" s="429"/>
      <c r="G243" s="45"/>
      <c r="H243" s="748"/>
      <c r="J243" s="279"/>
      <c r="K243"/>
    </row>
    <row r="244" spans="1:11" x14ac:dyDescent="0.25">
      <c r="A244" s="754"/>
      <c r="B244" s="762"/>
      <c r="C244" s="775"/>
      <c r="D244" s="425"/>
      <c r="E244" s="428"/>
      <c r="F244" s="429"/>
      <c r="G244" s="45"/>
      <c r="H244" s="748"/>
      <c r="J244" s="279"/>
      <c r="K244"/>
    </row>
    <row r="245" spans="1:11" x14ac:dyDescent="0.25">
      <c r="B245" s="762"/>
      <c r="C245" s="775"/>
      <c r="D245" s="425"/>
      <c r="E245" s="428"/>
      <c r="F245" s="429"/>
      <c r="G245" s="45"/>
      <c r="H245" s="748"/>
      <c r="J245" s="279"/>
      <c r="K245"/>
    </row>
    <row r="246" spans="1:11" x14ac:dyDescent="0.25">
      <c r="B246" s="762"/>
      <c r="C246" s="775"/>
      <c r="D246" s="425"/>
      <c r="E246" s="428"/>
      <c r="F246" s="429"/>
      <c r="G246" s="45"/>
      <c r="H246" s="748"/>
      <c r="J246" s="279"/>
      <c r="K246"/>
    </row>
    <row r="247" spans="1:11" x14ac:dyDescent="0.25">
      <c r="B247" s="762"/>
      <c r="C247" s="775"/>
      <c r="D247" s="425"/>
      <c r="E247" s="428"/>
      <c r="F247" s="429"/>
      <c r="G247" s="45"/>
      <c r="H247" s="748"/>
      <c r="J247" s="279"/>
      <c r="K247"/>
    </row>
    <row r="248" spans="1:11" x14ac:dyDescent="0.25">
      <c r="B248" s="762"/>
      <c r="C248" s="775"/>
      <c r="D248" s="425"/>
      <c r="E248" s="428"/>
      <c r="F248" s="429"/>
      <c r="G248" s="45"/>
      <c r="H248" s="748"/>
      <c r="J248" s="279"/>
      <c r="K248"/>
    </row>
    <row r="249" spans="1:11" x14ac:dyDescent="0.25">
      <c r="A249" s="803"/>
      <c r="B249" s="762"/>
      <c r="C249" s="775"/>
      <c r="D249" s="425"/>
      <c r="E249" s="428"/>
      <c r="F249" s="429"/>
      <c r="G249" s="275"/>
      <c r="H249" s="748"/>
      <c r="J249" s="279"/>
      <c r="K249"/>
    </row>
    <row r="250" spans="1:11" x14ac:dyDescent="0.25">
      <c r="A250" s="755"/>
      <c r="B250" s="762"/>
      <c r="C250" s="775"/>
      <c r="D250" s="425"/>
      <c r="E250" s="428"/>
      <c r="F250" s="429"/>
      <c r="G250" s="432"/>
      <c r="H250" s="748"/>
      <c r="J250" s="279"/>
      <c r="K250"/>
    </row>
    <row r="251" spans="1:11" x14ac:dyDescent="0.25">
      <c r="A251" s="755"/>
      <c r="B251" s="757"/>
      <c r="C251" s="775"/>
      <c r="D251" s="433"/>
      <c r="E251" s="412"/>
      <c r="F251" s="416"/>
      <c r="G251" s="432"/>
      <c r="H251" s="748"/>
      <c r="J251" s="279"/>
      <c r="K251"/>
    </row>
    <row r="252" spans="1:11" x14ac:dyDescent="0.25">
      <c r="A252" s="755"/>
      <c r="B252" s="757"/>
      <c r="C252" s="775"/>
      <c r="D252" s="433"/>
      <c r="E252" s="412"/>
      <c r="F252" s="416"/>
      <c r="G252" s="432"/>
      <c r="H252" s="748"/>
      <c r="J252" s="279"/>
      <c r="K252"/>
    </row>
    <row r="253" spans="1:11" x14ac:dyDescent="0.25">
      <c r="A253" s="755"/>
      <c r="B253" s="757"/>
      <c r="C253" s="775"/>
      <c r="D253" s="433"/>
      <c r="E253" s="412"/>
      <c r="F253" s="416"/>
      <c r="G253" s="432"/>
      <c r="H253" s="748"/>
      <c r="J253" s="279"/>
      <c r="K253"/>
    </row>
    <row r="254" spans="1:11" x14ac:dyDescent="0.25">
      <c r="A254" s="755"/>
      <c r="B254" s="757"/>
      <c r="C254" s="775"/>
      <c r="D254" s="433"/>
      <c r="E254" s="412"/>
      <c r="F254" s="416"/>
      <c r="G254" s="432"/>
      <c r="H254" s="748"/>
      <c r="J254" s="279"/>
      <c r="K254"/>
    </row>
    <row r="255" spans="1:11" x14ac:dyDescent="0.25">
      <c r="A255" s="755"/>
      <c r="B255" s="757"/>
      <c r="C255" s="775"/>
      <c r="D255" s="433"/>
      <c r="E255" s="412"/>
      <c r="F255" s="416"/>
      <c r="G255" s="432"/>
      <c r="H255" s="748"/>
      <c r="J255" s="279"/>
      <c r="K255"/>
    </row>
    <row r="256" spans="1:11" x14ac:dyDescent="0.25">
      <c r="A256" s="755"/>
      <c r="B256" s="757"/>
      <c r="C256" s="775"/>
      <c r="D256" s="433"/>
      <c r="E256" s="412"/>
      <c r="F256" s="416"/>
      <c r="G256" s="432"/>
      <c r="H256" s="748"/>
      <c r="J256" s="279"/>
      <c r="K256"/>
    </row>
    <row r="257" spans="1:11" x14ac:dyDescent="0.25">
      <c r="A257" s="755"/>
      <c r="B257" s="757"/>
      <c r="C257" s="775"/>
      <c r="D257" s="433"/>
      <c r="E257" s="412"/>
      <c r="F257" s="416"/>
      <c r="G257" s="432"/>
      <c r="H257" s="748"/>
      <c r="J257" s="279"/>
      <c r="K257"/>
    </row>
  </sheetData>
  <mergeCells count="2">
    <mergeCell ref="A1:G1"/>
    <mergeCell ref="E220:F220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N260"/>
  <sheetViews>
    <sheetView workbookViewId="0">
      <selection activeCell="A2" sqref="A2"/>
    </sheetView>
  </sheetViews>
  <sheetFormatPr baseColWidth="10" defaultRowHeight="15" x14ac:dyDescent="0.25"/>
  <cols>
    <col min="1" max="1" width="26.7109375" style="245" bestFit="1" customWidth="1"/>
    <col min="2" max="2" width="16.7109375" style="245" bestFit="1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824" t="s">
        <v>991</v>
      </c>
      <c r="B1" s="824"/>
      <c r="C1" s="824"/>
      <c r="D1" s="824"/>
      <c r="E1" s="824"/>
      <c r="F1" s="824"/>
      <c r="G1" s="824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737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737"/>
      <c r="G5" s="274">
        <f t="shared" si="0"/>
        <v>0</v>
      </c>
      <c r="H5" s="653"/>
      <c r="I5" s="654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737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737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3"/>
      <c r="B8" s="381"/>
      <c r="C8" s="514"/>
      <c r="D8" s="515"/>
      <c r="E8" s="516"/>
      <c r="F8" s="235"/>
      <c r="G8" s="517">
        <f t="shared" si="0"/>
        <v>0</v>
      </c>
      <c r="H8" s="652"/>
      <c r="I8" s="654"/>
      <c r="J8" s="463"/>
      <c r="K8" s="265"/>
      <c r="L8" s="279"/>
      <c r="M8" s="279"/>
      <c r="N8" s="279"/>
    </row>
    <row r="9" spans="1:14" ht="15.75" x14ac:dyDescent="0.25">
      <c r="A9" s="365"/>
      <c r="B9" s="359"/>
      <c r="C9" s="371"/>
      <c r="D9" s="515"/>
      <c r="E9" s="362"/>
      <c r="F9" s="737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ht="15.75" x14ac:dyDescent="0.25">
      <c r="A10" s="365"/>
      <c r="B10" s="359"/>
      <c r="C10" s="371"/>
      <c r="D10" s="515"/>
      <c r="E10" s="362"/>
      <c r="F10" s="737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ht="15.75" x14ac:dyDescent="0.25">
      <c r="A11" s="373"/>
      <c r="B11" s="239"/>
      <c r="C11" s="371"/>
      <c r="D11" s="515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ht="15.75" x14ac:dyDescent="0.25">
      <c r="A12" s="373"/>
      <c r="B12" s="239"/>
      <c r="C12" s="371"/>
      <c r="D12" s="515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ht="15.75" x14ac:dyDescent="0.25">
      <c r="A13" s="373"/>
      <c r="B13" s="239"/>
      <c r="C13" s="371"/>
      <c r="D13" s="515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ht="15.75" x14ac:dyDescent="0.25">
      <c r="A14" s="373"/>
      <c r="B14" s="239"/>
      <c r="C14" s="371"/>
      <c r="D14" s="515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ht="15.75" x14ac:dyDescent="0.25">
      <c r="A15" s="373"/>
      <c r="B15" s="239"/>
      <c r="C15" s="371"/>
      <c r="D15" s="515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ht="15.75" x14ac:dyDescent="0.25">
      <c r="A16" s="373"/>
      <c r="B16" s="239"/>
      <c r="C16" s="371"/>
      <c r="D16" s="515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ht="15.75" x14ac:dyDescent="0.25">
      <c r="A17" s="373"/>
      <c r="B17" s="239"/>
      <c r="C17" s="371"/>
      <c r="D17" s="515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ht="15.75" x14ac:dyDescent="0.25">
      <c r="A18" s="375"/>
      <c r="B18" s="376"/>
      <c r="C18" s="377"/>
      <c r="D18" s="515"/>
      <c r="E18" s="362"/>
      <c r="F18" s="737"/>
      <c r="G18" s="45">
        <f t="shared" si="0"/>
        <v>0</v>
      </c>
      <c r="H18" s="82"/>
      <c r="K18" s="265"/>
      <c r="L18" s="279"/>
      <c r="M18" s="279"/>
      <c r="N18" s="279"/>
    </row>
    <row r="19" spans="1:14" ht="15.75" x14ac:dyDescent="0.25">
      <c r="A19" s="378"/>
      <c r="B19" s="359"/>
      <c r="C19" s="379"/>
      <c r="D19" s="515"/>
      <c r="E19" s="362"/>
      <c r="F19" s="737"/>
      <c r="G19" s="45">
        <f t="shared" si="0"/>
        <v>0</v>
      </c>
      <c r="H19" s="82"/>
      <c r="K19" s="265"/>
      <c r="L19" s="279"/>
      <c r="M19" s="279"/>
      <c r="N19" s="279"/>
    </row>
    <row r="20" spans="1:14" ht="15.75" x14ac:dyDescent="0.25">
      <c r="A20" s="365"/>
      <c r="B20" s="359"/>
      <c r="C20" s="371"/>
      <c r="D20" s="515"/>
      <c r="E20" s="362"/>
      <c r="F20" s="737"/>
      <c r="G20" s="45">
        <f t="shared" si="0"/>
        <v>0</v>
      </c>
      <c r="H20" s="82"/>
      <c r="K20" s="265"/>
      <c r="L20" s="279"/>
      <c r="M20" s="279"/>
      <c r="N20" s="279"/>
    </row>
    <row r="21" spans="1:14" ht="15.75" x14ac:dyDescent="0.25">
      <c r="A21" s="365"/>
      <c r="B21" s="380"/>
      <c r="C21" s="371"/>
      <c r="D21" s="515"/>
      <c r="E21" s="362"/>
      <c r="F21" s="737"/>
      <c r="G21" s="45">
        <f t="shared" si="0"/>
        <v>0</v>
      </c>
      <c r="H21" s="82"/>
      <c r="K21" s="265"/>
      <c r="L21" s="279"/>
      <c r="M21" s="279"/>
      <c r="N21" s="279"/>
    </row>
    <row r="22" spans="1:14" ht="15.75" x14ac:dyDescent="0.25">
      <c r="A22" s="513"/>
      <c r="B22" s="381"/>
      <c r="C22" s="371"/>
      <c r="D22" s="515"/>
      <c r="E22" s="362"/>
      <c r="F22" s="737"/>
      <c r="G22" s="45">
        <f t="shared" si="0"/>
        <v>0</v>
      </c>
      <c r="H22" s="653"/>
      <c r="I22" s="654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515"/>
      <c r="E23" s="362"/>
      <c r="F23" s="737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515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ht="15.75" x14ac:dyDescent="0.25">
      <c r="A25" s="383"/>
      <c r="B25" s="384"/>
      <c r="C25" s="385"/>
      <c r="D25" s="515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ht="15.75" x14ac:dyDescent="0.25">
      <c r="A26" s="383"/>
      <c r="B26" s="384"/>
      <c r="C26" s="385"/>
      <c r="D26" s="515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ht="15.75" x14ac:dyDescent="0.25">
      <c r="A27" s="383"/>
      <c r="B27" s="384"/>
      <c r="C27" s="385"/>
      <c r="D27" s="515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ht="15.75" x14ac:dyDescent="0.25">
      <c r="A28" s="383"/>
      <c r="B28" s="380"/>
      <c r="C28" s="385"/>
      <c r="D28" s="515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ht="15.75" x14ac:dyDescent="0.25">
      <c r="A29" s="383"/>
      <c r="B29" s="380"/>
      <c r="C29" s="385"/>
      <c r="D29" s="515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ht="15.75" x14ac:dyDescent="0.25">
      <c r="A30" s="383"/>
      <c r="B30" s="380"/>
      <c r="C30" s="385"/>
      <c r="D30" s="515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ht="15.75" x14ac:dyDescent="0.25">
      <c r="A31" s="383"/>
      <c r="B31" s="380"/>
      <c r="C31" s="385"/>
      <c r="D31" s="515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ht="15.75" x14ac:dyDescent="0.25">
      <c r="A32" s="386"/>
      <c r="B32" s="380"/>
      <c r="C32" s="377"/>
      <c r="D32" s="515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ht="15.75" x14ac:dyDescent="0.25">
      <c r="A33" s="373"/>
      <c r="B33" s="380"/>
      <c r="C33" s="371"/>
      <c r="D33" s="515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ht="15.75" x14ac:dyDescent="0.25">
      <c r="A34" s="373"/>
      <c r="B34" s="380"/>
      <c r="C34" s="371"/>
      <c r="D34" s="515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ht="15.75" x14ac:dyDescent="0.25">
      <c r="A35" s="373"/>
      <c r="B35" s="380"/>
      <c r="C35" s="371"/>
      <c r="D35" s="515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ht="15.75" x14ac:dyDescent="0.25">
      <c r="A36" s="373"/>
      <c r="B36" s="380"/>
      <c r="C36" s="371"/>
      <c r="D36" s="515"/>
      <c r="E36" s="374"/>
      <c r="F36" s="737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ht="15.75" x14ac:dyDescent="0.25">
      <c r="A37" s="373"/>
      <c r="B37" s="380"/>
      <c r="C37" s="371"/>
      <c r="D37" s="515"/>
      <c r="E37" s="374"/>
      <c r="F37" s="737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ht="15.75" x14ac:dyDescent="0.25">
      <c r="A38" s="373"/>
      <c r="B38" s="380"/>
      <c r="C38" s="371"/>
      <c r="D38" s="515"/>
      <c r="E38" s="374"/>
      <c r="F38" s="737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ht="15.75" x14ac:dyDescent="0.25">
      <c r="A39" s="373"/>
      <c r="B39" s="230"/>
      <c r="C39" s="371"/>
      <c r="D39" s="515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ht="15.75" x14ac:dyDescent="0.25">
      <c r="A40" s="373"/>
      <c r="B40" s="230"/>
      <c r="C40" s="371"/>
      <c r="D40" s="515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ht="15.75" x14ac:dyDescent="0.25">
      <c r="A41" s="373"/>
      <c r="B41" s="230"/>
      <c r="C41" s="371"/>
      <c r="D41" s="515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ht="15.75" x14ac:dyDescent="0.25">
      <c r="A42" s="389"/>
      <c r="B42" s="246"/>
      <c r="C42" s="390"/>
      <c r="D42" s="515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ht="15.75" x14ac:dyDescent="0.25">
      <c r="A43" s="391"/>
      <c r="B43" s="246"/>
      <c r="C43" s="360"/>
      <c r="D43" s="515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ht="15.75" x14ac:dyDescent="0.25">
      <c r="A44" s="392"/>
      <c r="B44" s="246"/>
      <c r="C44" s="393"/>
      <c r="D44" s="515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ht="15.75" x14ac:dyDescent="0.25">
      <c r="A45" s="391"/>
      <c r="B45" s="246"/>
      <c r="C45" s="360"/>
      <c r="D45" s="515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ht="15.75" x14ac:dyDescent="0.25">
      <c r="A46" s="391"/>
      <c r="B46" s="246"/>
      <c r="C46" s="360"/>
      <c r="D46" s="515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ht="15.75" x14ac:dyDescent="0.25">
      <c r="A47" s="391"/>
      <c r="B47" s="246"/>
      <c r="C47" s="360"/>
      <c r="D47" s="515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ht="15.75" x14ac:dyDescent="0.25">
      <c r="A48" s="391"/>
      <c r="B48" s="246"/>
      <c r="C48" s="360"/>
      <c r="D48" s="515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ht="15.75" x14ac:dyDescent="0.25">
      <c r="A49" s="389"/>
      <c r="B49" s="246"/>
      <c r="C49" s="390"/>
      <c r="D49" s="515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ht="15.75" x14ac:dyDescent="0.25">
      <c r="A50" s="391"/>
      <c r="B50" s="246"/>
      <c r="C50" s="360"/>
      <c r="D50" s="515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ht="15.75" x14ac:dyDescent="0.25">
      <c r="A51" s="391"/>
      <c r="B51" s="246"/>
      <c r="C51" s="360"/>
      <c r="D51" s="515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ht="15.75" x14ac:dyDescent="0.25">
      <c r="A52" s="391"/>
      <c r="B52" s="246"/>
      <c r="C52" s="360"/>
      <c r="D52" s="515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ht="15.75" x14ac:dyDescent="0.25">
      <c r="A53" s="391"/>
      <c r="B53" s="246"/>
      <c r="C53" s="360"/>
      <c r="D53" s="515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ht="15.75" x14ac:dyDescent="0.25">
      <c r="A54" s="391"/>
      <c r="B54" s="246"/>
      <c r="C54" s="360"/>
      <c r="D54" s="515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ht="15.75" x14ac:dyDescent="0.25">
      <c r="A55" s="391"/>
      <c r="B55" s="246"/>
      <c r="C55" s="360"/>
      <c r="D55" s="515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515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515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515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ht="15.75" x14ac:dyDescent="0.25">
      <c r="A59" s="391"/>
      <c r="B59" s="248"/>
      <c r="C59" s="360"/>
      <c r="D59" s="515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ht="15.75" x14ac:dyDescent="0.25">
      <c r="A60" s="391"/>
      <c r="B60" s="248"/>
      <c r="C60" s="360"/>
      <c r="D60" s="515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ht="15.75" x14ac:dyDescent="0.25">
      <c r="A61" s="391"/>
      <c r="B61" s="248"/>
      <c r="C61" s="360"/>
      <c r="D61" s="515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ht="15.75" x14ac:dyDescent="0.25">
      <c r="A62" s="391"/>
      <c r="B62" s="246"/>
      <c r="C62" s="360"/>
      <c r="D62" s="515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ht="15.75" x14ac:dyDescent="0.25">
      <c r="A63" s="391"/>
      <c r="B63" s="246"/>
      <c r="C63" s="360"/>
      <c r="D63" s="515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ht="15.75" x14ac:dyDescent="0.25">
      <c r="A64" s="391"/>
      <c r="B64" s="246"/>
      <c r="C64" s="360"/>
      <c r="D64" s="515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ht="15.75" x14ac:dyDescent="0.25">
      <c r="A65" s="391"/>
      <c r="B65" s="246"/>
      <c r="C65" s="360"/>
      <c r="D65" s="515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ht="15.75" x14ac:dyDescent="0.25">
      <c r="A66" s="391"/>
      <c r="B66" s="246"/>
      <c r="C66" s="360"/>
      <c r="D66" s="515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ht="15.75" x14ac:dyDescent="0.25">
      <c r="A67" s="391"/>
      <c r="B67" s="246"/>
      <c r="C67" s="360"/>
      <c r="D67" s="515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515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ht="15.75" x14ac:dyDescent="0.25">
      <c r="A69" s="391"/>
      <c r="B69" s="246"/>
      <c r="C69" s="360"/>
      <c r="D69" s="515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ht="15.75" x14ac:dyDescent="0.25">
      <c r="A70" s="391"/>
      <c r="B70" s="246"/>
      <c r="C70" s="360"/>
      <c r="D70" s="515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ht="15.75" x14ac:dyDescent="0.25">
      <c r="A71" s="391"/>
      <c r="B71" s="404"/>
      <c r="C71" s="360"/>
      <c r="D71" s="515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ht="15.75" x14ac:dyDescent="0.25">
      <c r="A72" s="391"/>
      <c r="B72" s="404"/>
      <c r="C72" s="360"/>
      <c r="D72" s="515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ht="15.75" x14ac:dyDescent="0.25">
      <c r="A73" s="391"/>
      <c r="B73" s="246"/>
      <c r="C73" s="360"/>
      <c r="D73" s="515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ht="15.75" x14ac:dyDescent="0.25">
      <c r="A74" s="391"/>
      <c r="B74" s="246"/>
      <c r="C74" s="360"/>
      <c r="D74" s="515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ht="15.75" x14ac:dyDescent="0.25">
      <c r="A75" s="392"/>
      <c r="B75" s="246"/>
      <c r="C75" s="393"/>
      <c r="D75" s="515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ht="15.75" x14ac:dyDescent="0.25">
      <c r="A76" s="391"/>
      <c r="B76" s="246"/>
      <c r="C76" s="360"/>
      <c r="D76" s="515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ht="15.75" x14ac:dyDescent="0.25">
      <c r="A77" s="391"/>
      <c r="B77" s="246"/>
      <c r="C77" s="360"/>
      <c r="D77" s="515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ht="15.75" x14ac:dyDescent="0.25">
      <c r="A78" s="391"/>
      <c r="B78" s="246"/>
      <c r="C78" s="360"/>
      <c r="D78" s="515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ht="15.75" x14ac:dyDescent="0.25">
      <c r="A79" s="392"/>
      <c r="B79" s="246"/>
      <c r="C79" s="393"/>
      <c r="D79" s="515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ht="15.75" x14ac:dyDescent="0.25">
      <c r="A80" s="389"/>
      <c r="B80" s="246"/>
      <c r="C80" s="390"/>
      <c r="D80" s="515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ht="15.75" x14ac:dyDescent="0.25">
      <c r="A81" s="391"/>
      <c r="B81" s="248"/>
      <c r="C81" s="360"/>
      <c r="D81" s="515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ht="15.75" x14ac:dyDescent="0.25">
      <c r="A82" s="389"/>
      <c r="B82" s="248"/>
      <c r="C82" s="390"/>
      <c r="D82" s="515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ht="15.75" x14ac:dyDescent="0.25">
      <c r="A83" s="391"/>
      <c r="B83" s="246"/>
      <c r="C83" s="360"/>
      <c r="D83" s="515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ht="15.75" x14ac:dyDescent="0.25">
      <c r="A84" s="391"/>
      <c r="B84" s="246"/>
      <c r="C84" s="360"/>
      <c r="D84" s="515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ht="15.75" x14ac:dyDescent="0.25">
      <c r="A85" s="391"/>
      <c r="B85" s="246"/>
      <c r="C85" s="360"/>
      <c r="D85" s="515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ht="15.75" x14ac:dyDescent="0.25">
      <c r="A86" s="391"/>
      <c r="B86" s="246"/>
      <c r="C86" s="360"/>
      <c r="D86" s="515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ht="15.75" x14ac:dyDescent="0.25">
      <c r="A87" s="391"/>
      <c r="B87" s="246"/>
      <c r="C87" s="360"/>
      <c r="D87" s="515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ht="15.75" x14ac:dyDescent="0.25">
      <c r="A88" s="391"/>
      <c r="B88" s="246"/>
      <c r="C88" s="360"/>
      <c r="D88" s="515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ht="15.75" x14ac:dyDescent="0.25">
      <c r="A89" s="391"/>
      <c r="B89" s="246"/>
      <c r="C89" s="360"/>
      <c r="D89" s="515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ht="15.75" x14ac:dyDescent="0.25">
      <c r="A90" s="391"/>
      <c r="B90" s="246"/>
      <c r="C90" s="360"/>
      <c r="D90" s="515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ht="15.75" x14ac:dyDescent="0.25">
      <c r="A91" s="405"/>
      <c r="B91" s="246"/>
      <c r="C91" s="406"/>
      <c r="D91" s="515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ht="15.75" x14ac:dyDescent="0.25">
      <c r="A92" s="391"/>
      <c r="B92" s="246"/>
      <c r="C92" s="360"/>
      <c r="D92" s="515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ht="15.75" x14ac:dyDescent="0.25">
      <c r="A93" s="391"/>
      <c r="B93" s="246"/>
      <c r="C93" s="360"/>
      <c r="D93" s="515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ht="15.75" x14ac:dyDescent="0.25">
      <c r="A94" s="391"/>
      <c r="B94" s="246"/>
      <c r="C94" s="360"/>
      <c r="D94" s="515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ht="15.75" x14ac:dyDescent="0.25">
      <c r="A95" s="391"/>
      <c r="B95" s="246"/>
      <c r="C95" s="360"/>
      <c r="D95" s="515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ht="15.75" x14ac:dyDescent="0.25">
      <c r="A96" s="391"/>
      <c r="B96" s="246"/>
      <c r="C96" s="360"/>
      <c r="D96" s="515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ht="15.75" x14ac:dyDescent="0.25">
      <c r="A97" s="391"/>
      <c r="B97" s="246"/>
      <c r="C97" s="360"/>
      <c r="D97" s="515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ht="15.75" x14ac:dyDescent="0.25">
      <c r="A98" s="391"/>
      <c r="B98" s="246"/>
      <c r="C98" s="360"/>
      <c r="D98" s="515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ht="15.75" x14ac:dyDescent="0.25">
      <c r="A99" s="405"/>
      <c r="B99" s="246"/>
      <c r="C99" s="406"/>
      <c r="D99" s="515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ht="15.75" x14ac:dyDescent="0.25">
      <c r="A100" s="405"/>
      <c r="B100" s="246"/>
      <c r="C100" s="406"/>
      <c r="D100" s="515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ht="15.75" x14ac:dyDescent="0.25">
      <c r="A101" s="391"/>
      <c r="B101" s="246"/>
      <c r="C101" s="360"/>
      <c r="D101" s="515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ht="15.75" x14ac:dyDescent="0.25">
      <c r="A102" s="391"/>
      <c r="B102" s="246"/>
      <c r="C102" s="360"/>
      <c r="D102" s="515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ht="15.75" x14ac:dyDescent="0.25">
      <c r="A103" s="391"/>
      <c r="B103" s="246"/>
      <c r="C103" s="360"/>
      <c r="D103" s="515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ht="15.75" x14ac:dyDescent="0.25">
      <c r="A104" s="391"/>
      <c r="B104" s="246"/>
      <c r="C104" s="360"/>
      <c r="D104" s="515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ht="15.75" x14ac:dyDescent="0.25">
      <c r="A105" s="392"/>
      <c r="B105" s="248"/>
      <c r="C105" s="393"/>
      <c r="D105" s="515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ht="15.75" x14ac:dyDescent="0.25">
      <c r="A106" s="392"/>
      <c r="B106" s="248"/>
      <c r="C106" s="393"/>
      <c r="D106" s="515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ht="15.75" x14ac:dyDescent="0.25">
      <c r="A107" s="407"/>
      <c r="B107" s="248"/>
      <c r="C107" s="408"/>
      <c r="D107" s="515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ht="15.75" x14ac:dyDescent="0.25">
      <c r="A108" s="392"/>
      <c r="B108" s="248"/>
      <c r="C108" s="393"/>
      <c r="D108" s="515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ht="15.75" x14ac:dyDescent="0.25">
      <c r="A109" s="392"/>
      <c r="B109" s="248"/>
      <c r="C109" s="393"/>
      <c r="D109" s="515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ht="15.75" x14ac:dyDescent="0.25">
      <c r="A110" s="392"/>
      <c r="B110" s="248"/>
      <c r="C110" s="393"/>
      <c r="D110" s="515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ht="15.75" x14ac:dyDescent="0.25">
      <c r="A111" s="391"/>
      <c r="B111" s="246"/>
      <c r="C111" s="360"/>
      <c r="D111" s="515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ht="15.75" x14ac:dyDescent="0.25">
      <c r="A112" s="391"/>
      <c r="B112" s="246"/>
      <c r="C112" s="360"/>
      <c r="D112" s="515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ht="15.75" x14ac:dyDescent="0.25">
      <c r="A113" s="391"/>
      <c r="B113" s="246"/>
      <c r="C113" s="360"/>
      <c r="D113" s="515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ht="15.75" x14ac:dyDescent="0.25">
      <c r="A114" s="391"/>
      <c r="B114" s="246"/>
      <c r="C114" s="360"/>
      <c r="D114" s="515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ht="15.75" x14ac:dyDescent="0.25">
      <c r="A115" s="391"/>
      <c r="B115" s="246"/>
      <c r="C115" s="360"/>
      <c r="D115" s="515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ht="15.75" x14ac:dyDescent="0.25">
      <c r="A116" s="391"/>
      <c r="B116" s="246"/>
      <c r="C116" s="360"/>
      <c r="D116" s="515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ht="15.75" x14ac:dyDescent="0.25">
      <c r="A117" s="389"/>
      <c r="B117" s="246"/>
      <c r="C117" s="390"/>
      <c r="D117" s="515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ht="15.75" x14ac:dyDescent="0.25">
      <c r="A118" s="391"/>
      <c r="B118" s="246"/>
      <c r="C118" s="360"/>
      <c r="D118" s="515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ht="15.75" x14ac:dyDescent="0.25">
      <c r="A119" s="391"/>
      <c r="B119" s="246"/>
      <c r="C119" s="360"/>
      <c r="D119" s="515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ht="15.75" x14ac:dyDescent="0.25">
      <c r="A120" s="391"/>
      <c r="B120" s="246"/>
      <c r="C120" s="360"/>
      <c r="D120" s="515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ht="15.75" x14ac:dyDescent="0.25">
      <c r="A121" s="391"/>
      <c r="B121" s="246"/>
      <c r="C121" s="360"/>
      <c r="D121" s="515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ht="15.75" x14ac:dyDescent="0.25">
      <c r="A122" s="389"/>
      <c r="B122" s="246"/>
      <c r="C122" s="390"/>
      <c r="D122" s="515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ht="15.75" x14ac:dyDescent="0.25">
      <c r="A123" s="391"/>
      <c r="B123" s="246"/>
      <c r="C123" s="360"/>
      <c r="D123" s="515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ht="15.75" x14ac:dyDescent="0.25">
      <c r="A124" s="389"/>
      <c r="B124" s="246"/>
      <c r="C124" s="390"/>
      <c r="D124" s="515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ht="15.75" x14ac:dyDescent="0.25">
      <c r="A125" s="391"/>
      <c r="B125" s="246"/>
      <c r="C125" s="360"/>
      <c r="D125" s="515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ht="15.75" x14ac:dyDescent="0.25">
      <c r="A126" s="391"/>
      <c r="B126" s="246"/>
      <c r="C126" s="360"/>
      <c r="D126" s="515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ht="15.75" x14ac:dyDescent="0.25">
      <c r="A127" s="391"/>
      <c r="B127" s="246"/>
      <c r="C127" s="360"/>
      <c r="D127" s="515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ht="15.75" x14ac:dyDescent="0.25">
      <c r="A128" s="389"/>
      <c r="B128" s="246"/>
      <c r="C128" s="390"/>
      <c r="D128" s="515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ht="15.75" x14ac:dyDescent="0.25">
      <c r="A129" s="391"/>
      <c r="B129" s="246"/>
      <c r="C129" s="360"/>
      <c r="D129" s="515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ht="15.75" x14ac:dyDescent="0.25">
      <c r="A130" s="391"/>
      <c r="B130" s="246"/>
      <c r="C130" s="360"/>
      <c r="D130" s="515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ht="15.75" x14ac:dyDescent="0.25">
      <c r="A131" s="391"/>
      <c r="B131" s="246"/>
      <c r="C131" s="360"/>
      <c r="D131" s="515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ht="15.75" x14ac:dyDescent="0.25">
      <c r="A132" s="389"/>
      <c r="B132" s="246"/>
      <c r="C132" s="390"/>
      <c r="D132" s="515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ht="15.75" x14ac:dyDescent="0.25">
      <c r="A133" s="391"/>
      <c r="B133" s="246"/>
      <c r="C133" s="360"/>
      <c r="D133" s="515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ht="15.75" x14ac:dyDescent="0.25">
      <c r="A134" s="391"/>
      <c r="B134" s="246"/>
      <c r="C134" s="360"/>
      <c r="D134" s="515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ht="15.75" x14ac:dyDescent="0.25">
      <c r="A135" s="391"/>
      <c r="B135" s="246"/>
      <c r="C135" s="360"/>
      <c r="D135" s="515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ht="15.75" x14ac:dyDescent="0.25">
      <c r="A136" s="391"/>
      <c r="B136" s="246"/>
      <c r="C136" s="360"/>
      <c r="D136" s="515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845" t="s">
        <v>36</v>
      </c>
      <c r="F223" s="846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C137"/>
  <sheetViews>
    <sheetView tabSelected="1" topLeftCell="J1" workbookViewId="0">
      <pane xSplit="5" ySplit="1" topLeftCell="O2" activePane="bottomRight" state="frozen"/>
      <selection activeCell="J1" sqref="J1"/>
      <selection pane="topRight" activeCell="O1" sqref="O1"/>
      <selection pane="bottomLeft" activeCell="J2" sqref="J2"/>
      <selection pane="bottomRight" activeCell="L7" sqref="L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339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337" bestFit="1" customWidth="1"/>
    <col min="204" max="204" width="12.42578125" style="345" bestFit="1" customWidth="1"/>
    <col min="205" max="205" width="13" style="307" bestFit="1" customWidth="1"/>
    <col min="206" max="206" width="15.5703125" style="346" bestFit="1" customWidth="1"/>
    <col min="207" max="207" width="13.7109375" style="346" customWidth="1"/>
    <col min="208" max="208" width="11.42578125" style="586"/>
    <col min="209" max="209" width="11.42578125" style="339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4" t="s">
        <v>989</v>
      </c>
      <c r="K1" s="824"/>
      <c r="L1" s="824"/>
      <c r="M1" s="824"/>
      <c r="N1" s="824"/>
      <c r="O1" s="824"/>
      <c r="P1" s="824"/>
      <c r="Q1" s="824"/>
      <c r="R1" s="824"/>
      <c r="S1" s="6"/>
      <c r="T1" s="6"/>
      <c r="U1" s="6"/>
      <c r="V1" s="7">
        <v>1</v>
      </c>
      <c r="X1" s="9" t="s">
        <v>1</v>
      </c>
      <c r="Y1" s="825"/>
      <c r="Z1" s="825"/>
      <c r="AA1" s="825"/>
      <c r="AB1" s="825"/>
      <c r="AC1" s="825"/>
      <c r="AD1" s="825"/>
      <c r="AE1" s="10" t="e">
        <f>#REF!+1</f>
        <v>#REF!</v>
      </c>
      <c r="AG1" s="823" t="e">
        <f>#REF!</f>
        <v>#REF!</v>
      </c>
      <c r="AH1" s="823"/>
      <c r="AI1" s="823"/>
      <c r="AJ1" s="823"/>
      <c r="AK1" s="823"/>
      <c r="AL1" s="823"/>
      <c r="AM1" s="823"/>
      <c r="AN1" s="10" t="e">
        <f>AE1+1</f>
        <v>#REF!</v>
      </c>
      <c r="AP1" s="823" t="e">
        <f>AG1</f>
        <v>#REF!</v>
      </c>
      <c r="AQ1" s="823"/>
      <c r="AR1" s="823"/>
      <c r="AS1" s="823"/>
      <c r="AT1" s="823"/>
      <c r="AU1" s="823"/>
      <c r="AV1" s="823"/>
      <c r="AW1" s="10" t="e">
        <f>AN1+1</f>
        <v>#REF!</v>
      </c>
      <c r="AY1" s="823" t="e">
        <f>AP1</f>
        <v>#REF!</v>
      </c>
      <c r="AZ1" s="823"/>
      <c r="BA1" s="823"/>
      <c r="BB1" s="823"/>
      <c r="BC1" s="823"/>
      <c r="BD1" s="823"/>
      <c r="BE1" s="823"/>
      <c r="BF1" s="10" t="e">
        <f>AW1+1</f>
        <v>#REF!</v>
      </c>
      <c r="BH1" s="823" t="e">
        <f>AY1</f>
        <v>#REF!</v>
      </c>
      <c r="BI1" s="823"/>
      <c r="BJ1" s="823"/>
      <c r="BK1" s="823"/>
      <c r="BL1" s="823"/>
      <c r="BM1" s="823"/>
      <c r="BN1" s="823"/>
      <c r="BO1" s="10" t="e">
        <f>BF1+1</f>
        <v>#REF!</v>
      </c>
      <c r="BQ1" s="823" t="e">
        <f>BH1</f>
        <v>#REF!</v>
      </c>
      <c r="BR1" s="823"/>
      <c r="BS1" s="823"/>
      <c r="BT1" s="823"/>
      <c r="BU1" s="823"/>
      <c r="BV1" s="823"/>
      <c r="BW1" s="823"/>
      <c r="BX1" s="10" t="e">
        <f>BO1+1</f>
        <v>#REF!</v>
      </c>
      <c r="BZ1" s="823" t="e">
        <f>BQ1</f>
        <v>#REF!</v>
      </c>
      <c r="CA1" s="823"/>
      <c r="CB1" s="823"/>
      <c r="CC1" s="823"/>
      <c r="CD1" s="823"/>
      <c r="CE1" s="823"/>
      <c r="CF1" s="823"/>
      <c r="CG1" s="10" t="e">
        <f>BX1+1</f>
        <v>#REF!</v>
      </c>
      <c r="CI1" s="823" t="e">
        <f>BZ1</f>
        <v>#REF!</v>
      </c>
      <c r="CJ1" s="823"/>
      <c r="CK1" s="823"/>
      <c r="CL1" s="823"/>
      <c r="CM1" s="823"/>
      <c r="CN1" s="823"/>
      <c r="CO1" s="823"/>
      <c r="CP1" s="10" t="e">
        <f>CG1+1</f>
        <v>#REF!</v>
      </c>
      <c r="CR1" s="823" t="e">
        <f>CI1</f>
        <v>#REF!</v>
      </c>
      <c r="CS1" s="823"/>
      <c r="CT1" s="823"/>
      <c r="CU1" s="823"/>
      <c r="CV1" s="823"/>
      <c r="CW1" s="823"/>
      <c r="CX1" s="823"/>
      <c r="CY1" s="10" t="e">
        <f>CP1+1</f>
        <v>#REF!</v>
      </c>
      <c r="DA1" s="823" t="e">
        <f>CR1</f>
        <v>#REF!</v>
      </c>
      <c r="DB1" s="823"/>
      <c r="DC1" s="823"/>
      <c r="DD1" s="823"/>
      <c r="DE1" s="823"/>
      <c r="DF1" s="823"/>
      <c r="DG1" s="823"/>
      <c r="DH1" s="10" t="e">
        <f>CY1+1</f>
        <v>#REF!</v>
      </c>
      <c r="DJ1" s="823" t="e">
        <f>DA1</f>
        <v>#REF!</v>
      </c>
      <c r="DK1" s="823"/>
      <c r="DL1" s="823"/>
      <c r="DM1" s="823"/>
      <c r="DN1" s="823"/>
      <c r="DO1" s="823"/>
      <c r="DP1" s="823"/>
      <c r="DQ1" s="10" t="e">
        <f>DH1+1</f>
        <v>#REF!</v>
      </c>
      <c r="DS1" s="823" t="e">
        <f>DJ1</f>
        <v>#REF!</v>
      </c>
      <c r="DT1" s="823"/>
      <c r="DU1" s="823"/>
      <c r="DV1" s="823"/>
      <c r="DW1" s="823"/>
      <c r="DX1" s="823"/>
      <c r="DY1" s="823"/>
      <c r="DZ1" s="10" t="e">
        <f>DQ1+1</f>
        <v>#REF!</v>
      </c>
      <c r="EB1" s="823" t="e">
        <f>DS1</f>
        <v>#REF!</v>
      </c>
      <c r="EC1" s="823"/>
      <c r="ED1" s="823"/>
      <c r="EE1" s="823"/>
      <c r="EF1" s="823"/>
      <c r="EG1" s="823"/>
      <c r="EH1" s="823"/>
      <c r="EI1" s="10" t="e">
        <f>DZ1+1</f>
        <v>#REF!</v>
      </c>
      <c r="EK1" s="823" t="e">
        <f>EB1</f>
        <v>#REF!</v>
      </c>
      <c r="EL1" s="823"/>
      <c r="EM1" s="823"/>
      <c r="EN1" s="823"/>
      <c r="EO1" s="823"/>
      <c r="EP1" s="823"/>
      <c r="EQ1" s="823"/>
      <c r="ER1" s="10" t="e">
        <f>EI1+1</f>
        <v>#REF!</v>
      </c>
      <c r="ET1" s="823" t="e">
        <f>EK1</f>
        <v>#REF!</v>
      </c>
      <c r="EU1" s="823"/>
      <c r="EV1" s="823"/>
      <c r="EW1" s="823"/>
      <c r="EX1" s="823"/>
      <c r="EY1" s="823"/>
      <c r="EZ1" s="823"/>
      <c r="FA1" s="10" t="e">
        <f>ER1+1</f>
        <v>#REF!</v>
      </c>
      <c r="FC1" s="823" t="e">
        <f>ET1</f>
        <v>#REF!</v>
      </c>
      <c r="FD1" s="823"/>
      <c r="FE1" s="823"/>
      <c r="FF1" s="823"/>
      <c r="FG1" s="823"/>
      <c r="FH1" s="823"/>
      <c r="FI1" s="823"/>
      <c r="FJ1" s="10" t="e">
        <f>FA1+1</f>
        <v>#REF!</v>
      </c>
      <c r="FL1" s="823" t="e">
        <f>FC1</f>
        <v>#REF!</v>
      </c>
      <c r="FM1" s="823"/>
      <c r="FN1" s="823"/>
      <c r="FO1" s="823"/>
      <c r="FP1" s="823"/>
      <c r="FQ1" s="823"/>
      <c r="FR1" s="823"/>
      <c r="FS1" s="10" t="e">
        <f>FJ1+1</f>
        <v>#REF!</v>
      </c>
      <c r="FU1" s="823" t="e">
        <f>FL1</f>
        <v>#REF!</v>
      </c>
      <c r="FV1" s="823"/>
      <c r="FW1" s="823"/>
      <c r="FX1" s="823"/>
      <c r="FY1" s="823"/>
      <c r="FZ1" s="823"/>
      <c r="GA1" s="823"/>
      <c r="GB1" s="10" t="e">
        <f>FS1+1</f>
        <v>#REF!</v>
      </c>
      <c r="GD1" s="823" t="e">
        <f>FU1</f>
        <v>#REF!</v>
      </c>
      <c r="GE1" s="823"/>
      <c r="GF1" s="823"/>
      <c r="GG1" s="823"/>
      <c r="GH1" s="823"/>
      <c r="GI1" s="823"/>
      <c r="GJ1" s="823"/>
      <c r="GK1" s="10" t="e">
        <f>GB1+1</f>
        <v>#REF!</v>
      </c>
      <c r="GM1" s="823" t="e">
        <f>GD1</f>
        <v>#REF!</v>
      </c>
      <c r="GN1" s="823"/>
      <c r="GO1" s="823"/>
      <c r="GP1" s="823"/>
      <c r="GQ1" s="823"/>
      <c r="GR1" s="823"/>
      <c r="GS1" s="823"/>
      <c r="GT1" s="10" t="e">
        <f>GK1+1</f>
        <v>#REF!</v>
      </c>
      <c r="GU1" s="11" t="s">
        <v>2</v>
      </c>
      <c r="GV1" s="605"/>
      <c r="GW1" s="606"/>
      <c r="GX1" s="607"/>
      <c r="GY1" s="607"/>
      <c r="GZ1" s="579" t="s">
        <v>3</v>
      </c>
      <c r="HA1" s="16" t="s">
        <v>4</v>
      </c>
    </row>
    <row r="2" spans="1:211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436"/>
      <c r="GW2" s="36"/>
      <c r="GX2" s="37"/>
      <c r="GY2" s="37"/>
      <c r="GZ2" s="580"/>
      <c r="HA2" s="39"/>
    </row>
    <row r="3" spans="1:211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648" t="s">
        <v>602</v>
      </c>
      <c r="M3" s="49" t="s">
        <v>15</v>
      </c>
      <c r="N3" s="50" t="s">
        <v>16</v>
      </c>
      <c r="O3" s="51" t="s">
        <v>17</v>
      </c>
      <c r="P3" s="52" t="s">
        <v>18</v>
      </c>
      <c r="Q3" s="53" t="s">
        <v>19</v>
      </c>
      <c r="R3" s="54" t="s">
        <v>20</v>
      </c>
      <c r="S3" s="439" t="s">
        <v>21</v>
      </c>
      <c r="T3" s="439"/>
      <c r="U3" s="55" t="s">
        <v>22</v>
      </c>
      <c r="V3" s="440" t="s">
        <v>23</v>
      </c>
      <c r="W3" s="441" t="s">
        <v>16</v>
      </c>
      <c r="X3" s="56"/>
      <c r="Y3" s="57" t="s">
        <v>14</v>
      </c>
      <c r="Z3" s="57"/>
      <c r="AA3" s="57" t="s">
        <v>16</v>
      </c>
      <c r="AB3" s="57" t="s">
        <v>9</v>
      </c>
      <c r="AC3" s="57" t="s">
        <v>24</v>
      </c>
      <c r="AD3" s="58" t="s">
        <v>25</v>
      </c>
      <c r="AE3" s="59" t="s">
        <v>12</v>
      </c>
      <c r="AF3" s="60"/>
      <c r="AG3" s="57" t="s">
        <v>6</v>
      </c>
      <c r="AH3" s="57" t="s">
        <v>14</v>
      </c>
      <c r="AI3" s="57"/>
      <c r="AJ3" s="57" t="s">
        <v>16</v>
      </c>
      <c r="AK3" s="57" t="s">
        <v>9</v>
      </c>
      <c r="AL3" s="57" t="s">
        <v>24</v>
      </c>
      <c r="AM3" s="61" t="s">
        <v>25</v>
      </c>
      <c r="AN3" s="59" t="s">
        <v>12</v>
      </c>
      <c r="AO3" s="60"/>
      <c r="AP3" s="57" t="s">
        <v>6</v>
      </c>
      <c r="AQ3" s="57" t="s">
        <v>14</v>
      </c>
      <c r="AR3" s="57"/>
      <c r="AS3" s="57" t="s">
        <v>16</v>
      </c>
      <c r="AT3" s="57" t="s">
        <v>9</v>
      </c>
      <c r="AU3" s="57" t="s">
        <v>24</v>
      </c>
      <c r="AV3" s="61" t="s">
        <v>25</v>
      </c>
      <c r="AW3" s="59" t="s">
        <v>12</v>
      </c>
      <c r="AX3" s="60"/>
      <c r="AY3" s="57" t="s">
        <v>6</v>
      </c>
      <c r="AZ3" s="57" t="s">
        <v>14</v>
      </c>
      <c r="BA3" s="57"/>
      <c r="BB3" s="57" t="s">
        <v>16</v>
      </c>
      <c r="BC3" s="57" t="s">
        <v>9</v>
      </c>
      <c r="BD3" s="57" t="s">
        <v>24</v>
      </c>
      <c r="BE3" s="61" t="s">
        <v>25</v>
      </c>
      <c r="BF3" s="59" t="s">
        <v>12</v>
      </c>
      <c r="BG3" s="60"/>
      <c r="BH3" s="57" t="s">
        <v>6</v>
      </c>
      <c r="BI3" s="57" t="s">
        <v>14</v>
      </c>
      <c r="BJ3" s="57"/>
      <c r="BK3" s="57" t="s">
        <v>16</v>
      </c>
      <c r="BL3" s="57" t="s">
        <v>9</v>
      </c>
      <c r="BM3" s="57" t="s">
        <v>24</v>
      </c>
      <c r="BN3" s="62" t="s">
        <v>25</v>
      </c>
      <c r="BO3" s="59" t="s">
        <v>12</v>
      </c>
      <c r="BP3" s="60"/>
      <c r="BQ3" s="57" t="s">
        <v>6</v>
      </c>
      <c r="BR3" s="57" t="s">
        <v>14</v>
      </c>
      <c r="BS3" s="57"/>
      <c r="BT3" s="57" t="s">
        <v>16</v>
      </c>
      <c r="BU3" s="57" t="s">
        <v>9</v>
      </c>
      <c r="BV3" s="57" t="s">
        <v>24</v>
      </c>
      <c r="BW3" s="62" t="s">
        <v>25</v>
      </c>
      <c r="BX3" s="59" t="s">
        <v>12</v>
      </c>
      <c r="BY3" s="60"/>
      <c r="BZ3" s="57" t="s">
        <v>6</v>
      </c>
      <c r="CA3" s="57" t="s">
        <v>14</v>
      </c>
      <c r="CB3" s="57"/>
      <c r="CC3" s="57" t="s">
        <v>16</v>
      </c>
      <c r="CD3" s="57" t="s">
        <v>9</v>
      </c>
      <c r="CE3" s="57" t="s">
        <v>24</v>
      </c>
      <c r="CF3" s="62" t="s">
        <v>25</v>
      </c>
      <c r="CG3" s="59" t="s">
        <v>12</v>
      </c>
      <c r="CH3" s="60"/>
      <c r="CI3" s="57" t="s">
        <v>6</v>
      </c>
      <c r="CJ3" s="57" t="s">
        <v>14</v>
      </c>
      <c r="CK3" s="57"/>
      <c r="CL3" s="57" t="s">
        <v>16</v>
      </c>
      <c r="CM3" s="57" t="s">
        <v>9</v>
      </c>
      <c r="CN3" s="57" t="s">
        <v>24</v>
      </c>
      <c r="CO3" s="61" t="s">
        <v>25</v>
      </c>
      <c r="CP3" s="59" t="s">
        <v>12</v>
      </c>
      <c r="CQ3" s="60"/>
      <c r="CR3" s="57" t="s">
        <v>6</v>
      </c>
      <c r="CS3" s="57" t="s">
        <v>14</v>
      </c>
      <c r="CT3" s="57"/>
      <c r="CU3" s="57" t="s">
        <v>16</v>
      </c>
      <c r="CV3" s="57" t="s">
        <v>9</v>
      </c>
      <c r="CW3" s="57" t="s">
        <v>24</v>
      </c>
      <c r="CX3" s="62" t="s">
        <v>25</v>
      </c>
      <c r="CY3" s="59" t="s">
        <v>12</v>
      </c>
      <c r="CZ3" s="60"/>
      <c r="DA3" s="57" t="s">
        <v>6</v>
      </c>
      <c r="DB3" s="57" t="s">
        <v>14</v>
      </c>
      <c r="DC3" s="57"/>
      <c r="DD3" s="57" t="s">
        <v>16</v>
      </c>
      <c r="DE3" s="57" t="s">
        <v>9</v>
      </c>
      <c r="DF3" s="57" t="s">
        <v>24</v>
      </c>
      <c r="DG3" s="62" t="s">
        <v>25</v>
      </c>
      <c r="DH3" s="59" t="s">
        <v>12</v>
      </c>
      <c r="DI3" s="60"/>
      <c r="DJ3" s="57" t="s">
        <v>6</v>
      </c>
      <c r="DK3" s="57" t="s">
        <v>14</v>
      </c>
      <c r="DL3" s="57"/>
      <c r="DM3" s="57" t="s">
        <v>16</v>
      </c>
      <c r="DN3" s="57" t="s">
        <v>9</v>
      </c>
      <c r="DO3" s="57" t="s">
        <v>24</v>
      </c>
      <c r="DP3" s="62" t="s">
        <v>25</v>
      </c>
      <c r="DQ3" s="59" t="s">
        <v>12</v>
      </c>
      <c r="DR3" s="60"/>
      <c r="DS3" s="57" t="s">
        <v>6</v>
      </c>
      <c r="DT3" s="57" t="s">
        <v>14</v>
      </c>
      <c r="DU3" s="57"/>
      <c r="DV3" s="57" t="s">
        <v>16</v>
      </c>
      <c r="DW3" s="57" t="s">
        <v>9</v>
      </c>
      <c r="DX3" s="57" t="s">
        <v>24</v>
      </c>
      <c r="DY3" s="62" t="s">
        <v>25</v>
      </c>
      <c r="DZ3" s="59" t="s">
        <v>12</v>
      </c>
      <c r="EA3" s="60"/>
      <c r="EB3" s="57" t="s">
        <v>6</v>
      </c>
      <c r="EC3" s="57" t="s">
        <v>14</v>
      </c>
      <c r="ED3" s="57"/>
      <c r="EE3" s="57" t="s">
        <v>16</v>
      </c>
      <c r="EF3" s="57" t="s">
        <v>9</v>
      </c>
      <c r="EG3" s="57" t="s">
        <v>24</v>
      </c>
      <c r="EH3" s="62" t="s">
        <v>25</v>
      </c>
      <c r="EI3" s="59" t="s">
        <v>12</v>
      </c>
      <c r="EJ3" s="60"/>
      <c r="EK3" s="57" t="s">
        <v>6</v>
      </c>
      <c r="EL3" s="57" t="s">
        <v>14</v>
      </c>
      <c r="EM3" s="57"/>
      <c r="EN3" s="57" t="s">
        <v>16</v>
      </c>
      <c r="EO3" s="57" t="s">
        <v>9</v>
      </c>
      <c r="EP3" s="57" t="s">
        <v>24</v>
      </c>
      <c r="EQ3" s="62" t="s">
        <v>25</v>
      </c>
      <c r="ER3" s="59" t="s">
        <v>12</v>
      </c>
      <c r="ES3" s="60"/>
      <c r="ET3" s="57" t="s">
        <v>6</v>
      </c>
      <c r="EU3" s="57" t="s">
        <v>14</v>
      </c>
      <c r="EV3" s="57"/>
      <c r="EW3" s="57" t="s">
        <v>16</v>
      </c>
      <c r="EX3" s="57" t="s">
        <v>9</v>
      </c>
      <c r="EY3" s="57" t="s">
        <v>24</v>
      </c>
      <c r="EZ3" s="62" t="s">
        <v>25</v>
      </c>
      <c r="FA3" s="59" t="s">
        <v>12</v>
      </c>
      <c r="FB3" s="60"/>
      <c r="FC3" s="57" t="s">
        <v>6</v>
      </c>
      <c r="FD3" s="57" t="s">
        <v>14</v>
      </c>
      <c r="FE3" s="57"/>
      <c r="FF3" s="57" t="s">
        <v>16</v>
      </c>
      <c r="FG3" s="57" t="s">
        <v>9</v>
      </c>
      <c r="FH3" s="57" t="s">
        <v>24</v>
      </c>
      <c r="FI3" s="62" t="s">
        <v>25</v>
      </c>
      <c r="FJ3" s="59" t="s">
        <v>12</v>
      </c>
      <c r="FK3" s="60"/>
      <c r="FL3" s="57" t="s">
        <v>6</v>
      </c>
      <c r="FM3" s="57" t="s">
        <v>14</v>
      </c>
      <c r="FN3" s="57"/>
      <c r="FO3" s="57" t="s">
        <v>16</v>
      </c>
      <c r="FP3" s="57" t="s">
        <v>9</v>
      </c>
      <c r="FQ3" s="57" t="s">
        <v>24</v>
      </c>
      <c r="FR3" s="62" t="s">
        <v>25</v>
      </c>
      <c r="FS3" s="59" t="s">
        <v>12</v>
      </c>
      <c r="FT3" s="60"/>
      <c r="FU3" s="57" t="s">
        <v>6</v>
      </c>
      <c r="FV3" s="57" t="s">
        <v>14</v>
      </c>
      <c r="FW3" s="57"/>
      <c r="FX3" s="57" t="s">
        <v>16</v>
      </c>
      <c r="FY3" s="57" t="s">
        <v>9</v>
      </c>
      <c r="FZ3" s="57" t="s">
        <v>24</v>
      </c>
      <c r="GA3" s="62" t="s">
        <v>25</v>
      </c>
      <c r="GB3" s="59" t="s">
        <v>12</v>
      </c>
      <c r="GC3" s="60"/>
      <c r="GD3" s="57" t="s">
        <v>6</v>
      </c>
      <c r="GE3" s="57" t="s">
        <v>14</v>
      </c>
      <c r="GF3" s="57"/>
      <c r="GG3" s="57" t="s">
        <v>16</v>
      </c>
      <c r="GH3" s="57" t="s">
        <v>9</v>
      </c>
      <c r="GI3" s="57" t="s">
        <v>24</v>
      </c>
      <c r="GJ3" s="62" t="s">
        <v>25</v>
      </c>
      <c r="GK3" s="59" t="s">
        <v>12</v>
      </c>
      <c r="GL3" s="60"/>
      <c r="GM3" s="57" t="s">
        <v>6</v>
      </c>
      <c r="GN3" s="57" t="s">
        <v>14</v>
      </c>
      <c r="GO3" s="57"/>
      <c r="GP3" s="57" t="s">
        <v>16</v>
      </c>
      <c r="GQ3" s="57" t="s">
        <v>9</v>
      </c>
      <c r="GR3" s="57" t="s">
        <v>24</v>
      </c>
      <c r="GS3" s="62" t="s">
        <v>25</v>
      </c>
      <c r="GT3" s="59" t="s">
        <v>12</v>
      </c>
      <c r="GU3" s="608"/>
      <c r="GV3" s="609" t="s">
        <v>22</v>
      </c>
      <c r="GW3" s="13" t="s">
        <v>382</v>
      </c>
      <c r="GX3" s="66"/>
      <c r="GY3" s="67"/>
      <c r="GZ3" s="581"/>
      <c r="HA3" s="69"/>
    </row>
    <row r="4" spans="1:211" ht="16.5" thickTop="1" x14ac:dyDescent="0.25">
      <c r="B4" s="40"/>
      <c r="C4" s="40"/>
      <c r="D4" s="41"/>
      <c r="E4" s="42"/>
      <c r="F4" s="43"/>
      <c r="G4" s="44"/>
      <c r="H4" s="45"/>
      <c r="I4" s="46"/>
      <c r="J4" s="155" t="s">
        <v>89</v>
      </c>
      <c r="K4" s="494" t="s">
        <v>30</v>
      </c>
      <c r="L4" s="713" t="s">
        <v>1081</v>
      </c>
      <c r="M4" s="146">
        <v>12700</v>
      </c>
      <c r="N4" s="87">
        <v>43405</v>
      </c>
      <c r="O4" s="626" t="s">
        <v>1046</v>
      </c>
      <c r="P4" s="106">
        <v>15830</v>
      </c>
      <c r="Q4" s="76">
        <f t="shared" ref="Q4:Q97" si="0">P4-M4</f>
        <v>3130</v>
      </c>
      <c r="R4" s="808">
        <v>27</v>
      </c>
      <c r="S4" s="438"/>
      <c r="T4" s="438"/>
      <c r="U4" s="45">
        <f t="shared" ref="U4:U7" si="1">R4*P4</f>
        <v>427410</v>
      </c>
      <c r="V4" s="501" t="s">
        <v>113</v>
      </c>
      <c r="W4" s="502">
        <v>43424</v>
      </c>
      <c r="X4" s="503">
        <v>10857.6</v>
      </c>
      <c r="Y4" s="504"/>
      <c r="Z4" s="504"/>
      <c r="AA4" s="504"/>
      <c r="AB4" s="504"/>
      <c r="AC4" s="504"/>
      <c r="AD4" s="58"/>
      <c r="AE4" s="505"/>
      <c r="AF4" s="79"/>
      <c r="AG4" s="504"/>
      <c r="AH4" s="504"/>
      <c r="AI4" s="504"/>
      <c r="AJ4" s="504"/>
      <c r="AK4" s="504"/>
      <c r="AL4" s="504"/>
      <c r="AM4" s="58"/>
      <c r="AN4" s="505"/>
      <c r="AO4" s="79"/>
      <c r="AP4" s="504"/>
      <c r="AQ4" s="504"/>
      <c r="AR4" s="504"/>
      <c r="AS4" s="504"/>
      <c r="AT4" s="504"/>
      <c r="AU4" s="504"/>
      <c r="AV4" s="58"/>
      <c r="AW4" s="505"/>
      <c r="AX4" s="79"/>
      <c r="AY4" s="504"/>
      <c r="AZ4" s="504"/>
      <c r="BA4" s="504"/>
      <c r="BB4" s="504"/>
      <c r="BC4" s="504"/>
      <c r="BD4" s="504"/>
      <c r="BE4" s="58"/>
      <c r="BF4" s="505"/>
      <c r="BG4" s="79"/>
      <c r="BH4" s="504"/>
      <c r="BI4" s="504"/>
      <c r="BJ4" s="504"/>
      <c r="BK4" s="504"/>
      <c r="BL4" s="504"/>
      <c r="BM4" s="504"/>
      <c r="BN4" s="505"/>
      <c r="BO4" s="505"/>
      <c r="BP4" s="79"/>
      <c r="BQ4" s="504"/>
      <c r="BR4" s="504"/>
      <c r="BS4" s="504"/>
      <c r="BT4" s="504"/>
      <c r="BU4" s="504"/>
      <c r="BV4" s="504"/>
      <c r="BW4" s="505"/>
      <c r="BX4" s="505"/>
      <c r="BY4" s="79"/>
      <c r="BZ4" s="504"/>
      <c r="CA4" s="504"/>
      <c r="CB4" s="504"/>
      <c r="CC4" s="504"/>
      <c r="CD4" s="504"/>
      <c r="CE4" s="504"/>
      <c r="CF4" s="505"/>
      <c r="CG4" s="505"/>
      <c r="CH4" s="79"/>
      <c r="CI4" s="504"/>
      <c r="CJ4" s="504"/>
      <c r="CK4" s="504"/>
      <c r="CL4" s="504"/>
      <c r="CM4" s="504"/>
      <c r="CN4" s="504"/>
      <c r="CO4" s="58"/>
      <c r="CP4" s="505"/>
      <c r="CQ4" s="79"/>
      <c r="CR4" s="504"/>
      <c r="CS4" s="504"/>
      <c r="CT4" s="504"/>
      <c r="CU4" s="504"/>
      <c r="CV4" s="504"/>
      <c r="CW4" s="504"/>
      <c r="CX4" s="505"/>
      <c r="CY4" s="505"/>
      <c r="CZ4" s="79"/>
      <c r="DA4" s="504"/>
      <c r="DB4" s="504"/>
      <c r="DC4" s="504"/>
      <c r="DD4" s="504"/>
      <c r="DE4" s="504"/>
      <c r="DF4" s="504"/>
      <c r="DG4" s="505"/>
      <c r="DH4" s="505"/>
      <c r="DI4" s="79"/>
      <c r="DJ4" s="504"/>
      <c r="DK4" s="504"/>
      <c r="DL4" s="504"/>
      <c r="DM4" s="504"/>
      <c r="DN4" s="504"/>
      <c r="DO4" s="504"/>
      <c r="DP4" s="505"/>
      <c r="DQ4" s="505"/>
      <c r="DR4" s="79"/>
      <c r="DS4" s="504"/>
      <c r="DT4" s="504"/>
      <c r="DU4" s="504"/>
      <c r="DV4" s="504"/>
      <c r="DW4" s="504"/>
      <c r="DX4" s="504"/>
      <c r="DY4" s="505"/>
      <c r="DZ4" s="505"/>
      <c r="EA4" s="79"/>
      <c r="EB4" s="504"/>
      <c r="EC4" s="504"/>
      <c r="ED4" s="504"/>
      <c r="EE4" s="504"/>
      <c r="EF4" s="504"/>
      <c r="EG4" s="504"/>
      <c r="EH4" s="505"/>
      <c r="EI4" s="505"/>
      <c r="EJ4" s="79"/>
      <c r="EK4" s="504"/>
      <c r="EL4" s="504"/>
      <c r="EM4" s="504"/>
      <c r="EN4" s="504"/>
      <c r="EO4" s="504"/>
      <c r="EP4" s="504"/>
      <c r="EQ4" s="505"/>
      <c r="ER4" s="505"/>
      <c r="ES4" s="79"/>
      <c r="ET4" s="504"/>
      <c r="EU4" s="504"/>
      <c r="EV4" s="504"/>
      <c r="EW4" s="504"/>
      <c r="EX4" s="504"/>
      <c r="EY4" s="504"/>
      <c r="EZ4" s="505"/>
      <c r="FA4" s="505"/>
      <c r="FB4" s="79"/>
      <c r="FC4" s="504"/>
      <c r="FD4" s="504"/>
      <c r="FE4" s="504"/>
      <c r="FF4" s="504"/>
      <c r="FG4" s="504"/>
      <c r="FH4" s="504"/>
      <c r="FI4" s="505"/>
      <c r="FJ4" s="505"/>
      <c r="FK4" s="79"/>
      <c r="FL4" s="504"/>
      <c r="FM4" s="504"/>
      <c r="FN4" s="504"/>
      <c r="FO4" s="504"/>
      <c r="FP4" s="504"/>
      <c r="FQ4" s="504"/>
      <c r="FR4" s="505"/>
      <c r="FS4" s="505"/>
      <c r="FT4" s="79"/>
      <c r="FU4" s="504"/>
      <c r="FV4" s="504"/>
      <c r="FW4" s="504"/>
      <c r="FX4" s="504"/>
      <c r="FY4" s="504"/>
      <c r="FZ4" s="504"/>
      <c r="GA4" s="505"/>
      <c r="GB4" s="505"/>
      <c r="GC4" s="79"/>
      <c r="GD4" s="504"/>
      <c r="GE4" s="504"/>
      <c r="GF4" s="504"/>
      <c r="GG4" s="504"/>
      <c r="GH4" s="504"/>
      <c r="GI4" s="504"/>
      <c r="GJ4" s="505"/>
      <c r="GK4" s="505"/>
      <c r="GL4" s="79"/>
      <c r="GM4" s="504"/>
      <c r="GN4" s="504"/>
      <c r="GO4" s="504"/>
      <c r="GP4" s="504"/>
      <c r="GQ4" s="504"/>
      <c r="GR4" s="504"/>
      <c r="GS4" s="505"/>
      <c r="GT4" s="505"/>
      <c r="GU4" s="506">
        <v>43424</v>
      </c>
      <c r="GV4" s="808">
        <v>18928</v>
      </c>
      <c r="GW4" s="637" t="s">
        <v>994</v>
      </c>
      <c r="GX4" s="82"/>
      <c r="GY4" s="82"/>
      <c r="GZ4" s="580"/>
      <c r="HA4" s="83"/>
    </row>
    <row r="5" spans="1:211" x14ac:dyDescent="0.25">
      <c r="B5" s="40"/>
      <c r="C5" s="40"/>
      <c r="D5" s="41"/>
      <c r="E5" s="42"/>
      <c r="F5" s="43"/>
      <c r="G5" s="44"/>
      <c r="H5" s="45"/>
      <c r="I5" s="46"/>
      <c r="J5" s="155" t="s">
        <v>992</v>
      </c>
      <c r="K5" s="494" t="s">
        <v>29</v>
      </c>
      <c r="L5" s="713" t="s">
        <v>1081</v>
      </c>
      <c r="M5" s="146">
        <v>18870</v>
      </c>
      <c r="N5" s="87">
        <v>43405</v>
      </c>
      <c r="O5" s="626" t="s">
        <v>1041</v>
      </c>
      <c r="P5" s="106">
        <v>23510</v>
      </c>
      <c r="Q5" s="76">
        <f t="shared" si="0"/>
        <v>4640</v>
      </c>
      <c r="R5" s="808">
        <v>27</v>
      </c>
      <c r="S5" s="438"/>
      <c r="T5" s="438"/>
      <c r="U5" s="45">
        <f t="shared" si="1"/>
        <v>634770</v>
      </c>
      <c r="V5" s="501" t="s">
        <v>113</v>
      </c>
      <c r="W5" s="502">
        <v>43420</v>
      </c>
      <c r="X5" s="503">
        <v>16704</v>
      </c>
      <c r="Y5" s="504"/>
      <c r="Z5" s="504"/>
      <c r="AA5" s="504"/>
      <c r="AB5" s="504"/>
      <c r="AC5" s="504"/>
      <c r="AD5" s="58"/>
      <c r="AE5" s="505"/>
      <c r="AF5" s="79"/>
      <c r="AG5" s="504"/>
      <c r="AH5" s="504"/>
      <c r="AI5" s="504"/>
      <c r="AJ5" s="504"/>
      <c r="AK5" s="504"/>
      <c r="AL5" s="504"/>
      <c r="AM5" s="58"/>
      <c r="AN5" s="505"/>
      <c r="AO5" s="79"/>
      <c r="AP5" s="504"/>
      <c r="AQ5" s="504"/>
      <c r="AR5" s="504"/>
      <c r="AS5" s="504"/>
      <c r="AT5" s="504"/>
      <c r="AU5" s="504"/>
      <c r="AV5" s="58"/>
      <c r="AW5" s="505"/>
      <c r="AX5" s="79"/>
      <c r="AY5" s="504"/>
      <c r="AZ5" s="504"/>
      <c r="BA5" s="504"/>
      <c r="BB5" s="504"/>
      <c r="BC5" s="504"/>
      <c r="BD5" s="504"/>
      <c r="BE5" s="58"/>
      <c r="BF5" s="505"/>
      <c r="BG5" s="79"/>
      <c r="BH5" s="504"/>
      <c r="BI5" s="504"/>
      <c r="BJ5" s="504"/>
      <c r="BK5" s="504"/>
      <c r="BL5" s="504"/>
      <c r="BM5" s="504"/>
      <c r="BN5" s="505"/>
      <c r="BO5" s="505"/>
      <c r="BP5" s="79"/>
      <c r="BQ5" s="504"/>
      <c r="BR5" s="504"/>
      <c r="BS5" s="504"/>
      <c r="BT5" s="504"/>
      <c r="BU5" s="504"/>
      <c r="BV5" s="504"/>
      <c r="BW5" s="505"/>
      <c r="BX5" s="505"/>
      <c r="BY5" s="79"/>
      <c r="BZ5" s="504"/>
      <c r="CA5" s="504"/>
      <c r="CB5" s="504"/>
      <c r="CC5" s="504"/>
      <c r="CD5" s="504"/>
      <c r="CE5" s="504"/>
      <c r="CF5" s="505"/>
      <c r="CG5" s="505"/>
      <c r="CH5" s="79"/>
      <c r="CI5" s="504"/>
      <c r="CJ5" s="504"/>
      <c r="CK5" s="504"/>
      <c r="CL5" s="504"/>
      <c r="CM5" s="504"/>
      <c r="CN5" s="504"/>
      <c r="CO5" s="58"/>
      <c r="CP5" s="505"/>
      <c r="CQ5" s="79"/>
      <c r="CR5" s="504"/>
      <c r="CS5" s="504"/>
      <c r="CT5" s="504"/>
      <c r="CU5" s="504"/>
      <c r="CV5" s="504"/>
      <c r="CW5" s="504"/>
      <c r="CX5" s="505"/>
      <c r="CY5" s="505"/>
      <c r="CZ5" s="79"/>
      <c r="DA5" s="504"/>
      <c r="DB5" s="504"/>
      <c r="DC5" s="504"/>
      <c r="DD5" s="504"/>
      <c r="DE5" s="504"/>
      <c r="DF5" s="504"/>
      <c r="DG5" s="505"/>
      <c r="DH5" s="505"/>
      <c r="DI5" s="79"/>
      <c r="DJ5" s="504"/>
      <c r="DK5" s="504"/>
      <c r="DL5" s="504"/>
      <c r="DM5" s="504"/>
      <c r="DN5" s="504"/>
      <c r="DO5" s="504"/>
      <c r="DP5" s="505"/>
      <c r="DQ5" s="505"/>
      <c r="DR5" s="79"/>
      <c r="DS5" s="504"/>
      <c r="DT5" s="504"/>
      <c r="DU5" s="504"/>
      <c r="DV5" s="504"/>
      <c r="DW5" s="504"/>
      <c r="DX5" s="504"/>
      <c r="DY5" s="505"/>
      <c r="DZ5" s="505"/>
      <c r="EA5" s="79"/>
      <c r="EB5" s="504"/>
      <c r="EC5" s="504"/>
      <c r="ED5" s="504"/>
      <c r="EE5" s="504"/>
      <c r="EF5" s="504"/>
      <c r="EG5" s="504"/>
      <c r="EH5" s="505"/>
      <c r="EI5" s="505"/>
      <c r="EJ5" s="79"/>
      <c r="EK5" s="504"/>
      <c r="EL5" s="504"/>
      <c r="EM5" s="504"/>
      <c r="EN5" s="504"/>
      <c r="EO5" s="504"/>
      <c r="EP5" s="504"/>
      <c r="EQ5" s="505"/>
      <c r="ER5" s="505"/>
      <c r="ES5" s="79"/>
      <c r="ET5" s="504"/>
      <c r="EU5" s="504"/>
      <c r="EV5" s="504"/>
      <c r="EW5" s="504"/>
      <c r="EX5" s="504"/>
      <c r="EY5" s="504"/>
      <c r="EZ5" s="505"/>
      <c r="FA5" s="505"/>
      <c r="FB5" s="79"/>
      <c r="FC5" s="504"/>
      <c r="FD5" s="504"/>
      <c r="FE5" s="504"/>
      <c r="FF5" s="504"/>
      <c r="FG5" s="504"/>
      <c r="FH5" s="504"/>
      <c r="FI5" s="505"/>
      <c r="FJ5" s="505"/>
      <c r="FK5" s="79"/>
      <c r="FL5" s="504"/>
      <c r="FM5" s="504"/>
      <c r="FN5" s="504"/>
      <c r="FO5" s="504"/>
      <c r="FP5" s="504"/>
      <c r="FQ5" s="504"/>
      <c r="FR5" s="505"/>
      <c r="FS5" s="505"/>
      <c r="FT5" s="79"/>
      <c r="FU5" s="504"/>
      <c r="FV5" s="504"/>
      <c r="FW5" s="504"/>
      <c r="FX5" s="504"/>
      <c r="FY5" s="504"/>
      <c r="FZ5" s="504"/>
      <c r="GA5" s="505"/>
      <c r="GB5" s="505"/>
      <c r="GC5" s="79"/>
      <c r="GD5" s="504"/>
      <c r="GE5" s="504"/>
      <c r="GF5" s="504"/>
      <c r="GG5" s="504"/>
      <c r="GH5" s="504"/>
      <c r="GI5" s="504"/>
      <c r="GJ5" s="505"/>
      <c r="GK5" s="505"/>
      <c r="GL5" s="79"/>
      <c r="GM5" s="504"/>
      <c r="GN5" s="504"/>
      <c r="GO5" s="504"/>
      <c r="GP5" s="504"/>
      <c r="GQ5" s="504"/>
      <c r="GR5" s="504"/>
      <c r="GS5" s="505"/>
      <c r="GT5" s="505"/>
      <c r="GU5" s="82">
        <v>43420</v>
      </c>
      <c r="GV5" s="808"/>
      <c r="GW5" s="637"/>
      <c r="GX5" s="82"/>
      <c r="GY5" s="82"/>
      <c r="GZ5" s="793"/>
      <c r="HA5" s="794"/>
    </row>
    <row r="6" spans="1:211" x14ac:dyDescent="0.25">
      <c r="B6" s="40"/>
      <c r="C6" s="40"/>
      <c r="D6" s="41"/>
      <c r="E6" s="42"/>
      <c r="F6" s="43"/>
      <c r="G6" s="44"/>
      <c r="H6" s="45"/>
      <c r="I6" s="46"/>
      <c r="J6" s="601" t="s">
        <v>89</v>
      </c>
      <c r="K6" s="494" t="s">
        <v>30</v>
      </c>
      <c r="L6" s="713">
        <v>966</v>
      </c>
      <c r="M6" s="146">
        <v>12631</v>
      </c>
      <c r="N6" s="87">
        <v>43406</v>
      </c>
      <c r="O6" s="626" t="s">
        <v>1047</v>
      </c>
      <c r="P6" s="106">
        <v>15750</v>
      </c>
      <c r="Q6" s="76">
        <f t="shared" si="0"/>
        <v>3119</v>
      </c>
      <c r="R6" s="808">
        <v>27</v>
      </c>
      <c r="S6" s="90"/>
      <c r="T6" s="90"/>
      <c r="U6" s="45">
        <f t="shared" si="1"/>
        <v>425250</v>
      </c>
      <c r="V6" s="91" t="s">
        <v>113</v>
      </c>
      <c r="W6" s="92">
        <v>43424</v>
      </c>
      <c r="X6" s="93">
        <v>10774.08</v>
      </c>
      <c r="Y6" s="94"/>
      <c r="Z6" s="94"/>
      <c r="AA6" s="94"/>
      <c r="AB6" s="94"/>
      <c r="AC6" s="94"/>
      <c r="AD6" s="95"/>
      <c r="AE6" s="96"/>
      <c r="AF6" s="97"/>
      <c r="AG6" s="94"/>
      <c r="AH6" s="94"/>
      <c r="AI6" s="94"/>
      <c r="AJ6" s="94"/>
      <c r="AK6" s="94"/>
      <c r="AL6" s="94"/>
      <c r="AM6" s="95"/>
      <c r="AN6" s="96"/>
      <c r="AO6" s="97"/>
      <c r="AP6" s="94"/>
      <c r="AQ6" s="94"/>
      <c r="AR6" s="94"/>
      <c r="AS6" s="94"/>
      <c r="AT6" s="94"/>
      <c r="AU6" s="94"/>
      <c r="AV6" s="95"/>
      <c r="AW6" s="96"/>
      <c r="AX6" s="97"/>
      <c r="AY6" s="94"/>
      <c r="AZ6" s="94"/>
      <c r="BA6" s="94"/>
      <c r="BB6" s="94"/>
      <c r="BC6" s="94"/>
      <c r="BD6" s="94"/>
      <c r="BE6" s="95"/>
      <c r="BF6" s="96"/>
      <c r="BG6" s="97"/>
      <c r="BH6" s="94"/>
      <c r="BI6" s="94"/>
      <c r="BJ6" s="94"/>
      <c r="BK6" s="94"/>
      <c r="BL6" s="94"/>
      <c r="BM6" s="94"/>
      <c r="BN6" s="96"/>
      <c r="BO6" s="96"/>
      <c r="BP6" s="97"/>
      <c r="BQ6" s="94"/>
      <c r="BR6" s="94"/>
      <c r="BS6" s="94"/>
      <c r="BT6" s="94"/>
      <c r="BU6" s="94"/>
      <c r="BV6" s="94"/>
      <c r="BW6" s="96"/>
      <c r="BX6" s="96"/>
      <c r="BY6" s="97"/>
      <c r="BZ6" s="94"/>
      <c r="CA6" s="94"/>
      <c r="CB6" s="94"/>
      <c r="CC6" s="94"/>
      <c r="CD6" s="94"/>
      <c r="CE6" s="94"/>
      <c r="CF6" s="96"/>
      <c r="CG6" s="96"/>
      <c r="CH6" s="97"/>
      <c r="CI6" s="94"/>
      <c r="CJ6" s="94"/>
      <c r="CK6" s="94"/>
      <c r="CL6" s="94"/>
      <c r="CM6" s="94"/>
      <c r="CN6" s="94"/>
      <c r="CO6" s="95"/>
      <c r="CP6" s="96"/>
      <c r="CQ6" s="97"/>
      <c r="CR6" s="94"/>
      <c r="CS6" s="94"/>
      <c r="CT6" s="94"/>
      <c r="CU6" s="94"/>
      <c r="CV6" s="94"/>
      <c r="CW6" s="94"/>
      <c r="CX6" s="96"/>
      <c r="CY6" s="96"/>
      <c r="CZ6" s="97"/>
      <c r="DA6" s="94"/>
      <c r="DB6" s="94"/>
      <c r="DC6" s="94"/>
      <c r="DD6" s="94"/>
      <c r="DE6" s="94"/>
      <c r="DF6" s="94"/>
      <c r="DG6" s="96"/>
      <c r="DH6" s="96"/>
      <c r="DI6" s="97"/>
      <c r="DJ6" s="94"/>
      <c r="DK6" s="94"/>
      <c r="DL6" s="94"/>
      <c r="DM6" s="94"/>
      <c r="DN6" s="94"/>
      <c r="DO6" s="94"/>
      <c r="DP6" s="96"/>
      <c r="DQ6" s="96"/>
      <c r="DR6" s="97"/>
      <c r="DS6" s="94"/>
      <c r="DT6" s="94"/>
      <c r="DU6" s="94"/>
      <c r="DV6" s="94"/>
      <c r="DW6" s="94"/>
      <c r="DX6" s="94"/>
      <c r="DY6" s="96"/>
      <c r="DZ6" s="96"/>
      <c r="EA6" s="97"/>
      <c r="EB6" s="94"/>
      <c r="EC6" s="94"/>
      <c r="ED6" s="94"/>
      <c r="EE6" s="94"/>
      <c r="EF6" s="94"/>
      <c r="EG6" s="94"/>
      <c r="EH6" s="96"/>
      <c r="EI6" s="96"/>
      <c r="EJ6" s="97"/>
      <c r="EK6" s="94"/>
      <c r="EL6" s="94"/>
      <c r="EM6" s="94"/>
      <c r="EN6" s="94"/>
      <c r="EO6" s="94"/>
      <c r="EP6" s="94"/>
      <c r="EQ6" s="96"/>
      <c r="ER6" s="96"/>
      <c r="ES6" s="97"/>
      <c r="ET6" s="94"/>
      <c r="EU6" s="94"/>
      <c r="EV6" s="94"/>
      <c r="EW6" s="94"/>
      <c r="EX6" s="94"/>
      <c r="EY6" s="94"/>
      <c r="EZ6" s="96"/>
      <c r="FA6" s="96"/>
      <c r="FB6" s="97"/>
      <c r="FC6" s="94"/>
      <c r="FD6" s="94"/>
      <c r="FE6" s="94"/>
      <c r="FF6" s="94"/>
      <c r="FG6" s="94"/>
      <c r="FH6" s="94"/>
      <c r="FI6" s="96"/>
      <c r="FJ6" s="96"/>
      <c r="FK6" s="97"/>
      <c r="FL6" s="94"/>
      <c r="FM6" s="94"/>
      <c r="FN6" s="94"/>
      <c r="FO6" s="94"/>
      <c r="FP6" s="94"/>
      <c r="FQ6" s="94"/>
      <c r="FR6" s="96"/>
      <c r="FS6" s="96"/>
      <c r="FT6" s="97"/>
      <c r="FU6" s="94"/>
      <c r="FV6" s="94"/>
      <c r="FW6" s="94"/>
      <c r="FX6" s="94"/>
      <c r="FY6" s="94"/>
      <c r="FZ6" s="94"/>
      <c r="GA6" s="96"/>
      <c r="GB6" s="96"/>
      <c r="GC6" s="97"/>
      <c r="GD6" s="94"/>
      <c r="GE6" s="94"/>
      <c r="GF6" s="94"/>
      <c r="GG6" s="94"/>
      <c r="GH6" s="94"/>
      <c r="GI6" s="94"/>
      <c r="GJ6" s="96"/>
      <c r="GK6" s="96"/>
      <c r="GL6" s="97"/>
      <c r="GM6" s="94"/>
      <c r="GN6" s="94"/>
      <c r="GO6" s="94"/>
      <c r="GP6" s="94"/>
      <c r="GQ6" s="94"/>
      <c r="GR6" s="94"/>
      <c r="GS6" s="96"/>
      <c r="GT6" s="96"/>
      <c r="GU6" s="101">
        <v>43424</v>
      </c>
      <c r="GV6" s="808">
        <v>18928</v>
      </c>
      <c r="GW6" s="222" t="s">
        <v>995</v>
      </c>
      <c r="GX6" s="101"/>
      <c r="GY6" s="101"/>
      <c r="GZ6" s="625"/>
      <c r="HA6" s="102"/>
    </row>
    <row r="7" spans="1:211" ht="15.75" customHeight="1" x14ac:dyDescent="0.3">
      <c r="B7" s="40"/>
      <c r="C7" s="40"/>
      <c r="D7" s="41"/>
      <c r="E7" s="42"/>
      <c r="F7" s="43"/>
      <c r="G7" s="44"/>
      <c r="H7" s="45"/>
      <c r="I7" s="46"/>
      <c r="J7" s="569" t="s">
        <v>270</v>
      </c>
      <c r="K7" s="495" t="s">
        <v>993</v>
      </c>
      <c r="L7" s="714">
        <v>966</v>
      </c>
      <c r="M7" s="72">
        <v>22546.9</v>
      </c>
      <c r="N7" s="73">
        <v>43406</v>
      </c>
      <c r="O7" s="751">
        <v>489</v>
      </c>
      <c r="P7" s="75">
        <v>22546.9</v>
      </c>
      <c r="Q7" s="76">
        <f t="shared" si="0"/>
        <v>0</v>
      </c>
      <c r="R7" s="77">
        <v>35.6</v>
      </c>
      <c r="S7" s="78"/>
      <c r="T7" s="78"/>
      <c r="U7" s="45">
        <f t="shared" si="1"/>
        <v>802669.64000000013</v>
      </c>
      <c r="V7" s="91" t="s">
        <v>113</v>
      </c>
      <c r="W7" s="92">
        <v>43417</v>
      </c>
      <c r="X7" s="93"/>
      <c r="Y7" s="94"/>
      <c r="Z7" s="94"/>
      <c r="AA7" s="94"/>
      <c r="AB7" s="94"/>
      <c r="AC7" s="94"/>
      <c r="AD7" s="95"/>
      <c r="AE7" s="96"/>
      <c r="AF7" s="97"/>
      <c r="AG7" s="94"/>
      <c r="AH7" s="94"/>
      <c r="AI7" s="94"/>
      <c r="AJ7" s="94"/>
      <c r="AK7" s="94"/>
      <c r="AL7" s="94"/>
      <c r="AM7" s="95"/>
      <c r="AN7" s="96"/>
      <c r="AO7" s="97"/>
      <c r="AP7" s="94"/>
      <c r="AQ7" s="94"/>
      <c r="AR7" s="94"/>
      <c r="AS7" s="94"/>
      <c r="AT7" s="94"/>
      <c r="AU7" s="94"/>
      <c r="AV7" s="95"/>
      <c r="AW7" s="96"/>
      <c r="AX7" s="97"/>
      <c r="AY7" s="94"/>
      <c r="AZ7" s="94"/>
      <c r="BA7" s="94"/>
      <c r="BB7" s="94"/>
      <c r="BC7" s="94"/>
      <c r="BD7" s="94"/>
      <c r="BE7" s="95"/>
      <c r="BF7" s="96"/>
      <c r="BG7" s="97"/>
      <c r="BH7" s="94"/>
      <c r="BI7" s="94"/>
      <c r="BJ7" s="94"/>
      <c r="BK7" s="94"/>
      <c r="BL7" s="94"/>
      <c r="BM7" s="94"/>
      <c r="BN7" s="96"/>
      <c r="BO7" s="96"/>
      <c r="BP7" s="97"/>
      <c r="BQ7" s="94"/>
      <c r="BR7" s="94"/>
      <c r="BS7" s="94"/>
      <c r="BT7" s="94"/>
      <c r="BU7" s="94"/>
      <c r="BV7" s="94"/>
      <c r="BW7" s="96"/>
      <c r="BX7" s="96"/>
      <c r="BY7" s="97"/>
      <c r="BZ7" s="94"/>
      <c r="CA7" s="94"/>
      <c r="CB7" s="94"/>
      <c r="CC7" s="94"/>
      <c r="CD7" s="94"/>
      <c r="CE7" s="94"/>
      <c r="CF7" s="96"/>
      <c r="CG7" s="96"/>
      <c r="CH7" s="97"/>
      <c r="CI7" s="94"/>
      <c r="CJ7" s="94"/>
      <c r="CK7" s="94"/>
      <c r="CL7" s="94"/>
      <c r="CM7" s="94"/>
      <c r="CN7" s="94"/>
      <c r="CO7" s="95"/>
      <c r="CP7" s="96"/>
      <c r="CQ7" s="97"/>
      <c r="CR7" s="94"/>
      <c r="CS7" s="94"/>
      <c r="CT7" s="94"/>
      <c r="CU7" s="94"/>
      <c r="CV7" s="94"/>
      <c r="CW7" s="94"/>
      <c r="CX7" s="96"/>
      <c r="CY7" s="96"/>
      <c r="CZ7" s="97"/>
      <c r="DA7" s="94"/>
      <c r="DB7" s="94"/>
      <c r="DC7" s="94"/>
      <c r="DD7" s="94"/>
      <c r="DE7" s="94"/>
      <c r="DF7" s="94"/>
      <c r="DG7" s="96"/>
      <c r="DH7" s="96"/>
      <c r="DI7" s="97"/>
      <c r="DJ7" s="94"/>
      <c r="DK7" s="94"/>
      <c r="DL7" s="94"/>
      <c r="DM7" s="94"/>
      <c r="DN7" s="94"/>
      <c r="DO7" s="94"/>
      <c r="DP7" s="96"/>
      <c r="DQ7" s="96"/>
      <c r="DR7" s="97"/>
      <c r="DS7" s="94"/>
      <c r="DT7" s="94"/>
      <c r="DU7" s="94"/>
      <c r="DV7" s="94"/>
      <c r="DW7" s="94"/>
      <c r="DX7" s="94"/>
      <c r="DY7" s="96"/>
      <c r="DZ7" s="96"/>
      <c r="EA7" s="97"/>
      <c r="EB7" s="94"/>
      <c r="EC7" s="94"/>
      <c r="ED7" s="94"/>
      <c r="EE7" s="94"/>
      <c r="EF7" s="94"/>
      <c r="EG7" s="94"/>
      <c r="EH7" s="96"/>
      <c r="EI7" s="96"/>
      <c r="EJ7" s="97"/>
      <c r="EK7" s="94"/>
      <c r="EL7" s="94"/>
      <c r="EM7" s="94"/>
      <c r="EN7" s="94"/>
      <c r="EO7" s="94"/>
      <c r="EP7" s="94"/>
      <c r="EQ7" s="96"/>
      <c r="ER7" s="96"/>
      <c r="ES7" s="97"/>
      <c r="ET7" s="94"/>
      <c r="EU7" s="94"/>
      <c r="EV7" s="94"/>
      <c r="EW7" s="94"/>
      <c r="EX7" s="94"/>
      <c r="EY7" s="94"/>
      <c r="EZ7" s="96"/>
      <c r="FA7" s="96"/>
      <c r="FB7" s="97"/>
      <c r="FC7" s="94"/>
      <c r="FD7" s="94"/>
      <c r="FE7" s="94"/>
      <c r="FF7" s="94"/>
      <c r="FG7" s="94"/>
      <c r="FH7" s="94"/>
      <c r="FI7" s="96"/>
      <c r="FJ7" s="96"/>
      <c r="FK7" s="97"/>
      <c r="FL7" s="94"/>
      <c r="FM7" s="94"/>
      <c r="FN7" s="94"/>
      <c r="FO7" s="94"/>
      <c r="FP7" s="94"/>
      <c r="FQ7" s="94"/>
      <c r="FR7" s="96"/>
      <c r="FS7" s="96"/>
      <c r="FT7" s="97"/>
      <c r="FU7" s="94"/>
      <c r="FV7" s="94"/>
      <c r="FW7" s="94"/>
      <c r="FX7" s="94"/>
      <c r="FY7" s="94"/>
      <c r="FZ7" s="94"/>
      <c r="GA7" s="96"/>
      <c r="GB7" s="96"/>
      <c r="GC7" s="97"/>
      <c r="GD7" s="94"/>
      <c r="GE7" s="94"/>
      <c r="GF7" s="94"/>
      <c r="GG7" s="94"/>
      <c r="GH7" s="94"/>
      <c r="GI7" s="94"/>
      <c r="GJ7" s="96"/>
      <c r="GK7" s="96"/>
      <c r="GL7" s="97"/>
      <c r="GM7" s="94"/>
      <c r="GN7" s="94"/>
      <c r="GO7" s="94"/>
      <c r="GP7" s="94"/>
      <c r="GQ7" s="94"/>
      <c r="GR7" s="94"/>
      <c r="GS7" s="96"/>
      <c r="GT7" s="96"/>
      <c r="GU7" s="101"/>
      <c r="GV7" s="808"/>
      <c r="GW7" s="100"/>
      <c r="GX7" s="101"/>
      <c r="GY7" s="101"/>
      <c r="GZ7" s="625"/>
      <c r="HA7" s="102"/>
    </row>
    <row r="8" spans="1:211" x14ac:dyDescent="0.25">
      <c r="B8" s="40"/>
      <c r="C8" s="40"/>
      <c r="D8" s="41"/>
      <c r="E8" s="42"/>
      <c r="F8" s="43"/>
      <c r="G8" s="44"/>
      <c r="H8" s="45"/>
      <c r="I8" s="46"/>
      <c r="J8" s="381" t="s">
        <v>28</v>
      </c>
      <c r="K8" s="494" t="s">
        <v>29</v>
      </c>
      <c r="L8" s="713">
        <v>965</v>
      </c>
      <c r="M8" s="86">
        <v>19400</v>
      </c>
      <c r="N8" s="87">
        <v>43408</v>
      </c>
      <c r="O8" s="626" t="s">
        <v>1082</v>
      </c>
      <c r="P8" s="89">
        <v>24320</v>
      </c>
      <c r="Q8" s="76">
        <f t="shared" si="0"/>
        <v>4920</v>
      </c>
      <c r="R8" s="808">
        <v>27</v>
      </c>
      <c r="S8" s="90"/>
      <c r="T8" s="90"/>
      <c r="U8" s="45">
        <f>R8*P8</f>
        <v>656640</v>
      </c>
      <c r="V8" s="91" t="s">
        <v>113</v>
      </c>
      <c r="W8" s="92">
        <v>43424</v>
      </c>
      <c r="X8" s="93">
        <v>16704</v>
      </c>
      <c r="Y8" s="94"/>
      <c r="Z8" s="94"/>
      <c r="AA8" s="94"/>
      <c r="AB8" s="94"/>
      <c r="AC8" s="94"/>
      <c r="AD8" s="95"/>
      <c r="AE8" s="96"/>
      <c r="AF8" s="97"/>
      <c r="AG8" s="94"/>
      <c r="AH8" s="94"/>
      <c r="AI8" s="94"/>
      <c r="AJ8" s="94"/>
      <c r="AK8" s="94"/>
      <c r="AL8" s="94"/>
      <c r="AM8" s="95"/>
      <c r="AN8" s="96"/>
      <c r="AO8" s="97"/>
      <c r="AP8" s="94"/>
      <c r="AQ8" s="94"/>
      <c r="AR8" s="94"/>
      <c r="AS8" s="94"/>
      <c r="AT8" s="94"/>
      <c r="AU8" s="94"/>
      <c r="AV8" s="95"/>
      <c r="AW8" s="96"/>
      <c r="AX8" s="97"/>
      <c r="AY8" s="94"/>
      <c r="AZ8" s="94"/>
      <c r="BA8" s="94"/>
      <c r="BB8" s="94"/>
      <c r="BC8" s="94"/>
      <c r="BD8" s="94"/>
      <c r="BE8" s="95"/>
      <c r="BF8" s="96"/>
      <c r="BG8" s="97"/>
      <c r="BH8" s="94"/>
      <c r="BI8" s="94"/>
      <c r="BJ8" s="94"/>
      <c r="BK8" s="94"/>
      <c r="BL8" s="94"/>
      <c r="BM8" s="94"/>
      <c r="BN8" s="96"/>
      <c r="BO8" s="96"/>
      <c r="BP8" s="97"/>
      <c r="BQ8" s="94"/>
      <c r="BR8" s="94"/>
      <c r="BS8" s="94"/>
      <c r="BT8" s="94"/>
      <c r="BU8" s="94"/>
      <c r="BV8" s="94"/>
      <c r="BW8" s="96"/>
      <c r="BX8" s="96"/>
      <c r="BY8" s="97"/>
      <c r="BZ8" s="94"/>
      <c r="CA8" s="94"/>
      <c r="CB8" s="94"/>
      <c r="CC8" s="94"/>
      <c r="CD8" s="94"/>
      <c r="CE8" s="94"/>
      <c r="CF8" s="96"/>
      <c r="CG8" s="96"/>
      <c r="CH8" s="97"/>
      <c r="CI8" s="94"/>
      <c r="CJ8" s="94"/>
      <c r="CK8" s="94"/>
      <c r="CL8" s="94"/>
      <c r="CM8" s="94"/>
      <c r="CN8" s="94"/>
      <c r="CO8" s="95"/>
      <c r="CP8" s="96"/>
      <c r="CQ8" s="97"/>
      <c r="CR8" s="94"/>
      <c r="CS8" s="94"/>
      <c r="CT8" s="94"/>
      <c r="CU8" s="94"/>
      <c r="CV8" s="94"/>
      <c r="CW8" s="94"/>
      <c r="CX8" s="96"/>
      <c r="CY8" s="96"/>
      <c r="CZ8" s="97"/>
      <c r="DA8" s="94"/>
      <c r="DB8" s="94"/>
      <c r="DC8" s="94"/>
      <c r="DD8" s="94"/>
      <c r="DE8" s="94"/>
      <c r="DF8" s="94"/>
      <c r="DG8" s="96"/>
      <c r="DH8" s="96"/>
      <c r="DI8" s="97"/>
      <c r="DJ8" s="94"/>
      <c r="DK8" s="94"/>
      <c r="DL8" s="94"/>
      <c r="DM8" s="94"/>
      <c r="DN8" s="94"/>
      <c r="DO8" s="94"/>
      <c r="DP8" s="96"/>
      <c r="DQ8" s="96"/>
      <c r="DR8" s="97"/>
      <c r="DS8" s="94"/>
      <c r="DT8" s="94"/>
      <c r="DU8" s="94"/>
      <c r="DV8" s="94"/>
      <c r="DW8" s="94"/>
      <c r="DX8" s="94"/>
      <c r="DY8" s="96"/>
      <c r="DZ8" s="96"/>
      <c r="EA8" s="97"/>
      <c r="EB8" s="94"/>
      <c r="EC8" s="94"/>
      <c r="ED8" s="94"/>
      <c r="EE8" s="94"/>
      <c r="EF8" s="94"/>
      <c r="EG8" s="94"/>
      <c r="EH8" s="96"/>
      <c r="EI8" s="96"/>
      <c r="EJ8" s="97"/>
      <c r="EK8" s="94"/>
      <c r="EL8" s="94"/>
      <c r="EM8" s="94"/>
      <c r="EN8" s="94"/>
      <c r="EO8" s="94"/>
      <c r="EP8" s="94"/>
      <c r="EQ8" s="96"/>
      <c r="ER8" s="96"/>
      <c r="ES8" s="97"/>
      <c r="ET8" s="94"/>
      <c r="EU8" s="94"/>
      <c r="EV8" s="94"/>
      <c r="EW8" s="94"/>
      <c r="EX8" s="94"/>
      <c r="EY8" s="94"/>
      <c r="EZ8" s="96"/>
      <c r="FA8" s="96"/>
      <c r="FB8" s="97"/>
      <c r="FC8" s="94"/>
      <c r="FD8" s="94"/>
      <c r="FE8" s="94"/>
      <c r="FF8" s="94"/>
      <c r="FG8" s="94"/>
      <c r="FH8" s="94"/>
      <c r="FI8" s="96"/>
      <c r="FJ8" s="96"/>
      <c r="FK8" s="97"/>
      <c r="FL8" s="94"/>
      <c r="FM8" s="94"/>
      <c r="FN8" s="94"/>
      <c r="FO8" s="94"/>
      <c r="FP8" s="94"/>
      <c r="FQ8" s="94"/>
      <c r="FR8" s="96"/>
      <c r="FS8" s="96"/>
      <c r="FT8" s="97"/>
      <c r="FU8" s="94"/>
      <c r="FV8" s="94"/>
      <c r="FW8" s="94"/>
      <c r="FX8" s="94"/>
      <c r="FY8" s="94"/>
      <c r="FZ8" s="94"/>
      <c r="GA8" s="96"/>
      <c r="GB8" s="96"/>
      <c r="GC8" s="97"/>
      <c r="GD8" s="94"/>
      <c r="GE8" s="94"/>
      <c r="GF8" s="94"/>
      <c r="GG8" s="94"/>
      <c r="GH8" s="94"/>
      <c r="GI8" s="94"/>
      <c r="GJ8" s="96"/>
      <c r="GK8" s="96"/>
      <c r="GL8" s="97"/>
      <c r="GM8" s="94"/>
      <c r="GN8" s="94"/>
      <c r="GO8" s="94"/>
      <c r="GP8" s="94"/>
      <c r="GQ8" s="94"/>
      <c r="GR8" s="94"/>
      <c r="GS8" s="96"/>
      <c r="GT8" s="96"/>
      <c r="GU8" s="101">
        <v>43424</v>
      </c>
      <c r="GV8" s="99"/>
      <c r="GW8" s="100"/>
      <c r="GX8" s="101"/>
      <c r="GY8" s="101"/>
      <c r="GZ8" s="582"/>
      <c r="HA8" s="102"/>
    </row>
    <row r="9" spans="1:211" x14ac:dyDescent="0.25">
      <c r="B9" s="40"/>
      <c r="C9" s="40"/>
      <c r="D9" s="41"/>
      <c r="E9" s="42"/>
      <c r="F9" s="43"/>
      <c r="G9" s="44"/>
      <c r="H9" s="45"/>
      <c r="I9" s="46"/>
      <c r="J9" s="494" t="s">
        <v>61</v>
      </c>
      <c r="K9" s="494" t="s">
        <v>30</v>
      </c>
      <c r="L9" s="713">
        <v>965</v>
      </c>
      <c r="M9" s="86">
        <v>12730</v>
      </c>
      <c r="N9" s="87">
        <v>43408</v>
      </c>
      <c r="O9" s="626" t="s">
        <v>1048</v>
      </c>
      <c r="P9" s="89">
        <v>14730</v>
      </c>
      <c r="Q9" s="76">
        <f t="shared" si="0"/>
        <v>2000</v>
      </c>
      <c r="R9" s="808">
        <v>27</v>
      </c>
      <c r="S9" s="853"/>
      <c r="T9" s="854"/>
      <c r="U9" s="45">
        <f>R9*P9</f>
        <v>397710</v>
      </c>
      <c r="V9" s="91" t="s">
        <v>113</v>
      </c>
      <c r="W9" s="92">
        <v>43425</v>
      </c>
      <c r="X9" s="93">
        <v>10857.6</v>
      </c>
      <c r="Y9" s="94"/>
      <c r="Z9" s="94"/>
      <c r="AA9" s="94"/>
      <c r="AB9" s="94"/>
      <c r="AC9" s="94"/>
      <c r="AD9" s="95"/>
      <c r="AE9" s="96"/>
      <c r="AF9" s="97"/>
      <c r="AG9" s="94"/>
      <c r="AH9" s="94"/>
      <c r="AI9" s="94"/>
      <c r="AJ9" s="94"/>
      <c r="AK9" s="94"/>
      <c r="AL9" s="94"/>
      <c r="AM9" s="95"/>
      <c r="AN9" s="96"/>
      <c r="AO9" s="97"/>
      <c r="AP9" s="94"/>
      <c r="AQ9" s="94"/>
      <c r="AR9" s="94"/>
      <c r="AS9" s="94"/>
      <c r="AT9" s="94"/>
      <c r="AU9" s="94"/>
      <c r="AV9" s="95"/>
      <c r="AW9" s="96"/>
      <c r="AX9" s="97"/>
      <c r="AY9" s="94"/>
      <c r="AZ9" s="94"/>
      <c r="BA9" s="94"/>
      <c r="BB9" s="94"/>
      <c r="BC9" s="94"/>
      <c r="BD9" s="94"/>
      <c r="BE9" s="95"/>
      <c r="BF9" s="96"/>
      <c r="BG9" s="97"/>
      <c r="BH9" s="94"/>
      <c r="BI9" s="94"/>
      <c r="BJ9" s="94"/>
      <c r="BK9" s="94"/>
      <c r="BL9" s="94"/>
      <c r="BM9" s="94"/>
      <c r="BN9" s="96"/>
      <c r="BO9" s="96"/>
      <c r="BP9" s="97"/>
      <c r="BQ9" s="94"/>
      <c r="BR9" s="94"/>
      <c r="BS9" s="94"/>
      <c r="BT9" s="94"/>
      <c r="BU9" s="94"/>
      <c r="BV9" s="94"/>
      <c r="BW9" s="96"/>
      <c r="BX9" s="96"/>
      <c r="BY9" s="97"/>
      <c r="BZ9" s="94"/>
      <c r="CA9" s="94"/>
      <c r="CB9" s="94"/>
      <c r="CC9" s="94"/>
      <c r="CD9" s="94"/>
      <c r="CE9" s="94"/>
      <c r="CF9" s="96"/>
      <c r="CG9" s="96"/>
      <c r="CH9" s="97"/>
      <c r="CI9" s="94"/>
      <c r="CJ9" s="94"/>
      <c r="CK9" s="94"/>
      <c r="CL9" s="94"/>
      <c r="CM9" s="94"/>
      <c r="CN9" s="94"/>
      <c r="CO9" s="95"/>
      <c r="CP9" s="96"/>
      <c r="CQ9" s="97"/>
      <c r="CR9" s="94"/>
      <c r="CS9" s="94"/>
      <c r="CT9" s="94"/>
      <c r="CU9" s="94"/>
      <c r="CV9" s="94"/>
      <c r="CW9" s="94"/>
      <c r="CX9" s="96"/>
      <c r="CY9" s="96"/>
      <c r="CZ9" s="97"/>
      <c r="DA9" s="94"/>
      <c r="DB9" s="94"/>
      <c r="DC9" s="94"/>
      <c r="DD9" s="94"/>
      <c r="DE9" s="94"/>
      <c r="DF9" s="94"/>
      <c r="DG9" s="96"/>
      <c r="DH9" s="96"/>
      <c r="DI9" s="97"/>
      <c r="DJ9" s="94"/>
      <c r="DK9" s="94"/>
      <c r="DL9" s="94"/>
      <c r="DM9" s="94"/>
      <c r="DN9" s="94"/>
      <c r="DO9" s="94"/>
      <c r="DP9" s="96"/>
      <c r="DQ9" s="96"/>
      <c r="DR9" s="97"/>
      <c r="DS9" s="94"/>
      <c r="DT9" s="94"/>
      <c r="DU9" s="94"/>
      <c r="DV9" s="94"/>
      <c r="DW9" s="94"/>
      <c r="DX9" s="94"/>
      <c r="DY9" s="96"/>
      <c r="DZ9" s="96"/>
      <c r="EA9" s="97"/>
      <c r="EB9" s="94"/>
      <c r="EC9" s="94"/>
      <c r="ED9" s="94"/>
      <c r="EE9" s="94"/>
      <c r="EF9" s="94"/>
      <c r="EG9" s="94"/>
      <c r="EH9" s="96"/>
      <c r="EI9" s="96"/>
      <c r="EJ9" s="97"/>
      <c r="EK9" s="94"/>
      <c r="EL9" s="94"/>
      <c r="EM9" s="94"/>
      <c r="EN9" s="94"/>
      <c r="EO9" s="94"/>
      <c r="EP9" s="94"/>
      <c r="EQ9" s="96"/>
      <c r="ER9" s="96"/>
      <c r="ES9" s="97"/>
      <c r="ET9" s="94"/>
      <c r="EU9" s="94"/>
      <c r="EV9" s="94"/>
      <c r="EW9" s="94"/>
      <c r="EX9" s="94"/>
      <c r="EY9" s="94"/>
      <c r="EZ9" s="96"/>
      <c r="FA9" s="96"/>
      <c r="FB9" s="97"/>
      <c r="FC9" s="94"/>
      <c r="FD9" s="94"/>
      <c r="FE9" s="94"/>
      <c r="FF9" s="94"/>
      <c r="FG9" s="94"/>
      <c r="FH9" s="94"/>
      <c r="FI9" s="96"/>
      <c r="FJ9" s="96"/>
      <c r="FK9" s="97"/>
      <c r="FL9" s="94"/>
      <c r="FM9" s="94"/>
      <c r="FN9" s="94"/>
      <c r="FO9" s="94"/>
      <c r="FP9" s="94"/>
      <c r="FQ9" s="94"/>
      <c r="FR9" s="96"/>
      <c r="FS9" s="96"/>
      <c r="FT9" s="97"/>
      <c r="FU9" s="94"/>
      <c r="FV9" s="94"/>
      <c r="FW9" s="94"/>
      <c r="FX9" s="94"/>
      <c r="FY9" s="94"/>
      <c r="FZ9" s="94"/>
      <c r="GA9" s="96"/>
      <c r="GB9" s="96"/>
      <c r="GC9" s="97"/>
      <c r="GD9" s="94"/>
      <c r="GE9" s="94"/>
      <c r="GF9" s="94"/>
      <c r="GG9" s="94"/>
      <c r="GH9" s="94"/>
      <c r="GI9" s="94"/>
      <c r="GJ9" s="96"/>
      <c r="GK9" s="96"/>
      <c r="GL9" s="97"/>
      <c r="GM9" s="94"/>
      <c r="GN9" s="94"/>
      <c r="GO9" s="94"/>
      <c r="GP9" s="94"/>
      <c r="GQ9" s="94"/>
      <c r="GR9" s="94"/>
      <c r="GS9" s="96"/>
      <c r="GT9" s="96"/>
      <c r="GU9" s="101">
        <v>43425</v>
      </c>
      <c r="GV9" s="99">
        <v>18928</v>
      </c>
      <c r="GW9" s="100" t="s">
        <v>1028</v>
      </c>
      <c r="GX9" s="101"/>
      <c r="GY9" s="101"/>
      <c r="GZ9" s="582"/>
      <c r="HA9" s="102"/>
    </row>
    <row r="10" spans="1:211" x14ac:dyDescent="0.25">
      <c r="B10" s="40"/>
      <c r="C10" s="40"/>
      <c r="D10" s="41"/>
      <c r="E10" s="42"/>
      <c r="F10" s="43"/>
      <c r="G10" s="44"/>
      <c r="H10" s="45"/>
      <c r="I10" s="46"/>
      <c r="J10" s="104" t="s">
        <v>61</v>
      </c>
      <c r="K10" s="494" t="s">
        <v>27</v>
      </c>
      <c r="L10" s="713">
        <v>971</v>
      </c>
      <c r="M10" s="86">
        <v>11830</v>
      </c>
      <c r="N10" s="87">
        <v>43409</v>
      </c>
      <c r="O10" s="626" t="s">
        <v>1049</v>
      </c>
      <c r="P10" s="106">
        <v>13525</v>
      </c>
      <c r="Q10" s="76">
        <f t="shared" si="0"/>
        <v>1695</v>
      </c>
      <c r="R10" s="99">
        <v>27</v>
      </c>
      <c r="S10" s="90"/>
      <c r="T10" s="90"/>
      <c r="U10" s="45">
        <f t="shared" ref="U10:U99" si="2">R10*P10</f>
        <v>365175</v>
      </c>
      <c r="V10" s="107" t="s">
        <v>113</v>
      </c>
      <c r="W10" s="108">
        <v>43425</v>
      </c>
      <c r="X10" s="109">
        <v>10857.6</v>
      </c>
      <c r="Y10" s="110"/>
      <c r="Z10" s="110"/>
      <c r="AA10" s="110"/>
      <c r="AB10" s="110"/>
      <c r="AC10" s="110"/>
      <c r="AD10" s="95"/>
      <c r="AE10" s="96"/>
      <c r="AF10" s="111"/>
      <c r="AG10" s="110"/>
      <c r="AH10" s="110"/>
      <c r="AI10" s="110"/>
      <c r="AJ10" s="110"/>
      <c r="AK10" s="110"/>
      <c r="AL10" s="110"/>
      <c r="AM10" s="95"/>
      <c r="AN10" s="96"/>
      <c r="AO10" s="111"/>
      <c r="AP10" s="110"/>
      <c r="AQ10" s="110"/>
      <c r="AR10" s="110"/>
      <c r="AS10" s="110"/>
      <c r="AT10" s="110"/>
      <c r="AU10" s="110"/>
      <c r="AV10" s="95"/>
      <c r="AW10" s="96"/>
      <c r="AX10" s="111"/>
      <c r="AY10" s="110"/>
      <c r="AZ10" s="110"/>
      <c r="BA10" s="110"/>
      <c r="BB10" s="110"/>
      <c r="BC10" s="110"/>
      <c r="BD10" s="110"/>
      <c r="BE10" s="95"/>
      <c r="BF10" s="96"/>
      <c r="BG10" s="111"/>
      <c r="BH10" s="110"/>
      <c r="BI10" s="110"/>
      <c r="BJ10" s="110"/>
      <c r="BK10" s="110"/>
      <c r="BL10" s="110"/>
      <c r="BM10" s="110"/>
      <c r="BN10" s="96"/>
      <c r="BO10" s="96"/>
      <c r="BP10" s="111"/>
      <c r="BQ10" s="110"/>
      <c r="BR10" s="110"/>
      <c r="BS10" s="110"/>
      <c r="BT10" s="110"/>
      <c r="BU10" s="110"/>
      <c r="BV10" s="110"/>
      <c r="BW10" s="96"/>
      <c r="BX10" s="96"/>
      <c r="BY10" s="111"/>
      <c r="BZ10" s="110"/>
      <c r="CA10" s="110"/>
      <c r="CB10" s="110"/>
      <c r="CC10" s="110"/>
      <c r="CD10" s="110"/>
      <c r="CE10" s="110"/>
      <c r="CF10" s="96"/>
      <c r="CG10" s="96"/>
      <c r="CH10" s="111"/>
      <c r="CI10" s="110"/>
      <c r="CJ10" s="110"/>
      <c r="CK10" s="110"/>
      <c r="CL10" s="110"/>
      <c r="CM10" s="110"/>
      <c r="CN10" s="110"/>
      <c r="CO10" s="95"/>
      <c r="CP10" s="96"/>
      <c r="CQ10" s="111"/>
      <c r="CR10" s="110"/>
      <c r="CS10" s="110"/>
      <c r="CT10" s="110"/>
      <c r="CU10" s="110"/>
      <c r="CV10" s="110"/>
      <c r="CW10" s="110"/>
      <c r="CX10" s="96"/>
      <c r="CY10" s="96"/>
      <c r="CZ10" s="111"/>
      <c r="DA10" s="110"/>
      <c r="DB10" s="110"/>
      <c r="DC10" s="110"/>
      <c r="DD10" s="110"/>
      <c r="DE10" s="110"/>
      <c r="DF10" s="110"/>
      <c r="DG10" s="96"/>
      <c r="DH10" s="96"/>
      <c r="DI10" s="111"/>
      <c r="DJ10" s="110"/>
      <c r="DK10" s="110"/>
      <c r="DL10" s="110"/>
      <c r="DM10" s="110"/>
      <c r="DN10" s="110"/>
      <c r="DO10" s="110"/>
      <c r="DP10" s="96"/>
      <c r="DQ10" s="96"/>
      <c r="DR10" s="111"/>
      <c r="DS10" s="110"/>
      <c r="DT10" s="110"/>
      <c r="DU10" s="110"/>
      <c r="DV10" s="110"/>
      <c r="DW10" s="110"/>
      <c r="DX10" s="110"/>
      <c r="DY10" s="96"/>
      <c r="DZ10" s="96"/>
      <c r="EA10" s="111"/>
      <c r="EB10" s="110"/>
      <c r="EC10" s="110"/>
      <c r="ED10" s="110"/>
      <c r="EE10" s="110"/>
      <c r="EF10" s="110"/>
      <c r="EG10" s="110"/>
      <c r="EH10" s="96"/>
      <c r="EI10" s="96"/>
      <c r="EJ10" s="111"/>
      <c r="EK10" s="110"/>
      <c r="EL10" s="110"/>
      <c r="EM10" s="110"/>
      <c r="EN10" s="110"/>
      <c r="EO10" s="110"/>
      <c r="EP10" s="110"/>
      <c r="EQ10" s="96"/>
      <c r="ER10" s="96"/>
      <c r="ES10" s="111"/>
      <c r="ET10" s="110"/>
      <c r="EU10" s="110"/>
      <c r="EV10" s="110"/>
      <c r="EW10" s="110"/>
      <c r="EX10" s="110"/>
      <c r="EY10" s="110"/>
      <c r="EZ10" s="96"/>
      <c r="FA10" s="96"/>
      <c r="FB10" s="111"/>
      <c r="FC10" s="110"/>
      <c r="FD10" s="110"/>
      <c r="FE10" s="110"/>
      <c r="FF10" s="110"/>
      <c r="FG10" s="110"/>
      <c r="FH10" s="110"/>
      <c r="FI10" s="96"/>
      <c r="FJ10" s="96"/>
      <c r="FK10" s="111"/>
      <c r="FL10" s="110"/>
      <c r="FM10" s="110"/>
      <c r="FN10" s="110"/>
      <c r="FO10" s="110"/>
      <c r="FP10" s="110"/>
      <c r="FQ10" s="110"/>
      <c r="FR10" s="96"/>
      <c r="FS10" s="96"/>
      <c r="FT10" s="111"/>
      <c r="FU10" s="110"/>
      <c r="FV10" s="110"/>
      <c r="FW10" s="110"/>
      <c r="FX10" s="110"/>
      <c r="FY10" s="110"/>
      <c r="FZ10" s="110"/>
      <c r="GA10" s="96"/>
      <c r="GB10" s="96"/>
      <c r="GC10" s="111"/>
      <c r="GD10" s="110"/>
      <c r="GE10" s="110"/>
      <c r="GF10" s="110"/>
      <c r="GG10" s="110"/>
      <c r="GH10" s="110"/>
      <c r="GI10" s="110"/>
      <c r="GJ10" s="96"/>
      <c r="GK10" s="96"/>
      <c r="GL10" s="111"/>
      <c r="GM10" s="110"/>
      <c r="GN10" s="110"/>
      <c r="GO10" s="110"/>
      <c r="GP10" s="110"/>
      <c r="GQ10" s="110"/>
      <c r="GR10" s="110"/>
      <c r="GS10" s="96"/>
      <c r="GT10" s="96"/>
      <c r="GU10" s="112">
        <v>43425</v>
      </c>
      <c r="GV10" s="99">
        <v>18928</v>
      </c>
      <c r="GW10" s="100" t="s">
        <v>1029</v>
      </c>
      <c r="GX10" s="101"/>
      <c r="GY10" s="114"/>
      <c r="GZ10" s="217"/>
      <c r="HA10" s="115"/>
      <c r="HB10" s="116"/>
      <c r="HC10" s="116"/>
    </row>
    <row r="11" spans="1:211" ht="18.75" x14ac:dyDescent="0.3">
      <c r="B11" s="40"/>
      <c r="C11" s="40"/>
      <c r="D11" s="41"/>
      <c r="E11" s="42"/>
      <c r="F11" s="43"/>
      <c r="G11" s="44"/>
      <c r="H11" s="45"/>
      <c r="I11" s="46"/>
      <c r="J11" s="155" t="s">
        <v>1053</v>
      </c>
      <c r="K11" s="494" t="s">
        <v>251</v>
      </c>
      <c r="L11" s="713">
        <v>971</v>
      </c>
      <c r="M11" s="86">
        <v>18870</v>
      </c>
      <c r="N11" s="87">
        <v>43409</v>
      </c>
      <c r="O11" s="626" t="s">
        <v>1052</v>
      </c>
      <c r="P11" s="117">
        <v>23980</v>
      </c>
      <c r="Q11" s="76">
        <f t="shared" si="0"/>
        <v>5110</v>
      </c>
      <c r="R11" s="118">
        <v>27</v>
      </c>
      <c r="S11" s="119"/>
      <c r="T11" s="120"/>
      <c r="U11" s="45">
        <f t="shared" si="2"/>
        <v>647460</v>
      </c>
      <c r="V11" s="107" t="s">
        <v>113</v>
      </c>
      <c r="W11" s="108">
        <v>43426</v>
      </c>
      <c r="X11" s="109">
        <v>16620.48</v>
      </c>
      <c r="Y11" s="110"/>
      <c r="Z11" s="110"/>
      <c r="AA11" s="110"/>
      <c r="AB11" s="110"/>
      <c r="AC11" s="110"/>
      <c r="AD11" s="95"/>
      <c r="AE11" s="96"/>
      <c r="AF11" s="111"/>
      <c r="AG11" s="110"/>
      <c r="AH11" s="110"/>
      <c r="AI11" s="110"/>
      <c r="AJ11" s="110"/>
      <c r="AK11" s="110"/>
      <c r="AL11" s="110"/>
      <c r="AM11" s="95"/>
      <c r="AN11" s="96"/>
      <c r="AO11" s="111"/>
      <c r="AP11" s="110"/>
      <c r="AQ11" s="110"/>
      <c r="AR11" s="110"/>
      <c r="AS11" s="110"/>
      <c r="AT11" s="110"/>
      <c r="AU11" s="110"/>
      <c r="AV11" s="95"/>
      <c r="AW11" s="96"/>
      <c r="AX11" s="111"/>
      <c r="AY11" s="110"/>
      <c r="AZ11" s="110"/>
      <c r="BA11" s="110"/>
      <c r="BB11" s="110"/>
      <c r="BC11" s="110"/>
      <c r="BD11" s="110"/>
      <c r="BE11" s="95"/>
      <c r="BF11" s="96"/>
      <c r="BG11" s="111"/>
      <c r="BH11" s="110"/>
      <c r="BI11" s="110"/>
      <c r="BJ11" s="110"/>
      <c r="BK11" s="110"/>
      <c r="BL11" s="110"/>
      <c r="BM11" s="110"/>
      <c r="BN11" s="96"/>
      <c r="BO11" s="96"/>
      <c r="BP11" s="111"/>
      <c r="BQ11" s="110"/>
      <c r="BR11" s="110"/>
      <c r="BS11" s="110"/>
      <c r="BT11" s="110"/>
      <c r="BU11" s="110"/>
      <c r="BV11" s="110"/>
      <c r="BW11" s="96"/>
      <c r="BX11" s="96"/>
      <c r="BY11" s="111"/>
      <c r="BZ11" s="110"/>
      <c r="CA11" s="110"/>
      <c r="CB11" s="110"/>
      <c r="CC11" s="110"/>
      <c r="CD11" s="110"/>
      <c r="CE11" s="110"/>
      <c r="CF11" s="96"/>
      <c r="CG11" s="96"/>
      <c r="CH11" s="111"/>
      <c r="CI11" s="110"/>
      <c r="CJ11" s="110"/>
      <c r="CK11" s="110"/>
      <c r="CL11" s="110"/>
      <c r="CM11" s="110"/>
      <c r="CN11" s="110"/>
      <c r="CO11" s="95"/>
      <c r="CP11" s="96"/>
      <c r="CQ11" s="111"/>
      <c r="CR11" s="110"/>
      <c r="CS11" s="110"/>
      <c r="CT11" s="110"/>
      <c r="CU11" s="110"/>
      <c r="CV11" s="110"/>
      <c r="CW11" s="110"/>
      <c r="CX11" s="96"/>
      <c r="CY11" s="96"/>
      <c r="CZ11" s="111"/>
      <c r="DA11" s="110"/>
      <c r="DB11" s="110"/>
      <c r="DC11" s="110"/>
      <c r="DD11" s="110"/>
      <c r="DE11" s="110"/>
      <c r="DF11" s="110"/>
      <c r="DG11" s="96"/>
      <c r="DH11" s="96"/>
      <c r="DI11" s="111"/>
      <c r="DJ11" s="110"/>
      <c r="DK11" s="110"/>
      <c r="DL11" s="110"/>
      <c r="DM11" s="110"/>
      <c r="DN11" s="110"/>
      <c r="DO11" s="110"/>
      <c r="DP11" s="96"/>
      <c r="DQ11" s="96"/>
      <c r="DR11" s="111"/>
      <c r="DS11" s="110"/>
      <c r="DT11" s="110"/>
      <c r="DU11" s="110"/>
      <c r="DV11" s="110"/>
      <c r="DW11" s="110"/>
      <c r="DX11" s="110"/>
      <c r="DY11" s="96"/>
      <c r="DZ11" s="96"/>
      <c r="EA11" s="111"/>
      <c r="EB11" s="110"/>
      <c r="EC11" s="110"/>
      <c r="ED11" s="110"/>
      <c r="EE11" s="110"/>
      <c r="EF11" s="110"/>
      <c r="EG11" s="110"/>
      <c r="EH11" s="96"/>
      <c r="EI11" s="96"/>
      <c r="EJ11" s="111"/>
      <c r="EK11" s="110"/>
      <c r="EL11" s="110"/>
      <c r="EM11" s="110"/>
      <c r="EN11" s="110"/>
      <c r="EO11" s="110"/>
      <c r="EP11" s="110"/>
      <c r="EQ11" s="96"/>
      <c r="ER11" s="96"/>
      <c r="ES11" s="111"/>
      <c r="ET11" s="110"/>
      <c r="EU11" s="110"/>
      <c r="EV11" s="110"/>
      <c r="EW11" s="110"/>
      <c r="EX11" s="110"/>
      <c r="EY11" s="110"/>
      <c r="EZ11" s="96"/>
      <c r="FA11" s="96"/>
      <c r="FB11" s="111"/>
      <c r="FC11" s="110"/>
      <c r="FD11" s="110"/>
      <c r="FE11" s="110"/>
      <c r="FF11" s="110"/>
      <c r="FG11" s="110"/>
      <c r="FH11" s="110"/>
      <c r="FI11" s="96"/>
      <c r="FJ11" s="96"/>
      <c r="FK11" s="111"/>
      <c r="FL11" s="110"/>
      <c r="FM11" s="110"/>
      <c r="FN11" s="110"/>
      <c r="FO11" s="110"/>
      <c r="FP11" s="110"/>
      <c r="FQ11" s="110"/>
      <c r="FR11" s="96"/>
      <c r="FS11" s="96"/>
      <c r="FT11" s="111"/>
      <c r="FU11" s="110"/>
      <c r="FV11" s="110"/>
      <c r="FW11" s="110"/>
      <c r="FX11" s="110"/>
      <c r="FY11" s="110"/>
      <c r="FZ11" s="110"/>
      <c r="GA11" s="96"/>
      <c r="GB11" s="96"/>
      <c r="GC11" s="111"/>
      <c r="GD11" s="110"/>
      <c r="GE11" s="110"/>
      <c r="GF11" s="110"/>
      <c r="GG11" s="110"/>
      <c r="GH11" s="110"/>
      <c r="GI11" s="110"/>
      <c r="GJ11" s="96"/>
      <c r="GK11" s="96"/>
      <c r="GL11" s="111"/>
      <c r="GM11" s="110"/>
      <c r="GN11" s="110"/>
      <c r="GO11" s="110"/>
      <c r="GP11" s="110"/>
      <c r="GQ11" s="110"/>
      <c r="GR11" s="110"/>
      <c r="GS11" s="96"/>
      <c r="GT11" s="96"/>
      <c r="GU11" s="121">
        <v>43426</v>
      </c>
      <c r="GV11" s="99">
        <v>23856</v>
      </c>
      <c r="GW11" s="100" t="s">
        <v>1030</v>
      </c>
      <c r="GX11" s="114"/>
      <c r="GY11" s="114"/>
      <c r="GZ11" s="217"/>
      <c r="HA11" s="93"/>
      <c r="HB11" s="116"/>
      <c r="HC11" s="116"/>
    </row>
    <row r="12" spans="1:211" x14ac:dyDescent="0.25">
      <c r="B12" s="40"/>
      <c r="C12" s="40"/>
      <c r="D12" s="41"/>
      <c r="E12" s="42"/>
      <c r="F12" s="43"/>
      <c r="G12" s="44"/>
      <c r="H12" s="45"/>
      <c r="I12" s="46"/>
      <c r="J12" s="155" t="s">
        <v>28</v>
      </c>
      <c r="K12" s="494" t="s">
        <v>29</v>
      </c>
      <c r="L12" s="713">
        <v>975</v>
      </c>
      <c r="M12" s="86">
        <v>18220</v>
      </c>
      <c r="N12" s="87">
        <v>43410</v>
      </c>
      <c r="O12" s="626" t="s">
        <v>1057</v>
      </c>
      <c r="P12" s="117">
        <v>22530</v>
      </c>
      <c r="Q12" s="76">
        <f t="shared" si="0"/>
        <v>4310</v>
      </c>
      <c r="R12" s="118">
        <v>27</v>
      </c>
      <c r="S12" s="119"/>
      <c r="T12" s="120"/>
      <c r="U12" s="45">
        <f t="shared" si="2"/>
        <v>608310</v>
      </c>
      <c r="V12" s="107" t="s">
        <v>113</v>
      </c>
      <c r="W12" s="128">
        <v>43427</v>
      </c>
      <c r="X12" s="813">
        <v>16704</v>
      </c>
      <c r="Y12" s="110"/>
      <c r="Z12" s="110"/>
      <c r="AA12" s="110"/>
      <c r="AB12" s="110"/>
      <c r="AC12" s="110"/>
      <c r="AD12" s="95"/>
      <c r="AE12" s="96"/>
      <c r="AF12" s="111"/>
      <c r="AG12" s="110"/>
      <c r="AH12" s="110"/>
      <c r="AI12" s="110"/>
      <c r="AJ12" s="110"/>
      <c r="AK12" s="110"/>
      <c r="AL12" s="110"/>
      <c r="AM12" s="95"/>
      <c r="AN12" s="96"/>
      <c r="AO12" s="111"/>
      <c r="AP12" s="110"/>
      <c r="AQ12" s="110"/>
      <c r="AR12" s="110"/>
      <c r="AS12" s="110"/>
      <c r="AT12" s="110"/>
      <c r="AU12" s="110"/>
      <c r="AV12" s="95"/>
      <c r="AW12" s="96"/>
      <c r="AX12" s="111"/>
      <c r="AY12" s="110"/>
      <c r="AZ12" s="110"/>
      <c r="BA12" s="110"/>
      <c r="BB12" s="110"/>
      <c r="BC12" s="110"/>
      <c r="BD12" s="110"/>
      <c r="BE12" s="95"/>
      <c r="BF12" s="96"/>
      <c r="BG12" s="111"/>
      <c r="BH12" s="110"/>
      <c r="BI12" s="110"/>
      <c r="BJ12" s="110"/>
      <c r="BK12" s="110"/>
      <c r="BL12" s="110"/>
      <c r="BM12" s="110"/>
      <c r="BN12" s="96"/>
      <c r="BO12" s="96"/>
      <c r="BP12" s="111"/>
      <c r="BQ12" s="110"/>
      <c r="BR12" s="110"/>
      <c r="BS12" s="110"/>
      <c r="BT12" s="110"/>
      <c r="BU12" s="110"/>
      <c r="BV12" s="110"/>
      <c r="BW12" s="96"/>
      <c r="BX12" s="96"/>
      <c r="BY12" s="111"/>
      <c r="BZ12" s="110"/>
      <c r="CA12" s="110"/>
      <c r="CB12" s="110"/>
      <c r="CC12" s="110"/>
      <c r="CD12" s="110"/>
      <c r="CE12" s="110"/>
      <c r="CF12" s="96"/>
      <c r="CG12" s="96"/>
      <c r="CH12" s="111"/>
      <c r="CI12" s="110"/>
      <c r="CJ12" s="110"/>
      <c r="CK12" s="110"/>
      <c r="CL12" s="110"/>
      <c r="CM12" s="110"/>
      <c r="CN12" s="110"/>
      <c r="CO12" s="95"/>
      <c r="CP12" s="96"/>
      <c r="CQ12" s="111"/>
      <c r="CR12" s="110"/>
      <c r="CS12" s="110"/>
      <c r="CT12" s="110"/>
      <c r="CU12" s="110"/>
      <c r="CV12" s="110"/>
      <c r="CW12" s="110"/>
      <c r="CX12" s="96"/>
      <c r="CY12" s="96"/>
      <c r="CZ12" s="111"/>
      <c r="DA12" s="110"/>
      <c r="DB12" s="110"/>
      <c r="DC12" s="110"/>
      <c r="DD12" s="110"/>
      <c r="DE12" s="110"/>
      <c r="DF12" s="110"/>
      <c r="DG12" s="96"/>
      <c r="DH12" s="96"/>
      <c r="DI12" s="111"/>
      <c r="DJ12" s="110"/>
      <c r="DK12" s="110"/>
      <c r="DL12" s="110"/>
      <c r="DM12" s="110"/>
      <c r="DN12" s="110"/>
      <c r="DO12" s="110"/>
      <c r="DP12" s="96"/>
      <c r="DQ12" s="96"/>
      <c r="DR12" s="111"/>
      <c r="DS12" s="110"/>
      <c r="DT12" s="110"/>
      <c r="DU12" s="110"/>
      <c r="DV12" s="110"/>
      <c r="DW12" s="110"/>
      <c r="DX12" s="110"/>
      <c r="DY12" s="96"/>
      <c r="DZ12" s="96"/>
      <c r="EA12" s="111"/>
      <c r="EB12" s="110"/>
      <c r="EC12" s="110"/>
      <c r="ED12" s="110"/>
      <c r="EE12" s="110"/>
      <c r="EF12" s="110"/>
      <c r="EG12" s="110"/>
      <c r="EH12" s="96"/>
      <c r="EI12" s="96"/>
      <c r="EJ12" s="111"/>
      <c r="EK12" s="110"/>
      <c r="EL12" s="110"/>
      <c r="EM12" s="110"/>
      <c r="EN12" s="110"/>
      <c r="EO12" s="110"/>
      <c r="EP12" s="110"/>
      <c r="EQ12" s="96"/>
      <c r="ER12" s="96"/>
      <c r="ES12" s="111"/>
      <c r="ET12" s="110"/>
      <c r="EU12" s="110"/>
      <c r="EV12" s="110"/>
      <c r="EW12" s="110"/>
      <c r="EX12" s="110"/>
      <c r="EY12" s="110"/>
      <c r="EZ12" s="96"/>
      <c r="FA12" s="96"/>
      <c r="FB12" s="111"/>
      <c r="FC12" s="110"/>
      <c r="FD12" s="110"/>
      <c r="FE12" s="110"/>
      <c r="FF12" s="110"/>
      <c r="FG12" s="110"/>
      <c r="FH12" s="110"/>
      <c r="FI12" s="96"/>
      <c r="FJ12" s="96"/>
      <c r="FK12" s="111"/>
      <c r="FL12" s="110"/>
      <c r="FM12" s="110"/>
      <c r="FN12" s="110"/>
      <c r="FO12" s="110"/>
      <c r="FP12" s="110"/>
      <c r="FQ12" s="110"/>
      <c r="FR12" s="96"/>
      <c r="FS12" s="96"/>
      <c r="FT12" s="111"/>
      <c r="FU12" s="110"/>
      <c r="FV12" s="110"/>
      <c r="FW12" s="110"/>
      <c r="FX12" s="110"/>
      <c r="FY12" s="110"/>
      <c r="FZ12" s="110"/>
      <c r="GA12" s="96"/>
      <c r="GB12" s="96"/>
      <c r="GC12" s="111"/>
      <c r="GD12" s="110"/>
      <c r="GE12" s="110"/>
      <c r="GF12" s="110"/>
      <c r="GG12" s="110"/>
      <c r="GH12" s="110"/>
      <c r="GI12" s="110"/>
      <c r="GJ12" s="96"/>
      <c r="GK12" s="96"/>
      <c r="GL12" s="111"/>
      <c r="GM12" s="110"/>
      <c r="GN12" s="110"/>
      <c r="GO12" s="110"/>
      <c r="GP12" s="110"/>
      <c r="GQ12" s="110"/>
      <c r="GR12" s="110"/>
      <c r="GS12" s="96"/>
      <c r="GT12" s="96"/>
      <c r="GU12" s="814">
        <v>43427</v>
      </c>
      <c r="GV12" s="118"/>
      <c r="GW12" s="100"/>
      <c r="GX12" s="114"/>
      <c r="GY12" s="114"/>
      <c r="GZ12" s="217"/>
      <c r="HA12" s="93"/>
      <c r="HB12" s="116"/>
      <c r="HC12" s="116"/>
    </row>
    <row r="13" spans="1:211" ht="18.75" x14ac:dyDescent="0.3">
      <c r="B13" s="40"/>
      <c r="C13" s="40"/>
      <c r="D13" s="41"/>
      <c r="E13" s="42"/>
      <c r="F13" s="43"/>
      <c r="G13" s="44"/>
      <c r="H13" s="45"/>
      <c r="I13" s="46"/>
      <c r="J13" s="155" t="s">
        <v>1018</v>
      </c>
      <c r="K13" s="494" t="s">
        <v>289</v>
      </c>
      <c r="L13" s="713">
        <v>979</v>
      </c>
      <c r="M13" s="86">
        <v>23480</v>
      </c>
      <c r="N13" s="87">
        <v>43411</v>
      </c>
      <c r="O13" s="626" t="s">
        <v>1058</v>
      </c>
      <c r="P13" s="117">
        <v>22025</v>
      </c>
      <c r="Q13" s="76">
        <f t="shared" si="0"/>
        <v>-1455</v>
      </c>
      <c r="R13" s="118">
        <v>27</v>
      </c>
      <c r="S13" s="119"/>
      <c r="T13" s="120"/>
      <c r="U13" s="45">
        <f t="shared" si="2"/>
        <v>594675</v>
      </c>
      <c r="V13" s="107" t="s">
        <v>113</v>
      </c>
      <c r="W13" s="128">
        <v>43427</v>
      </c>
      <c r="X13" s="813">
        <v>16704</v>
      </c>
      <c r="Y13" s="110"/>
      <c r="Z13" s="110"/>
      <c r="AA13" s="110"/>
      <c r="AB13" s="110"/>
      <c r="AC13" s="110"/>
      <c r="AD13" s="95"/>
      <c r="AE13" s="96"/>
      <c r="AF13" s="111"/>
      <c r="AG13" s="110"/>
      <c r="AH13" s="110"/>
      <c r="AI13" s="110"/>
      <c r="AJ13" s="110"/>
      <c r="AK13" s="110"/>
      <c r="AL13" s="110"/>
      <c r="AM13" s="95"/>
      <c r="AN13" s="96"/>
      <c r="AO13" s="111"/>
      <c r="AP13" s="110"/>
      <c r="AQ13" s="110"/>
      <c r="AR13" s="110"/>
      <c r="AS13" s="110"/>
      <c r="AT13" s="110"/>
      <c r="AU13" s="110"/>
      <c r="AV13" s="95"/>
      <c r="AW13" s="96"/>
      <c r="AX13" s="111"/>
      <c r="AY13" s="110"/>
      <c r="AZ13" s="110"/>
      <c r="BA13" s="110"/>
      <c r="BB13" s="110"/>
      <c r="BC13" s="110"/>
      <c r="BD13" s="110"/>
      <c r="BE13" s="95"/>
      <c r="BF13" s="96"/>
      <c r="BG13" s="111"/>
      <c r="BH13" s="110"/>
      <c r="BI13" s="110"/>
      <c r="BJ13" s="110"/>
      <c r="BK13" s="110"/>
      <c r="BL13" s="110"/>
      <c r="BM13" s="110"/>
      <c r="BN13" s="96"/>
      <c r="BO13" s="96"/>
      <c r="BP13" s="111"/>
      <c r="BQ13" s="110"/>
      <c r="BR13" s="110"/>
      <c r="BS13" s="110"/>
      <c r="BT13" s="110"/>
      <c r="BU13" s="110"/>
      <c r="BV13" s="110"/>
      <c r="BW13" s="96"/>
      <c r="BX13" s="96"/>
      <c r="BY13" s="111"/>
      <c r="BZ13" s="110"/>
      <c r="CA13" s="110"/>
      <c r="CB13" s="110"/>
      <c r="CC13" s="110"/>
      <c r="CD13" s="110"/>
      <c r="CE13" s="110"/>
      <c r="CF13" s="96"/>
      <c r="CG13" s="96"/>
      <c r="CH13" s="111"/>
      <c r="CI13" s="110"/>
      <c r="CJ13" s="110"/>
      <c r="CK13" s="110"/>
      <c r="CL13" s="110"/>
      <c r="CM13" s="110"/>
      <c r="CN13" s="110"/>
      <c r="CO13" s="95"/>
      <c r="CP13" s="96"/>
      <c r="CQ13" s="111"/>
      <c r="CR13" s="110"/>
      <c r="CS13" s="110"/>
      <c r="CT13" s="110"/>
      <c r="CU13" s="110"/>
      <c r="CV13" s="110"/>
      <c r="CW13" s="110"/>
      <c r="CX13" s="96"/>
      <c r="CY13" s="96"/>
      <c r="CZ13" s="111"/>
      <c r="DA13" s="110"/>
      <c r="DB13" s="110"/>
      <c r="DC13" s="110"/>
      <c r="DD13" s="110"/>
      <c r="DE13" s="110"/>
      <c r="DF13" s="110"/>
      <c r="DG13" s="96"/>
      <c r="DH13" s="96"/>
      <c r="DI13" s="111"/>
      <c r="DJ13" s="110"/>
      <c r="DK13" s="110"/>
      <c r="DL13" s="110"/>
      <c r="DM13" s="110"/>
      <c r="DN13" s="110"/>
      <c r="DO13" s="110"/>
      <c r="DP13" s="96"/>
      <c r="DQ13" s="96"/>
      <c r="DR13" s="111"/>
      <c r="DS13" s="110"/>
      <c r="DT13" s="110"/>
      <c r="DU13" s="110"/>
      <c r="DV13" s="110"/>
      <c r="DW13" s="110"/>
      <c r="DX13" s="110"/>
      <c r="DY13" s="96"/>
      <c r="DZ13" s="96"/>
      <c r="EA13" s="111"/>
      <c r="EB13" s="110"/>
      <c r="EC13" s="110"/>
      <c r="ED13" s="110"/>
      <c r="EE13" s="110"/>
      <c r="EF13" s="110"/>
      <c r="EG13" s="110"/>
      <c r="EH13" s="96"/>
      <c r="EI13" s="96"/>
      <c r="EJ13" s="111"/>
      <c r="EK13" s="110"/>
      <c r="EL13" s="110"/>
      <c r="EM13" s="110"/>
      <c r="EN13" s="110"/>
      <c r="EO13" s="110"/>
      <c r="EP13" s="110"/>
      <c r="EQ13" s="96"/>
      <c r="ER13" s="96"/>
      <c r="ES13" s="111"/>
      <c r="ET13" s="110"/>
      <c r="EU13" s="110"/>
      <c r="EV13" s="110"/>
      <c r="EW13" s="110"/>
      <c r="EX13" s="110"/>
      <c r="EY13" s="110"/>
      <c r="EZ13" s="96"/>
      <c r="FA13" s="96"/>
      <c r="FB13" s="111"/>
      <c r="FC13" s="110"/>
      <c r="FD13" s="110"/>
      <c r="FE13" s="110"/>
      <c r="FF13" s="110"/>
      <c r="FG13" s="110"/>
      <c r="FH13" s="110"/>
      <c r="FI13" s="96"/>
      <c r="FJ13" s="96"/>
      <c r="FK13" s="111"/>
      <c r="FL13" s="110"/>
      <c r="FM13" s="110"/>
      <c r="FN13" s="110"/>
      <c r="FO13" s="110"/>
      <c r="FP13" s="110"/>
      <c r="FQ13" s="110"/>
      <c r="FR13" s="96"/>
      <c r="FS13" s="96"/>
      <c r="FT13" s="111"/>
      <c r="FU13" s="110"/>
      <c r="FV13" s="110"/>
      <c r="FW13" s="110"/>
      <c r="FX13" s="110"/>
      <c r="FY13" s="110"/>
      <c r="FZ13" s="110"/>
      <c r="GA13" s="96"/>
      <c r="GB13" s="96"/>
      <c r="GC13" s="111"/>
      <c r="GD13" s="110"/>
      <c r="GE13" s="110"/>
      <c r="GF13" s="110"/>
      <c r="GG13" s="110"/>
      <c r="GH13" s="110"/>
      <c r="GI13" s="110"/>
      <c r="GJ13" s="96"/>
      <c r="GK13" s="96"/>
      <c r="GL13" s="111"/>
      <c r="GM13" s="110"/>
      <c r="GN13" s="110"/>
      <c r="GO13" s="110"/>
      <c r="GP13" s="110"/>
      <c r="GQ13" s="110"/>
      <c r="GR13" s="110"/>
      <c r="GS13" s="96"/>
      <c r="GT13" s="96"/>
      <c r="GU13" s="814">
        <v>43427</v>
      </c>
      <c r="GV13" s="118"/>
      <c r="GW13" s="100"/>
      <c r="GX13" s="114"/>
      <c r="GY13" s="114"/>
      <c r="GZ13" s="217"/>
      <c r="HA13" s="93"/>
      <c r="HB13" s="116"/>
      <c r="HC13" s="116"/>
    </row>
    <row r="14" spans="1:211" x14ac:dyDescent="0.25">
      <c r="B14" s="40"/>
      <c r="C14" s="40"/>
      <c r="D14" s="41"/>
      <c r="E14" s="42"/>
      <c r="F14" s="43"/>
      <c r="G14" s="44"/>
      <c r="H14" s="45"/>
      <c r="I14" s="46"/>
      <c r="J14" s="155" t="s">
        <v>122</v>
      </c>
      <c r="K14" s="494" t="s">
        <v>1019</v>
      </c>
      <c r="L14" s="713">
        <v>979</v>
      </c>
      <c r="M14" s="86">
        <v>0</v>
      </c>
      <c r="N14" s="87">
        <v>43411</v>
      </c>
      <c r="O14" s="626" t="s">
        <v>1059</v>
      </c>
      <c r="P14" s="117">
        <v>7715</v>
      </c>
      <c r="Q14" s="76">
        <f t="shared" si="0"/>
        <v>7715</v>
      </c>
      <c r="R14" s="118">
        <v>27</v>
      </c>
      <c r="S14" s="119"/>
      <c r="T14" s="120"/>
      <c r="U14" s="45">
        <f t="shared" si="2"/>
        <v>208305</v>
      </c>
      <c r="V14" s="107" t="s">
        <v>113</v>
      </c>
      <c r="W14" s="128">
        <v>43430</v>
      </c>
      <c r="X14" s="813">
        <v>5094.72</v>
      </c>
      <c r="Y14" s="110"/>
      <c r="Z14" s="110"/>
      <c r="AA14" s="110"/>
      <c r="AB14" s="110"/>
      <c r="AC14" s="110"/>
      <c r="AD14" s="95"/>
      <c r="AE14" s="96"/>
      <c r="AF14" s="111"/>
      <c r="AG14" s="110"/>
      <c r="AH14" s="110"/>
      <c r="AI14" s="110"/>
      <c r="AJ14" s="110"/>
      <c r="AK14" s="110"/>
      <c r="AL14" s="110"/>
      <c r="AM14" s="95"/>
      <c r="AN14" s="96"/>
      <c r="AO14" s="111"/>
      <c r="AP14" s="110"/>
      <c r="AQ14" s="110"/>
      <c r="AR14" s="110"/>
      <c r="AS14" s="110"/>
      <c r="AT14" s="110"/>
      <c r="AU14" s="110"/>
      <c r="AV14" s="95"/>
      <c r="AW14" s="96"/>
      <c r="AX14" s="111"/>
      <c r="AY14" s="110"/>
      <c r="AZ14" s="110"/>
      <c r="BA14" s="110"/>
      <c r="BB14" s="110"/>
      <c r="BC14" s="110"/>
      <c r="BD14" s="110"/>
      <c r="BE14" s="95"/>
      <c r="BF14" s="96"/>
      <c r="BG14" s="111"/>
      <c r="BH14" s="110"/>
      <c r="BI14" s="110"/>
      <c r="BJ14" s="110"/>
      <c r="BK14" s="110"/>
      <c r="BL14" s="110"/>
      <c r="BM14" s="110"/>
      <c r="BN14" s="96"/>
      <c r="BO14" s="96"/>
      <c r="BP14" s="111"/>
      <c r="BQ14" s="110"/>
      <c r="BR14" s="110"/>
      <c r="BS14" s="110"/>
      <c r="BT14" s="110"/>
      <c r="BU14" s="110"/>
      <c r="BV14" s="110"/>
      <c r="BW14" s="96"/>
      <c r="BX14" s="96"/>
      <c r="BY14" s="111"/>
      <c r="BZ14" s="110"/>
      <c r="CA14" s="110"/>
      <c r="CB14" s="110"/>
      <c r="CC14" s="110"/>
      <c r="CD14" s="110"/>
      <c r="CE14" s="110"/>
      <c r="CF14" s="96"/>
      <c r="CG14" s="96"/>
      <c r="CH14" s="111"/>
      <c r="CI14" s="110"/>
      <c r="CJ14" s="110"/>
      <c r="CK14" s="110"/>
      <c r="CL14" s="110"/>
      <c r="CM14" s="110"/>
      <c r="CN14" s="110"/>
      <c r="CO14" s="95"/>
      <c r="CP14" s="96"/>
      <c r="CQ14" s="111"/>
      <c r="CR14" s="110"/>
      <c r="CS14" s="110"/>
      <c r="CT14" s="110"/>
      <c r="CU14" s="110"/>
      <c r="CV14" s="110"/>
      <c r="CW14" s="110"/>
      <c r="CX14" s="96"/>
      <c r="CY14" s="96"/>
      <c r="CZ14" s="111"/>
      <c r="DA14" s="110"/>
      <c r="DB14" s="110"/>
      <c r="DC14" s="110"/>
      <c r="DD14" s="110"/>
      <c r="DE14" s="110"/>
      <c r="DF14" s="110"/>
      <c r="DG14" s="96"/>
      <c r="DH14" s="96"/>
      <c r="DI14" s="111"/>
      <c r="DJ14" s="110"/>
      <c r="DK14" s="110"/>
      <c r="DL14" s="110"/>
      <c r="DM14" s="110"/>
      <c r="DN14" s="110"/>
      <c r="DO14" s="110"/>
      <c r="DP14" s="96"/>
      <c r="DQ14" s="96"/>
      <c r="DR14" s="111"/>
      <c r="DS14" s="110"/>
      <c r="DT14" s="110"/>
      <c r="DU14" s="110"/>
      <c r="DV14" s="110"/>
      <c r="DW14" s="110"/>
      <c r="DX14" s="110"/>
      <c r="DY14" s="96"/>
      <c r="DZ14" s="96"/>
      <c r="EA14" s="111"/>
      <c r="EB14" s="110"/>
      <c r="EC14" s="110"/>
      <c r="ED14" s="110"/>
      <c r="EE14" s="110"/>
      <c r="EF14" s="110"/>
      <c r="EG14" s="110"/>
      <c r="EH14" s="96"/>
      <c r="EI14" s="96"/>
      <c r="EJ14" s="111"/>
      <c r="EK14" s="110"/>
      <c r="EL14" s="110"/>
      <c r="EM14" s="110"/>
      <c r="EN14" s="110"/>
      <c r="EO14" s="110"/>
      <c r="EP14" s="110"/>
      <c r="EQ14" s="96"/>
      <c r="ER14" s="96"/>
      <c r="ES14" s="111"/>
      <c r="ET14" s="110"/>
      <c r="EU14" s="110"/>
      <c r="EV14" s="110"/>
      <c r="EW14" s="110"/>
      <c r="EX14" s="110"/>
      <c r="EY14" s="110"/>
      <c r="EZ14" s="96"/>
      <c r="FA14" s="96"/>
      <c r="FB14" s="111"/>
      <c r="FC14" s="110"/>
      <c r="FD14" s="110"/>
      <c r="FE14" s="110"/>
      <c r="FF14" s="110"/>
      <c r="FG14" s="110"/>
      <c r="FH14" s="110"/>
      <c r="FI14" s="96"/>
      <c r="FJ14" s="96"/>
      <c r="FK14" s="111"/>
      <c r="FL14" s="110"/>
      <c r="FM14" s="110"/>
      <c r="FN14" s="110"/>
      <c r="FO14" s="110"/>
      <c r="FP14" s="110"/>
      <c r="FQ14" s="110"/>
      <c r="FR14" s="96"/>
      <c r="FS14" s="96"/>
      <c r="FT14" s="111"/>
      <c r="FU14" s="110"/>
      <c r="FV14" s="110"/>
      <c r="FW14" s="110"/>
      <c r="FX14" s="110"/>
      <c r="FY14" s="110"/>
      <c r="FZ14" s="110"/>
      <c r="GA14" s="96"/>
      <c r="GB14" s="96"/>
      <c r="GC14" s="111"/>
      <c r="GD14" s="110"/>
      <c r="GE14" s="110"/>
      <c r="GF14" s="110"/>
      <c r="GG14" s="110"/>
      <c r="GH14" s="110"/>
      <c r="GI14" s="110"/>
      <c r="GJ14" s="96"/>
      <c r="GK14" s="96"/>
      <c r="GL14" s="111"/>
      <c r="GM14" s="110"/>
      <c r="GN14" s="110"/>
      <c r="GO14" s="110"/>
      <c r="GP14" s="110"/>
      <c r="GQ14" s="110"/>
      <c r="GR14" s="110"/>
      <c r="GS14" s="96"/>
      <c r="GT14" s="96"/>
      <c r="GU14" s="814">
        <v>43430</v>
      </c>
      <c r="GV14" s="118"/>
      <c r="GW14" s="100"/>
      <c r="GX14" s="114"/>
      <c r="GY14" s="114"/>
      <c r="GZ14" s="217"/>
      <c r="HA14" s="93"/>
      <c r="HB14" s="116"/>
      <c r="HC14" s="116"/>
    </row>
    <row r="15" spans="1:211" x14ac:dyDescent="0.25">
      <c r="B15" s="116"/>
      <c r="C15" s="124"/>
      <c r="D15" s="41"/>
      <c r="E15" s="42"/>
      <c r="F15" s="43"/>
      <c r="G15" s="44"/>
      <c r="H15" s="45"/>
      <c r="I15" s="46"/>
      <c r="J15" s="125" t="s">
        <v>122</v>
      </c>
      <c r="K15" s="494" t="s">
        <v>30</v>
      </c>
      <c r="L15" s="713">
        <v>988</v>
      </c>
      <c r="M15" s="86">
        <v>10850</v>
      </c>
      <c r="N15" s="87">
        <v>43412</v>
      </c>
      <c r="O15" s="88" t="s">
        <v>1062</v>
      </c>
      <c r="P15" s="117">
        <v>15315</v>
      </c>
      <c r="Q15" s="76">
        <f t="shared" si="0"/>
        <v>4465</v>
      </c>
      <c r="R15" s="118">
        <v>27</v>
      </c>
      <c r="S15" s="99"/>
      <c r="T15" s="126"/>
      <c r="U15" s="45">
        <f t="shared" si="2"/>
        <v>413505</v>
      </c>
      <c r="V15" s="127" t="s">
        <v>113</v>
      </c>
      <c r="W15" s="128">
        <v>43430</v>
      </c>
      <c r="X15" s="129">
        <v>10857.6</v>
      </c>
      <c r="Y15" s="111"/>
      <c r="Z15" s="110"/>
      <c r="AA15" s="130"/>
      <c r="AB15" s="131"/>
      <c r="AC15" s="130"/>
      <c r="AD15" s="132"/>
      <c r="AE15" s="133"/>
      <c r="AF15" s="111"/>
      <c r="AG15" s="111"/>
      <c r="AH15" s="111"/>
      <c r="AI15" s="110"/>
      <c r="AJ15" s="130"/>
      <c r="AK15" s="131"/>
      <c r="AL15" s="130"/>
      <c r="AM15" s="132"/>
      <c r="AN15" s="133"/>
      <c r="AO15" s="111"/>
      <c r="AP15" s="111"/>
      <c r="AQ15" s="111"/>
      <c r="AR15" s="110"/>
      <c r="AS15" s="130"/>
      <c r="AT15" s="131"/>
      <c r="AU15" s="130"/>
      <c r="AV15" s="132"/>
      <c r="AW15" s="133"/>
      <c r="AX15" s="111"/>
      <c r="AY15" s="111"/>
      <c r="AZ15" s="111"/>
      <c r="BA15" s="110"/>
      <c r="BB15" s="130"/>
      <c r="BC15" s="131"/>
      <c r="BD15" s="130"/>
      <c r="BE15" s="132"/>
      <c r="BF15" s="133"/>
      <c r="BG15" s="111"/>
      <c r="BH15" s="111"/>
      <c r="BI15" s="111"/>
      <c r="BJ15" s="110"/>
      <c r="BK15" s="130"/>
      <c r="BL15" s="131"/>
      <c r="BM15" s="130"/>
      <c r="BN15" s="132"/>
      <c r="BO15" s="133"/>
      <c r="BP15" s="111"/>
      <c r="BQ15" s="111"/>
      <c r="BR15" s="111"/>
      <c r="BS15" s="110"/>
      <c r="BT15" s="130"/>
      <c r="BU15" s="131"/>
      <c r="BV15" s="130"/>
      <c r="BW15" s="132"/>
      <c r="BX15" s="133"/>
      <c r="BY15" s="111"/>
      <c r="BZ15" s="111"/>
      <c r="CA15" s="111"/>
      <c r="CB15" s="110"/>
      <c r="CC15" s="130"/>
      <c r="CD15" s="131"/>
      <c r="CE15" s="130"/>
      <c r="CF15" s="132"/>
      <c r="CG15" s="133"/>
      <c r="CH15" s="111"/>
      <c r="CI15" s="111"/>
      <c r="CJ15" s="111"/>
      <c r="CK15" s="110"/>
      <c r="CL15" s="130"/>
      <c r="CM15" s="131"/>
      <c r="CN15" s="130"/>
      <c r="CO15" s="132"/>
      <c r="CP15" s="133"/>
      <c r="CQ15" s="111"/>
      <c r="CR15" s="111"/>
      <c r="CS15" s="111"/>
      <c r="CT15" s="110"/>
      <c r="CU15" s="130"/>
      <c r="CV15" s="131"/>
      <c r="CW15" s="134"/>
      <c r="CX15" s="132"/>
      <c r="CY15" s="133"/>
      <c r="CZ15" s="111"/>
      <c r="DA15" s="111"/>
      <c r="DB15" s="111"/>
      <c r="DC15" s="110"/>
      <c r="DD15" s="130"/>
      <c r="DE15" s="131"/>
      <c r="DF15" s="130"/>
      <c r="DG15" s="132"/>
      <c r="DH15" s="133"/>
      <c r="DI15" s="111"/>
      <c r="DJ15" s="111"/>
      <c r="DK15" s="111"/>
      <c r="DL15" s="110"/>
      <c r="DM15" s="130"/>
      <c r="DN15" s="131"/>
      <c r="DO15" s="130"/>
      <c r="DP15" s="132"/>
      <c r="DQ15" s="133"/>
      <c r="DR15" s="111"/>
      <c r="DS15" s="111"/>
      <c r="DT15" s="111"/>
      <c r="DU15" s="110"/>
      <c r="DV15" s="130"/>
      <c r="DW15" s="131"/>
      <c r="DX15" s="130"/>
      <c r="DY15" s="132"/>
      <c r="DZ15" s="133"/>
      <c r="EA15" s="111"/>
      <c r="EB15" s="111"/>
      <c r="EC15" s="111"/>
      <c r="ED15" s="110"/>
      <c r="EE15" s="130"/>
      <c r="EF15" s="131"/>
      <c r="EG15" s="130"/>
      <c r="EH15" s="132"/>
      <c r="EI15" s="133"/>
      <c r="EJ15" s="111"/>
      <c r="EK15" s="111"/>
      <c r="EL15" s="111"/>
      <c r="EM15" s="110"/>
      <c r="EN15" s="130"/>
      <c r="EO15" s="131"/>
      <c r="EP15" s="130"/>
      <c r="EQ15" s="132"/>
      <c r="ER15" s="133"/>
      <c r="ES15" s="111"/>
      <c r="ET15" s="111"/>
      <c r="EU15" s="111"/>
      <c r="EV15" s="110"/>
      <c r="EW15" s="130"/>
      <c r="EX15" s="131"/>
      <c r="EY15" s="130"/>
      <c r="EZ15" s="132"/>
      <c r="FA15" s="133"/>
      <c r="FB15" s="111"/>
      <c r="FC15" s="111"/>
      <c r="FD15" s="111"/>
      <c r="FE15" s="110"/>
      <c r="FF15" s="130"/>
      <c r="FG15" s="131"/>
      <c r="FH15" s="130"/>
      <c r="FI15" s="132"/>
      <c r="FJ15" s="133"/>
      <c r="FK15" s="111"/>
      <c r="FL15" s="111"/>
      <c r="FM15" s="111"/>
      <c r="FN15" s="110"/>
      <c r="FO15" s="130"/>
      <c r="FP15" s="131"/>
      <c r="FQ15" s="130"/>
      <c r="FR15" s="132"/>
      <c r="FS15" s="133"/>
      <c r="FT15" s="111"/>
      <c r="FU15" s="111"/>
      <c r="FV15" s="111"/>
      <c r="FW15" s="110"/>
      <c r="FX15" s="130"/>
      <c r="FY15" s="131"/>
      <c r="FZ15" s="130"/>
      <c r="GA15" s="132"/>
      <c r="GB15" s="133"/>
      <c r="GC15" s="111"/>
      <c r="GD15" s="111"/>
      <c r="GE15" s="111"/>
      <c r="GF15" s="110"/>
      <c r="GG15" s="130"/>
      <c r="GH15" s="131"/>
      <c r="GI15" s="130"/>
      <c r="GJ15" s="132"/>
      <c r="GK15" s="133"/>
      <c r="GL15" s="111"/>
      <c r="GM15" s="111"/>
      <c r="GN15" s="111"/>
      <c r="GO15" s="110"/>
      <c r="GP15" s="130"/>
      <c r="GQ15" s="131"/>
      <c r="GR15" s="130"/>
      <c r="GS15" s="132"/>
      <c r="GT15" s="133"/>
      <c r="GU15" s="135">
        <v>43430</v>
      </c>
      <c r="GV15" s="118">
        <v>18928</v>
      </c>
      <c r="GW15" s="100" t="s">
        <v>1031</v>
      </c>
      <c r="GX15" s="114"/>
      <c r="GY15" s="114"/>
      <c r="GZ15" s="217"/>
      <c r="HA15" s="93"/>
      <c r="HB15" s="116"/>
      <c r="HC15" s="116"/>
    </row>
    <row r="16" spans="1:211" x14ac:dyDescent="0.25">
      <c r="B16" s="116"/>
      <c r="C16" s="124"/>
      <c r="D16" s="41"/>
      <c r="E16" s="42"/>
      <c r="F16" s="43"/>
      <c r="G16" s="44"/>
      <c r="H16" s="45"/>
      <c r="I16" s="46"/>
      <c r="J16" s="155" t="s">
        <v>1013</v>
      </c>
      <c r="K16" s="494" t="s">
        <v>289</v>
      </c>
      <c r="L16" s="713">
        <v>988</v>
      </c>
      <c r="M16" s="86">
        <v>18310</v>
      </c>
      <c r="N16" s="87">
        <v>43412</v>
      </c>
      <c r="O16" s="88" t="s">
        <v>1060</v>
      </c>
      <c r="P16" s="117">
        <v>21395</v>
      </c>
      <c r="Q16" s="76">
        <f t="shared" si="0"/>
        <v>3085</v>
      </c>
      <c r="R16" s="118">
        <v>27</v>
      </c>
      <c r="S16" s="99"/>
      <c r="T16" s="126"/>
      <c r="U16" s="45">
        <f t="shared" si="2"/>
        <v>577665</v>
      </c>
      <c r="V16" s="127" t="s">
        <v>113</v>
      </c>
      <c r="W16" s="128">
        <v>43430</v>
      </c>
      <c r="X16" s="129">
        <v>16704</v>
      </c>
      <c r="Y16" s="111"/>
      <c r="Z16" s="110"/>
      <c r="AA16" s="130"/>
      <c r="AB16" s="131"/>
      <c r="AC16" s="130"/>
      <c r="AD16" s="132"/>
      <c r="AE16" s="133"/>
      <c r="AF16" s="111"/>
      <c r="AG16" s="111"/>
      <c r="AH16" s="111"/>
      <c r="AI16" s="110"/>
      <c r="AJ16" s="130"/>
      <c r="AK16" s="131"/>
      <c r="AL16" s="130"/>
      <c r="AM16" s="132"/>
      <c r="AN16" s="133"/>
      <c r="AO16" s="111"/>
      <c r="AP16" s="111"/>
      <c r="AQ16" s="111"/>
      <c r="AR16" s="110"/>
      <c r="AS16" s="130"/>
      <c r="AT16" s="131"/>
      <c r="AU16" s="130"/>
      <c r="AV16" s="132"/>
      <c r="AW16" s="133"/>
      <c r="AX16" s="111"/>
      <c r="AY16" s="111"/>
      <c r="AZ16" s="111"/>
      <c r="BA16" s="110"/>
      <c r="BB16" s="130"/>
      <c r="BC16" s="131"/>
      <c r="BD16" s="130"/>
      <c r="BE16" s="132"/>
      <c r="BF16" s="133"/>
      <c r="BG16" s="111"/>
      <c r="BH16" s="111"/>
      <c r="BI16" s="111"/>
      <c r="BJ16" s="110"/>
      <c r="BK16" s="130"/>
      <c r="BL16" s="131"/>
      <c r="BM16" s="130"/>
      <c r="BN16" s="132"/>
      <c r="BO16" s="133"/>
      <c r="BP16" s="111"/>
      <c r="BQ16" s="111"/>
      <c r="BR16" s="111"/>
      <c r="BS16" s="110"/>
      <c r="BT16" s="130"/>
      <c r="BU16" s="131"/>
      <c r="BV16" s="130"/>
      <c r="BW16" s="132"/>
      <c r="BX16" s="133"/>
      <c r="BY16" s="111"/>
      <c r="BZ16" s="111"/>
      <c r="CA16" s="111"/>
      <c r="CB16" s="110"/>
      <c r="CC16" s="130"/>
      <c r="CD16" s="131"/>
      <c r="CE16" s="130"/>
      <c r="CF16" s="132"/>
      <c r="CG16" s="133"/>
      <c r="CH16" s="111"/>
      <c r="CI16" s="111"/>
      <c r="CJ16" s="111"/>
      <c r="CK16" s="110"/>
      <c r="CL16" s="130"/>
      <c r="CM16" s="131"/>
      <c r="CN16" s="130"/>
      <c r="CO16" s="132"/>
      <c r="CP16" s="133"/>
      <c r="CQ16" s="111"/>
      <c r="CR16" s="111"/>
      <c r="CS16" s="111"/>
      <c r="CT16" s="110"/>
      <c r="CU16" s="130"/>
      <c r="CV16" s="131"/>
      <c r="CW16" s="134"/>
      <c r="CX16" s="132"/>
      <c r="CY16" s="133"/>
      <c r="CZ16" s="111"/>
      <c r="DA16" s="111"/>
      <c r="DB16" s="111"/>
      <c r="DC16" s="110"/>
      <c r="DD16" s="130"/>
      <c r="DE16" s="131"/>
      <c r="DF16" s="130"/>
      <c r="DG16" s="132"/>
      <c r="DH16" s="133"/>
      <c r="DI16" s="111"/>
      <c r="DJ16" s="111"/>
      <c r="DK16" s="111"/>
      <c r="DL16" s="110"/>
      <c r="DM16" s="130"/>
      <c r="DN16" s="131"/>
      <c r="DO16" s="130"/>
      <c r="DP16" s="132"/>
      <c r="DQ16" s="133"/>
      <c r="DR16" s="111"/>
      <c r="DS16" s="111"/>
      <c r="DT16" s="111"/>
      <c r="DU16" s="110"/>
      <c r="DV16" s="130"/>
      <c r="DW16" s="131"/>
      <c r="DX16" s="130"/>
      <c r="DY16" s="132"/>
      <c r="DZ16" s="133"/>
      <c r="EA16" s="111"/>
      <c r="EB16" s="111"/>
      <c r="EC16" s="111"/>
      <c r="ED16" s="110"/>
      <c r="EE16" s="130"/>
      <c r="EF16" s="131"/>
      <c r="EG16" s="130"/>
      <c r="EH16" s="132"/>
      <c r="EI16" s="133"/>
      <c r="EJ16" s="111"/>
      <c r="EK16" s="111"/>
      <c r="EL16" s="111"/>
      <c r="EM16" s="110"/>
      <c r="EN16" s="130"/>
      <c r="EO16" s="131"/>
      <c r="EP16" s="130"/>
      <c r="EQ16" s="132"/>
      <c r="ER16" s="133"/>
      <c r="ES16" s="111"/>
      <c r="ET16" s="111"/>
      <c r="EU16" s="111"/>
      <c r="EV16" s="110"/>
      <c r="EW16" s="130"/>
      <c r="EX16" s="131"/>
      <c r="EY16" s="130"/>
      <c r="EZ16" s="132"/>
      <c r="FA16" s="133"/>
      <c r="FB16" s="111"/>
      <c r="FC16" s="111"/>
      <c r="FD16" s="111"/>
      <c r="FE16" s="110"/>
      <c r="FF16" s="130"/>
      <c r="FG16" s="131"/>
      <c r="FH16" s="130"/>
      <c r="FI16" s="132"/>
      <c r="FJ16" s="133"/>
      <c r="FK16" s="111"/>
      <c r="FL16" s="111"/>
      <c r="FM16" s="111"/>
      <c r="FN16" s="110"/>
      <c r="FO16" s="130"/>
      <c r="FP16" s="131"/>
      <c r="FQ16" s="130"/>
      <c r="FR16" s="132"/>
      <c r="FS16" s="133"/>
      <c r="FT16" s="111"/>
      <c r="FU16" s="111"/>
      <c r="FV16" s="111"/>
      <c r="FW16" s="110"/>
      <c r="FX16" s="130"/>
      <c r="FY16" s="131"/>
      <c r="FZ16" s="130"/>
      <c r="GA16" s="132"/>
      <c r="GB16" s="133"/>
      <c r="GC16" s="111"/>
      <c r="GD16" s="111"/>
      <c r="GE16" s="111"/>
      <c r="GF16" s="110"/>
      <c r="GG16" s="130"/>
      <c r="GH16" s="131"/>
      <c r="GI16" s="130"/>
      <c r="GJ16" s="132"/>
      <c r="GK16" s="133"/>
      <c r="GL16" s="111"/>
      <c r="GM16" s="111"/>
      <c r="GN16" s="111"/>
      <c r="GO16" s="110"/>
      <c r="GP16" s="130"/>
      <c r="GQ16" s="131"/>
      <c r="GR16" s="130"/>
      <c r="GS16" s="132"/>
      <c r="GT16" s="133"/>
      <c r="GU16" s="135">
        <v>43430</v>
      </c>
      <c r="GV16" s="118">
        <v>23856</v>
      </c>
      <c r="GW16" s="100" t="s">
        <v>1032</v>
      </c>
      <c r="GX16" s="114"/>
      <c r="GY16" s="114"/>
      <c r="GZ16" s="217"/>
      <c r="HA16" s="93"/>
      <c r="HB16" s="116"/>
      <c r="HC16" s="116"/>
    </row>
    <row r="17" spans="2:211" x14ac:dyDescent="0.25">
      <c r="B17" s="116"/>
      <c r="C17" s="124"/>
      <c r="D17" s="41"/>
      <c r="E17" s="42"/>
      <c r="F17" s="43"/>
      <c r="G17" s="44"/>
      <c r="H17" s="45"/>
      <c r="I17" s="46"/>
      <c r="J17" s="706" t="s">
        <v>270</v>
      </c>
      <c r="K17" s="494" t="s">
        <v>1020</v>
      </c>
      <c r="L17" s="713">
        <v>998</v>
      </c>
      <c r="M17" s="105">
        <v>20220</v>
      </c>
      <c r="N17" s="87">
        <v>43413</v>
      </c>
      <c r="O17" s="88">
        <v>522</v>
      </c>
      <c r="P17" s="106">
        <v>20250</v>
      </c>
      <c r="Q17" s="76">
        <f t="shared" si="0"/>
        <v>30</v>
      </c>
      <c r="R17" s="99">
        <v>36.4</v>
      </c>
      <c r="S17" s="855"/>
      <c r="T17" s="856"/>
      <c r="U17" s="45">
        <f t="shared" si="2"/>
        <v>737100</v>
      </c>
      <c r="V17" s="127" t="s">
        <v>113</v>
      </c>
      <c r="W17" s="128">
        <v>43424</v>
      </c>
      <c r="X17" s="129"/>
      <c r="Y17" s="111"/>
      <c r="Z17" s="110"/>
      <c r="AA17" s="130"/>
      <c r="AB17" s="131"/>
      <c r="AC17" s="130"/>
      <c r="AD17" s="132"/>
      <c r="AE17" s="133"/>
      <c r="AF17" s="111"/>
      <c r="AG17" s="111"/>
      <c r="AH17" s="111"/>
      <c r="AI17" s="110"/>
      <c r="AJ17" s="130"/>
      <c r="AK17" s="131"/>
      <c r="AL17" s="130"/>
      <c r="AM17" s="132"/>
      <c r="AN17" s="133"/>
      <c r="AO17" s="111"/>
      <c r="AP17" s="111"/>
      <c r="AQ17" s="111"/>
      <c r="AR17" s="110"/>
      <c r="AS17" s="130"/>
      <c r="AT17" s="131"/>
      <c r="AU17" s="130"/>
      <c r="AV17" s="132"/>
      <c r="AW17" s="133"/>
      <c r="AX17" s="111"/>
      <c r="AY17" s="111"/>
      <c r="AZ17" s="111"/>
      <c r="BA17" s="110"/>
      <c r="BB17" s="130"/>
      <c r="BC17" s="131"/>
      <c r="BD17" s="130"/>
      <c r="BE17" s="132"/>
      <c r="BF17" s="133"/>
      <c r="BG17" s="111"/>
      <c r="BH17" s="111"/>
      <c r="BI17" s="111"/>
      <c r="BJ17" s="110"/>
      <c r="BK17" s="130"/>
      <c r="BL17" s="131"/>
      <c r="BM17" s="130"/>
      <c r="BN17" s="132"/>
      <c r="BO17" s="133"/>
      <c r="BP17" s="111"/>
      <c r="BQ17" s="111"/>
      <c r="BR17" s="111"/>
      <c r="BS17" s="110"/>
      <c r="BT17" s="130"/>
      <c r="BU17" s="131"/>
      <c r="BV17" s="130"/>
      <c r="BW17" s="132"/>
      <c r="BX17" s="133"/>
      <c r="BY17" s="111"/>
      <c r="BZ17" s="111"/>
      <c r="CA17" s="111"/>
      <c r="CB17" s="110"/>
      <c r="CC17" s="130"/>
      <c r="CD17" s="131"/>
      <c r="CE17" s="130"/>
      <c r="CF17" s="132"/>
      <c r="CG17" s="133"/>
      <c r="CH17" s="111"/>
      <c r="CI17" s="111"/>
      <c r="CJ17" s="111"/>
      <c r="CK17" s="110"/>
      <c r="CL17" s="130"/>
      <c r="CM17" s="131"/>
      <c r="CN17" s="130"/>
      <c r="CO17" s="132"/>
      <c r="CP17" s="133"/>
      <c r="CQ17" s="111"/>
      <c r="CR17" s="111"/>
      <c r="CS17" s="111"/>
      <c r="CT17" s="110"/>
      <c r="CU17" s="130"/>
      <c r="CV17" s="131"/>
      <c r="CW17" s="134"/>
      <c r="CX17" s="132"/>
      <c r="CY17" s="133"/>
      <c r="CZ17" s="111"/>
      <c r="DA17" s="111"/>
      <c r="DB17" s="111"/>
      <c r="DC17" s="110"/>
      <c r="DD17" s="130"/>
      <c r="DE17" s="131"/>
      <c r="DF17" s="130"/>
      <c r="DG17" s="132"/>
      <c r="DH17" s="133"/>
      <c r="DI17" s="111"/>
      <c r="DJ17" s="111"/>
      <c r="DK17" s="111"/>
      <c r="DL17" s="110"/>
      <c r="DM17" s="130"/>
      <c r="DN17" s="131"/>
      <c r="DO17" s="130"/>
      <c r="DP17" s="132"/>
      <c r="DQ17" s="133"/>
      <c r="DR17" s="111"/>
      <c r="DS17" s="111"/>
      <c r="DT17" s="111"/>
      <c r="DU17" s="110"/>
      <c r="DV17" s="130"/>
      <c r="DW17" s="131"/>
      <c r="DX17" s="130"/>
      <c r="DY17" s="132"/>
      <c r="DZ17" s="133"/>
      <c r="EA17" s="111"/>
      <c r="EB17" s="111"/>
      <c r="EC17" s="111"/>
      <c r="ED17" s="110"/>
      <c r="EE17" s="130"/>
      <c r="EF17" s="131"/>
      <c r="EG17" s="130"/>
      <c r="EH17" s="132"/>
      <c r="EI17" s="133"/>
      <c r="EJ17" s="111"/>
      <c r="EK17" s="111"/>
      <c r="EL17" s="111"/>
      <c r="EM17" s="110"/>
      <c r="EN17" s="130"/>
      <c r="EO17" s="131"/>
      <c r="EP17" s="130"/>
      <c r="EQ17" s="132"/>
      <c r="ER17" s="133"/>
      <c r="ES17" s="111"/>
      <c r="ET17" s="111"/>
      <c r="EU17" s="111"/>
      <c r="EV17" s="110"/>
      <c r="EW17" s="130"/>
      <c r="EX17" s="131"/>
      <c r="EY17" s="130"/>
      <c r="EZ17" s="132"/>
      <c r="FA17" s="133"/>
      <c r="FB17" s="111"/>
      <c r="FC17" s="111"/>
      <c r="FD17" s="111"/>
      <c r="FE17" s="110"/>
      <c r="FF17" s="130"/>
      <c r="FG17" s="131"/>
      <c r="FH17" s="130"/>
      <c r="FI17" s="132"/>
      <c r="FJ17" s="133"/>
      <c r="FK17" s="111"/>
      <c r="FL17" s="111"/>
      <c r="FM17" s="111"/>
      <c r="FN17" s="110"/>
      <c r="FO17" s="130"/>
      <c r="FP17" s="131"/>
      <c r="FQ17" s="130"/>
      <c r="FR17" s="132"/>
      <c r="FS17" s="133"/>
      <c r="FT17" s="111"/>
      <c r="FU17" s="111"/>
      <c r="FV17" s="111"/>
      <c r="FW17" s="110"/>
      <c r="FX17" s="130"/>
      <c r="FY17" s="131"/>
      <c r="FZ17" s="130"/>
      <c r="GA17" s="132"/>
      <c r="GB17" s="133"/>
      <c r="GC17" s="111"/>
      <c r="GD17" s="111"/>
      <c r="GE17" s="111"/>
      <c r="GF17" s="110"/>
      <c r="GG17" s="130"/>
      <c r="GH17" s="131"/>
      <c r="GI17" s="130"/>
      <c r="GJ17" s="132"/>
      <c r="GK17" s="133"/>
      <c r="GL17" s="111"/>
      <c r="GM17" s="111"/>
      <c r="GN17" s="111"/>
      <c r="GO17" s="110"/>
      <c r="GP17" s="130"/>
      <c r="GQ17" s="131"/>
      <c r="GR17" s="130"/>
      <c r="GS17" s="132"/>
      <c r="GT17" s="133"/>
      <c r="GU17" s="135"/>
      <c r="GV17" s="118"/>
      <c r="GW17" s="100"/>
      <c r="GX17" s="114"/>
      <c r="GY17" s="114"/>
      <c r="GZ17" s="217"/>
      <c r="HA17" s="93"/>
      <c r="HB17" s="116"/>
      <c r="HC17" s="116"/>
    </row>
    <row r="18" spans="2:211" x14ac:dyDescent="0.25">
      <c r="B18" s="116"/>
      <c r="C18" s="124"/>
      <c r="D18" s="41"/>
      <c r="E18" s="42"/>
      <c r="F18" s="43"/>
      <c r="G18" s="44"/>
      <c r="H18" s="45"/>
      <c r="I18" s="46"/>
      <c r="J18" s="125" t="s">
        <v>122</v>
      </c>
      <c r="K18" s="495" t="s">
        <v>30</v>
      </c>
      <c r="L18" s="714">
        <v>998</v>
      </c>
      <c r="M18" s="138">
        <v>12000</v>
      </c>
      <c r="N18" s="73">
        <v>43413</v>
      </c>
      <c r="O18" s="496" t="s">
        <v>1061</v>
      </c>
      <c r="P18" s="139">
        <v>14975</v>
      </c>
      <c r="Q18" s="76">
        <f t="shared" si="0"/>
        <v>2975</v>
      </c>
      <c r="R18" s="140">
        <v>27</v>
      </c>
      <c r="S18" s="141"/>
      <c r="T18" s="142"/>
      <c r="U18" s="45">
        <f t="shared" si="2"/>
        <v>404325</v>
      </c>
      <c r="V18" s="143" t="s">
        <v>113</v>
      </c>
      <c r="W18" s="144">
        <v>43430</v>
      </c>
      <c r="X18" s="145">
        <v>10857.6</v>
      </c>
      <c r="Y18" s="111"/>
      <c r="Z18" s="110"/>
      <c r="AA18" s="130"/>
      <c r="AB18" s="131"/>
      <c r="AC18" s="130"/>
      <c r="AD18" s="132"/>
      <c r="AE18" s="133"/>
      <c r="AF18" s="111"/>
      <c r="AG18" s="111"/>
      <c r="AH18" s="111"/>
      <c r="AI18" s="110"/>
      <c r="AJ18" s="130"/>
      <c r="AK18" s="131"/>
      <c r="AL18" s="130"/>
      <c r="AM18" s="132"/>
      <c r="AN18" s="133"/>
      <c r="AO18" s="111"/>
      <c r="AP18" s="111"/>
      <c r="AQ18" s="111"/>
      <c r="AR18" s="110"/>
      <c r="AS18" s="130"/>
      <c r="AT18" s="131"/>
      <c r="AU18" s="130"/>
      <c r="AV18" s="132"/>
      <c r="AW18" s="133"/>
      <c r="AX18" s="111"/>
      <c r="AY18" s="111"/>
      <c r="AZ18" s="111"/>
      <c r="BA18" s="110"/>
      <c r="BB18" s="130"/>
      <c r="BC18" s="131"/>
      <c r="BD18" s="130"/>
      <c r="BE18" s="132"/>
      <c r="BF18" s="133"/>
      <c r="BG18" s="111"/>
      <c r="BH18" s="111"/>
      <c r="BI18" s="111"/>
      <c r="BJ18" s="110"/>
      <c r="BK18" s="130"/>
      <c r="BL18" s="131"/>
      <c r="BM18" s="130"/>
      <c r="BN18" s="132"/>
      <c r="BO18" s="133"/>
      <c r="BP18" s="111"/>
      <c r="BQ18" s="111"/>
      <c r="BR18" s="111"/>
      <c r="BS18" s="110"/>
      <c r="BT18" s="130"/>
      <c r="BU18" s="131"/>
      <c r="BV18" s="130"/>
      <c r="BW18" s="132"/>
      <c r="BX18" s="133"/>
      <c r="BY18" s="111"/>
      <c r="BZ18" s="111"/>
      <c r="CA18" s="111"/>
      <c r="CB18" s="110"/>
      <c r="CC18" s="130"/>
      <c r="CD18" s="131"/>
      <c r="CE18" s="130"/>
      <c r="CF18" s="132"/>
      <c r="CG18" s="133"/>
      <c r="CH18" s="111"/>
      <c r="CI18" s="111"/>
      <c r="CJ18" s="111"/>
      <c r="CK18" s="110"/>
      <c r="CL18" s="130"/>
      <c r="CM18" s="131"/>
      <c r="CN18" s="130"/>
      <c r="CO18" s="132"/>
      <c r="CP18" s="133"/>
      <c r="CQ18" s="111"/>
      <c r="CR18" s="111"/>
      <c r="CS18" s="111"/>
      <c r="CT18" s="110"/>
      <c r="CU18" s="130"/>
      <c r="CV18" s="131"/>
      <c r="CW18" s="134"/>
      <c r="CX18" s="132"/>
      <c r="CY18" s="133"/>
      <c r="CZ18" s="111"/>
      <c r="DA18" s="111"/>
      <c r="DB18" s="111"/>
      <c r="DC18" s="110"/>
      <c r="DD18" s="130"/>
      <c r="DE18" s="131"/>
      <c r="DF18" s="130"/>
      <c r="DG18" s="132"/>
      <c r="DH18" s="133"/>
      <c r="DI18" s="111"/>
      <c r="DJ18" s="111"/>
      <c r="DK18" s="111"/>
      <c r="DL18" s="110"/>
      <c r="DM18" s="130"/>
      <c r="DN18" s="131"/>
      <c r="DO18" s="130"/>
      <c r="DP18" s="132"/>
      <c r="DQ18" s="133"/>
      <c r="DR18" s="111"/>
      <c r="DS18" s="111"/>
      <c r="DT18" s="111"/>
      <c r="DU18" s="110"/>
      <c r="DV18" s="130"/>
      <c r="DW18" s="131"/>
      <c r="DX18" s="130"/>
      <c r="DY18" s="132"/>
      <c r="DZ18" s="133"/>
      <c r="EA18" s="111"/>
      <c r="EB18" s="111"/>
      <c r="EC18" s="111"/>
      <c r="ED18" s="110"/>
      <c r="EE18" s="130"/>
      <c r="EF18" s="131"/>
      <c r="EG18" s="130"/>
      <c r="EH18" s="132"/>
      <c r="EI18" s="133"/>
      <c r="EJ18" s="111"/>
      <c r="EK18" s="111"/>
      <c r="EL18" s="111"/>
      <c r="EM18" s="110"/>
      <c r="EN18" s="130"/>
      <c r="EO18" s="131"/>
      <c r="EP18" s="130"/>
      <c r="EQ18" s="132"/>
      <c r="ER18" s="133"/>
      <c r="ES18" s="111"/>
      <c r="ET18" s="111"/>
      <c r="EU18" s="111"/>
      <c r="EV18" s="110"/>
      <c r="EW18" s="130"/>
      <c r="EX18" s="131"/>
      <c r="EY18" s="130"/>
      <c r="EZ18" s="132"/>
      <c r="FA18" s="133"/>
      <c r="FB18" s="111"/>
      <c r="FC18" s="111"/>
      <c r="FD18" s="111"/>
      <c r="FE18" s="110"/>
      <c r="FF18" s="130"/>
      <c r="FG18" s="131"/>
      <c r="FH18" s="130"/>
      <c r="FI18" s="132"/>
      <c r="FJ18" s="133"/>
      <c r="FK18" s="111"/>
      <c r="FL18" s="111"/>
      <c r="FM18" s="111"/>
      <c r="FN18" s="110"/>
      <c r="FO18" s="130"/>
      <c r="FP18" s="131"/>
      <c r="FQ18" s="130"/>
      <c r="FR18" s="132"/>
      <c r="FS18" s="133"/>
      <c r="FT18" s="111"/>
      <c r="FU18" s="111"/>
      <c r="FV18" s="111"/>
      <c r="FW18" s="110"/>
      <c r="FX18" s="130"/>
      <c r="FY18" s="131"/>
      <c r="FZ18" s="130"/>
      <c r="GA18" s="132"/>
      <c r="GB18" s="133"/>
      <c r="GC18" s="111"/>
      <c r="GD18" s="111"/>
      <c r="GE18" s="111"/>
      <c r="GF18" s="110"/>
      <c r="GG18" s="130"/>
      <c r="GH18" s="131"/>
      <c r="GI18" s="130"/>
      <c r="GJ18" s="132"/>
      <c r="GK18" s="133"/>
      <c r="GL18" s="111"/>
      <c r="GM18" s="111"/>
      <c r="GN18" s="111"/>
      <c r="GO18" s="110"/>
      <c r="GP18" s="130"/>
      <c r="GQ18" s="131"/>
      <c r="GR18" s="130"/>
      <c r="GS18" s="132"/>
      <c r="GT18" s="133"/>
      <c r="GU18" s="135">
        <v>43430</v>
      </c>
      <c r="GV18" s="118">
        <v>18928</v>
      </c>
      <c r="GW18" s="100" t="s">
        <v>1033</v>
      </c>
      <c r="GX18" s="114"/>
      <c r="GY18" s="114"/>
      <c r="GZ18" s="217"/>
      <c r="HA18" s="93"/>
      <c r="HB18" s="116"/>
      <c r="HC18" s="116"/>
    </row>
    <row r="19" spans="2:211" ht="18.75" x14ac:dyDescent="0.3">
      <c r="B19" s="116"/>
      <c r="C19" s="124"/>
      <c r="D19" s="41"/>
      <c r="E19" s="42"/>
      <c r="F19" s="43"/>
      <c r="G19" s="44"/>
      <c r="H19" s="45"/>
      <c r="I19" s="46"/>
      <c r="J19" s="494" t="s">
        <v>1021</v>
      </c>
      <c r="K19" s="495" t="s">
        <v>1022</v>
      </c>
      <c r="L19" s="714">
        <v>999</v>
      </c>
      <c r="M19" s="138">
        <v>22040</v>
      </c>
      <c r="N19" s="73">
        <v>43415</v>
      </c>
      <c r="O19" s="496" t="s">
        <v>1068</v>
      </c>
      <c r="P19" s="139">
        <v>22575</v>
      </c>
      <c r="Q19" s="76">
        <f t="shared" si="0"/>
        <v>535</v>
      </c>
      <c r="R19" s="140">
        <v>27</v>
      </c>
      <c r="S19" s="141"/>
      <c r="T19" s="142"/>
      <c r="U19" s="45">
        <f t="shared" si="2"/>
        <v>609525</v>
      </c>
      <c r="V19" s="143" t="s">
        <v>113</v>
      </c>
      <c r="W19" s="144">
        <v>43431</v>
      </c>
      <c r="X19" s="145">
        <v>17372.16</v>
      </c>
      <c r="Y19" s="111"/>
      <c r="Z19" s="110"/>
      <c r="AA19" s="130"/>
      <c r="AB19" s="131"/>
      <c r="AC19" s="130"/>
      <c r="AD19" s="132"/>
      <c r="AE19" s="133"/>
      <c r="AF19" s="111"/>
      <c r="AG19" s="111"/>
      <c r="AH19" s="111"/>
      <c r="AI19" s="110"/>
      <c r="AJ19" s="130"/>
      <c r="AK19" s="131"/>
      <c r="AL19" s="130"/>
      <c r="AM19" s="132"/>
      <c r="AN19" s="133"/>
      <c r="AO19" s="111"/>
      <c r="AP19" s="111"/>
      <c r="AQ19" s="111"/>
      <c r="AR19" s="110"/>
      <c r="AS19" s="130"/>
      <c r="AT19" s="131"/>
      <c r="AU19" s="130"/>
      <c r="AV19" s="132"/>
      <c r="AW19" s="133"/>
      <c r="AX19" s="111"/>
      <c r="AY19" s="111"/>
      <c r="AZ19" s="111"/>
      <c r="BA19" s="110"/>
      <c r="BB19" s="130"/>
      <c r="BC19" s="131"/>
      <c r="BD19" s="130"/>
      <c r="BE19" s="132"/>
      <c r="BF19" s="133"/>
      <c r="BG19" s="111"/>
      <c r="BH19" s="111"/>
      <c r="BI19" s="111"/>
      <c r="BJ19" s="110"/>
      <c r="BK19" s="130"/>
      <c r="BL19" s="131"/>
      <c r="BM19" s="130"/>
      <c r="BN19" s="132"/>
      <c r="BO19" s="133"/>
      <c r="BP19" s="111"/>
      <c r="BQ19" s="111"/>
      <c r="BR19" s="111"/>
      <c r="BS19" s="110"/>
      <c r="BT19" s="130"/>
      <c r="BU19" s="131"/>
      <c r="BV19" s="130"/>
      <c r="BW19" s="132"/>
      <c r="BX19" s="133"/>
      <c r="BY19" s="111"/>
      <c r="BZ19" s="111"/>
      <c r="CA19" s="111"/>
      <c r="CB19" s="110"/>
      <c r="CC19" s="130"/>
      <c r="CD19" s="131"/>
      <c r="CE19" s="130"/>
      <c r="CF19" s="132"/>
      <c r="CG19" s="133"/>
      <c r="CH19" s="111"/>
      <c r="CI19" s="111"/>
      <c r="CJ19" s="111"/>
      <c r="CK19" s="110"/>
      <c r="CL19" s="130"/>
      <c r="CM19" s="131"/>
      <c r="CN19" s="130"/>
      <c r="CO19" s="132"/>
      <c r="CP19" s="133"/>
      <c r="CQ19" s="111"/>
      <c r="CR19" s="111"/>
      <c r="CS19" s="111"/>
      <c r="CT19" s="110"/>
      <c r="CU19" s="130"/>
      <c r="CV19" s="131"/>
      <c r="CW19" s="134"/>
      <c r="CX19" s="132"/>
      <c r="CY19" s="133"/>
      <c r="CZ19" s="111"/>
      <c r="DA19" s="111"/>
      <c r="DB19" s="111"/>
      <c r="DC19" s="110"/>
      <c r="DD19" s="130"/>
      <c r="DE19" s="131"/>
      <c r="DF19" s="130"/>
      <c r="DG19" s="132"/>
      <c r="DH19" s="133"/>
      <c r="DI19" s="111"/>
      <c r="DJ19" s="111"/>
      <c r="DK19" s="111"/>
      <c r="DL19" s="110"/>
      <c r="DM19" s="130"/>
      <c r="DN19" s="131"/>
      <c r="DO19" s="130"/>
      <c r="DP19" s="132"/>
      <c r="DQ19" s="133"/>
      <c r="DR19" s="111"/>
      <c r="DS19" s="111"/>
      <c r="DT19" s="111"/>
      <c r="DU19" s="110"/>
      <c r="DV19" s="130"/>
      <c r="DW19" s="131"/>
      <c r="DX19" s="130"/>
      <c r="DY19" s="132"/>
      <c r="DZ19" s="133"/>
      <c r="EA19" s="111"/>
      <c r="EB19" s="111"/>
      <c r="EC19" s="111"/>
      <c r="ED19" s="110"/>
      <c r="EE19" s="130"/>
      <c r="EF19" s="131"/>
      <c r="EG19" s="130"/>
      <c r="EH19" s="132"/>
      <c r="EI19" s="133"/>
      <c r="EJ19" s="111"/>
      <c r="EK19" s="111"/>
      <c r="EL19" s="111"/>
      <c r="EM19" s="110"/>
      <c r="EN19" s="130"/>
      <c r="EO19" s="131"/>
      <c r="EP19" s="130"/>
      <c r="EQ19" s="132"/>
      <c r="ER19" s="133"/>
      <c r="ES19" s="111"/>
      <c r="ET19" s="111"/>
      <c r="EU19" s="111"/>
      <c r="EV19" s="110"/>
      <c r="EW19" s="130"/>
      <c r="EX19" s="131"/>
      <c r="EY19" s="130"/>
      <c r="EZ19" s="132"/>
      <c r="FA19" s="133"/>
      <c r="FB19" s="111"/>
      <c r="FC19" s="111"/>
      <c r="FD19" s="111"/>
      <c r="FE19" s="110"/>
      <c r="FF19" s="130"/>
      <c r="FG19" s="131"/>
      <c r="FH19" s="130"/>
      <c r="FI19" s="132"/>
      <c r="FJ19" s="133"/>
      <c r="FK19" s="111"/>
      <c r="FL19" s="111"/>
      <c r="FM19" s="111"/>
      <c r="FN19" s="110"/>
      <c r="FO19" s="130"/>
      <c r="FP19" s="131"/>
      <c r="FQ19" s="130"/>
      <c r="FR19" s="132"/>
      <c r="FS19" s="133"/>
      <c r="FT19" s="111"/>
      <c r="FU19" s="111"/>
      <c r="FV19" s="111"/>
      <c r="FW19" s="110"/>
      <c r="FX19" s="130"/>
      <c r="FY19" s="131"/>
      <c r="FZ19" s="130"/>
      <c r="GA19" s="132"/>
      <c r="GB19" s="133"/>
      <c r="GC19" s="111"/>
      <c r="GD19" s="111"/>
      <c r="GE19" s="111"/>
      <c r="GF19" s="110"/>
      <c r="GG19" s="130"/>
      <c r="GH19" s="131"/>
      <c r="GI19" s="130"/>
      <c r="GJ19" s="132"/>
      <c r="GK19" s="133"/>
      <c r="GL19" s="111"/>
      <c r="GM19" s="111"/>
      <c r="GN19" s="111"/>
      <c r="GO19" s="110"/>
      <c r="GP19" s="130"/>
      <c r="GQ19" s="131"/>
      <c r="GR19" s="130"/>
      <c r="GS19" s="132"/>
      <c r="GT19" s="133"/>
      <c r="GU19" s="135">
        <v>43431</v>
      </c>
      <c r="GV19" s="118"/>
      <c r="GW19" s="100"/>
      <c r="GX19" s="114"/>
      <c r="GY19" s="114"/>
      <c r="GZ19" s="217"/>
      <c r="HA19" s="93"/>
      <c r="HB19" s="116"/>
      <c r="HC19" s="116"/>
    </row>
    <row r="20" spans="2:211" x14ac:dyDescent="0.25">
      <c r="B20" s="116"/>
      <c r="C20" s="124"/>
      <c r="D20" s="41"/>
      <c r="E20" s="42"/>
      <c r="F20" s="43"/>
      <c r="G20" s="44"/>
      <c r="H20" s="45"/>
      <c r="I20" s="46"/>
      <c r="J20" s="381" t="s">
        <v>287</v>
      </c>
      <c r="K20" s="495" t="s">
        <v>1023</v>
      </c>
      <c r="L20" s="714">
        <v>999</v>
      </c>
      <c r="M20" s="138">
        <v>0</v>
      </c>
      <c r="N20" s="73">
        <v>43415</v>
      </c>
      <c r="O20" s="496" t="s">
        <v>1069</v>
      </c>
      <c r="P20" s="139">
        <v>4940</v>
      </c>
      <c r="Q20" s="76">
        <f t="shared" si="0"/>
        <v>4940</v>
      </c>
      <c r="R20" s="140">
        <v>27</v>
      </c>
      <c r="S20" s="141"/>
      <c r="T20" s="142"/>
      <c r="U20" s="45">
        <f t="shared" si="2"/>
        <v>133380</v>
      </c>
      <c r="V20" s="143" t="s">
        <v>113</v>
      </c>
      <c r="W20" s="144">
        <v>43431</v>
      </c>
      <c r="X20" s="145">
        <v>3507.84</v>
      </c>
      <c r="Y20" s="111"/>
      <c r="Z20" s="110"/>
      <c r="AA20" s="130"/>
      <c r="AB20" s="131"/>
      <c r="AC20" s="130"/>
      <c r="AD20" s="132"/>
      <c r="AE20" s="133"/>
      <c r="AF20" s="111"/>
      <c r="AG20" s="111"/>
      <c r="AH20" s="111"/>
      <c r="AI20" s="110"/>
      <c r="AJ20" s="130"/>
      <c r="AK20" s="131"/>
      <c r="AL20" s="130"/>
      <c r="AM20" s="132"/>
      <c r="AN20" s="133"/>
      <c r="AO20" s="111"/>
      <c r="AP20" s="111"/>
      <c r="AQ20" s="111"/>
      <c r="AR20" s="110"/>
      <c r="AS20" s="130"/>
      <c r="AT20" s="131"/>
      <c r="AU20" s="130"/>
      <c r="AV20" s="132"/>
      <c r="AW20" s="133"/>
      <c r="AX20" s="111"/>
      <c r="AY20" s="111"/>
      <c r="AZ20" s="111"/>
      <c r="BA20" s="110"/>
      <c r="BB20" s="130"/>
      <c r="BC20" s="131"/>
      <c r="BD20" s="130"/>
      <c r="BE20" s="132"/>
      <c r="BF20" s="133"/>
      <c r="BG20" s="111"/>
      <c r="BH20" s="111"/>
      <c r="BI20" s="111"/>
      <c r="BJ20" s="110"/>
      <c r="BK20" s="130"/>
      <c r="BL20" s="131"/>
      <c r="BM20" s="130"/>
      <c r="BN20" s="132"/>
      <c r="BO20" s="133"/>
      <c r="BP20" s="111"/>
      <c r="BQ20" s="111"/>
      <c r="BR20" s="111"/>
      <c r="BS20" s="110"/>
      <c r="BT20" s="130"/>
      <c r="BU20" s="131"/>
      <c r="BV20" s="130"/>
      <c r="BW20" s="132"/>
      <c r="BX20" s="133"/>
      <c r="BY20" s="111"/>
      <c r="BZ20" s="111"/>
      <c r="CA20" s="111"/>
      <c r="CB20" s="110"/>
      <c r="CC20" s="130"/>
      <c r="CD20" s="131"/>
      <c r="CE20" s="130"/>
      <c r="CF20" s="132"/>
      <c r="CG20" s="133"/>
      <c r="CH20" s="111"/>
      <c r="CI20" s="111"/>
      <c r="CJ20" s="111"/>
      <c r="CK20" s="110"/>
      <c r="CL20" s="130"/>
      <c r="CM20" s="131"/>
      <c r="CN20" s="130"/>
      <c r="CO20" s="132"/>
      <c r="CP20" s="133"/>
      <c r="CQ20" s="111"/>
      <c r="CR20" s="111"/>
      <c r="CS20" s="111"/>
      <c r="CT20" s="110"/>
      <c r="CU20" s="130"/>
      <c r="CV20" s="131"/>
      <c r="CW20" s="134"/>
      <c r="CX20" s="132"/>
      <c r="CY20" s="133"/>
      <c r="CZ20" s="111"/>
      <c r="DA20" s="111"/>
      <c r="DB20" s="111"/>
      <c r="DC20" s="110"/>
      <c r="DD20" s="130"/>
      <c r="DE20" s="131"/>
      <c r="DF20" s="130"/>
      <c r="DG20" s="132"/>
      <c r="DH20" s="133"/>
      <c r="DI20" s="111"/>
      <c r="DJ20" s="111"/>
      <c r="DK20" s="111"/>
      <c r="DL20" s="110"/>
      <c r="DM20" s="130"/>
      <c r="DN20" s="131"/>
      <c r="DO20" s="130"/>
      <c r="DP20" s="132"/>
      <c r="DQ20" s="133"/>
      <c r="DR20" s="111"/>
      <c r="DS20" s="111"/>
      <c r="DT20" s="111"/>
      <c r="DU20" s="110"/>
      <c r="DV20" s="130"/>
      <c r="DW20" s="131"/>
      <c r="DX20" s="130"/>
      <c r="DY20" s="132"/>
      <c r="DZ20" s="133"/>
      <c r="EA20" s="111"/>
      <c r="EB20" s="111"/>
      <c r="EC20" s="111"/>
      <c r="ED20" s="110"/>
      <c r="EE20" s="130"/>
      <c r="EF20" s="131"/>
      <c r="EG20" s="130"/>
      <c r="EH20" s="132"/>
      <c r="EI20" s="133"/>
      <c r="EJ20" s="111"/>
      <c r="EK20" s="111"/>
      <c r="EL20" s="111"/>
      <c r="EM20" s="110"/>
      <c r="EN20" s="130"/>
      <c r="EO20" s="131"/>
      <c r="EP20" s="130"/>
      <c r="EQ20" s="132"/>
      <c r="ER20" s="133"/>
      <c r="ES20" s="111"/>
      <c r="ET20" s="111"/>
      <c r="EU20" s="111"/>
      <c r="EV20" s="110"/>
      <c r="EW20" s="130"/>
      <c r="EX20" s="131"/>
      <c r="EY20" s="130"/>
      <c r="EZ20" s="132"/>
      <c r="FA20" s="133"/>
      <c r="FB20" s="111"/>
      <c r="FC20" s="111"/>
      <c r="FD20" s="111"/>
      <c r="FE20" s="110"/>
      <c r="FF20" s="130"/>
      <c r="FG20" s="131"/>
      <c r="FH20" s="130"/>
      <c r="FI20" s="132"/>
      <c r="FJ20" s="133"/>
      <c r="FK20" s="111"/>
      <c r="FL20" s="111"/>
      <c r="FM20" s="111"/>
      <c r="FN20" s="110"/>
      <c r="FO20" s="130"/>
      <c r="FP20" s="131"/>
      <c r="FQ20" s="130"/>
      <c r="FR20" s="132"/>
      <c r="FS20" s="133"/>
      <c r="FT20" s="111"/>
      <c r="FU20" s="111"/>
      <c r="FV20" s="111"/>
      <c r="FW20" s="110"/>
      <c r="FX20" s="130"/>
      <c r="FY20" s="131"/>
      <c r="FZ20" s="130"/>
      <c r="GA20" s="132"/>
      <c r="GB20" s="133"/>
      <c r="GC20" s="111"/>
      <c r="GD20" s="111"/>
      <c r="GE20" s="111"/>
      <c r="GF20" s="110"/>
      <c r="GG20" s="130"/>
      <c r="GH20" s="131"/>
      <c r="GI20" s="130"/>
      <c r="GJ20" s="132"/>
      <c r="GK20" s="133"/>
      <c r="GL20" s="111"/>
      <c r="GM20" s="111"/>
      <c r="GN20" s="111"/>
      <c r="GO20" s="110"/>
      <c r="GP20" s="130"/>
      <c r="GQ20" s="131"/>
      <c r="GR20" s="130"/>
      <c r="GS20" s="132"/>
      <c r="GT20" s="133"/>
      <c r="GU20" s="135">
        <v>43431</v>
      </c>
      <c r="GV20" s="118"/>
      <c r="GW20" s="100"/>
      <c r="GX20" s="114"/>
      <c r="GY20" s="114"/>
      <c r="GZ20" s="217"/>
      <c r="HA20" s="93"/>
      <c r="HB20" s="116"/>
      <c r="HC20" s="116"/>
    </row>
    <row r="21" spans="2:211" ht="18.75" x14ac:dyDescent="0.3">
      <c r="B21" s="116"/>
      <c r="C21" s="124"/>
      <c r="D21" s="41"/>
      <c r="E21" s="42"/>
      <c r="F21" s="43"/>
      <c r="G21" s="44"/>
      <c r="H21" s="45"/>
      <c r="I21" s="46"/>
      <c r="J21" s="494" t="s">
        <v>1035</v>
      </c>
      <c r="K21" s="495" t="s">
        <v>40</v>
      </c>
      <c r="L21" s="714" t="s">
        <v>1083</v>
      </c>
      <c r="M21" s="138">
        <v>26680</v>
      </c>
      <c r="N21" s="73">
        <v>43416</v>
      </c>
      <c r="O21" s="496" t="s">
        <v>1070</v>
      </c>
      <c r="P21" s="139">
        <v>28230</v>
      </c>
      <c r="Q21" s="76">
        <f t="shared" si="0"/>
        <v>1550</v>
      </c>
      <c r="R21" s="140">
        <v>27</v>
      </c>
      <c r="S21" s="141"/>
      <c r="T21" s="142"/>
      <c r="U21" s="45">
        <f t="shared" si="2"/>
        <v>762210</v>
      </c>
      <c r="V21" s="143" t="s">
        <v>113</v>
      </c>
      <c r="W21" s="144">
        <v>43432</v>
      </c>
      <c r="X21" s="145">
        <v>18374.400000000001</v>
      </c>
      <c r="Y21" s="111"/>
      <c r="Z21" s="110"/>
      <c r="AA21" s="130"/>
      <c r="AB21" s="131"/>
      <c r="AC21" s="130"/>
      <c r="AD21" s="132"/>
      <c r="AE21" s="133"/>
      <c r="AF21" s="111"/>
      <c r="AG21" s="111"/>
      <c r="AH21" s="111"/>
      <c r="AI21" s="110"/>
      <c r="AJ21" s="130"/>
      <c r="AK21" s="131"/>
      <c r="AL21" s="130"/>
      <c r="AM21" s="132"/>
      <c r="AN21" s="133"/>
      <c r="AO21" s="111"/>
      <c r="AP21" s="111"/>
      <c r="AQ21" s="111"/>
      <c r="AR21" s="110"/>
      <c r="AS21" s="130"/>
      <c r="AT21" s="131"/>
      <c r="AU21" s="130"/>
      <c r="AV21" s="132"/>
      <c r="AW21" s="133"/>
      <c r="AX21" s="111"/>
      <c r="AY21" s="111"/>
      <c r="AZ21" s="111"/>
      <c r="BA21" s="110"/>
      <c r="BB21" s="130"/>
      <c r="BC21" s="131"/>
      <c r="BD21" s="130"/>
      <c r="BE21" s="132"/>
      <c r="BF21" s="133"/>
      <c r="BG21" s="111"/>
      <c r="BH21" s="111"/>
      <c r="BI21" s="111"/>
      <c r="BJ21" s="110"/>
      <c r="BK21" s="130"/>
      <c r="BL21" s="131"/>
      <c r="BM21" s="130"/>
      <c r="BN21" s="132"/>
      <c r="BO21" s="133"/>
      <c r="BP21" s="111"/>
      <c r="BQ21" s="111"/>
      <c r="BR21" s="111"/>
      <c r="BS21" s="110"/>
      <c r="BT21" s="130"/>
      <c r="BU21" s="131"/>
      <c r="BV21" s="130"/>
      <c r="BW21" s="132"/>
      <c r="BX21" s="133"/>
      <c r="BY21" s="111"/>
      <c r="BZ21" s="111"/>
      <c r="CA21" s="111"/>
      <c r="CB21" s="110"/>
      <c r="CC21" s="130"/>
      <c r="CD21" s="131"/>
      <c r="CE21" s="130"/>
      <c r="CF21" s="132"/>
      <c r="CG21" s="133"/>
      <c r="CH21" s="111"/>
      <c r="CI21" s="111"/>
      <c r="CJ21" s="111"/>
      <c r="CK21" s="110"/>
      <c r="CL21" s="130"/>
      <c r="CM21" s="131"/>
      <c r="CN21" s="130"/>
      <c r="CO21" s="132"/>
      <c r="CP21" s="133"/>
      <c r="CQ21" s="111"/>
      <c r="CR21" s="111"/>
      <c r="CS21" s="111"/>
      <c r="CT21" s="110"/>
      <c r="CU21" s="130"/>
      <c r="CV21" s="131"/>
      <c r="CW21" s="134"/>
      <c r="CX21" s="132"/>
      <c r="CY21" s="133"/>
      <c r="CZ21" s="111"/>
      <c r="DA21" s="111"/>
      <c r="DB21" s="111"/>
      <c r="DC21" s="110"/>
      <c r="DD21" s="130"/>
      <c r="DE21" s="131"/>
      <c r="DF21" s="130"/>
      <c r="DG21" s="132"/>
      <c r="DH21" s="133"/>
      <c r="DI21" s="111"/>
      <c r="DJ21" s="111"/>
      <c r="DK21" s="111"/>
      <c r="DL21" s="110"/>
      <c r="DM21" s="130"/>
      <c r="DN21" s="131"/>
      <c r="DO21" s="130"/>
      <c r="DP21" s="132"/>
      <c r="DQ21" s="133"/>
      <c r="DR21" s="111"/>
      <c r="DS21" s="111"/>
      <c r="DT21" s="111"/>
      <c r="DU21" s="110"/>
      <c r="DV21" s="130"/>
      <c r="DW21" s="131"/>
      <c r="DX21" s="130"/>
      <c r="DY21" s="132"/>
      <c r="DZ21" s="133"/>
      <c r="EA21" s="111"/>
      <c r="EB21" s="111"/>
      <c r="EC21" s="111"/>
      <c r="ED21" s="110"/>
      <c r="EE21" s="130"/>
      <c r="EF21" s="131"/>
      <c r="EG21" s="130"/>
      <c r="EH21" s="132"/>
      <c r="EI21" s="133"/>
      <c r="EJ21" s="111"/>
      <c r="EK21" s="111"/>
      <c r="EL21" s="111"/>
      <c r="EM21" s="110"/>
      <c r="EN21" s="130"/>
      <c r="EO21" s="131"/>
      <c r="EP21" s="130"/>
      <c r="EQ21" s="132"/>
      <c r="ER21" s="133"/>
      <c r="ES21" s="111"/>
      <c r="ET21" s="111"/>
      <c r="EU21" s="111"/>
      <c r="EV21" s="110"/>
      <c r="EW21" s="130"/>
      <c r="EX21" s="131"/>
      <c r="EY21" s="130"/>
      <c r="EZ21" s="132"/>
      <c r="FA21" s="133"/>
      <c r="FB21" s="111"/>
      <c r="FC21" s="111"/>
      <c r="FD21" s="111"/>
      <c r="FE21" s="110"/>
      <c r="FF21" s="130"/>
      <c r="FG21" s="131"/>
      <c r="FH21" s="130"/>
      <c r="FI21" s="132"/>
      <c r="FJ21" s="133"/>
      <c r="FK21" s="111"/>
      <c r="FL21" s="111"/>
      <c r="FM21" s="111"/>
      <c r="FN21" s="110"/>
      <c r="FO21" s="130"/>
      <c r="FP21" s="131"/>
      <c r="FQ21" s="130"/>
      <c r="FR21" s="132"/>
      <c r="FS21" s="133"/>
      <c r="FT21" s="111"/>
      <c r="FU21" s="111"/>
      <c r="FV21" s="111"/>
      <c r="FW21" s="110"/>
      <c r="FX21" s="130"/>
      <c r="FY21" s="131"/>
      <c r="FZ21" s="130"/>
      <c r="GA21" s="132"/>
      <c r="GB21" s="133"/>
      <c r="GC21" s="111"/>
      <c r="GD21" s="111"/>
      <c r="GE21" s="111"/>
      <c r="GF21" s="110"/>
      <c r="GG21" s="130"/>
      <c r="GH21" s="131"/>
      <c r="GI21" s="130"/>
      <c r="GJ21" s="132"/>
      <c r="GK21" s="133"/>
      <c r="GL21" s="111"/>
      <c r="GM21" s="111"/>
      <c r="GN21" s="111"/>
      <c r="GO21" s="110"/>
      <c r="GP21" s="130"/>
      <c r="GQ21" s="131"/>
      <c r="GR21" s="130"/>
      <c r="GS21" s="132"/>
      <c r="GT21" s="133"/>
      <c r="GU21" s="135">
        <v>43432</v>
      </c>
      <c r="GV21" s="136"/>
      <c r="GW21" s="100"/>
      <c r="GX21" s="114"/>
      <c r="GY21" s="114"/>
      <c r="GZ21" s="217"/>
      <c r="HA21" s="93"/>
      <c r="HB21" s="116"/>
      <c r="HC21" s="116"/>
    </row>
    <row r="22" spans="2:211" ht="18.75" x14ac:dyDescent="0.3">
      <c r="B22" s="116"/>
      <c r="C22" s="124"/>
      <c r="D22" s="41"/>
      <c r="E22" s="42"/>
      <c r="F22" s="43"/>
      <c r="G22" s="44"/>
      <c r="H22" s="45"/>
      <c r="I22" s="46"/>
      <c r="J22" s="381" t="s">
        <v>154</v>
      </c>
      <c r="K22" s="495" t="s">
        <v>847</v>
      </c>
      <c r="L22" s="714" t="s">
        <v>1083</v>
      </c>
      <c r="M22" s="138">
        <v>0</v>
      </c>
      <c r="N22" s="603">
        <v>43416</v>
      </c>
      <c r="O22" s="496" t="s">
        <v>1075</v>
      </c>
      <c r="P22" s="604">
        <v>5080</v>
      </c>
      <c r="Q22" s="76">
        <f t="shared" si="0"/>
        <v>5080</v>
      </c>
      <c r="R22" s="140">
        <v>27</v>
      </c>
      <c r="S22" s="600"/>
      <c r="T22" s="600"/>
      <c r="U22" s="45">
        <f t="shared" si="2"/>
        <v>137160</v>
      </c>
      <c r="V22" s="143" t="s">
        <v>113</v>
      </c>
      <c r="W22" s="144">
        <v>43434</v>
      </c>
      <c r="X22" s="145">
        <v>3340.8</v>
      </c>
      <c r="Y22" s="111"/>
      <c r="Z22" s="110"/>
      <c r="AA22" s="130"/>
      <c r="AB22" s="131"/>
      <c r="AC22" s="130"/>
      <c r="AD22" s="132"/>
      <c r="AE22" s="133"/>
      <c r="AF22" s="111"/>
      <c r="AG22" s="111"/>
      <c r="AH22" s="111"/>
      <c r="AI22" s="110"/>
      <c r="AJ22" s="130"/>
      <c r="AK22" s="131"/>
      <c r="AL22" s="130"/>
      <c r="AM22" s="132"/>
      <c r="AN22" s="133"/>
      <c r="AO22" s="111"/>
      <c r="AP22" s="111"/>
      <c r="AQ22" s="111"/>
      <c r="AR22" s="110"/>
      <c r="AS22" s="130"/>
      <c r="AT22" s="131"/>
      <c r="AU22" s="130"/>
      <c r="AV22" s="132"/>
      <c r="AW22" s="133"/>
      <c r="AX22" s="111"/>
      <c r="AY22" s="111"/>
      <c r="AZ22" s="111"/>
      <c r="BA22" s="110"/>
      <c r="BB22" s="130"/>
      <c r="BC22" s="131"/>
      <c r="BD22" s="130"/>
      <c r="BE22" s="132"/>
      <c r="BF22" s="133"/>
      <c r="BG22" s="111"/>
      <c r="BH22" s="111"/>
      <c r="BI22" s="111"/>
      <c r="BJ22" s="110"/>
      <c r="BK22" s="130"/>
      <c r="BL22" s="131"/>
      <c r="BM22" s="130"/>
      <c r="BN22" s="132"/>
      <c r="BO22" s="133"/>
      <c r="BP22" s="111"/>
      <c r="BQ22" s="111"/>
      <c r="BR22" s="111"/>
      <c r="BS22" s="110"/>
      <c r="BT22" s="130"/>
      <c r="BU22" s="131"/>
      <c r="BV22" s="130"/>
      <c r="BW22" s="132"/>
      <c r="BX22" s="133"/>
      <c r="BY22" s="111"/>
      <c r="BZ22" s="111"/>
      <c r="CA22" s="111"/>
      <c r="CB22" s="110"/>
      <c r="CC22" s="130"/>
      <c r="CD22" s="131"/>
      <c r="CE22" s="130"/>
      <c r="CF22" s="132"/>
      <c r="CG22" s="133"/>
      <c r="CH22" s="111"/>
      <c r="CI22" s="111"/>
      <c r="CJ22" s="111"/>
      <c r="CK22" s="110"/>
      <c r="CL22" s="130"/>
      <c r="CM22" s="131"/>
      <c r="CN22" s="130"/>
      <c r="CO22" s="132"/>
      <c r="CP22" s="133"/>
      <c r="CQ22" s="111"/>
      <c r="CR22" s="111"/>
      <c r="CS22" s="111"/>
      <c r="CT22" s="110"/>
      <c r="CU22" s="130"/>
      <c r="CV22" s="131"/>
      <c r="CW22" s="134"/>
      <c r="CX22" s="132"/>
      <c r="CY22" s="133"/>
      <c r="CZ22" s="111"/>
      <c r="DA22" s="111"/>
      <c r="DB22" s="111"/>
      <c r="DC22" s="110"/>
      <c r="DD22" s="130"/>
      <c r="DE22" s="131"/>
      <c r="DF22" s="130"/>
      <c r="DG22" s="132"/>
      <c r="DH22" s="133"/>
      <c r="DI22" s="111"/>
      <c r="DJ22" s="111"/>
      <c r="DK22" s="111"/>
      <c r="DL22" s="110"/>
      <c r="DM22" s="130"/>
      <c r="DN22" s="131"/>
      <c r="DO22" s="130"/>
      <c r="DP22" s="132"/>
      <c r="DQ22" s="133"/>
      <c r="DR22" s="111"/>
      <c r="DS22" s="111"/>
      <c r="DT22" s="111"/>
      <c r="DU22" s="110"/>
      <c r="DV22" s="130"/>
      <c r="DW22" s="131"/>
      <c r="DX22" s="130"/>
      <c r="DY22" s="132"/>
      <c r="DZ22" s="133"/>
      <c r="EA22" s="111"/>
      <c r="EB22" s="111"/>
      <c r="EC22" s="111"/>
      <c r="ED22" s="110"/>
      <c r="EE22" s="130"/>
      <c r="EF22" s="131"/>
      <c r="EG22" s="130"/>
      <c r="EH22" s="132"/>
      <c r="EI22" s="133"/>
      <c r="EJ22" s="111"/>
      <c r="EK22" s="111"/>
      <c r="EL22" s="111"/>
      <c r="EM22" s="110"/>
      <c r="EN22" s="130"/>
      <c r="EO22" s="131"/>
      <c r="EP22" s="130"/>
      <c r="EQ22" s="132"/>
      <c r="ER22" s="133"/>
      <c r="ES22" s="111"/>
      <c r="ET22" s="111"/>
      <c r="EU22" s="111"/>
      <c r="EV22" s="110"/>
      <c r="EW22" s="130"/>
      <c r="EX22" s="131"/>
      <c r="EY22" s="130"/>
      <c r="EZ22" s="132"/>
      <c r="FA22" s="133"/>
      <c r="FB22" s="111"/>
      <c r="FC22" s="111"/>
      <c r="FD22" s="111"/>
      <c r="FE22" s="110"/>
      <c r="FF22" s="130"/>
      <c r="FG22" s="131"/>
      <c r="FH22" s="130"/>
      <c r="FI22" s="132"/>
      <c r="FJ22" s="133"/>
      <c r="FK22" s="111"/>
      <c r="FL22" s="111"/>
      <c r="FM22" s="111"/>
      <c r="FN22" s="110"/>
      <c r="FO22" s="130"/>
      <c r="FP22" s="131"/>
      <c r="FQ22" s="130"/>
      <c r="FR22" s="132"/>
      <c r="FS22" s="133"/>
      <c r="FT22" s="111"/>
      <c r="FU22" s="111"/>
      <c r="FV22" s="111"/>
      <c r="FW22" s="110"/>
      <c r="FX22" s="130"/>
      <c r="FY22" s="131"/>
      <c r="FZ22" s="130"/>
      <c r="GA22" s="132"/>
      <c r="GB22" s="133"/>
      <c r="GC22" s="111"/>
      <c r="GD22" s="111"/>
      <c r="GE22" s="111"/>
      <c r="GF22" s="110"/>
      <c r="GG22" s="130"/>
      <c r="GH22" s="131"/>
      <c r="GI22" s="130"/>
      <c r="GJ22" s="132"/>
      <c r="GK22" s="133"/>
      <c r="GL22" s="111"/>
      <c r="GM22" s="111"/>
      <c r="GN22" s="111"/>
      <c r="GO22" s="110"/>
      <c r="GP22" s="130"/>
      <c r="GQ22" s="131"/>
      <c r="GR22" s="130"/>
      <c r="GS22" s="132"/>
      <c r="GT22" s="133"/>
      <c r="GU22" s="135">
        <v>43434</v>
      </c>
      <c r="GV22" s="136"/>
      <c r="GW22" s="100"/>
      <c r="GX22" s="114"/>
      <c r="GY22" s="114"/>
      <c r="GZ22" s="217"/>
      <c r="HA22" s="93"/>
      <c r="HB22" s="116"/>
      <c r="HC22" s="116"/>
    </row>
    <row r="23" spans="2:211" ht="18.75" x14ac:dyDescent="0.3">
      <c r="B23" s="116"/>
      <c r="C23" s="124"/>
      <c r="D23" s="41"/>
      <c r="E23" s="42"/>
      <c r="F23" s="43"/>
      <c r="G23" s="44"/>
      <c r="H23" s="45"/>
      <c r="I23" s="46"/>
      <c r="J23" s="500" t="s">
        <v>1035</v>
      </c>
      <c r="K23" s="494" t="s">
        <v>29</v>
      </c>
      <c r="L23" s="713" t="s">
        <v>1084</v>
      </c>
      <c r="M23" s="146">
        <v>25800</v>
      </c>
      <c r="N23" s="87">
        <v>43417</v>
      </c>
      <c r="O23" s="626" t="s">
        <v>1071</v>
      </c>
      <c r="P23" s="106">
        <v>26010</v>
      </c>
      <c r="Q23" s="76">
        <f t="shared" si="0"/>
        <v>210</v>
      </c>
      <c r="R23" s="99">
        <v>27</v>
      </c>
      <c r="S23" s="99"/>
      <c r="T23" s="147"/>
      <c r="U23" s="45">
        <f t="shared" si="2"/>
        <v>702270</v>
      </c>
      <c r="V23" s="127" t="s">
        <v>113</v>
      </c>
      <c r="W23" s="148">
        <v>43433</v>
      </c>
      <c r="X23" s="145">
        <v>16704</v>
      </c>
      <c r="Y23" s="111"/>
      <c r="Z23" s="110"/>
      <c r="AA23" s="130"/>
      <c r="AB23" s="131"/>
      <c r="AC23" s="130"/>
      <c r="AD23" s="132"/>
      <c r="AE23" s="133"/>
      <c r="AF23" s="111"/>
      <c r="AG23" s="111"/>
      <c r="AH23" s="111"/>
      <c r="AI23" s="110"/>
      <c r="AJ23" s="130"/>
      <c r="AK23" s="131"/>
      <c r="AL23" s="130"/>
      <c r="AM23" s="132"/>
      <c r="AN23" s="133"/>
      <c r="AO23" s="111"/>
      <c r="AP23" s="111"/>
      <c r="AQ23" s="111"/>
      <c r="AR23" s="110"/>
      <c r="AS23" s="130"/>
      <c r="AT23" s="131"/>
      <c r="AU23" s="130"/>
      <c r="AV23" s="132"/>
      <c r="AW23" s="133"/>
      <c r="AX23" s="111"/>
      <c r="AY23" s="111"/>
      <c r="AZ23" s="111"/>
      <c r="BA23" s="110"/>
      <c r="BB23" s="130"/>
      <c r="BC23" s="131"/>
      <c r="BD23" s="130"/>
      <c r="BE23" s="132"/>
      <c r="BF23" s="133"/>
      <c r="BG23" s="111"/>
      <c r="BH23" s="111"/>
      <c r="BI23" s="111"/>
      <c r="BJ23" s="110"/>
      <c r="BK23" s="130"/>
      <c r="BL23" s="131"/>
      <c r="BM23" s="130"/>
      <c r="BN23" s="132"/>
      <c r="BO23" s="133"/>
      <c r="BP23" s="111"/>
      <c r="BQ23" s="111"/>
      <c r="BR23" s="111"/>
      <c r="BS23" s="110"/>
      <c r="BT23" s="130"/>
      <c r="BU23" s="131"/>
      <c r="BV23" s="130"/>
      <c r="BW23" s="132"/>
      <c r="BX23" s="133"/>
      <c r="BY23" s="111"/>
      <c r="BZ23" s="111"/>
      <c r="CA23" s="111"/>
      <c r="CB23" s="110"/>
      <c r="CC23" s="130"/>
      <c r="CD23" s="131"/>
      <c r="CE23" s="130"/>
      <c r="CF23" s="132"/>
      <c r="CG23" s="133"/>
      <c r="CH23" s="111"/>
      <c r="CI23" s="111"/>
      <c r="CJ23" s="111"/>
      <c r="CK23" s="110"/>
      <c r="CL23" s="130"/>
      <c r="CM23" s="131"/>
      <c r="CN23" s="130"/>
      <c r="CO23" s="132"/>
      <c r="CP23" s="133"/>
      <c r="CQ23" s="111"/>
      <c r="CR23" s="111"/>
      <c r="CS23" s="111"/>
      <c r="CT23" s="110"/>
      <c r="CU23" s="130"/>
      <c r="CV23" s="131"/>
      <c r="CW23" s="134"/>
      <c r="CX23" s="132"/>
      <c r="CY23" s="133"/>
      <c r="CZ23" s="111"/>
      <c r="DA23" s="111"/>
      <c r="DB23" s="111"/>
      <c r="DC23" s="110"/>
      <c r="DD23" s="130"/>
      <c r="DE23" s="131"/>
      <c r="DF23" s="130"/>
      <c r="DG23" s="132"/>
      <c r="DH23" s="133"/>
      <c r="DI23" s="111"/>
      <c r="DJ23" s="111"/>
      <c r="DK23" s="111"/>
      <c r="DL23" s="110"/>
      <c r="DM23" s="130"/>
      <c r="DN23" s="131"/>
      <c r="DO23" s="130"/>
      <c r="DP23" s="132"/>
      <c r="DQ23" s="133"/>
      <c r="DR23" s="111"/>
      <c r="DS23" s="111"/>
      <c r="DT23" s="111"/>
      <c r="DU23" s="110"/>
      <c r="DV23" s="130"/>
      <c r="DW23" s="131"/>
      <c r="DX23" s="130"/>
      <c r="DY23" s="132"/>
      <c r="DZ23" s="133"/>
      <c r="EA23" s="111"/>
      <c r="EB23" s="111"/>
      <c r="EC23" s="111"/>
      <c r="ED23" s="110"/>
      <c r="EE23" s="130"/>
      <c r="EF23" s="131"/>
      <c r="EG23" s="130"/>
      <c r="EH23" s="132"/>
      <c r="EI23" s="133"/>
      <c r="EJ23" s="111"/>
      <c r="EK23" s="111"/>
      <c r="EL23" s="111"/>
      <c r="EM23" s="110"/>
      <c r="EN23" s="130"/>
      <c r="EO23" s="131"/>
      <c r="EP23" s="130"/>
      <c r="EQ23" s="132"/>
      <c r="ER23" s="133"/>
      <c r="ES23" s="111"/>
      <c r="ET23" s="111"/>
      <c r="EU23" s="111"/>
      <c r="EV23" s="110"/>
      <c r="EW23" s="130"/>
      <c r="EX23" s="131"/>
      <c r="EY23" s="130"/>
      <c r="EZ23" s="132"/>
      <c r="FA23" s="133"/>
      <c r="FB23" s="111"/>
      <c r="FC23" s="111"/>
      <c r="FD23" s="111"/>
      <c r="FE23" s="110"/>
      <c r="FF23" s="130"/>
      <c r="FG23" s="131"/>
      <c r="FH23" s="130"/>
      <c r="FI23" s="132"/>
      <c r="FJ23" s="133"/>
      <c r="FK23" s="111"/>
      <c r="FL23" s="111"/>
      <c r="FM23" s="111"/>
      <c r="FN23" s="110"/>
      <c r="FO23" s="130"/>
      <c r="FP23" s="131"/>
      <c r="FQ23" s="130"/>
      <c r="FR23" s="132"/>
      <c r="FS23" s="133"/>
      <c r="FT23" s="111"/>
      <c r="FU23" s="111"/>
      <c r="FV23" s="111"/>
      <c r="FW23" s="110"/>
      <c r="FX23" s="130"/>
      <c r="FY23" s="131"/>
      <c r="FZ23" s="130"/>
      <c r="GA23" s="132"/>
      <c r="GB23" s="133"/>
      <c r="GC23" s="111"/>
      <c r="GD23" s="111"/>
      <c r="GE23" s="111"/>
      <c r="GF23" s="110"/>
      <c r="GG23" s="130"/>
      <c r="GH23" s="131"/>
      <c r="GI23" s="130"/>
      <c r="GJ23" s="132"/>
      <c r="GK23" s="133"/>
      <c r="GL23" s="111"/>
      <c r="GM23" s="111"/>
      <c r="GN23" s="111"/>
      <c r="GO23" s="110"/>
      <c r="GP23" s="130"/>
      <c r="GQ23" s="131"/>
      <c r="GR23" s="130"/>
      <c r="GS23" s="132"/>
      <c r="GT23" s="133"/>
      <c r="GU23" s="135">
        <v>43433</v>
      </c>
      <c r="GV23" s="136"/>
      <c r="GW23" s="100"/>
      <c r="GX23" s="114"/>
      <c r="GY23" s="114"/>
      <c r="GZ23" s="521"/>
      <c r="HA23" s="93"/>
      <c r="HB23" s="116"/>
      <c r="HC23" s="116"/>
    </row>
    <row r="24" spans="2:211" ht="31.5" x14ac:dyDescent="0.25">
      <c r="B24" s="116"/>
      <c r="C24" s="124"/>
      <c r="D24" s="41"/>
      <c r="E24" s="42"/>
      <c r="F24" s="43"/>
      <c r="G24" s="44"/>
      <c r="H24" s="45"/>
      <c r="I24" s="46"/>
      <c r="J24" s="155" t="s">
        <v>287</v>
      </c>
      <c r="K24" s="494" t="s">
        <v>1036</v>
      </c>
      <c r="L24" s="713" t="s">
        <v>1084</v>
      </c>
      <c r="M24" s="146">
        <v>0</v>
      </c>
      <c r="N24" s="87">
        <v>43417</v>
      </c>
      <c r="O24" s="626" t="s">
        <v>1074</v>
      </c>
      <c r="P24" s="106">
        <f>4550+1815</f>
        <v>6365</v>
      </c>
      <c r="Q24" s="76">
        <f t="shared" si="0"/>
        <v>6365</v>
      </c>
      <c r="R24" s="99">
        <v>27</v>
      </c>
      <c r="S24" s="830"/>
      <c r="T24" s="831"/>
      <c r="U24" s="45">
        <f t="shared" si="2"/>
        <v>171855</v>
      </c>
      <c r="V24" s="127" t="s">
        <v>113</v>
      </c>
      <c r="W24" s="148">
        <v>43434</v>
      </c>
      <c r="X24" s="145">
        <v>5011.2</v>
      </c>
      <c r="Y24" s="111"/>
      <c r="Z24" s="110"/>
      <c r="AA24" s="130"/>
      <c r="AB24" s="131"/>
      <c r="AC24" s="130"/>
      <c r="AD24" s="132"/>
      <c r="AE24" s="133"/>
      <c r="AF24" s="111"/>
      <c r="AG24" s="111"/>
      <c r="AH24" s="111"/>
      <c r="AI24" s="110"/>
      <c r="AJ24" s="130"/>
      <c r="AK24" s="131"/>
      <c r="AL24" s="130"/>
      <c r="AM24" s="132"/>
      <c r="AN24" s="133"/>
      <c r="AO24" s="111"/>
      <c r="AP24" s="111"/>
      <c r="AQ24" s="111"/>
      <c r="AR24" s="110"/>
      <c r="AS24" s="130"/>
      <c r="AT24" s="131"/>
      <c r="AU24" s="130"/>
      <c r="AV24" s="132"/>
      <c r="AW24" s="133"/>
      <c r="AX24" s="111"/>
      <c r="AY24" s="111"/>
      <c r="AZ24" s="111"/>
      <c r="BA24" s="110"/>
      <c r="BB24" s="130"/>
      <c r="BC24" s="131"/>
      <c r="BD24" s="130"/>
      <c r="BE24" s="132"/>
      <c r="BF24" s="133"/>
      <c r="BG24" s="111"/>
      <c r="BH24" s="111"/>
      <c r="BI24" s="111"/>
      <c r="BJ24" s="110"/>
      <c r="BK24" s="130"/>
      <c r="BL24" s="131"/>
      <c r="BM24" s="130"/>
      <c r="BN24" s="132"/>
      <c r="BO24" s="133"/>
      <c r="BP24" s="111"/>
      <c r="BQ24" s="111"/>
      <c r="BR24" s="111"/>
      <c r="BS24" s="110"/>
      <c r="BT24" s="130"/>
      <c r="BU24" s="131"/>
      <c r="BV24" s="130"/>
      <c r="BW24" s="132"/>
      <c r="BX24" s="133"/>
      <c r="BY24" s="111"/>
      <c r="BZ24" s="111"/>
      <c r="CA24" s="111"/>
      <c r="CB24" s="110"/>
      <c r="CC24" s="130"/>
      <c r="CD24" s="131"/>
      <c r="CE24" s="130"/>
      <c r="CF24" s="132"/>
      <c r="CG24" s="133"/>
      <c r="CH24" s="111"/>
      <c r="CI24" s="111"/>
      <c r="CJ24" s="111"/>
      <c r="CK24" s="110"/>
      <c r="CL24" s="130"/>
      <c r="CM24" s="131"/>
      <c r="CN24" s="130"/>
      <c r="CO24" s="132"/>
      <c r="CP24" s="133"/>
      <c r="CQ24" s="111"/>
      <c r="CR24" s="111"/>
      <c r="CS24" s="111"/>
      <c r="CT24" s="110"/>
      <c r="CU24" s="130"/>
      <c r="CV24" s="131"/>
      <c r="CW24" s="134"/>
      <c r="CX24" s="132"/>
      <c r="CY24" s="133"/>
      <c r="CZ24" s="111"/>
      <c r="DA24" s="111"/>
      <c r="DB24" s="111"/>
      <c r="DC24" s="110"/>
      <c r="DD24" s="130"/>
      <c r="DE24" s="131"/>
      <c r="DF24" s="130"/>
      <c r="DG24" s="132"/>
      <c r="DH24" s="133"/>
      <c r="DI24" s="111"/>
      <c r="DJ24" s="111"/>
      <c r="DK24" s="111"/>
      <c r="DL24" s="110"/>
      <c r="DM24" s="130"/>
      <c r="DN24" s="131"/>
      <c r="DO24" s="130"/>
      <c r="DP24" s="132"/>
      <c r="DQ24" s="133"/>
      <c r="DR24" s="111"/>
      <c r="DS24" s="111"/>
      <c r="DT24" s="111"/>
      <c r="DU24" s="110"/>
      <c r="DV24" s="130"/>
      <c r="DW24" s="131"/>
      <c r="DX24" s="130"/>
      <c r="DY24" s="132"/>
      <c r="DZ24" s="133"/>
      <c r="EA24" s="111"/>
      <c r="EB24" s="111"/>
      <c r="EC24" s="111"/>
      <c r="ED24" s="110"/>
      <c r="EE24" s="130"/>
      <c r="EF24" s="131"/>
      <c r="EG24" s="130"/>
      <c r="EH24" s="132"/>
      <c r="EI24" s="133"/>
      <c r="EJ24" s="111"/>
      <c r="EK24" s="111"/>
      <c r="EL24" s="111"/>
      <c r="EM24" s="110"/>
      <c r="EN24" s="130"/>
      <c r="EO24" s="131"/>
      <c r="EP24" s="130"/>
      <c r="EQ24" s="132"/>
      <c r="ER24" s="133"/>
      <c r="ES24" s="111"/>
      <c r="ET24" s="111"/>
      <c r="EU24" s="111"/>
      <c r="EV24" s="110"/>
      <c r="EW24" s="130"/>
      <c r="EX24" s="131"/>
      <c r="EY24" s="130"/>
      <c r="EZ24" s="132"/>
      <c r="FA24" s="133"/>
      <c r="FB24" s="111"/>
      <c r="FC24" s="111"/>
      <c r="FD24" s="111"/>
      <c r="FE24" s="110"/>
      <c r="FF24" s="130"/>
      <c r="FG24" s="131"/>
      <c r="FH24" s="130"/>
      <c r="FI24" s="132"/>
      <c r="FJ24" s="133"/>
      <c r="FK24" s="111"/>
      <c r="FL24" s="111"/>
      <c r="FM24" s="111"/>
      <c r="FN24" s="110"/>
      <c r="FO24" s="130"/>
      <c r="FP24" s="131"/>
      <c r="FQ24" s="130"/>
      <c r="FR24" s="132"/>
      <c r="FS24" s="133"/>
      <c r="FT24" s="111"/>
      <c r="FU24" s="111"/>
      <c r="FV24" s="111"/>
      <c r="FW24" s="110"/>
      <c r="FX24" s="130"/>
      <c r="FY24" s="131"/>
      <c r="FZ24" s="130"/>
      <c r="GA24" s="132"/>
      <c r="GB24" s="133"/>
      <c r="GC24" s="111"/>
      <c r="GD24" s="111"/>
      <c r="GE24" s="111"/>
      <c r="GF24" s="110"/>
      <c r="GG24" s="130"/>
      <c r="GH24" s="131"/>
      <c r="GI24" s="130"/>
      <c r="GJ24" s="132"/>
      <c r="GK24" s="133"/>
      <c r="GL24" s="111"/>
      <c r="GM24" s="111"/>
      <c r="GN24" s="111"/>
      <c r="GO24" s="110"/>
      <c r="GP24" s="130"/>
      <c r="GQ24" s="131"/>
      <c r="GR24" s="130"/>
      <c r="GS24" s="132"/>
      <c r="GT24" s="133"/>
      <c r="GU24" s="135">
        <v>43434</v>
      </c>
      <c r="GV24" s="149"/>
      <c r="GW24" s="100"/>
      <c r="GX24" s="114"/>
      <c r="GY24" s="114"/>
      <c r="GZ24" s="217"/>
      <c r="HA24" s="93"/>
      <c r="HB24" s="116"/>
      <c r="HC24" s="116"/>
    </row>
    <row r="25" spans="2:211" ht="18.75" x14ac:dyDescent="0.3">
      <c r="B25" s="116"/>
      <c r="C25" s="124"/>
      <c r="D25" s="41"/>
      <c r="E25" s="42"/>
      <c r="F25" s="43"/>
      <c r="G25" s="44"/>
      <c r="H25" s="45"/>
      <c r="I25" s="46"/>
      <c r="J25" s="155" t="s">
        <v>1037</v>
      </c>
      <c r="K25" s="494" t="s">
        <v>40</v>
      </c>
      <c r="L25" s="713" t="s">
        <v>1085</v>
      </c>
      <c r="M25" s="146">
        <v>27090</v>
      </c>
      <c r="N25" s="87">
        <v>43418</v>
      </c>
      <c r="O25" s="88" t="s">
        <v>1078</v>
      </c>
      <c r="P25" s="106">
        <v>27910</v>
      </c>
      <c r="Q25" s="76">
        <f t="shared" si="0"/>
        <v>820</v>
      </c>
      <c r="R25" s="99">
        <v>27</v>
      </c>
      <c r="S25" s="851"/>
      <c r="T25" s="852"/>
      <c r="U25" s="45">
        <f t="shared" si="2"/>
        <v>753570</v>
      </c>
      <c r="V25" s="127" t="s">
        <v>113</v>
      </c>
      <c r="W25" s="148">
        <v>43434</v>
      </c>
      <c r="X25" s="145">
        <v>18374.400000000001</v>
      </c>
      <c r="Y25" s="111"/>
      <c r="Z25" s="110"/>
      <c r="AA25" s="130"/>
      <c r="AB25" s="131"/>
      <c r="AC25" s="130"/>
      <c r="AD25" s="132"/>
      <c r="AE25" s="133"/>
      <c r="AF25" s="111"/>
      <c r="AG25" s="111"/>
      <c r="AH25" s="111"/>
      <c r="AI25" s="110"/>
      <c r="AJ25" s="130"/>
      <c r="AK25" s="131"/>
      <c r="AL25" s="130"/>
      <c r="AM25" s="132"/>
      <c r="AN25" s="133"/>
      <c r="AO25" s="111"/>
      <c r="AP25" s="111"/>
      <c r="AQ25" s="111"/>
      <c r="AR25" s="110"/>
      <c r="AS25" s="130"/>
      <c r="AT25" s="131"/>
      <c r="AU25" s="130"/>
      <c r="AV25" s="132"/>
      <c r="AW25" s="133"/>
      <c r="AX25" s="111"/>
      <c r="AY25" s="111"/>
      <c r="AZ25" s="111"/>
      <c r="BA25" s="110"/>
      <c r="BB25" s="130"/>
      <c r="BC25" s="131"/>
      <c r="BD25" s="130"/>
      <c r="BE25" s="132"/>
      <c r="BF25" s="133"/>
      <c r="BG25" s="111"/>
      <c r="BH25" s="111"/>
      <c r="BI25" s="111"/>
      <c r="BJ25" s="110"/>
      <c r="BK25" s="130"/>
      <c r="BL25" s="131"/>
      <c r="BM25" s="130"/>
      <c r="BN25" s="132"/>
      <c r="BO25" s="133"/>
      <c r="BP25" s="111"/>
      <c r="BQ25" s="111"/>
      <c r="BR25" s="111"/>
      <c r="BS25" s="110"/>
      <c r="BT25" s="130"/>
      <c r="BU25" s="131"/>
      <c r="BV25" s="130"/>
      <c r="BW25" s="132"/>
      <c r="BX25" s="133"/>
      <c r="BY25" s="111"/>
      <c r="BZ25" s="111"/>
      <c r="CA25" s="111"/>
      <c r="CB25" s="110"/>
      <c r="CC25" s="130"/>
      <c r="CD25" s="131"/>
      <c r="CE25" s="130"/>
      <c r="CF25" s="132"/>
      <c r="CG25" s="133"/>
      <c r="CH25" s="111"/>
      <c r="CI25" s="111"/>
      <c r="CJ25" s="111"/>
      <c r="CK25" s="110"/>
      <c r="CL25" s="130"/>
      <c r="CM25" s="131"/>
      <c r="CN25" s="130"/>
      <c r="CO25" s="132"/>
      <c r="CP25" s="133"/>
      <c r="CQ25" s="111"/>
      <c r="CR25" s="111"/>
      <c r="CS25" s="111"/>
      <c r="CT25" s="110"/>
      <c r="CU25" s="130"/>
      <c r="CV25" s="131"/>
      <c r="CW25" s="134"/>
      <c r="CX25" s="132"/>
      <c r="CY25" s="133"/>
      <c r="CZ25" s="111"/>
      <c r="DA25" s="111"/>
      <c r="DB25" s="111"/>
      <c r="DC25" s="110"/>
      <c r="DD25" s="130"/>
      <c r="DE25" s="131"/>
      <c r="DF25" s="130"/>
      <c r="DG25" s="132"/>
      <c r="DH25" s="133"/>
      <c r="DI25" s="111"/>
      <c r="DJ25" s="111"/>
      <c r="DK25" s="111"/>
      <c r="DL25" s="110"/>
      <c r="DM25" s="130"/>
      <c r="DN25" s="131"/>
      <c r="DO25" s="130"/>
      <c r="DP25" s="132"/>
      <c r="DQ25" s="133"/>
      <c r="DR25" s="111"/>
      <c r="DS25" s="111"/>
      <c r="DT25" s="111"/>
      <c r="DU25" s="110"/>
      <c r="DV25" s="130"/>
      <c r="DW25" s="131"/>
      <c r="DX25" s="130"/>
      <c r="DY25" s="132"/>
      <c r="DZ25" s="133"/>
      <c r="EA25" s="111"/>
      <c r="EB25" s="111"/>
      <c r="EC25" s="111"/>
      <c r="ED25" s="110"/>
      <c r="EE25" s="130"/>
      <c r="EF25" s="131"/>
      <c r="EG25" s="130"/>
      <c r="EH25" s="132"/>
      <c r="EI25" s="133"/>
      <c r="EJ25" s="111"/>
      <c r="EK25" s="111"/>
      <c r="EL25" s="111"/>
      <c r="EM25" s="110"/>
      <c r="EN25" s="130"/>
      <c r="EO25" s="131"/>
      <c r="EP25" s="130"/>
      <c r="EQ25" s="132"/>
      <c r="ER25" s="133"/>
      <c r="ES25" s="111"/>
      <c r="ET25" s="111"/>
      <c r="EU25" s="111"/>
      <c r="EV25" s="110"/>
      <c r="EW25" s="130"/>
      <c r="EX25" s="131"/>
      <c r="EY25" s="130"/>
      <c r="EZ25" s="132"/>
      <c r="FA25" s="133"/>
      <c r="FB25" s="111"/>
      <c r="FC25" s="111"/>
      <c r="FD25" s="111"/>
      <c r="FE25" s="110"/>
      <c r="FF25" s="130"/>
      <c r="FG25" s="131"/>
      <c r="FH25" s="130"/>
      <c r="FI25" s="132"/>
      <c r="FJ25" s="133"/>
      <c r="FK25" s="111"/>
      <c r="FL25" s="111"/>
      <c r="FM25" s="111"/>
      <c r="FN25" s="110"/>
      <c r="FO25" s="130"/>
      <c r="FP25" s="131"/>
      <c r="FQ25" s="130"/>
      <c r="FR25" s="132"/>
      <c r="FS25" s="133"/>
      <c r="FT25" s="111"/>
      <c r="FU25" s="111"/>
      <c r="FV25" s="111"/>
      <c r="FW25" s="110"/>
      <c r="FX25" s="130"/>
      <c r="FY25" s="131"/>
      <c r="FZ25" s="130"/>
      <c r="GA25" s="132"/>
      <c r="GB25" s="133"/>
      <c r="GC25" s="111"/>
      <c r="GD25" s="111"/>
      <c r="GE25" s="111"/>
      <c r="GF25" s="110"/>
      <c r="GG25" s="130"/>
      <c r="GH25" s="131"/>
      <c r="GI25" s="130"/>
      <c r="GJ25" s="132"/>
      <c r="GK25" s="133"/>
      <c r="GL25" s="111"/>
      <c r="GM25" s="111"/>
      <c r="GN25" s="111"/>
      <c r="GO25" s="110"/>
      <c r="GP25" s="130"/>
      <c r="GQ25" s="131"/>
      <c r="GR25" s="130"/>
      <c r="GS25" s="132"/>
      <c r="GT25" s="133"/>
      <c r="GU25" s="135">
        <v>43434</v>
      </c>
      <c r="GV25" s="149"/>
      <c r="GW25" s="100"/>
      <c r="GX25" s="114"/>
      <c r="GY25" s="114"/>
      <c r="GZ25" s="217"/>
      <c r="HA25" s="93"/>
      <c r="HB25" s="116"/>
      <c r="HC25" s="116"/>
    </row>
    <row r="26" spans="2:211" x14ac:dyDescent="0.25">
      <c r="B26" s="116"/>
      <c r="C26" s="124"/>
      <c r="D26" s="41"/>
      <c r="E26" s="42"/>
      <c r="F26" s="43"/>
      <c r="G26" s="44"/>
      <c r="H26" s="45"/>
      <c r="I26" s="46"/>
      <c r="J26" s="381" t="s">
        <v>154</v>
      </c>
      <c r="K26" s="494" t="s">
        <v>847</v>
      </c>
      <c r="L26" s="713" t="s">
        <v>1085</v>
      </c>
      <c r="M26" s="146">
        <v>0</v>
      </c>
      <c r="N26" s="87">
        <v>43418</v>
      </c>
      <c r="O26" s="818" t="s">
        <v>1073</v>
      </c>
      <c r="P26" s="106">
        <v>5380</v>
      </c>
      <c r="Q26" s="76">
        <f t="shared" si="0"/>
        <v>5380</v>
      </c>
      <c r="R26" s="99">
        <v>27</v>
      </c>
      <c r="S26" s="152"/>
      <c r="T26" s="118"/>
      <c r="U26" s="45">
        <f>R26*P26</f>
        <v>145260</v>
      </c>
      <c r="V26" s="127" t="s">
        <v>113</v>
      </c>
      <c r="W26" s="148">
        <v>43434</v>
      </c>
      <c r="X26" s="145">
        <v>3340.8</v>
      </c>
      <c r="Y26" s="111"/>
      <c r="Z26" s="110"/>
      <c r="AA26" s="130"/>
      <c r="AB26" s="131"/>
      <c r="AC26" s="130"/>
      <c r="AD26" s="132"/>
      <c r="AE26" s="133"/>
      <c r="AF26" s="111"/>
      <c r="AG26" s="111"/>
      <c r="AH26" s="111"/>
      <c r="AI26" s="110"/>
      <c r="AJ26" s="130"/>
      <c r="AK26" s="131"/>
      <c r="AL26" s="130"/>
      <c r="AM26" s="132"/>
      <c r="AN26" s="133"/>
      <c r="AO26" s="111"/>
      <c r="AP26" s="111"/>
      <c r="AQ26" s="111"/>
      <c r="AR26" s="110"/>
      <c r="AS26" s="130"/>
      <c r="AT26" s="131"/>
      <c r="AU26" s="130"/>
      <c r="AV26" s="132"/>
      <c r="AW26" s="133"/>
      <c r="AX26" s="111"/>
      <c r="AY26" s="111"/>
      <c r="AZ26" s="111"/>
      <c r="BA26" s="110"/>
      <c r="BB26" s="130"/>
      <c r="BC26" s="131"/>
      <c r="BD26" s="130"/>
      <c r="BE26" s="132"/>
      <c r="BF26" s="133"/>
      <c r="BG26" s="111"/>
      <c r="BH26" s="111"/>
      <c r="BI26" s="111"/>
      <c r="BJ26" s="110"/>
      <c r="BK26" s="130"/>
      <c r="BL26" s="131"/>
      <c r="BM26" s="130"/>
      <c r="BN26" s="132"/>
      <c r="BO26" s="133"/>
      <c r="BP26" s="111"/>
      <c r="BQ26" s="111"/>
      <c r="BR26" s="111"/>
      <c r="BS26" s="110"/>
      <c r="BT26" s="130"/>
      <c r="BU26" s="131"/>
      <c r="BV26" s="130"/>
      <c r="BW26" s="132"/>
      <c r="BX26" s="133"/>
      <c r="BY26" s="111"/>
      <c r="BZ26" s="111"/>
      <c r="CA26" s="111"/>
      <c r="CB26" s="110"/>
      <c r="CC26" s="130"/>
      <c r="CD26" s="131"/>
      <c r="CE26" s="130"/>
      <c r="CF26" s="132"/>
      <c r="CG26" s="133"/>
      <c r="CH26" s="111"/>
      <c r="CI26" s="111"/>
      <c r="CJ26" s="111"/>
      <c r="CK26" s="110"/>
      <c r="CL26" s="130"/>
      <c r="CM26" s="131"/>
      <c r="CN26" s="130"/>
      <c r="CO26" s="132"/>
      <c r="CP26" s="133"/>
      <c r="CQ26" s="111"/>
      <c r="CR26" s="111"/>
      <c r="CS26" s="111"/>
      <c r="CT26" s="110"/>
      <c r="CU26" s="130"/>
      <c r="CV26" s="131"/>
      <c r="CW26" s="134"/>
      <c r="CX26" s="132"/>
      <c r="CY26" s="133"/>
      <c r="CZ26" s="111"/>
      <c r="DA26" s="111"/>
      <c r="DB26" s="111"/>
      <c r="DC26" s="110"/>
      <c r="DD26" s="130"/>
      <c r="DE26" s="131"/>
      <c r="DF26" s="130"/>
      <c r="DG26" s="132"/>
      <c r="DH26" s="133"/>
      <c r="DI26" s="111"/>
      <c r="DJ26" s="111"/>
      <c r="DK26" s="111"/>
      <c r="DL26" s="110"/>
      <c r="DM26" s="130"/>
      <c r="DN26" s="131"/>
      <c r="DO26" s="130"/>
      <c r="DP26" s="132"/>
      <c r="DQ26" s="133"/>
      <c r="DR26" s="111"/>
      <c r="DS26" s="111"/>
      <c r="DT26" s="111"/>
      <c r="DU26" s="110"/>
      <c r="DV26" s="130"/>
      <c r="DW26" s="131"/>
      <c r="DX26" s="130"/>
      <c r="DY26" s="132"/>
      <c r="DZ26" s="133"/>
      <c r="EA26" s="111"/>
      <c r="EB26" s="111"/>
      <c r="EC26" s="111"/>
      <c r="ED26" s="110"/>
      <c r="EE26" s="130"/>
      <c r="EF26" s="131"/>
      <c r="EG26" s="130"/>
      <c r="EH26" s="132"/>
      <c r="EI26" s="133"/>
      <c r="EJ26" s="111"/>
      <c r="EK26" s="111"/>
      <c r="EL26" s="111"/>
      <c r="EM26" s="110"/>
      <c r="EN26" s="130"/>
      <c r="EO26" s="131"/>
      <c r="EP26" s="130"/>
      <c r="EQ26" s="132"/>
      <c r="ER26" s="133"/>
      <c r="ES26" s="111"/>
      <c r="ET26" s="111"/>
      <c r="EU26" s="111"/>
      <c r="EV26" s="110"/>
      <c r="EW26" s="130"/>
      <c r="EX26" s="131"/>
      <c r="EY26" s="130"/>
      <c r="EZ26" s="132"/>
      <c r="FA26" s="133"/>
      <c r="FB26" s="111"/>
      <c r="FC26" s="111"/>
      <c r="FD26" s="111"/>
      <c r="FE26" s="110"/>
      <c r="FF26" s="130"/>
      <c r="FG26" s="131"/>
      <c r="FH26" s="130"/>
      <c r="FI26" s="132"/>
      <c r="FJ26" s="133"/>
      <c r="FK26" s="111"/>
      <c r="FL26" s="111"/>
      <c r="FM26" s="111"/>
      <c r="FN26" s="110"/>
      <c r="FO26" s="130"/>
      <c r="FP26" s="131"/>
      <c r="FQ26" s="130"/>
      <c r="FR26" s="132"/>
      <c r="FS26" s="133"/>
      <c r="FT26" s="111"/>
      <c r="FU26" s="111"/>
      <c r="FV26" s="111"/>
      <c r="FW26" s="110"/>
      <c r="FX26" s="130"/>
      <c r="FY26" s="131"/>
      <c r="FZ26" s="130"/>
      <c r="GA26" s="132"/>
      <c r="GB26" s="133"/>
      <c r="GC26" s="111"/>
      <c r="GD26" s="111"/>
      <c r="GE26" s="111"/>
      <c r="GF26" s="110"/>
      <c r="GG26" s="130"/>
      <c r="GH26" s="131"/>
      <c r="GI26" s="130"/>
      <c r="GJ26" s="132"/>
      <c r="GK26" s="133"/>
      <c r="GL26" s="111"/>
      <c r="GM26" s="111"/>
      <c r="GN26" s="111"/>
      <c r="GO26" s="110"/>
      <c r="GP26" s="130"/>
      <c r="GQ26" s="131"/>
      <c r="GR26" s="130"/>
      <c r="GS26" s="132"/>
      <c r="GT26" s="133"/>
      <c r="GU26" s="135">
        <v>43434</v>
      </c>
      <c r="GV26" s="136"/>
      <c r="GW26" s="100"/>
      <c r="GX26" s="114"/>
      <c r="GY26" s="114"/>
      <c r="GZ26" s="217"/>
      <c r="HA26" s="93"/>
      <c r="HB26" s="116"/>
      <c r="HC26" s="116"/>
    </row>
    <row r="27" spans="2:211" x14ac:dyDescent="0.25">
      <c r="B27" s="116"/>
      <c r="C27" s="124"/>
      <c r="D27" s="41"/>
      <c r="E27" s="42"/>
      <c r="F27" s="43"/>
      <c r="G27" s="44"/>
      <c r="H27" s="45"/>
      <c r="I27" s="46"/>
      <c r="J27" s="494" t="s">
        <v>154</v>
      </c>
      <c r="K27" s="494" t="s">
        <v>29</v>
      </c>
      <c r="L27" s="713" t="s">
        <v>1086</v>
      </c>
      <c r="M27" s="146">
        <v>23360</v>
      </c>
      <c r="N27" s="87">
        <v>43419</v>
      </c>
      <c r="O27" s="626" t="s">
        <v>1076</v>
      </c>
      <c r="P27" s="106">
        <v>28320</v>
      </c>
      <c r="Q27" s="76">
        <f t="shared" si="0"/>
        <v>4960</v>
      </c>
      <c r="R27" s="99">
        <v>27</v>
      </c>
      <c r="S27" s="830"/>
      <c r="T27" s="831"/>
      <c r="U27" s="45">
        <f t="shared" si="2"/>
        <v>764640</v>
      </c>
      <c r="V27" s="127" t="s">
        <v>113</v>
      </c>
      <c r="W27" s="148">
        <v>43434</v>
      </c>
      <c r="X27" s="145">
        <v>16704</v>
      </c>
      <c r="Y27" s="111"/>
      <c r="Z27" s="110"/>
      <c r="AA27" s="130"/>
      <c r="AB27" s="131"/>
      <c r="AC27" s="130"/>
      <c r="AD27" s="132"/>
      <c r="AE27" s="133"/>
      <c r="AF27" s="111"/>
      <c r="AG27" s="111"/>
      <c r="AH27" s="111"/>
      <c r="AI27" s="110"/>
      <c r="AJ27" s="130"/>
      <c r="AK27" s="131"/>
      <c r="AL27" s="130"/>
      <c r="AM27" s="132"/>
      <c r="AN27" s="133"/>
      <c r="AO27" s="111"/>
      <c r="AP27" s="111"/>
      <c r="AQ27" s="111"/>
      <c r="AR27" s="110"/>
      <c r="AS27" s="130"/>
      <c r="AT27" s="131"/>
      <c r="AU27" s="130"/>
      <c r="AV27" s="132"/>
      <c r="AW27" s="133"/>
      <c r="AX27" s="111"/>
      <c r="AY27" s="111"/>
      <c r="AZ27" s="111"/>
      <c r="BA27" s="110"/>
      <c r="BB27" s="130"/>
      <c r="BC27" s="131"/>
      <c r="BD27" s="130"/>
      <c r="BE27" s="132"/>
      <c r="BF27" s="133"/>
      <c r="BG27" s="111"/>
      <c r="BH27" s="111"/>
      <c r="BI27" s="111"/>
      <c r="BJ27" s="110"/>
      <c r="BK27" s="130"/>
      <c r="BL27" s="131"/>
      <c r="BM27" s="130"/>
      <c r="BN27" s="132"/>
      <c r="BO27" s="133"/>
      <c r="BP27" s="111"/>
      <c r="BQ27" s="111"/>
      <c r="BR27" s="111"/>
      <c r="BS27" s="110"/>
      <c r="BT27" s="130"/>
      <c r="BU27" s="131"/>
      <c r="BV27" s="130"/>
      <c r="BW27" s="132"/>
      <c r="BX27" s="133"/>
      <c r="BY27" s="111"/>
      <c r="BZ27" s="111"/>
      <c r="CA27" s="111"/>
      <c r="CB27" s="110"/>
      <c r="CC27" s="130"/>
      <c r="CD27" s="131"/>
      <c r="CE27" s="130"/>
      <c r="CF27" s="132"/>
      <c r="CG27" s="133"/>
      <c r="CH27" s="111"/>
      <c r="CI27" s="111"/>
      <c r="CJ27" s="111"/>
      <c r="CK27" s="110"/>
      <c r="CL27" s="130"/>
      <c r="CM27" s="131"/>
      <c r="CN27" s="130"/>
      <c r="CO27" s="132"/>
      <c r="CP27" s="133"/>
      <c r="CQ27" s="111"/>
      <c r="CR27" s="111"/>
      <c r="CS27" s="111"/>
      <c r="CT27" s="110"/>
      <c r="CU27" s="130"/>
      <c r="CV27" s="131"/>
      <c r="CW27" s="134"/>
      <c r="CX27" s="132"/>
      <c r="CY27" s="133"/>
      <c r="CZ27" s="111"/>
      <c r="DA27" s="111"/>
      <c r="DB27" s="111"/>
      <c r="DC27" s="110"/>
      <c r="DD27" s="130"/>
      <c r="DE27" s="131"/>
      <c r="DF27" s="130"/>
      <c r="DG27" s="132"/>
      <c r="DH27" s="133"/>
      <c r="DI27" s="111"/>
      <c r="DJ27" s="111"/>
      <c r="DK27" s="111"/>
      <c r="DL27" s="110"/>
      <c r="DM27" s="130"/>
      <c r="DN27" s="131"/>
      <c r="DO27" s="130"/>
      <c r="DP27" s="132"/>
      <c r="DQ27" s="133"/>
      <c r="DR27" s="111"/>
      <c r="DS27" s="111"/>
      <c r="DT27" s="111"/>
      <c r="DU27" s="110"/>
      <c r="DV27" s="130"/>
      <c r="DW27" s="131"/>
      <c r="DX27" s="130"/>
      <c r="DY27" s="132"/>
      <c r="DZ27" s="133"/>
      <c r="EA27" s="111"/>
      <c r="EB27" s="111"/>
      <c r="EC27" s="111"/>
      <c r="ED27" s="110"/>
      <c r="EE27" s="130"/>
      <c r="EF27" s="131"/>
      <c r="EG27" s="130"/>
      <c r="EH27" s="132"/>
      <c r="EI27" s="133"/>
      <c r="EJ27" s="111"/>
      <c r="EK27" s="111"/>
      <c r="EL27" s="111"/>
      <c r="EM27" s="110"/>
      <c r="EN27" s="130"/>
      <c r="EO27" s="131"/>
      <c r="EP27" s="130"/>
      <c r="EQ27" s="132"/>
      <c r="ER27" s="133"/>
      <c r="ES27" s="111"/>
      <c r="ET27" s="111"/>
      <c r="EU27" s="111"/>
      <c r="EV27" s="110"/>
      <c r="EW27" s="130"/>
      <c r="EX27" s="131"/>
      <c r="EY27" s="130"/>
      <c r="EZ27" s="132"/>
      <c r="FA27" s="133"/>
      <c r="FB27" s="111"/>
      <c r="FC27" s="111"/>
      <c r="FD27" s="111"/>
      <c r="FE27" s="110"/>
      <c r="FF27" s="130"/>
      <c r="FG27" s="131"/>
      <c r="FH27" s="130"/>
      <c r="FI27" s="132"/>
      <c r="FJ27" s="133"/>
      <c r="FK27" s="111"/>
      <c r="FL27" s="111"/>
      <c r="FM27" s="111"/>
      <c r="FN27" s="110"/>
      <c r="FO27" s="130"/>
      <c r="FP27" s="131"/>
      <c r="FQ27" s="130"/>
      <c r="FR27" s="132"/>
      <c r="FS27" s="133"/>
      <c r="FT27" s="111"/>
      <c r="FU27" s="111"/>
      <c r="FV27" s="111"/>
      <c r="FW27" s="110"/>
      <c r="FX27" s="130"/>
      <c r="FY27" s="131"/>
      <c r="FZ27" s="130"/>
      <c r="GA27" s="132"/>
      <c r="GB27" s="133"/>
      <c r="GC27" s="111"/>
      <c r="GD27" s="111"/>
      <c r="GE27" s="111"/>
      <c r="GF27" s="110"/>
      <c r="GG27" s="130"/>
      <c r="GH27" s="131"/>
      <c r="GI27" s="130"/>
      <c r="GJ27" s="132"/>
      <c r="GK27" s="133"/>
      <c r="GL27" s="111"/>
      <c r="GM27" s="111"/>
      <c r="GN27" s="111"/>
      <c r="GO27" s="110"/>
      <c r="GP27" s="130"/>
      <c r="GQ27" s="131"/>
      <c r="GR27" s="130"/>
      <c r="GS27" s="132"/>
      <c r="GT27" s="133"/>
      <c r="GU27" s="135">
        <v>43434</v>
      </c>
      <c r="GV27" s="136"/>
      <c r="GW27" s="100"/>
      <c r="GX27" s="114"/>
      <c r="GY27" s="114"/>
      <c r="GZ27" s="217"/>
      <c r="HA27" s="93"/>
      <c r="HB27" s="116"/>
      <c r="HC27" s="116"/>
    </row>
    <row r="28" spans="2:211" ht="18.75" x14ac:dyDescent="0.3">
      <c r="B28" s="116"/>
      <c r="C28" s="124"/>
      <c r="D28" s="41"/>
      <c r="E28" s="42"/>
      <c r="F28" s="43"/>
      <c r="G28" s="44"/>
      <c r="H28" s="45"/>
      <c r="I28" s="46"/>
      <c r="J28" s="494" t="s">
        <v>89</v>
      </c>
      <c r="K28" s="494" t="s">
        <v>30</v>
      </c>
      <c r="L28" s="713" t="s">
        <v>1086</v>
      </c>
      <c r="M28" s="146">
        <v>13190</v>
      </c>
      <c r="N28" s="87">
        <v>43419</v>
      </c>
      <c r="O28" s="750"/>
      <c r="P28" s="106">
        <v>16515</v>
      </c>
      <c r="Q28" s="76">
        <f t="shared" si="0"/>
        <v>3325</v>
      </c>
      <c r="R28" s="99">
        <v>27</v>
      </c>
      <c r="S28" s="658"/>
      <c r="T28" s="807"/>
      <c r="U28" s="45">
        <f t="shared" si="2"/>
        <v>445905</v>
      </c>
      <c r="V28" s="792"/>
      <c r="W28" s="148"/>
      <c r="X28" s="145"/>
      <c r="Y28" s="111"/>
      <c r="Z28" s="110"/>
      <c r="AA28" s="130"/>
      <c r="AB28" s="131"/>
      <c r="AC28" s="130"/>
      <c r="AD28" s="132"/>
      <c r="AE28" s="133"/>
      <c r="AF28" s="111"/>
      <c r="AG28" s="111"/>
      <c r="AH28" s="111"/>
      <c r="AI28" s="110"/>
      <c r="AJ28" s="130"/>
      <c r="AK28" s="131"/>
      <c r="AL28" s="130"/>
      <c r="AM28" s="132"/>
      <c r="AN28" s="133"/>
      <c r="AO28" s="111"/>
      <c r="AP28" s="111"/>
      <c r="AQ28" s="111"/>
      <c r="AR28" s="110"/>
      <c r="AS28" s="130"/>
      <c r="AT28" s="131"/>
      <c r="AU28" s="130"/>
      <c r="AV28" s="132"/>
      <c r="AW28" s="133"/>
      <c r="AX28" s="111"/>
      <c r="AY28" s="111"/>
      <c r="AZ28" s="111"/>
      <c r="BA28" s="110"/>
      <c r="BB28" s="130"/>
      <c r="BC28" s="131"/>
      <c r="BD28" s="130"/>
      <c r="BE28" s="132"/>
      <c r="BF28" s="133"/>
      <c r="BG28" s="111"/>
      <c r="BH28" s="111"/>
      <c r="BI28" s="111"/>
      <c r="BJ28" s="110"/>
      <c r="BK28" s="130"/>
      <c r="BL28" s="131"/>
      <c r="BM28" s="130"/>
      <c r="BN28" s="132"/>
      <c r="BO28" s="133"/>
      <c r="BP28" s="111"/>
      <c r="BQ28" s="111"/>
      <c r="BR28" s="111"/>
      <c r="BS28" s="110"/>
      <c r="BT28" s="130"/>
      <c r="BU28" s="131"/>
      <c r="BV28" s="130"/>
      <c r="BW28" s="132"/>
      <c r="BX28" s="133"/>
      <c r="BY28" s="111"/>
      <c r="BZ28" s="111"/>
      <c r="CA28" s="111"/>
      <c r="CB28" s="110"/>
      <c r="CC28" s="130"/>
      <c r="CD28" s="131"/>
      <c r="CE28" s="130"/>
      <c r="CF28" s="132"/>
      <c r="CG28" s="133"/>
      <c r="CH28" s="111"/>
      <c r="CI28" s="111"/>
      <c r="CJ28" s="111"/>
      <c r="CK28" s="110"/>
      <c r="CL28" s="130"/>
      <c r="CM28" s="131"/>
      <c r="CN28" s="130"/>
      <c r="CO28" s="132"/>
      <c r="CP28" s="133"/>
      <c r="CQ28" s="111"/>
      <c r="CR28" s="111"/>
      <c r="CS28" s="111"/>
      <c r="CT28" s="110"/>
      <c r="CU28" s="130"/>
      <c r="CV28" s="131"/>
      <c r="CW28" s="134"/>
      <c r="CX28" s="132"/>
      <c r="CY28" s="133"/>
      <c r="CZ28" s="111"/>
      <c r="DA28" s="111"/>
      <c r="DB28" s="111"/>
      <c r="DC28" s="110"/>
      <c r="DD28" s="130"/>
      <c r="DE28" s="131"/>
      <c r="DF28" s="130"/>
      <c r="DG28" s="132"/>
      <c r="DH28" s="133"/>
      <c r="DI28" s="111"/>
      <c r="DJ28" s="111"/>
      <c r="DK28" s="111"/>
      <c r="DL28" s="110"/>
      <c r="DM28" s="130"/>
      <c r="DN28" s="131"/>
      <c r="DO28" s="130"/>
      <c r="DP28" s="132"/>
      <c r="DQ28" s="133"/>
      <c r="DR28" s="111"/>
      <c r="DS28" s="111"/>
      <c r="DT28" s="111"/>
      <c r="DU28" s="110"/>
      <c r="DV28" s="130"/>
      <c r="DW28" s="131"/>
      <c r="DX28" s="130"/>
      <c r="DY28" s="132"/>
      <c r="DZ28" s="133"/>
      <c r="EA28" s="111"/>
      <c r="EB28" s="111"/>
      <c r="EC28" s="111"/>
      <c r="ED28" s="110"/>
      <c r="EE28" s="130"/>
      <c r="EF28" s="131"/>
      <c r="EG28" s="130"/>
      <c r="EH28" s="132"/>
      <c r="EI28" s="133"/>
      <c r="EJ28" s="111"/>
      <c r="EK28" s="111"/>
      <c r="EL28" s="111"/>
      <c r="EM28" s="110"/>
      <c r="EN28" s="130"/>
      <c r="EO28" s="131"/>
      <c r="EP28" s="130"/>
      <c r="EQ28" s="132"/>
      <c r="ER28" s="133"/>
      <c r="ES28" s="111"/>
      <c r="ET28" s="111"/>
      <c r="EU28" s="111"/>
      <c r="EV28" s="110"/>
      <c r="EW28" s="130"/>
      <c r="EX28" s="131"/>
      <c r="EY28" s="130"/>
      <c r="EZ28" s="132"/>
      <c r="FA28" s="133"/>
      <c r="FB28" s="111"/>
      <c r="FC28" s="111"/>
      <c r="FD28" s="111"/>
      <c r="FE28" s="110"/>
      <c r="FF28" s="130"/>
      <c r="FG28" s="131"/>
      <c r="FH28" s="130"/>
      <c r="FI28" s="132"/>
      <c r="FJ28" s="133"/>
      <c r="FK28" s="111"/>
      <c r="FL28" s="111"/>
      <c r="FM28" s="111"/>
      <c r="FN28" s="110"/>
      <c r="FO28" s="130"/>
      <c r="FP28" s="131"/>
      <c r="FQ28" s="130"/>
      <c r="FR28" s="132"/>
      <c r="FS28" s="133"/>
      <c r="FT28" s="111"/>
      <c r="FU28" s="111"/>
      <c r="FV28" s="111"/>
      <c r="FW28" s="110"/>
      <c r="FX28" s="130"/>
      <c r="FY28" s="131"/>
      <c r="FZ28" s="130"/>
      <c r="GA28" s="132"/>
      <c r="GB28" s="133"/>
      <c r="GC28" s="111"/>
      <c r="GD28" s="111"/>
      <c r="GE28" s="111"/>
      <c r="GF28" s="110"/>
      <c r="GG28" s="130"/>
      <c r="GH28" s="131"/>
      <c r="GI28" s="130"/>
      <c r="GJ28" s="132"/>
      <c r="GK28" s="133"/>
      <c r="GL28" s="111"/>
      <c r="GM28" s="111"/>
      <c r="GN28" s="111"/>
      <c r="GO28" s="110"/>
      <c r="GP28" s="130"/>
      <c r="GQ28" s="131"/>
      <c r="GR28" s="130"/>
      <c r="GS28" s="132"/>
      <c r="GT28" s="133"/>
      <c r="GU28" s="135"/>
      <c r="GV28" s="136">
        <v>18928</v>
      </c>
      <c r="GW28" s="100" t="s">
        <v>1044</v>
      </c>
      <c r="GX28" s="114"/>
      <c r="GY28" s="114"/>
      <c r="GZ28" s="217"/>
      <c r="HA28" s="93"/>
      <c r="HB28" s="116"/>
      <c r="HC28" s="116"/>
    </row>
    <row r="29" spans="2:211" ht="18.75" x14ac:dyDescent="0.3">
      <c r="B29" s="116"/>
      <c r="C29" s="124"/>
      <c r="D29" s="41"/>
      <c r="E29" s="42"/>
      <c r="F29" s="43"/>
      <c r="G29" s="44"/>
      <c r="H29" s="45"/>
      <c r="I29" s="46"/>
      <c r="J29" s="706" t="s">
        <v>270</v>
      </c>
      <c r="K29" s="494" t="s">
        <v>430</v>
      </c>
      <c r="L29" s="713" t="s">
        <v>1087</v>
      </c>
      <c r="M29" s="105">
        <v>20590</v>
      </c>
      <c r="N29" s="87">
        <v>43420</v>
      </c>
      <c r="O29" s="750">
        <v>523</v>
      </c>
      <c r="P29" s="106">
        <v>20640</v>
      </c>
      <c r="Q29" s="76">
        <f t="shared" si="0"/>
        <v>50</v>
      </c>
      <c r="R29" s="99">
        <v>34.700000000000003</v>
      </c>
      <c r="S29" s="99"/>
      <c r="T29" s="99"/>
      <c r="U29" s="45">
        <f t="shared" si="2"/>
        <v>716208.00000000012</v>
      </c>
      <c r="V29" s="153" t="s">
        <v>113</v>
      </c>
      <c r="W29" s="148">
        <v>43431</v>
      </c>
      <c r="X29" s="154"/>
      <c r="Y29" s="111"/>
      <c r="Z29" s="110"/>
      <c r="AA29" s="130"/>
      <c r="AB29" s="131"/>
      <c r="AC29" s="130"/>
      <c r="AD29" s="132"/>
      <c r="AE29" s="133"/>
      <c r="AF29" s="111"/>
      <c r="AG29" s="111"/>
      <c r="AH29" s="111"/>
      <c r="AI29" s="110"/>
      <c r="AJ29" s="130"/>
      <c r="AK29" s="131"/>
      <c r="AL29" s="130"/>
      <c r="AM29" s="132"/>
      <c r="AN29" s="133"/>
      <c r="AO29" s="111"/>
      <c r="AP29" s="111"/>
      <c r="AQ29" s="111"/>
      <c r="AR29" s="110"/>
      <c r="AS29" s="130"/>
      <c r="AT29" s="131"/>
      <c r="AU29" s="130"/>
      <c r="AV29" s="132"/>
      <c r="AW29" s="133"/>
      <c r="AX29" s="111"/>
      <c r="AY29" s="111"/>
      <c r="AZ29" s="111"/>
      <c r="BA29" s="110"/>
      <c r="BB29" s="130"/>
      <c r="BC29" s="131"/>
      <c r="BD29" s="130"/>
      <c r="BE29" s="132"/>
      <c r="BF29" s="133"/>
      <c r="BG29" s="111"/>
      <c r="BH29" s="111"/>
      <c r="BI29" s="111"/>
      <c r="BJ29" s="110"/>
      <c r="BK29" s="130"/>
      <c r="BL29" s="131"/>
      <c r="BM29" s="130"/>
      <c r="BN29" s="132"/>
      <c r="BO29" s="133"/>
      <c r="BP29" s="111"/>
      <c r="BQ29" s="111"/>
      <c r="BR29" s="111"/>
      <c r="BS29" s="110"/>
      <c r="BT29" s="130"/>
      <c r="BU29" s="131"/>
      <c r="BV29" s="130"/>
      <c r="BW29" s="132"/>
      <c r="BX29" s="133"/>
      <c r="BY29" s="111"/>
      <c r="BZ29" s="111"/>
      <c r="CA29" s="111"/>
      <c r="CB29" s="110"/>
      <c r="CC29" s="130"/>
      <c r="CD29" s="131"/>
      <c r="CE29" s="130"/>
      <c r="CF29" s="132"/>
      <c r="CG29" s="133"/>
      <c r="CH29" s="111"/>
      <c r="CI29" s="111"/>
      <c r="CJ29" s="111"/>
      <c r="CK29" s="110"/>
      <c r="CL29" s="130"/>
      <c r="CM29" s="131"/>
      <c r="CN29" s="130"/>
      <c r="CO29" s="132"/>
      <c r="CP29" s="133"/>
      <c r="CQ29" s="111"/>
      <c r="CR29" s="111"/>
      <c r="CS29" s="111"/>
      <c r="CT29" s="110"/>
      <c r="CU29" s="130"/>
      <c r="CV29" s="131"/>
      <c r="CW29" s="134"/>
      <c r="CX29" s="132"/>
      <c r="CY29" s="133"/>
      <c r="CZ29" s="111"/>
      <c r="DA29" s="111"/>
      <c r="DB29" s="111"/>
      <c r="DC29" s="110"/>
      <c r="DD29" s="130"/>
      <c r="DE29" s="131"/>
      <c r="DF29" s="130"/>
      <c r="DG29" s="132"/>
      <c r="DH29" s="133"/>
      <c r="DI29" s="111"/>
      <c r="DJ29" s="111"/>
      <c r="DK29" s="111"/>
      <c r="DL29" s="110"/>
      <c r="DM29" s="130"/>
      <c r="DN29" s="131"/>
      <c r="DO29" s="130"/>
      <c r="DP29" s="132"/>
      <c r="DQ29" s="133"/>
      <c r="DR29" s="111"/>
      <c r="DS29" s="111"/>
      <c r="DT29" s="111"/>
      <c r="DU29" s="110"/>
      <c r="DV29" s="130"/>
      <c r="DW29" s="131"/>
      <c r="DX29" s="130"/>
      <c r="DY29" s="132"/>
      <c r="DZ29" s="133"/>
      <c r="EA29" s="111"/>
      <c r="EB29" s="111"/>
      <c r="EC29" s="111"/>
      <c r="ED29" s="110"/>
      <c r="EE29" s="130"/>
      <c r="EF29" s="131"/>
      <c r="EG29" s="130"/>
      <c r="EH29" s="132"/>
      <c r="EI29" s="133"/>
      <c r="EJ29" s="111"/>
      <c r="EK29" s="111"/>
      <c r="EL29" s="111"/>
      <c r="EM29" s="110"/>
      <c r="EN29" s="130"/>
      <c r="EO29" s="131"/>
      <c r="EP29" s="130"/>
      <c r="EQ29" s="132"/>
      <c r="ER29" s="133"/>
      <c r="ES29" s="111"/>
      <c r="ET29" s="111"/>
      <c r="EU29" s="111"/>
      <c r="EV29" s="110"/>
      <c r="EW29" s="130"/>
      <c r="EX29" s="131"/>
      <c r="EY29" s="130"/>
      <c r="EZ29" s="132"/>
      <c r="FA29" s="133"/>
      <c r="FB29" s="111"/>
      <c r="FC29" s="111"/>
      <c r="FD29" s="111"/>
      <c r="FE29" s="110"/>
      <c r="FF29" s="130"/>
      <c r="FG29" s="131"/>
      <c r="FH29" s="130"/>
      <c r="FI29" s="132"/>
      <c r="FJ29" s="133"/>
      <c r="FK29" s="111"/>
      <c r="FL29" s="111"/>
      <c r="FM29" s="111"/>
      <c r="FN29" s="110"/>
      <c r="FO29" s="130"/>
      <c r="FP29" s="131"/>
      <c r="FQ29" s="130"/>
      <c r="FR29" s="132"/>
      <c r="FS29" s="133"/>
      <c r="FT29" s="111"/>
      <c r="FU29" s="111"/>
      <c r="FV29" s="111"/>
      <c r="FW29" s="110"/>
      <c r="FX29" s="130"/>
      <c r="FY29" s="131"/>
      <c r="FZ29" s="130"/>
      <c r="GA29" s="132"/>
      <c r="GB29" s="133"/>
      <c r="GC29" s="111"/>
      <c r="GD29" s="111"/>
      <c r="GE29" s="111"/>
      <c r="GF29" s="110"/>
      <c r="GG29" s="130"/>
      <c r="GH29" s="131"/>
      <c r="GI29" s="130"/>
      <c r="GJ29" s="132"/>
      <c r="GK29" s="133"/>
      <c r="GL29" s="111"/>
      <c r="GM29" s="111"/>
      <c r="GN29" s="111"/>
      <c r="GO29" s="110"/>
      <c r="GP29" s="130"/>
      <c r="GQ29" s="131"/>
      <c r="GR29" s="130"/>
      <c r="GS29" s="132"/>
      <c r="GT29" s="133"/>
      <c r="GU29" s="135"/>
      <c r="GV29" s="136"/>
      <c r="GW29" s="100"/>
      <c r="GX29" s="114"/>
      <c r="GY29" s="114"/>
      <c r="GZ29" s="217"/>
      <c r="HA29" s="93"/>
      <c r="HB29" s="116"/>
      <c r="HC29" s="116"/>
    </row>
    <row r="30" spans="2:211" ht="18.75" x14ac:dyDescent="0.3">
      <c r="B30" s="116"/>
      <c r="C30" s="124"/>
      <c r="D30" s="41"/>
      <c r="E30" s="42"/>
      <c r="F30" s="43"/>
      <c r="G30" s="44"/>
      <c r="H30" s="45"/>
      <c r="I30" s="46"/>
      <c r="J30" s="494" t="s">
        <v>400</v>
      </c>
      <c r="K30" s="494" t="s">
        <v>30</v>
      </c>
      <c r="L30" s="713" t="s">
        <v>1087</v>
      </c>
      <c r="M30" s="105">
        <v>13080</v>
      </c>
      <c r="N30" s="87">
        <v>43420</v>
      </c>
      <c r="O30" s="578"/>
      <c r="P30" s="106">
        <v>16205</v>
      </c>
      <c r="Q30" s="76">
        <f t="shared" si="0"/>
        <v>3125</v>
      </c>
      <c r="R30" s="99">
        <v>27</v>
      </c>
      <c r="S30" s="99"/>
      <c r="T30" s="99"/>
      <c r="U30" s="45">
        <f t="shared" si="2"/>
        <v>437535</v>
      </c>
      <c r="V30" s="153"/>
      <c r="W30" s="148"/>
      <c r="X30" s="154"/>
      <c r="Y30" s="111"/>
      <c r="Z30" s="110"/>
      <c r="AA30" s="130"/>
      <c r="AB30" s="131"/>
      <c r="AC30" s="130"/>
      <c r="AD30" s="132"/>
      <c r="AE30" s="133"/>
      <c r="AF30" s="111"/>
      <c r="AG30" s="111"/>
      <c r="AH30" s="111"/>
      <c r="AI30" s="110"/>
      <c r="AJ30" s="130"/>
      <c r="AK30" s="131"/>
      <c r="AL30" s="130"/>
      <c r="AM30" s="132"/>
      <c r="AN30" s="133"/>
      <c r="AO30" s="111"/>
      <c r="AP30" s="111"/>
      <c r="AQ30" s="111"/>
      <c r="AR30" s="110"/>
      <c r="AS30" s="130"/>
      <c r="AT30" s="131"/>
      <c r="AU30" s="130"/>
      <c r="AV30" s="132"/>
      <c r="AW30" s="133"/>
      <c r="AX30" s="111"/>
      <c r="AY30" s="111"/>
      <c r="AZ30" s="111"/>
      <c r="BA30" s="110"/>
      <c r="BB30" s="130"/>
      <c r="BC30" s="131"/>
      <c r="BD30" s="130"/>
      <c r="BE30" s="132"/>
      <c r="BF30" s="133"/>
      <c r="BG30" s="111"/>
      <c r="BH30" s="111"/>
      <c r="BI30" s="111"/>
      <c r="BJ30" s="110"/>
      <c r="BK30" s="130"/>
      <c r="BL30" s="131"/>
      <c r="BM30" s="130"/>
      <c r="BN30" s="132"/>
      <c r="BO30" s="133"/>
      <c r="BP30" s="111"/>
      <c r="BQ30" s="111"/>
      <c r="BR30" s="111"/>
      <c r="BS30" s="110"/>
      <c r="BT30" s="130"/>
      <c r="BU30" s="131"/>
      <c r="BV30" s="130"/>
      <c r="BW30" s="132"/>
      <c r="BX30" s="133"/>
      <c r="BY30" s="111"/>
      <c r="BZ30" s="111"/>
      <c r="CA30" s="111"/>
      <c r="CB30" s="110"/>
      <c r="CC30" s="130"/>
      <c r="CD30" s="131"/>
      <c r="CE30" s="130"/>
      <c r="CF30" s="132"/>
      <c r="CG30" s="133"/>
      <c r="CH30" s="111"/>
      <c r="CI30" s="111"/>
      <c r="CJ30" s="111"/>
      <c r="CK30" s="110"/>
      <c r="CL30" s="130"/>
      <c r="CM30" s="131"/>
      <c r="CN30" s="130"/>
      <c r="CO30" s="132"/>
      <c r="CP30" s="133"/>
      <c r="CQ30" s="111"/>
      <c r="CR30" s="111"/>
      <c r="CS30" s="111"/>
      <c r="CT30" s="110"/>
      <c r="CU30" s="130"/>
      <c r="CV30" s="131"/>
      <c r="CW30" s="134"/>
      <c r="CX30" s="132"/>
      <c r="CY30" s="133"/>
      <c r="CZ30" s="111"/>
      <c r="DA30" s="111"/>
      <c r="DB30" s="111"/>
      <c r="DC30" s="110"/>
      <c r="DD30" s="130"/>
      <c r="DE30" s="131"/>
      <c r="DF30" s="130"/>
      <c r="DG30" s="132"/>
      <c r="DH30" s="133"/>
      <c r="DI30" s="111"/>
      <c r="DJ30" s="111"/>
      <c r="DK30" s="111"/>
      <c r="DL30" s="110"/>
      <c r="DM30" s="130"/>
      <c r="DN30" s="131"/>
      <c r="DO30" s="130"/>
      <c r="DP30" s="132"/>
      <c r="DQ30" s="133"/>
      <c r="DR30" s="111"/>
      <c r="DS30" s="111"/>
      <c r="DT30" s="111"/>
      <c r="DU30" s="110"/>
      <c r="DV30" s="130"/>
      <c r="DW30" s="131"/>
      <c r="DX30" s="130"/>
      <c r="DY30" s="132"/>
      <c r="DZ30" s="133"/>
      <c r="EA30" s="111"/>
      <c r="EB30" s="111"/>
      <c r="EC30" s="111"/>
      <c r="ED30" s="110"/>
      <c r="EE30" s="130"/>
      <c r="EF30" s="131"/>
      <c r="EG30" s="130"/>
      <c r="EH30" s="132"/>
      <c r="EI30" s="133"/>
      <c r="EJ30" s="111"/>
      <c r="EK30" s="111"/>
      <c r="EL30" s="111"/>
      <c r="EM30" s="110"/>
      <c r="EN30" s="130"/>
      <c r="EO30" s="131"/>
      <c r="EP30" s="130"/>
      <c r="EQ30" s="132"/>
      <c r="ER30" s="133"/>
      <c r="ES30" s="111"/>
      <c r="ET30" s="111"/>
      <c r="EU30" s="111"/>
      <c r="EV30" s="110"/>
      <c r="EW30" s="130"/>
      <c r="EX30" s="131"/>
      <c r="EY30" s="130"/>
      <c r="EZ30" s="132"/>
      <c r="FA30" s="133"/>
      <c r="FB30" s="111"/>
      <c r="FC30" s="111"/>
      <c r="FD30" s="111"/>
      <c r="FE30" s="110"/>
      <c r="FF30" s="130"/>
      <c r="FG30" s="131"/>
      <c r="FH30" s="130"/>
      <c r="FI30" s="132"/>
      <c r="FJ30" s="133"/>
      <c r="FK30" s="111"/>
      <c r="FL30" s="111"/>
      <c r="FM30" s="111"/>
      <c r="FN30" s="110"/>
      <c r="FO30" s="130"/>
      <c r="FP30" s="131"/>
      <c r="FQ30" s="130"/>
      <c r="FR30" s="132"/>
      <c r="FS30" s="133"/>
      <c r="FT30" s="111"/>
      <c r="FU30" s="111"/>
      <c r="FV30" s="111"/>
      <c r="FW30" s="110"/>
      <c r="FX30" s="130"/>
      <c r="FY30" s="131"/>
      <c r="FZ30" s="130"/>
      <c r="GA30" s="132"/>
      <c r="GB30" s="133"/>
      <c r="GC30" s="111"/>
      <c r="GD30" s="111"/>
      <c r="GE30" s="111"/>
      <c r="GF30" s="110"/>
      <c r="GG30" s="130"/>
      <c r="GH30" s="131"/>
      <c r="GI30" s="130"/>
      <c r="GJ30" s="132"/>
      <c r="GK30" s="133"/>
      <c r="GL30" s="111"/>
      <c r="GM30" s="111"/>
      <c r="GN30" s="111"/>
      <c r="GO30" s="110"/>
      <c r="GP30" s="130"/>
      <c r="GQ30" s="131"/>
      <c r="GR30" s="130"/>
      <c r="GS30" s="132"/>
      <c r="GT30" s="133"/>
      <c r="GU30" s="135"/>
      <c r="GV30" s="136">
        <v>18928</v>
      </c>
      <c r="GW30" s="100" t="s">
        <v>1045</v>
      </c>
      <c r="GX30" s="114"/>
      <c r="GY30" s="114"/>
      <c r="GZ30" s="217"/>
      <c r="HA30" s="93"/>
      <c r="HB30" s="116"/>
      <c r="HC30" s="116"/>
    </row>
    <row r="31" spans="2:211" x14ac:dyDescent="0.25">
      <c r="B31" s="116"/>
      <c r="C31" s="124"/>
      <c r="D31" s="41"/>
      <c r="E31" s="42"/>
      <c r="F31" s="43"/>
      <c r="G31" s="44"/>
      <c r="H31" s="45"/>
      <c r="I31" s="46"/>
      <c r="J31" s="155" t="s">
        <v>438</v>
      </c>
      <c r="K31" s="494" t="s">
        <v>62</v>
      </c>
      <c r="L31" s="713" t="s">
        <v>1088</v>
      </c>
      <c r="M31" s="105">
        <v>17490</v>
      </c>
      <c r="N31" s="87">
        <v>43422</v>
      </c>
      <c r="O31" s="88"/>
      <c r="P31" s="106">
        <v>22035</v>
      </c>
      <c r="Q31" s="76">
        <f t="shared" si="0"/>
        <v>4545</v>
      </c>
      <c r="R31" s="99">
        <v>26.5</v>
      </c>
      <c r="S31" s="99"/>
      <c r="T31" s="99"/>
      <c r="U31" s="45">
        <f t="shared" si="2"/>
        <v>583927.5</v>
      </c>
      <c r="V31" s="153"/>
      <c r="W31" s="148"/>
      <c r="X31" s="154"/>
      <c r="Y31" s="111"/>
      <c r="Z31" s="110"/>
      <c r="AA31" s="130"/>
      <c r="AB31" s="131"/>
      <c r="AC31" s="130"/>
      <c r="AD31" s="132"/>
      <c r="AE31" s="133"/>
      <c r="AF31" s="111"/>
      <c r="AG31" s="111"/>
      <c r="AH31" s="111"/>
      <c r="AI31" s="110"/>
      <c r="AJ31" s="130"/>
      <c r="AK31" s="131"/>
      <c r="AL31" s="130"/>
      <c r="AM31" s="132"/>
      <c r="AN31" s="133"/>
      <c r="AO31" s="111"/>
      <c r="AP31" s="111"/>
      <c r="AQ31" s="111"/>
      <c r="AR31" s="110"/>
      <c r="AS31" s="130"/>
      <c r="AT31" s="131"/>
      <c r="AU31" s="130"/>
      <c r="AV31" s="132"/>
      <c r="AW31" s="133"/>
      <c r="AX31" s="111"/>
      <c r="AY31" s="111"/>
      <c r="AZ31" s="111"/>
      <c r="BA31" s="110"/>
      <c r="BB31" s="130"/>
      <c r="BC31" s="131"/>
      <c r="BD31" s="130"/>
      <c r="BE31" s="132"/>
      <c r="BF31" s="133"/>
      <c r="BG31" s="111"/>
      <c r="BH31" s="111"/>
      <c r="BI31" s="111"/>
      <c r="BJ31" s="110"/>
      <c r="BK31" s="130"/>
      <c r="BL31" s="131"/>
      <c r="BM31" s="130"/>
      <c r="BN31" s="132"/>
      <c r="BO31" s="133"/>
      <c r="BP31" s="111"/>
      <c r="BQ31" s="111"/>
      <c r="BR31" s="111"/>
      <c r="BS31" s="110"/>
      <c r="BT31" s="130"/>
      <c r="BU31" s="131"/>
      <c r="BV31" s="130"/>
      <c r="BW31" s="132"/>
      <c r="BX31" s="133"/>
      <c r="BY31" s="111"/>
      <c r="BZ31" s="111"/>
      <c r="CA31" s="111"/>
      <c r="CB31" s="110"/>
      <c r="CC31" s="130"/>
      <c r="CD31" s="131"/>
      <c r="CE31" s="130"/>
      <c r="CF31" s="132"/>
      <c r="CG31" s="133"/>
      <c r="CH31" s="111"/>
      <c r="CI31" s="111"/>
      <c r="CJ31" s="111"/>
      <c r="CK31" s="110"/>
      <c r="CL31" s="130"/>
      <c r="CM31" s="131"/>
      <c r="CN31" s="130"/>
      <c r="CO31" s="132"/>
      <c r="CP31" s="133"/>
      <c r="CQ31" s="111"/>
      <c r="CR31" s="111"/>
      <c r="CS31" s="111"/>
      <c r="CT31" s="110"/>
      <c r="CU31" s="130"/>
      <c r="CV31" s="131"/>
      <c r="CW31" s="134"/>
      <c r="CX31" s="132"/>
      <c r="CY31" s="133"/>
      <c r="CZ31" s="111"/>
      <c r="DA31" s="111"/>
      <c r="DB31" s="111"/>
      <c r="DC31" s="110"/>
      <c r="DD31" s="130"/>
      <c r="DE31" s="131"/>
      <c r="DF31" s="130"/>
      <c r="DG31" s="132"/>
      <c r="DH31" s="133"/>
      <c r="DI31" s="111"/>
      <c r="DJ31" s="111"/>
      <c r="DK31" s="111"/>
      <c r="DL31" s="110"/>
      <c r="DM31" s="130"/>
      <c r="DN31" s="131"/>
      <c r="DO31" s="130"/>
      <c r="DP31" s="132"/>
      <c r="DQ31" s="133"/>
      <c r="DR31" s="111"/>
      <c r="DS31" s="111"/>
      <c r="DT31" s="111"/>
      <c r="DU31" s="110"/>
      <c r="DV31" s="130"/>
      <c r="DW31" s="131"/>
      <c r="DX31" s="130"/>
      <c r="DY31" s="132"/>
      <c r="DZ31" s="133"/>
      <c r="EA31" s="111"/>
      <c r="EB31" s="111"/>
      <c r="EC31" s="111"/>
      <c r="ED31" s="110"/>
      <c r="EE31" s="130"/>
      <c r="EF31" s="131"/>
      <c r="EG31" s="130"/>
      <c r="EH31" s="132"/>
      <c r="EI31" s="133"/>
      <c r="EJ31" s="111"/>
      <c r="EK31" s="111"/>
      <c r="EL31" s="111"/>
      <c r="EM31" s="110"/>
      <c r="EN31" s="130"/>
      <c r="EO31" s="131"/>
      <c r="EP31" s="130"/>
      <c r="EQ31" s="132"/>
      <c r="ER31" s="133"/>
      <c r="ES31" s="111"/>
      <c r="ET31" s="111"/>
      <c r="EU31" s="111"/>
      <c r="EV31" s="110"/>
      <c r="EW31" s="130"/>
      <c r="EX31" s="131"/>
      <c r="EY31" s="130"/>
      <c r="EZ31" s="132"/>
      <c r="FA31" s="133"/>
      <c r="FB31" s="111"/>
      <c r="FC31" s="111"/>
      <c r="FD31" s="111"/>
      <c r="FE31" s="110"/>
      <c r="FF31" s="130"/>
      <c r="FG31" s="131"/>
      <c r="FH31" s="130"/>
      <c r="FI31" s="132"/>
      <c r="FJ31" s="133"/>
      <c r="FK31" s="111"/>
      <c r="FL31" s="111"/>
      <c r="FM31" s="111"/>
      <c r="FN31" s="110"/>
      <c r="FO31" s="130"/>
      <c r="FP31" s="131"/>
      <c r="FQ31" s="130"/>
      <c r="FR31" s="132"/>
      <c r="FS31" s="133"/>
      <c r="FT31" s="111"/>
      <c r="FU31" s="111"/>
      <c r="FV31" s="111"/>
      <c r="FW31" s="110"/>
      <c r="FX31" s="130"/>
      <c r="FY31" s="131"/>
      <c r="FZ31" s="130"/>
      <c r="GA31" s="132"/>
      <c r="GB31" s="133"/>
      <c r="GC31" s="111"/>
      <c r="GD31" s="111"/>
      <c r="GE31" s="111"/>
      <c r="GF31" s="110"/>
      <c r="GG31" s="130"/>
      <c r="GH31" s="131"/>
      <c r="GI31" s="130"/>
      <c r="GJ31" s="132"/>
      <c r="GK31" s="133"/>
      <c r="GL31" s="111"/>
      <c r="GM31" s="111"/>
      <c r="GN31" s="111"/>
      <c r="GO31" s="110"/>
      <c r="GP31" s="130"/>
      <c r="GQ31" s="131"/>
      <c r="GR31" s="130"/>
      <c r="GS31" s="132"/>
      <c r="GT31" s="133"/>
      <c r="GU31" s="135"/>
      <c r="GV31" s="136"/>
      <c r="GW31" s="100"/>
      <c r="GX31" s="114"/>
      <c r="GY31" s="114"/>
      <c r="GZ31" s="521"/>
      <c r="HA31" s="93"/>
      <c r="HB31" s="116"/>
      <c r="HC31" s="116"/>
    </row>
    <row r="32" spans="2:211" x14ac:dyDescent="0.25">
      <c r="B32" s="116"/>
      <c r="C32" s="124"/>
      <c r="D32" s="41"/>
      <c r="E32" s="42"/>
      <c r="F32" s="43"/>
      <c r="G32" s="44"/>
      <c r="H32" s="45"/>
      <c r="I32" s="46"/>
      <c r="J32" s="104" t="s">
        <v>438</v>
      </c>
      <c r="K32" s="494" t="s">
        <v>29</v>
      </c>
      <c r="L32" s="713" t="s">
        <v>1089</v>
      </c>
      <c r="M32" s="105">
        <v>17480</v>
      </c>
      <c r="N32" s="87">
        <v>43423</v>
      </c>
      <c r="O32" s="88"/>
      <c r="P32" s="106">
        <v>22190</v>
      </c>
      <c r="Q32" s="76">
        <f t="shared" si="0"/>
        <v>4710</v>
      </c>
      <c r="R32" s="99">
        <v>26.5</v>
      </c>
      <c r="S32" s="821"/>
      <c r="T32" s="822"/>
      <c r="U32" s="45">
        <f t="shared" si="2"/>
        <v>588035</v>
      </c>
      <c r="V32" s="616"/>
      <c r="W32" s="148"/>
      <c r="X32" s="154"/>
      <c r="Y32" s="111"/>
      <c r="Z32" s="110"/>
      <c r="AA32" s="130"/>
      <c r="AB32" s="131"/>
      <c r="AC32" s="130"/>
      <c r="AD32" s="132"/>
      <c r="AE32" s="133"/>
      <c r="AF32" s="111"/>
      <c r="AG32" s="111"/>
      <c r="AH32" s="111"/>
      <c r="AI32" s="110"/>
      <c r="AJ32" s="130"/>
      <c r="AK32" s="131"/>
      <c r="AL32" s="130"/>
      <c r="AM32" s="132"/>
      <c r="AN32" s="133"/>
      <c r="AO32" s="111"/>
      <c r="AP32" s="111"/>
      <c r="AQ32" s="111"/>
      <c r="AR32" s="110"/>
      <c r="AS32" s="130"/>
      <c r="AT32" s="131"/>
      <c r="AU32" s="130"/>
      <c r="AV32" s="132"/>
      <c r="AW32" s="133"/>
      <c r="AX32" s="111"/>
      <c r="AY32" s="111"/>
      <c r="AZ32" s="111"/>
      <c r="BA32" s="110"/>
      <c r="BB32" s="130"/>
      <c r="BC32" s="131"/>
      <c r="BD32" s="130"/>
      <c r="BE32" s="132"/>
      <c r="BF32" s="133"/>
      <c r="BG32" s="111"/>
      <c r="BH32" s="111"/>
      <c r="BI32" s="111"/>
      <c r="BJ32" s="110"/>
      <c r="BK32" s="130"/>
      <c r="BL32" s="131"/>
      <c r="BM32" s="130"/>
      <c r="BN32" s="132"/>
      <c r="BO32" s="133"/>
      <c r="BP32" s="111"/>
      <c r="BQ32" s="111"/>
      <c r="BR32" s="111"/>
      <c r="BS32" s="110"/>
      <c r="BT32" s="130"/>
      <c r="BU32" s="131"/>
      <c r="BV32" s="130"/>
      <c r="BW32" s="132"/>
      <c r="BX32" s="133"/>
      <c r="BY32" s="111"/>
      <c r="BZ32" s="111"/>
      <c r="CA32" s="111"/>
      <c r="CB32" s="110"/>
      <c r="CC32" s="130"/>
      <c r="CD32" s="131"/>
      <c r="CE32" s="130"/>
      <c r="CF32" s="132"/>
      <c r="CG32" s="133"/>
      <c r="CH32" s="111"/>
      <c r="CI32" s="111"/>
      <c r="CJ32" s="111"/>
      <c r="CK32" s="110"/>
      <c r="CL32" s="130"/>
      <c r="CM32" s="131"/>
      <c r="CN32" s="130"/>
      <c r="CO32" s="132"/>
      <c r="CP32" s="133"/>
      <c r="CQ32" s="111"/>
      <c r="CR32" s="111"/>
      <c r="CS32" s="111"/>
      <c r="CT32" s="110"/>
      <c r="CU32" s="130"/>
      <c r="CV32" s="131"/>
      <c r="CW32" s="134"/>
      <c r="CX32" s="132"/>
      <c r="CY32" s="133"/>
      <c r="CZ32" s="111"/>
      <c r="DA32" s="111"/>
      <c r="DB32" s="111"/>
      <c r="DC32" s="110"/>
      <c r="DD32" s="130"/>
      <c r="DE32" s="131"/>
      <c r="DF32" s="130"/>
      <c r="DG32" s="132"/>
      <c r="DH32" s="133"/>
      <c r="DI32" s="111"/>
      <c r="DJ32" s="111"/>
      <c r="DK32" s="111"/>
      <c r="DL32" s="110"/>
      <c r="DM32" s="130"/>
      <c r="DN32" s="131"/>
      <c r="DO32" s="130"/>
      <c r="DP32" s="132"/>
      <c r="DQ32" s="133"/>
      <c r="DR32" s="111"/>
      <c r="DS32" s="111"/>
      <c r="DT32" s="111"/>
      <c r="DU32" s="110"/>
      <c r="DV32" s="130"/>
      <c r="DW32" s="131"/>
      <c r="DX32" s="130"/>
      <c r="DY32" s="132"/>
      <c r="DZ32" s="133"/>
      <c r="EA32" s="111"/>
      <c r="EB32" s="111"/>
      <c r="EC32" s="111"/>
      <c r="ED32" s="110"/>
      <c r="EE32" s="130"/>
      <c r="EF32" s="131"/>
      <c r="EG32" s="130"/>
      <c r="EH32" s="132"/>
      <c r="EI32" s="133"/>
      <c r="EJ32" s="111"/>
      <c r="EK32" s="111"/>
      <c r="EL32" s="111"/>
      <c r="EM32" s="110"/>
      <c r="EN32" s="130"/>
      <c r="EO32" s="131"/>
      <c r="EP32" s="130"/>
      <c r="EQ32" s="132"/>
      <c r="ER32" s="133"/>
      <c r="ES32" s="111"/>
      <c r="ET32" s="111"/>
      <c r="EU32" s="111"/>
      <c r="EV32" s="110"/>
      <c r="EW32" s="130"/>
      <c r="EX32" s="131"/>
      <c r="EY32" s="130"/>
      <c r="EZ32" s="132"/>
      <c r="FA32" s="133"/>
      <c r="FB32" s="111"/>
      <c r="FC32" s="111"/>
      <c r="FD32" s="111"/>
      <c r="FE32" s="110"/>
      <c r="FF32" s="130"/>
      <c r="FG32" s="131"/>
      <c r="FH32" s="130"/>
      <c r="FI32" s="132"/>
      <c r="FJ32" s="133"/>
      <c r="FK32" s="111"/>
      <c r="FL32" s="111"/>
      <c r="FM32" s="111"/>
      <c r="FN32" s="110"/>
      <c r="FO32" s="130"/>
      <c r="FP32" s="131"/>
      <c r="FQ32" s="130"/>
      <c r="FR32" s="132"/>
      <c r="FS32" s="133"/>
      <c r="FT32" s="111"/>
      <c r="FU32" s="111"/>
      <c r="FV32" s="111"/>
      <c r="FW32" s="110"/>
      <c r="FX32" s="130"/>
      <c r="FY32" s="131"/>
      <c r="FZ32" s="130"/>
      <c r="GA32" s="132"/>
      <c r="GB32" s="133"/>
      <c r="GC32" s="111"/>
      <c r="GD32" s="111"/>
      <c r="GE32" s="111"/>
      <c r="GF32" s="110"/>
      <c r="GG32" s="130"/>
      <c r="GH32" s="131"/>
      <c r="GI32" s="130"/>
      <c r="GJ32" s="132"/>
      <c r="GK32" s="133"/>
      <c r="GL32" s="111"/>
      <c r="GM32" s="111"/>
      <c r="GN32" s="111"/>
      <c r="GO32" s="110"/>
      <c r="GP32" s="130"/>
      <c r="GQ32" s="131"/>
      <c r="GR32" s="130"/>
      <c r="GS32" s="132"/>
      <c r="GT32" s="133"/>
      <c r="GU32" s="135"/>
      <c r="GV32" s="136"/>
      <c r="GW32" s="122"/>
      <c r="GX32" s="114"/>
      <c r="GY32" s="114"/>
      <c r="GZ32" s="521"/>
      <c r="HA32" s="93"/>
      <c r="HB32" s="116"/>
      <c r="HC32" s="116"/>
    </row>
    <row r="33" spans="2:211" x14ac:dyDescent="0.25">
      <c r="B33" s="116"/>
      <c r="C33" s="124"/>
      <c r="D33" s="41"/>
      <c r="E33" s="42"/>
      <c r="F33" s="43"/>
      <c r="G33" s="44"/>
      <c r="H33" s="45"/>
      <c r="I33" s="46"/>
      <c r="J33" s="155" t="s">
        <v>1050</v>
      </c>
      <c r="K33" s="494" t="s">
        <v>29</v>
      </c>
      <c r="L33" s="713" t="s">
        <v>1090</v>
      </c>
      <c r="M33" s="105">
        <v>17630</v>
      </c>
      <c r="N33" s="87">
        <v>43424</v>
      </c>
      <c r="O33" s="88"/>
      <c r="P33" s="106">
        <v>22175</v>
      </c>
      <c r="Q33" s="76">
        <f t="shared" si="0"/>
        <v>4545</v>
      </c>
      <c r="R33" s="99">
        <v>26.5</v>
      </c>
      <c r="S33" s="804"/>
      <c r="T33" s="805"/>
      <c r="U33" s="45">
        <f t="shared" si="2"/>
        <v>587637.5</v>
      </c>
      <c r="V33" s="655"/>
      <c r="W33" s="656"/>
      <c r="X33" s="154"/>
      <c r="Y33" s="111"/>
      <c r="Z33" s="110"/>
      <c r="AA33" s="130"/>
      <c r="AB33" s="131"/>
      <c r="AC33" s="130"/>
      <c r="AD33" s="132"/>
      <c r="AE33" s="133"/>
      <c r="AF33" s="111"/>
      <c r="AG33" s="111"/>
      <c r="AH33" s="111"/>
      <c r="AI33" s="110"/>
      <c r="AJ33" s="130"/>
      <c r="AK33" s="131"/>
      <c r="AL33" s="130"/>
      <c r="AM33" s="132"/>
      <c r="AN33" s="133"/>
      <c r="AO33" s="111"/>
      <c r="AP33" s="111"/>
      <c r="AQ33" s="111"/>
      <c r="AR33" s="110"/>
      <c r="AS33" s="130"/>
      <c r="AT33" s="131"/>
      <c r="AU33" s="130"/>
      <c r="AV33" s="132"/>
      <c r="AW33" s="133"/>
      <c r="AX33" s="111"/>
      <c r="AY33" s="111"/>
      <c r="AZ33" s="111"/>
      <c r="BA33" s="110"/>
      <c r="BB33" s="130"/>
      <c r="BC33" s="131"/>
      <c r="BD33" s="130"/>
      <c r="BE33" s="132"/>
      <c r="BF33" s="133"/>
      <c r="BG33" s="111"/>
      <c r="BH33" s="111"/>
      <c r="BI33" s="111"/>
      <c r="BJ33" s="110"/>
      <c r="BK33" s="130"/>
      <c r="BL33" s="131"/>
      <c r="BM33" s="130"/>
      <c r="BN33" s="132"/>
      <c r="BO33" s="133"/>
      <c r="BP33" s="111"/>
      <c r="BQ33" s="111"/>
      <c r="BR33" s="111"/>
      <c r="BS33" s="110"/>
      <c r="BT33" s="130"/>
      <c r="BU33" s="131"/>
      <c r="BV33" s="130"/>
      <c r="BW33" s="132"/>
      <c r="BX33" s="133"/>
      <c r="BY33" s="111"/>
      <c r="BZ33" s="111"/>
      <c r="CA33" s="111"/>
      <c r="CB33" s="110"/>
      <c r="CC33" s="130"/>
      <c r="CD33" s="131"/>
      <c r="CE33" s="130"/>
      <c r="CF33" s="132"/>
      <c r="CG33" s="133"/>
      <c r="CH33" s="111"/>
      <c r="CI33" s="111"/>
      <c r="CJ33" s="111"/>
      <c r="CK33" s="110"/>
      <c r="CL33" s="130"/>
      <c r="CM33" s="131"/>
      <c r="CN33" s="130"/>
      <c r="CO33" s="132"/>
      <c r="CP33" s="133"/>
      <c r="CQ33" s="111"/>
      <c r="CR33" s="111"/>
      <c r="CS33" s="111"/>
      <c r="CT33" s="110"/>
      <c r="CU33" s="130"/>
      <c r="CV33" s="131"/>
      <c r="CW33" s="134"/>
      <c r="CX33" s="132"/>
      <c r="CY33" s="133"/>
      <c r="CZ33" s="111"/>
      <c r="DA33" s="111"/>
      <c r="DB33" s="111"/>
      <c r="DC33" s="110"/>
      <c r="DD33" s="130"/>
      <c r="DE33" s="131"/>
      <c r="DF33" s="130"/>
      <c r="DG33" s="132"/>
      <c r="DH33" s="133"/>
      <c r="DI33" s="111"/>
      <c r="DJ33" s="111"/>
      <c r="DK33" s="111"/>
      <c r="DL33" s="110"/>
      <c r="DM33" s="130"/>
      <c r="DN33" s="131"/>
      <c r="DO33" s="130"/>
      <c r="DP33" s="132"/>
      <c r="DQ33" s="133"/>
      <c r="DR33" s="111"/>
      <c r="DS33" s="111"/>
      <c r="DT33" s="111"/>
      <c r="DU33" s="110"/>
      <c r="DV33" s="130"/>
      <c r="DW33" s="131"/>
      <c r="DX33" s="130"/>
      <c r="DY33" s="132"/>
      <c r="DZ33" s="133"/>
      <c r="EA33" s="111"/>
      <c r="EB33" s="111"/>
      <c r="EC33" s="111"/>
      <c r="ED33" s="110"/>
      <c r="EE33" s="130"/>
      <c r="EF33" s="131"/>
      <c r="EG33" s="130"/>
      <c r="EH33" s="132"/>
      <c r="EI33" s="133"/>
      <c r="EJ33" s="111"/>
      <c r="EK33" s="111"/>
      <c r="EL33" s="111"/>
      <c r="EM33" s="110"/>
      <c r="EN33" s="130"/>
      <c r="EO33" s="131"/>
      <c r="EP33" s="130"/>
      <c r="EQ33" s="132"/>
      <c r="ER33" s="133"/>
      <c r="ES33" s="111"/>
      <c r="ET33" s="111"/>
      <c r="EU33" s="111"/>
      <c r="EV33" s="110"/>
      <c r="EW33" s="130"/>
      <c r="EX33" s="131"/>
      <c r="EY33" s="130"/>
      <c r="EZ33" s="132"/>
      <c r="FA33" s="133"/>
      <c r="FB33" s="111"/>
      <c r="FC33" s="111"/>
      <c r="FD33" s="111"/>
      <c r="FE33" s="110"/>
      <c r="FF33" s="130"/>
      <c r="FG33" s="131"/>
      <c r="FH33" s="130"/>
      <c r="FI33" s="132"/>
      <c r="FJ33" s="133"/>
      <c r="FK33" s="111"/>
      <c r="FL33" s="111"/>
      <c r="FM33" s="111"/>
      <c r="FN33" s="110"/>
      <c r="FO33" s="130"/>
      <c r="FP33" s="131"/>
      <c r="FQ33" s="130"/>
      <c r="FR33" s="132"/>
      <c r="FS33" s="133"/>
      <c r="FT33" s="111"/>
      <c r="FU33" s="111"/>
      <c r="FV33" s="111"/>
      <c r="FW33" s="110"/>
      <c r="FX33" s="130"/>
      <c r="FY33" s="131"/>
      <c r="FZ33" s="130"/>
      <c r="GA33" s="132"/>
      <c r="GB33" s="133"/>
      <c r="GC33" s="111"/>
      <c r="GD33" s="111"/>
      <c r="GE33" s="111"/>
      <c r="GF33" s="110"/>
      <c r="GG33" s="130"/>
      <c r="GH33" s="131"/>
      <c r="GI33" s="130"/>
      <c r="GJ33" s="132"/>
      <c r="GK33" s="133"/>
      <c r="GL33" s="111"/>
      <c r="GM33" s="111"/>
      <c r="GN33" s="111"/>
      <c r="GO33" s="110"/>
      <c r="GP33" s="130"/>
      <c r="GQ33" s="131"/>
      <c r="GR33" s="130"/>
      <c r="GS33" s="132"/>
      <c r="GT33" s="133"/>
      <c r="GU33" s="135"/>
      <c r="GV33" s="136"/>
      <c r="GW33" s="122"/>
      <c r="GX33" s="114"/>
      <c r="GY33" s="114"/>
      <c r="GZ33" s="521"/>
      <c r="HA33" s="93"/>
      <c r="HB33" s="116"/>
      <c r="HC33" s="116"/>
    </row>
    <row r="34" spans="2:211" x14ac:dyDescent="0.25">
      <c r="B34" s="116"/>
      <c r="C34" s="124"/>
      <c r="D34" s="41"/>
      <c r="E34" s="42"/>
      <c r="F34" s="43"/>
      <c r="G34" s="44"/>
      <c r="H34" s="45"/>
      <c r="I34" s="46"/>
      <c r="J34" s="155" t="s">
        <v>400</v>
      </c>
      <c r="K34" s="494" t="s">
        <v>29</v>
      </c>
      <c r="L34" s="713" t="s">
        <v>1091</v>
      </c>
      <c r="M34" s="105">
        <v>19840</v>
      </c>
      <c r="N34" s="87">
        <v>43425</v>
      </c>
      <c r="O34" s="88"/>
      <c r="P34" s="106">
        <v>24610</v>
      </c>
      <c r="Q34" s="76">
        <f t="shared" si="0"/>
        <v>4770</v>
      </c>
      <c r="R34" s="99">
        <v>26.5</v>
      </c>
      <c r="S34" s="804"/>
      <c r="T34" s="805"/>
      <c r="U34" s="45">
        <f t="shared" si="2"/>
        <v>652165</v>
      </c>
      <c r="V34" s="655"/>
      <c r="W34" s="656"/>
      <c r="X34" s="154"/>
      <c r="Y34" s="111"/>
      <c r="Z34" s="110"/>
      <c r="AA34" s="130"/>
      <c r="AB34" s="131"/>
      <c r="AC34" s="130"/>
      <c r="AD34" s="132"/>
      <c r="AE34" s="133"/>
      <c r="AF34" s="111"/>
      <c r="AG34" s="111"/>
      <c r="AH34" s="111"/>
      <c r="AI34" s="110"/>
      <c r="AJ34" s="130"/>
      <c r="AK34" s="131"/>
      <c r="AL34" s="130"/>
      <c r="AM34" s="132"/>
      <c r="AN34" s="133"/>
      <c r="AO34" s="111"/>
      <c r="AP34" s="111"/>
      <c r="AQ34" s="111"/>
      <c r="AR34" s="110"/>
      <c r="AS34" s="130"/>
      <c r="AT34" s="131"/>
      <c r="AU34" s="130"/>
      <c r="AV34" s="132"/>
      <c r="AW34" s="133"/>
      <c r="AX34" s="111"/>
      <c r="AY34" s="111"/>
      <c r="AZ34" s="111"/>
      <c r="BA34" s="110"/>
      <c r="BB34" s="130"/>
      <c r="BC34" s="131"/>
      <c r="BD34" s="130"/>
      <c r="BE34" s="132"/>
      <c r="BF34" s="133"/>
      <c r="BG34" s="111"/>
      <c r="BH34" s="111"/>
      <c r="BI34" s="111"/>
      <c r="BJ34" s="110"/>
      <c r="BK34" s="130"/>
      <c r="BL34" s="131"/>
      <c r="BM34" s="130"/>
      <c r="BN34" s="132"/>
      <c r="BO34" s="133"/>
      <c r="BP34" s="111"/>
      <c r="BQ34" s="111"/>
      <c r="BR34" s="111"/>
      <c r="BS34" s="110"/>
      <c r="BT34" s="130"/>
      <c r="BU34" s="131"/>
      <c r="BV34" s="130"/>
      <c r="BW34" s="132"/>
      <c r="BX34" s="133"/>
      <c r="BY34" s="111"/>
      <c r="BZ34" s="111"/>
      <c r="CA34" s="111"/>
      <c r="CB34" s="110"/>
      <c r="CC34" s="130"/>
      <c r="CD34" s="131"/>
      <c r="CE34" s="130"/>
      <c r="CF34" s="132"/>
      <c r="CG34" s="133"/>
      <c r="CH34" s="111"/>
      <c r="CI34" s="111"/>
      <c r="CJ34" s="111"/>
      <c r="CK34" s="110"/>
      <c r="CL34" s="130"/>
      <c r="CM34" s="131"/>
      <c r="CN34" s="130"/>
      <c r="CO34" s="132"/>
      <c r="CP34" s="133"/>
      <c r="CQ34" s="111"/>
      <c r="CR34" s="111"/>
      <c r="CS34" s="111"/>
      <c r="CT34" s="110"/>
      <c r="CU34" s="130"/>
      <c r="CV34" s="131"/>
      <c r="CW34" s="134"/>
      <c r="CX34" s="132"/>
      <c r="CY34" s="133"/>
      <c r="CZ34" s="111"/>
      <c r="DA34" s="111"/>
      <c r="DB34" s="111"/>
      <c r="DC34" s="110"/>
      <c r="DD34" s="130"/>
      <c r="DE34" s="131"/>
      <c r="DF34" s="130"/>
      <c r="DG34" s="132"/>
      <c r="DH34" s="133"/>
      <c r="DI34" s="111"/>
      <c r="DJ34" s="111"/>
      <c r="DK34" s="111"/>
      <c r="DL34" s="110"/>
      <c r="DM34" s="130"/>
      <c r="DN34" s="131"/>
      <c r="DO34" s="130"/>
      <c r="DP34" s="132"/>
      <c r="DQ34" s="133"/>
      <c r="DR34" s="111"/>
      <c r="DS34" s="111"/>
      <c r="DT34" s="111"/>
      <c r="DU34" s="110"/>
      <c r="DV34" s="130"/>
      <c r="DW34" s="131"/>
      <c r="DX34" s="130"/>
      <c r="DY34" s="132"/>
      <c r="DZ34" s="133"/>
      <c r="EA34" s="111"/>
      <c r="EB34" s="111"/>
      <c r="EC34" s="111"/>
      <c r="ED34" s="110"/>
      <c r="EE34" s="130"/>
      <c r="EF34" s="131"/>
      <c r="EG34" s="130"/>
      <c r="EH34" s="132"/>
      <c r="EI34" s="133"/>
      <c r="EJ34" s="111"/>
      <c r="EK34" s="111"/>
      <c r="EL34" s="111"/>
      <c r="EM34" s="110"/>
      <c r="EN34" s="130"/>
      <c r="EO34" s="131"/>
      <c r="EP34" s="130"/>
      <c r="EQ34" s="132"/>
      <c r="ER34" s="133"/>
      <c r="ES34" s="111"/>
      <c r="ET34" s="111"/>
      <c r="EU34" s="111"/>
      <c r="EV34" s="110"/>
      <c r="EW34" s="130"/>
      <c r="EX34" s="131"/>
      <c r="EY34" s="130"/>
      <c r="EZ34" s="132"/>
      <c r="FA34" s="133"/>
      <c r="FB34" s="111"/>
      <c r="FC34" s="111"/>
      <c r="FD34" s="111"/>
      <c r="FE34" s="110"/>
      <c r="FF34" s="130"/>
      <c r="FG34" s="131"/>
      <c r="FH34" s="130"/>
      <c r="FI34" s="132"/>
      <c r="FJ34" s="133"/>
      <c r="FK34" s="111"/>
      <c r="FL34" s="111"/>
      <c r="FM34" s="111"/>
      <c r="FN34" s="110"/>
      <c r="FO34" s="130"/>
      <c r="FP34" s="131"/>
      <c r="FQ34" s="130"/>
      <c r="FR34" s="132"/>
      <c r="FS34" s="133"/>
      <c r="FT34" s="111"/>
      <c r="FU34" s="111"/>
      <c r="FV34" s="111"/>
      <c r="FW34" s="110"/>
      <c r="FX34" s="130"/>
      <c r="FY34" s="131"/>
      <c r="FZ34" s="130"/>
      <c r="GA34" s="132"/>
      <c r="GB34" s="133"/>
      <c r="GC34" s="111"/>
      <c r="GD34" s="111"/>
      <c r="GE34" s="111"/>
      <c r="GF34" s="110"/>
      <c r="GG34" s="130"/>
      <c r="GH34" s="131"/>
      <c r="GI34" s="130"/>
      <c r="GJ34" s="132"/>
      <c r="GK34" s="133"/>
      <c r="GL34" s="111"/>
      <c r="GM34" s="111"/>
      <c r="GN34" s="111"/>
      <c r="GO34" s="110"/>
      <c r="GP34" s="130"/>
      <c r="GQ34" s="131"/>
      <c r="GR34" s="130"/>
      <c r="GS34" s="132"/>
      <c r="GT34" s="133"/>
      <c r="GU34" s="135"/>
      <c r="GV34" s="136"/>
      <c r="GW34" s="100"/>
      <c r="GX34" s="114"/>
      <c r="GY34" s="114"/>
      <c r="GZ34" s="521"/>
      <c r="HA34" s="93"/>
      <c r="HB34" s="116"/>
      <c r="HC34" s="116"/>
    </row>
    <row r="35" spans="2:211" ht="30" x14ac:dyDescent="0.25">
      <c r="B35" s="116"/>
      <c r="C35" s="124"/>
      <c r="D35" s="41"/>
      <c r="E35" s="42"/>
      <c r="F35" s="43"/>
      <c r="G35" s="44"/>
      <c r="H35" s="45"/>
      <c r="I35" s="46"/>
      <c r="J35" s="155" t="s">
        <v>1051</v>
      </c>
      <c r="K35" s="494" t="s">
        <v>30</v>
      </c>
      <c r="L35" s="713" t="s">
        <v>1092</v>
      </c>
      <c r="M35" s="105">
        <v>11110</v>
      </c>
      <c r="N35" s="87">
        <v>43426</v>
      </c>
      <c r="O35" s="576"/>
      <c r="P35" s="106">
        <v>15645</v>
      </c>
      <c r="Q35" s="76">
        <f t="shared" si="0"/>
        <v>4535</v>
      </c>
      <c r="R35" s="99">
        <v>26.5</v>
      </c>
      <c r="S35" s="99"/>
      <c r="T35" s="99"/>
      <c r="U35" s="45">
        <f t="shared" si="2"/>
        <v>414592.5</v>
      </c>
      <c r="V35" s="153"/>
      <c r="W35" s="148"/>
      <c r="X35" s="154"/>
      <c r="Y35" s="111"/>
      <c r="Z35" s="110"/>
      <c r="AA35" s="130"/>
      <c r="AB35" s="131"/>
      <c r="AC35" s="130"/>
      <c r="AD35" s="132"/>
      <c r="AE35" s="133"/>
      <c r="AF35" s="111"/>
      <c r="AG35" s="111"/>
      <c r="AH35" s="111"/>
      <c r="AI35" s="110"/>
      <c r="AJ35" s="130"/>
      <c r="AK35" s="131"/>
      <c r="AL35" s="130"/>
      <c r="AM35" s="132"/>
      <c r="AN35" s="133"/>
      <c r="AO35" s="111"/>
      <c r="AP35" s="111"/>
      <c r="AQ35" s="111"/>
      <c r="AR35" s="110"/>
      <c r="AS35" s="130"/>
      <c r="AT35" s="131"/>
      <c r="AU35" s="130"/>
      <c r="AV35" s="132"/>
      <c r="AW35" s="133"/>
      <c r="AX35" s="111"/>
      <c r="AY35" s="111"/>
      <c r="AZ35" s="111"/>
      <c r="BA35" s="110"/>
      <c r="BB35" s="130"/>
      <c r="BC35" s="131"/>
      <c r="BD35" s="130"/>
      <c r="BE35" s="132"/>
      <c r="BF35" s="133"/>
      <c r="BG35" s="111"/>
      <c r="BH35" s="111"/>
      <c r="BI35" s="111"/>
      <c r="BJ35" s="110"/>
      <c r="BK35" s="130"/>
      <c r="BL35" s="131"/>
      <c r="BM35" s="130"/>
      <c r="BN35" s="132"/>
      <c r="BO35" s="133"/>
      <c r="BP35" s="111"/>
      <c r="BQ35" s="111"/>
      <c r="BR35" s="111"/>
      <c r="BS35" s="110"/>
      <c r="BT35" s="130"/>
      <c r="BU35" s="131"/>
      <c r="BV35" s="130"/>
      <c r="BW35" s="132"/>
      <c r="BX35" s="133"/>
      <c r="BY35" s="111"/>
      <c r="BZ35" s="111"/>
      <c r="CA35" s="111"/>
      <c r="CB35" s="110"/>
      <c r="CC35" s="130"/>
      <c r="CD35" s="131"/>
      <c r="CE35" s="130"/>
      <c r="CF35" s="132"/>
      <c r="CG35" s="133"/>
      <c r="CH35" s="111"/>
      <c r="CI35" s="111"/>
      <c r="CJ35" s="111"/>
      <c r="CK35" s="110"/>
      <c r="CL35" s="130"/>
      <c r="CM35" s="131"/>
      <c r="CN35" s="130"/>
      <c r="CO35" s="132"/>
      <c r="CP35" s="133"/>
      <c r="CQ35" s="111"/>
      <c r="CR35" s="111"/>
      <c r="CS35" s="111"/>
      <c r="CT35" s="110"/>
      <c r="CU35" s="130"/>
      <c r="CV35" s="131"/>
      <c r="CW35" s="134"/>
      <c r="CX35" s="132"/>
      <c r="CY35" s="133"/>
      <c r="CZ35" s="111"/>
      <c r="DA35" s="111"/>
      <c r="DB35" s="111"/>
      <c r="DC35" s="110"/>
      <c r="DD35" s="130"/>
      <c r="DE35" s="131"/>
      <c r="DF35" s="130"/>
      <c r="DG35" s="132"/>
      <c r="DH35" s="133"/>
      <c r="DI35" s="111"/>
      <c r="DJ35" s="111"/>
      <c r="DK35" s="111"/>
      <c r="DL35" s="110"/>
      <c r="DM35" s="130"/>
      <c r="DN35" s="131"/>
      <c r="DO35" s="130"/>
      <c r="DP35" s="132"/>
      <c r="DQ35" s="133"/>
      <c r="DR35" s="111"/>
      <c r="DS35" s="111"/>
      <c r="DT35" s="111"/>
      <c r="DU35" s="110"/>
      <c r="DV35" s="130"/>
      <c r="DW35" s="131"/>
      <c r="DX35" s="130"/>
      <c r="DY35" s="132"/>
      <c r="DZ35" s="133"/>
      <c r="EA35" s="111"/>
      <c r="EB35" s="111"/>
      <c r="EC35" s="111"/>
      <c r="ED35" s="110"/>
      <c r="EE35" s="130"/>
      <c r="EF35" s="131"/>
      <c r="EG35" s="130"/>
      <c r="EH35" s="132"/>
      <c r="EI35" s="133"/>
      <c r="EJ35" s="111"/>
      <c r="EK35" s="111"/>
      <c r="EL35" s="111"/>
      <c r="EM35" s="110"/>
      <c r="EN35" s="130"/>
      <c r="EO35" s="131"/>
      <c r="EP35" s="130"/>
      <c r="EQ35" s="132"/>
      <c r="ER35" s="133"/>
      <c r="ES35" s="111"/>
      <c r="ET35" s="111"/>
      <c r="EU35" s="111"/>
      <c r="EV35" s="110"/>
      <c r="EW35" s="130"/>
      <c r="EX35" s="131"/>
      <c r="EY35" s="130"/>
      <c r="EZ35" s="132"/>
      <c r="FA35" s="133"/>
      <c r="FB35" s="111"/>
      <c r="FC35" s="111"/>
      <c r="FD35" s="111"/>
      <c r="FE35" s="110"/>
      <c r="FF35" s="130"/>
      <c r="FG35" s="131"/>
      <c r="FH35" s="130"/>
      <c r="FI35" s="132"/>
      <c r="FJ35" s="133"/>
      <c r="FK35" s="111"/>
      <c r="FL35" s="111"/>
      <c r="FM35" s="111"/>
      <c r="FN35" s="110"/>
      <c r="FO35" s="130"/>
      <c r="FP35" s="131"/>
      <c r="FQ35" s="130"/>
      <c r="FR35" s="132"/>
      <c r="FS35" s="133"/>
      <c r="FT35" s="111"/>
      <c r="FU35" s="111"/>
      <c r="FV35" s="111"/>
      <c r="FW35" s="110"/>
      <c r="FX35" s="130"/>
      <c r="FY35" s="131"/>
      <c r="FZ35" s="130"/>
      <c r="GA35" s="132"/>
      <c r="GB35" s="133"/>
      <c r="GC35" s="111"/>
      <c r="GD35" s="111"/>
      <c r="GE35" s="111"/>
      <c r="GF35" s="110"/>
      <c r="GG35" s="130"/>
      <c r="GH35" s="131"/>
      <c r="GI35" s="130"/>
      <c r="GJ35" s="132"/>
      <c r="GK35" s="133"/>
      <c r="GL35" s="111"/>
      <c r="GM35" s="111"/>
      <c r="GN35" s="111"/>
      <c r="GO35" s="110"/>
      <c r="GP35" s="130"/>
      <c r="GQ35" s="131"/>
      <c r="GR35" s="130"/>
      <c r="GS35" s="132"/>
      <c r="GT35" s="133"/>
      <c r="GU35" s="135"/>
      <c r="GV35" s="136">
        <v>18928</v>
      </c>
      <c r="GW35" s="122" t="s">
        <v>1063</v>
      </c>
      <c r="GX35" s="114"/>
      <c r="GY35" s="114"/>
      <c r="GZ35" s="521"/>
      <c r="HA35" s="93"/>
      <c r="HB35" s="116"/>
      <c r="HC35" s="116"/>
    </row>
    <row r="36" spans="2:211" x14ac:dyDescent="0.25">
      <c r="B36" s="116"/>
      <c r="C36" s="124"/>
      <c r="D36" s="41"/>
      <c r="E36" s="42"/>
      <c r="F36" s="43"/>
      <c r="G36" s="44"/>
      <c r="H36" s="45"/>
      <c r="I36" s="46"/>
      <c r="J36" s="155" t="s">
        <v>511</v>
      </c>
      <c r="K36" s="494" t="s">
        <v>289</v>
      </c>
      <c r="L36" s="713" t="s">
        <v>1092</v>
      </c>
      <c r="M36" s="105">
        <v>18290</v>
      </c>
      <c r="N36" s="87">
        <v>43426</v>
      </c>
      <c r="O36" s="626"/>
      <c r="P36" s="106">
        <v>21195</v>
      </c>
      <c r="Q36" s="76">
        <f t="shared" si="0"/>
        <v>2905</v>
      </c>
      <c r="R36" s="99">
        <v>26.5</v>
      </c>
      <c r="S36" s="99"/>
      <c r="T36" s="99"/>
      <c r="U36" s="45">
        <f t="shared" si="2"/>
        <v>561667.5</v>
      </c>
      <c r="V36" s="153"/>
      <c r="W36" s="148"/>
      <c r="X36" s="154"/>
      <c r="Y36" s="111"/>
      <c r="Z36" s="110"/>
      <c r="AA36" s="130"/>
      <c r="AB36" s="131"/>
      <c r="AC36" s="130"/>
      <c r="AD36" s="132"/>
      <c r="AE36" s="133"/>
      <c r="AF36" s="111"/>
      <c r="AG36" s="111"/>
      <c r="AH36" s="111"/>
      <c r="AI36" s="110"/>
      <c r="AJ36" s="130"/>
      <c r="AK36" s="131"/>
      <c r="AL36" s="130"/>
      <c r="AM36" s="132"/>
      <c r="AN36" s="133"/>
      <c r="AO36" s="111"/>
      <c r="AP36" s="111"/>
      <c r="AQ36" s="111"/>
      <c r="AR36" s="110"/>
      <c r="AS36" s="130"/>
      <c r="AT36" s="131"/>
      <c r="AU36" s="130"/>
      <c r="AV36" s="132"/>
      <c r="AW36" s="133"/>
      <c r="AX36" s="111"/>
      <c r="AY36" s="111"/>
      <c r="AZ36" s="111"/>
      <c r="BA36" s="110"/>
      <c r="BB36" s="130"/>
      <c r="BC36" s="131"/>
      <c r="BD36" s="130"/>
      <c r="BE36" s="132"/>
      <c r="BF36" s="133"/>
      <c r="BG36" s="111"/>
      <c r="BH36" s="111"/>
      <c r="BI36" s="111"/>
      <c r="BJ36" s="110"/>
      <c r="BK36" s="130"/>
      <c r="BL36" s="131"/>
      <c r="BM36" s="130"/>
      <c r="BN36" s="132"/>
      <c r="BO36" s="133"/>
      <c r="BP36" s="111"/>
      <c r="BQ36" s="111"/>
      <c r="BR36" s="111"/>
      <c r="BS36" s="110"/>
      <c r="BT36" s="130"/>
      <c r="BU36" s="131"/>
      <c r="BV36" s="130"/>
      <c r="BW36" s="132"/>
      <c r="BX36" s="133"/>
      <c r="BY36" s="111"/>
      <c r="BZ36" s="111"/>
      <c r="CA36" s="111"/>
      <c r="CB36" s="110"/>
      <c r="CC36" s="130"/>
      <c r="CD36" s="131"/>
      <c r="CE36" s="130"/>
      <c r="CF36" s="132"/>
      <c r="CG36" s="133"/>
      <c r="CH36" s="111"/>
      <c r="CI36" s="111"/>
      <c r="CJ36" s="111"/>
      <c r="CK36" s="110"/>
      <c r="CL36" s="130"/>
      <c r="CM36" s="131"/>
      <c r="CN36" s="130"/>
      <c r="CO36" s="132"/>
      <c r="CP36" s="133"/>
      <c r="CQ36" s="111"/>
      <c r="CR36" s="111"/>
      <c r="CS36" s="111"/>
      <c r="CT36" s="110"/>
      <c r="CU36" s="130"/>
      <c r="CV36" s="131"/>
      <c r="CW36" s="134"/>
      <c r="CX36" s="132"/>
      <c r="CY36" s="133"/>
      <c r="CZ36" s="111"/>
      <c r="DA36" s="111"/>
      <c r="DB36" s="111"/>
      <c r="DC36" s="110"/>
      <c r="DD36" s="130"/>
      <c r="DE36" s="131"/>
      <c r="DF36" s="130"/>
      <c r="DG36" s="132"/>
      <c r="DH36" s="133"/>
      <c r="DI36" s="111"/>
      <c r="DJ36" s="111"/>
      <c r="DK36" s="111"/>
      <c r="DL36" s="110"/>
      <c r="DM36" s="130"/>
      <c r="DN36" s="131"/>
      <c r="DO36" s="130"/>
      <c r="DP36" s="132"/>
      <c r="DQ36" s="133"/>
      <c r="DR36" s="111"/>
      <c r="DS36" s="111"/>
      <c r="DT36" s="111"/>
      <c r="DU36" s="110"/>
      <c r="DV36" s="130"/>
      <c r="DW36" s="131"/>
      <c r="DX36" s="130"/>
      <c r="DY36" s="132"/>
      <c r="DZ36" s="133"/>
      <c r="EA36" s="111"/>
      <c r="EB36" s="111"/>
      <c r="EC36" s="111"/>
      <c r="ED36" s="110"/>
      <c r="EE36" s="130"/>
      <c r="EF36" s="131"/>
      <c r="EG36" s="130"/>
      <c r="EH36" s="132"/>
      <c r="EI36" s="133"/>
      <c r="EJ36" s="111"/>
      <c r="EK36" s="111"/>
      <c r="EL36" s="111"/>
      <c r="EM36" s="110"/>
      <c r="EN36" s="130"/>
      <c r="EO36" s="131"/>
      <c r="EP36" s="130"/>
      <c r="EQ36" s="132"/>
      <c r="ER36" s="133"/>
      <c r="ES36" s="111"/>
      <c r="ET36" s="111"/>
      <c r="EU36" s="111"/>
      <c r="EV36" s="110"/>
      <c r="EW36" s="130"/>
      <c r="EX36" s="131"/>
      <c r="EY36" s="130"/>
      <c r="EZ36" s="132"/>
      <c r="FA36" s="133"/>
      <c r="FB36" s="111"/>
      <c r="FC36" s="111"/>
      <c r="FD36" s="111"/>
      <c r="FE36" s="110"/>
      <c r="FF36" s="130"/>
      <c r="FG36" s="131"/>
      <c r="FH36" s="130"/>
      <c r="FI36" s="132"/>
      <c r="FJ36" s="133"/>
      <c r="FK36" s="111"/>
      <c r="FL36" s="111"/>
      <c r="FM36" s="111"/>
      <c r="FN36" s="110"/>
      <c r="FO36" s="130"/>
      <c r="FP36" s="131"/>
      <c r="FQ36" s="130"/>
      <c r="FR36" s="132"/>
      <c r="FS36" s="133"/>
      <c r="FT36" s="111"/>
      <c r="FU36" s="111"/>
      <c r="FV36" s="111"/>
      <c r="FW36" s="110"/>
      <c r="FX36" s="130"/>
      <c r="FY36" s="131"/>
      <c r="FZ36" s="130"/>
      <c r="GA36" s="132"/>
      <c r="GB36" s="133"/>
      <c r="GC36" s="111"/>
      <c r="GD36" s="111"/>
      <c r="GE36" s="111"/>
      <c r="GF36" s="110"/>
      <c r="GG36" s="130"/>
      <c r="GH36" s="131"/>
      <c r="GI36" s="130"/>
      <c r="GJ36" s="132"/>
      <c r="GK36" s="133"/>
      <c r="GL36" s="111"/>
      <c r="GM36" s="111"/>
      <c r="GN36" s="111"/>
      <c r="GO36" s="110"/>
      <c r="GP36" s="130"/>
      <c r="GQ36" s="131"/>
      <c r="GR36" s="130"/>
      <c r="GS36" s="132"/>
      <c r="GT36" s="133"/>
      <c r="GU36" s="135"/>
      <c r="GV36" s="136"/>
      <c r="GW36" s="100"/>
      <c r="GX36" s="114"/>
      <c r="GY36" s="114"/>
      <c r="GZ36" s="521"/>
      <c r="HA36" s="93"/>
      <c r="HB36" s="116"/>
      <c r="HC36" s="116"/>
    </row>
    <row r="37" spans="2:211" x14ac:dyDescent="0.25">
      <c r="B37" s="116"/>
      <c r="C37" s="124"/>
      <c r="D37" s="41"/>
      <c r="E37" s="42"/>
      <c r="F37" s="43"/>
      <c r="G37" s="44"/>
      <c r="H37" s="45"/>
      <c r="I37" s="46"/>
      <c r="J37" s="155" t="s">
        <v>511</v>
      </c>
      <c r="K37" s="500" t="s">
        <v>30</v>
      </c>
      <c r="L37" s="715" t="s">
        <v>1093</v>
      </c>
      <c r="M37" s="105">
        <v>10600</v>
      </c>
      <c r="N37" s="87">
        <v>43427</v>
      </c>
      <c r="O37" s="576"/>
      <c r="P37" s="106">
        <v>13495</v>
      </c>
      <c r="Q37" s="76">
        <f t="shared" si="0"/>
        <v>2895</v>
      </c>
      <c r="R37" s="99">
        <v>26.5</v>
      </c>
      <c r="S37" s="99"/>
      <c r="T37" s="99"/>
      <c r="U37" s="45">
        <f t="shared" si="2"/>
        <v>357617.5</v>
      </c>
      <c r="V37" s="153"/>
      <c r="W37" s="148"/>
      <c r="X37" s="154"/>
      <c r="Y37" s="111"/>
      <c r="Z37" s="110"/>
      <c r="AA37" s="130"/>
      <c r="AB37" s="131"/>
      <c r="AC37" s="130"/>
      <c r="AD37" s="132"/>
      <c r="AE37" s="133"/>
      <c r="AF37" s="111"/>
      <c r="AG37" s="111"/>
      <c r="AH37" s="111"/>
      <c r="AI37" s="110"/>
      <c r="AJ37" s="130"/>
      <c r="AK37" s="131"/>
      <c r="AL37" s="130"/>
      <c r="AM37" s="132"/>
      <c r="AN37" s="133"/>
      <c r="AO37" s="111"/>
      <c r="AP37" s="111"/>
      <c r="AQ37" s="111"/>
      <c r="AR37" s="110"/>
      <c r="AS37" s="130"/>
      <c r="AT37" s="131"/>
      <c r="AU37" s="130"/>
      <c r="AV37" s="132"/>
      <c r="AW37" s="133"/>
      <c r="AX37" s="111"/>
      <c r="AY37" s="111"/>
      <c r="AZ37" s="111"/>
      <c r="BA37" s="110"/>
      <c r="BB37" s="130"/>
      <c r="BC37" s="131"/>
      <c r="BD37" s="130"/>
      <c r="BE37" s="132"/>
      <c r="BF37" s="133"/>
      <c r="BG37" s="111"/>
      <c r="BH37" s="111"/>
      <c r="BI37" s="111"/>
      <c r="BJ37" s="110"/>
      <c r="BK37" s="130"/>
      <c r="BL37" s="131"/>
      <c r="BM37" s="130"/>
      <c r="BN37" s="132"/>
      <c r="BO37" s="133"/>
      <c r="BP37" s="111"/>
      <c r="BQ37" s="111"/>
      <c r="BR37" s="111"/>
      <c r="BS37" s="110"/>
      <c r="BT37" s="130"/>
      <c r="BU37" s="131"/>
      <c r="BV37" s="130"/>
      <c r="BW37" s="132"/>
      <c r="BX37" s="133"/>
      <c r="BY37" s="111"/>
      <c r="BZ37" s="111"/>
      <c r="CA37" s="111"/>
      <c r="CB37" s="110"/>
      <c r="CC37" s="130"/>
      <c r="CD37" s="131"/>
      <c r="CE37" s="130"/>
      <c r="CF37" s="132"/>
      <c r="CG37" s="133"/>
      <c r="CH37" s="111"/>
      <c r="CI37" s="111"/>
      <c r="CJ37" s="111"/>
      <c r="CK37" s="110"/>
      <c r="CL37" s="130"/>
      <c r="CM37" s="131"/>
      <c r="CN37" s="130"/>
      <c r="CO37" s="132"/>
      <c r="CP37" s="133"/>
      <c r="CQ37" s="111"/>
      <c r="CR37" s="111"/>
      <c r="CS37" s="111"/>
      <c r="CT37" s="110"/>
      <c r="CU37" s="130"/>
      <c r="CV37" s="131"/>
      <c r="CW37" s="134"/>
      <c r="CX37" s="132"/>
      <c r="CY37" s="133"/>
      <c r="CZ37" s="111"/>
      <c r="DA37" s="111"/>
      <c r="DB37" s="111"/>
      <c r="DC37" s="110"/>
      <c r="DD37" s="130"/>
      <c r="DE37" s="131"/>
      <c r="DF37" s="130"/>
      <c r="DG37" s="132"/>
      <c r="DH37" s="133"/>
      <c r="DI37" s="111"/>
      <c r="DJ37" s="111"/>
      <c r="DK37" s="111"/>
      <c r="DL37" s="110"/>
      <c r="DM37" s="130"/>
      <c r="DN37" s="131"/>
      <c r="DO37" s="130"/>
      <c r="DP37" s="132"/>
      <c r="DQ37" s="133"/>
      <c r="DR37" s="111"/>
      <c r="DS37" s="111"/>
      <c r="DT37" s="111"/>
      <c r="DU37" s="110"/>
      <c r="DV37" s="130"/>
      <c r="DW37" s="131"/>
      <c r="DX37" s="130"/>
      <c r="DY37" s="132"/>
      <c r="DZ37" s="133"/>
      <c r="EA37" s="111"/>
      <c r="EB37" s="111"/>
      <c r="EC37" s="111"/>
      <c r="ED37" s="110"/>
      <c r="EE37" s="130"/>
      <c r="EF37" s="131"/>
      <c r="EG37" s="130"/>
      <c r="EH37" s="132"/>
      <c r="EI37" s="133"/>
      <c r="EJ37" s="111"/>
      <c r="EK37" s="111"/>
      <c r="EL37" s="111"/>
      <c r="EM37" s="110"/>
      <c r="EN37" s="130"/>
      <c r="EO37" s="131"/>
      <c r="EP37" s="130"/>
      <c r="EQ37" s="132"/>
      <c r="ER37" s="133"/>
      <c r="ES37" s="111"/>
      <c r="ET37" s="111"/>
      <c r="EU37" s="111"/>
      <c r="EV37" s="110"/>
      <c r="EW37" s="130"/>
      <c r="EX37" s="131"/>
      <c r="EY37" s="130"/>
      <c r="EZ37" s="132"/>
      <c r="FA37" s="133"/>
      <c r="FB37" s="111"/>
      <c r="FC37" s="111"/>
      <c r="FD37" s="111"/>
      <c r="FE37" s="110"/>
      <c r="FF37" s="130"/>
      <c r="FG37" s="131"/>
      <c r="FH37" s="130"/>
      <c r="FI37" s="132"/>
      <c r="FJ37" s="133"/>
      <c r="FK37" s="111"/>
      <c r="FL37" s="111"/>
      <c r="FM37" s="111"/>
      <c r="FN37" s="110"/>
      <c r="FO37" s="130"/>
      <c r="FP37" s="131"/>
      <c r="FQ37" s="130"/>
      <c r="FR37" s="132"/>
      <c r="FS37" s="133"/>
      <c r="FT37" s="111"/>
      <c r="FU37" s="111"/>
      <c r="FV37" s="111"/>
      <c r="FW37" s="110"/>
      <c r="FX37" s="130"/>
      <c r="FY37" s="131"/>
      <c r="FZ37" s="130"/>
      <c r="GA37" s="132"/>
      <c r="GB37" s="133"/>
      <c r="GC37" s="111"/>
      <c r="GD37" s="111"/>
      <c r="GE37" s="111"/>
      <c r="GF37" s="110"/>
      <c r="GG37" s="130"/>
      <c r="GH37" s="131"/>
      <c r="GI37" s="130"/>
      <c r="GJ37" s="132"/>
      <c r="GK37" s="133"/>
      <c r="GL37" s="111"/>
      <c r="GM37" s="111"/>
      <c r="GN37" s="111"/>
      <c r="GO37" s="110"/>
      <c r="GP37" s="130"/>
      <c r="GQ37" s="131"/>
      <c r="GR37" s="130"/>
      <c r="GS37" s="132"/>
      <c r="GT37" s="133"/>
      <c r="GU37" s="135"/>
      <c r="GV37" s="136">
        <v>18928</v>
      </c>
      <c r="GW37" s="103" t="s">
        <v>1064</v>
      </c>
      <c r="GX37" s="98"/>
      <c r="GY37" s="114"/>
      <c r="GZ37" s="521"/>
      <c r="HA37" s="93"/>
      <c r="HB37" s="116"/>
      <c r="HC37" s="116"/>
    </row>
    <row r="38" spans="2:211" x14ac:dyDescent="0.25">
      <c r="B38" s="116"/>
      <c r="C38" s="124"/>
      <c r="D38" s="41"/>
      <c r="E38" s="42"/>
      <c r="F38" s="43"/>
      <c r="G38" s="44"/>
      <c r="H38" s="45"/>
      <c r="I38" s="46"/>
      <c r="J38" s="155" t="s">
        <v>270</v>
      </c>
      <c r="K38" s="500" t="s">
        <v>259</v>
      </c>
      <c r="L38" s="715" t="s">
        <v>1093</v>
      </c>
      <c r="M38" s="105">
        <v>20610</v>
      </c>
      <c r="N38" s="87">
        <v>43427</v>
      </c>
      <c r="O38" s="88"/>
      <c r="P38" s="106">
        <v>20640</v>
      </c>
      <c r="Q38" s="76">
        <f t="shared" si="0"/>
        <v>30</v>
      </c>
      <c r="R38" s="99">
        <v>34.4</v>
      </c>
      <c r="S38" s="99"/>
      <c r="T38" s="99"/>
      <c r="U38" s="45">
        <f t="shared" si="2"/>
        <v>710016</v>
      </c>
      <c r="V38" s="153"/>
      <c r="W38" s="148"/>
      <c r="X38" s="154"/>
      <c r="Y38" s="111"/>
      <c r="Z38" s="110"/>
      <c r="AA38" s="130"/>
      <c r="AB38" s="131"/>
      <c r="AC38" s="130"/>
      <c r="AD38" s="132"/>
      <c r="AE38" s="133"/>
      <c r="AF38" s="111"/>
      <c r="AG38" s="111"/>
      <c r="AH38" s="111"/>
      <c r="AI38" s="110"/>
      <c r="AJ38" s="130"/>
      <c r="AK38" s="131"/>
      <c r="AL38" s="130"/>
      <c r="AM38" s="132"/>
      <c r="AN38" s="133"/>
      <c r="AO38" s="111"/>
      <c r="AP38" s="111"/>
      <c r="AQ38" s="111"/>
      <c r="AR38" s="110"/>
      <c r="AS38" s="130"/>
      <c r="AT38" s="131"/>
      <c r="AU38" s="130"/>
      <c r="AV38" s="132"/>
      <c r="AW38" s="133"/>
      <c r="AX38" s="111"/>
      <c r="AY38" s="111"/>
      <c r="AZ38" s="111"/>
      <c r="BA38" s="110"/>
      <c r="BB38" s="130"/>
      <c r="BC38" s="131"/>
      <c r="BD38" s="130"/>
      <c r="BE38" s="132"/>
      <c r="BF38" s="133"/>
      <c r="BG38" s="111"/>
      <c r="BH38" s="111"/>
      <c r="BI38" s="111"/>
      <c r="BJ38" s="110"/>
      <c r="BK38" s="130"/>
      <c r="BL38" s="131"/>
      <c r="BM38" s="130"/>
      <c r="BN38" s="132"/>
      <c r="BO38" s="133"/>
      <c r="BP38" s="111"/>
      <c r="BQ38" s="111"/>
      <c r="BR38" s="111"/>
      <c r="BS38" s="110"/>
      <c r="BT38" s="130"/>
      <c r="BU38" s="131"/>
      <c r="BV38" s="130"/>
      <c r="BW38" s="132"/>
      <c r="BX38" s="133"/>
      <c r="BY38" s="111"/>
      <c r="BZ38" s="111"/>
      <c r="CA38" s="111"/>
      <c r="CB38" s="110"/>
      <c r="CC38" s="130"/>
      <c r="CD38" s="131"/>
      <c r="CE38" s="130"/>
      <c r="CF38" s="132"/>
      <c r="CG38" s="133"/>
      <c r="CH38" s="111"/>
      <c r="CI38" s="111"/>
      <c r="CJ38" s="111"/>
      <c r="CK38" s="110"/>
      <c r="CL38" s="130"/>
      <c r="CM38" s="131"/>
      <c r="CN38" s="130"/>
      <c r="CO38" s="132"/>
      <c r="CP38" s="133"/>
      <c r="CQ38" s="111"/>
      <c r="CR38" s="111"/>
      <c r="CS38" s="111"/>
      <c r="CT38" s="110"/>
      <c r="CU38" s="130"/>
      <c r="CV38" s="131"/>
      <c r="CW38" s="134"/>
      <c r="CX38" s="132"/>
      <c r="CY38" s="133"/>
      <c r="CZ38" s="111"/>
      <c r="DA38" s="111"/>
      <c r="DB38" s="111"/>
      <c r="DC38" s="110"/>
      <c r="DD38" s="130"/>
      <c r="DE38" s="131"/>
      <c r="DF38" s="130"/>
      <c r="DG38" s="132"/>
      <c r="DH38" s="133"/>
      <c r="DI38" s="111"/>
      <c r="DJ38" s="111"/>
      <c r="DK38" s="111"/>
      <c r="DL38" s="110"/>
      <c r="DM38" s="130"/>
      <c r="DN38" s="131"/>
      <c r="DO38" s="130"/>
      <c r="DP38" s="132"/>
      <c r="DQ38" s="133"/>
      <c r="DR38" s="111"/>
      <c r="DS38" s="111"/>
      <c r="DT38" s="111"/>
      <c r="DU38" s="110"/>
      <c r="DV38" s="130"/>
      <c r="DW38" s="131"/>
      <c r="DX38" s="130"/>
      <c r="DY38" s="132"/>
      <c r="DZ38" s="133"/>
      <c r="EA38" s="111"/>
      <c r="EB38" s="111"/>
      <c r="EC38" s="111"/>
      <c r="ED38" s="110"/>
      <c r="EE38" s="130"/>
      <c r="EF38" s="131"/>
      <c r="EG38" s="130"/>
      <c r="EH38" s="132"/>
      <c r="EI38" s="133"/>
      <c r="EJ38" s="111"/>
      <c r="EK38" s="111"/>
      <c r="EL38" s="111"/>
      <c r="EM38" s="110"/>
      <c r="EN38" s="130"/>
      <c r="EO38" s="131"/>
      <c r="EP38" s="130"/>
      <c r="EQ38" s="132"/>
      <c r="ER38" s="133"/>
      <c r="ES38" s="111"/>
      <c r="ET38" s="111"/>
      <c r="EU38" s="111"/>
      <c r="EV38" s="110"/>
      <c r="EW38" s="130"/>
      <c r="EX38" s="131"/>
      <c r="EY38" s="130"/>
      <c r="EZ38" s="132"/>
      <c r="FA38" s="133"/>
      <c r="FB38" s="111"/>
      <c r="FC38" s="111"/>
      <c r="FD38" s="111"/>
      <c r="FE38" s="110"/>
      <c r="FF38" s="130"/>
      <c r="FG38" s="131"/>
      <c r="FH38" s="130"/>
      <c r="FI38" s="132"/>
      <c r="FJ38" s="133"/>
      <c r="FK38" s="111"/>
      <c r="FL38" s="111"/>
      <c r="FM38" s="111"/>
      <c r="FN38" s="110"/>
      <c r="FO38" s="130"/>
      <c r="FP38" s="131"/>
      <c r="FQ38" s="130"/>
      <c r="FR38" s="132"/>
      <c r="FS38" s="133"/>
      <c r="FT38" s="111"/>
      <c r="FU38" s="111"/>
      <c r="FV38" s="111"/>
      <c r="FW38" s="110"/>
      <c r="FX38" s="130"/>
      <c r="FY38" s="131"/>
      <c r="FZ38" s="130"/>
      <c r="GA38" s="132"/>
      <c r="GB38" s="133"/>
      <c r="GC38" s="111"/>
      <c r="GD38" s="111"/>
      <c r="GE38" s="111"/>
      <c r="GF38" s="110"/>
      <c r="GG38" s="130"/>
      <c r="GH38" s="131"/>
      <c r="GI38" s="130"/>
      <c r="GJ38" s="132"/>
      <c r="GK38" s="133"/>
      <c r="GL38" s="111"/>
      <c r="GM38" s="111"/>
      <c r="GN38" s="111"/>
      <c r="GO38" s="110"/>
      <c r="GP38" s="130"/>
      <c r="GQ38" s="131"/>
      <c r="GR38" s="130"/>
      <c r="GS38" s="132"/>
      <c r="GT38" s="133"/>
      <c r="GU38" s="135">
        <v>11</v>
      </c>
      <c r="GV38" s="136"/>
      <c r="GW38" s="100"/>
      <c r="GX38" s="114"/>
      <c r="GY38" s="114"/>
      <c r="GZ38" s="521"/>
      <c r="HA38" s="93"/>
      <c r="HB38" s="116"/>
      <c r="HC38" s="116"/>
    </row>
    <row r="39" spans="2:211" ht="18.75" x14ac:dyDescent="0.3">
      <c r="B39" s="116"/>
      <c r="C39" s="124"/>
      <c r="D39" s="41"/>
      <c r="E39" s="42"/>
      <c r="F39" s="43"/>
      <c r="G39" s="44"/>
      <c r="H39" s="45"/>
      <c r="I39" s="46"/>
      <c r="J39" s="601" t="s">
        <v>1056</v>
      </c>
      <c r="K39" s="500" t="s">
        <v>1054</v>
      </c>
      <c r="L39" s="715" t="s">
        <v>1094</v>
      </c>
      <c r="M39" s="105">
        <v>23440</v>
      </c>
      <c r="N39" s="87">
        <v>43429</v>
      </c>
      <c r="O39" s="201"/>
      <c r="P39" s="106">
        <v>28095</v>
      </c>
      <c r="Q39" s="76">
        <f t="shared" si="0"/>
        <v>4655</v>
      </c>
      <c r="R39" s="99">
        <v>27</v>
      </c>
      <c r="S39" s="99"/>
      <c r="T39" s="99"/>
      <c r="U39" s="45">
        <f t="shared" si="2"/>
        <v>758565</v>
      </c>
      <c r="V39" s="157"/>
      <c r="W39" s="158"/>
      <c r="X39" s="508"/>
      <c r="Y39" s="159"/>
      <c r="Z39" s="160"/>
      <c r="AA39" s="161"/>
      <c r="AB39" s="162"/>
      <c r="AC39" s="161"/>
      <c r="AD39" s="163"/>
      <c r="AE39" s="164"/>
      <c r="AF39" s="159"/>
      <c r="AG39" s="159"/>
      <c r="AH39" s="159"/>
      <c r="AI39" s="160"/>
      <c r="AJ39" s="161"/>
      <c r="AK39" s="162"/>
      <c r="AL39" s="161"/>
      <c r="AM39" s="163"/>
      <c r="AN39" s="164"/>
      <c r="AO39" s="159"/>
      <c r="AP39" s="159"/>
      <c r="AQ39" s="159"/>
      <c r="AR39" s="160"/>
      <c r="AS39" s="161"/>
      <c r="AT39" s="162"/>
      <c r="AU39" s="161"/>
      <c r="AV39" s="163"/>
      <c r="AW39" s="164"/>
      <c r="AX39" s="159"/>
      <c r="AY39" s="159"/>
      <c r="AZ39" s="159"/>
      <c r="BA39" s="160"/>
      <c r="BB39" s="161"/>
      <c r="BC39" s="162"/>
      <c r="BD39" s="161"/>
      <c r="BE39" s="163"/>
      <c r="BF39" s="164"/>
      <c r="BG39" s="159"/>
      <c r="BH39" s="159"/>
      <c r="BI39" s="159"/>
      <c r="BJ39" s="160"/>
      <c r="BK39" s="161"/>
      <c r="BL39" s="162"/>
      <c r="BM39" s="161"/>
      <c r="BN39" s="163"/>
      <c r="BO39" s="164"/>
      <c r="BP39" s="159"/>
      <c r="BQ39" s="159"/>
      <c r="BR39" s="159"/>
      <c r="BS39" s="160"/>
      <c r="BT39" s="161"/>
      <c r="BU39" s="162"/>
      <c r="BV39" s="161"/>
      <c r="BW39" s="163"/>
      <c r="BX39" s="164"/>
      <c r="BY39" s="159"/>
      <c r="BZ39" s="159"/>
      <c r="CA39" s="159"/>
      <c r="CB39" s="160"/>
      <c r="CC39" s="161"/>
      <c r="CD39" s="162"/>
      <c r="CE39" s="161"/>
      <c r="CF39" s="163"/>
      <c r="CG39" s="164"/>
      <c r="CH39" s="159"/>
      <c r="CI39" s="159"/>
      <c r="CJ39" s="159"/>
      <c r="CK39" s="160"/>
      <c r="CL39" s="161"/>
      <c r="CM39" s="162"/>
      <c r="CN39" s="161"/>
      <c r="CO39" s="163"/>
      <c r="CP39" s="164"/>
      <c r="CQ39" s="159"/>
      <c r="CR39" s="159"/>
      <c r="CS39" s="159"/>
      <c r="CT39" s="160"/>
      <c r="CU39" s="161"/>
      <c r="CV39" s="162"/>
      <c r="CW39" s="509"/>
      <c r="CX39" s="163"/>
      <c r="CY39" s="164"/>
      <c r="CZ39" s="159"/>
      <c r="DA39" s="159"/>
      <c r="DB39" s="159"/>
      <c r="DC39" s="160"/>
      <c r="DD39" s="161"/>
      <c r="DE39" s="162"/>
      <c r="DF39" s="161"/>
      <c r="DG39" s="163"/>
      <c r="DH39" s="164"/>
      <c r="DI39" s="159"/>
      <c r="DJ39" s="159"/>
      <c r="DK39" s="159"/>
      <c r="DL39" s="160"/>
      <c r="DM39" s="161"/>
      <c r="DN39" s="162"/>
      <c r="DO39" s="161"/>
      <c r="DP39" s="163"/>
      <c r="DQ39" s="164"/>
      <c r="DR39" s="159"/>
      <c r="DS39" s="159"/>
      <c r="DT39" s="159"/>
      <c r="DU39" s="160"/>
      <c r="DV39" s="161"/>
      <c r="DW39" s="162"/>
      <c r="DX39" s="161"/>
      <c r="DY39" s="163"/>
      <c r="DZ39" s="164"/>
      <c r="EA39" s="159"/>
      <c r="EB39" s="159"/>
      <c r="EC39" s="159"/>
      <c r="ED39" s="160"/>
      <c r="EE39" s="161"/>
      <c r="EF39" s="162"/>
      <c r="EG39" s="161"/>
      <c r="EH39" s="163"/>
      <c r="EI39" s="164"/>
      <c r="EJ39" s="159"/>
      <c r="EK39" s="159"/>
      <c r="EL39" s="159"/>
      <c r="EM39" s="160"/>
      <c r="EN39" s="161"/>
      <c r="EO39" s="162"/>
      <c r="EP39" s="161"/>
      <c r="EQ39" s="163"/>
      <c r="ER39" s="164"/>
      <c r="ES39" s="159"/>
      <c r="ET39" s="159"/>
      <c r="EU39" s="159"/>
      <c r="EV39" s="160"/>
      <c r="EW39" s="161"/>
      <c r="EX39" s="162"/>
      <c r="EY39" s="161"/>
      <c r="EZ39" s="163"/>
      <c r="FA39" s="164"/>
      <c r="FB39" s="159"/>
      <c r="FC39" s="159"/>
      <c r="FD39" s="159"/>
      <c r="FE39" s="160"/>
      <c r="FF39" s="161"/>
      <c r="FG39" s="162"/>
      <c r="FH39" s="161"/>
      <c r="FI39" s="163"/>
      <c r="FJ39" s="164"/>
      <c r="FK39" s="159"/>
      <c r="FL39" s="159"/>
      <c r="FM39" s="159"/>
      <c r="FN39" s="160"/>
      <c r="FO39" s="161"/>
      <c r="FP39" s="162"/>
      <c r="FQ39" s="161"/>
      <c r="FR39" s="163"/>
      <c r="FS39" s="164"/>
      <c r="FT39" s="159"/>
      <c r="FU39" s="159"/>
      <c r="FV39" s="159"/>
      <c r="FW39" s="160"/>
      <c r="FX39" s="161"/>
      <c r="FY39" s="162"/>
      <c r="FZ39" s="161"/>
      <c r="GA39" s="163"/>
      <c r="GB39" s="164"/>
      <c r="GC39" s="159"/>
      <c r="GD39" s="159"/>
      <c r="GE39" s="159"/>
      <c r="GF39" s="160"/>
      <c r="GG39" s="161"/>
      <c r="GH39" s="162"/>
      <c r="GI39" s="161"/>
      <c r="GJ39" s="163"/>
      <c r="GK39" s="164"/>
      <c r="GL39" s="159"/>
      <c r="GM39" s="159"/>
      <c r="GN39" s="159"/>
      <c r="GO39" s="160"/>
      <c r="GP39" s="161"/>
      <c r="GQ39" s="162"/>
      <c r="GR39" s="161"/>
      <c r="GS39" s="163"/>
      <c r="GT39" s="164"/>
      <c r="GU39" s="165"/>
      <c r="GV39" s="136">
        <v>23856</v>
      </c>
      <c r="GW39" s="100" t="s">
        <v>1077</v>
      </c>
      <c r="GX39" s="101"/>
      <c r="GY39" s="114"/>
      <c r="GZ39" s="521"/>
      <c r="HA39" s="93"/>
      <c r="HB39" s="116"/>
      <c r="HC39" s="116"/>
    </row>
    <row r="40" spans="2:211" x14ac:dyDescent="0.25">
      <c r="B40" s="116"/>
      <c r="C40" s="124"/>
      <c r="D40" s="41"/>
      <c r="E40" s="42"/>
      <c r="F40" s="43"/>
      <c r="G40" s="44"/>
      <c r="H40" s="45"/>
      <c r="I40" s="46"/>
      <c r="J40" s="601" t="s">
        <v>1055</v>
      </c>
      <c r="K40" s="500" t="s">
        <v>45</v>
      </c>
      <c r="L40" s="715" t="s">
        <v>1094</v>
      </c>
      <c r="M40" s="105">
        <v>0</v>
      </c>
      <c r="N40" s="87">
        <v>43429</v>
      </c>
      <c r="O40" s="201"/>
      <c r="P40" s="106">
        <v>1330</v>
      </c>
      <c r="Q40" s="76">
        <f t="shared" si="0"/>
        <v>1330</v>
      </c>
      <c r="R40" s="99">
        <v>27</v>
      </c>
      <c r="S40" s="99"/>
      <c r="T40" s="99"/>
      <c r="U40" s="45">
        <f t="shared" si="2"/>
        <v>35910</v>
      </c>
      <c r="V40" s="157"/>
      <c r="W40" s="158"/>
      <c r="X40" s="508"/>
      <c r="Y40" s="159"/>
      <c r="Z40" s="160"/>
      <c r="AA40" s="161"/>
      <c r="AB40" s="162"/>
      <c r="AC40" s="161"/>
      <c r="AD40" s="163"/>
      <c r="AE40" s="164"/>
      <c r="AF40" s="159"/>
      <c r="AG40" s="159"/>
      <c r="AH40" s="159"/>
      <c r="AI40" s="160"/>
      <c r="AJ40" s="161"/>
      <c r="AK40" s="162"/>
      <c r="AL40" s="161"/>
      <c r="AM40" s="163"/>
      <c r="AN40" s="164"/>
      <c r="AO40" s="159"/>
      <c r="AP40" s="159"/>
      <c r="AQ40" s="159"/>
      <c r="AR40" s="160"/>
      <c r="AS40" s="161"/>
      <c r="AT40" s="162"/>
      <c r="AU40" s="161"/>
      <c r="AV40" s="163"/>
      <c r="AW40" s="164"/>
      <c r="AX40" s="159"/>
      <c r="AY40" s="159"/>
      <c r="AZ40" s="159"/>
      <c r="BA40" s="160"/>
      <c r="BB40" s="161"/>
      <c r="BC40" s="162"/>
      <c r="BD40" s="161"/>
      <c r="BE40" s="163"/>
      <c r="BF40" s="164"/>
      <c r="BG40" s="159"/>
      <c r="BH40" s="159"/>
      <c r="BI40" s="159"/>
      <c r="BJ40" s="160"/>
      <c r="BK40" s="161"/>
      <c r="BL40" s="162"/>
      <c r="BM40" s="161"/>
      <c r="BN40" s="163"/>
      <c r="BO40" s="164"/>
      <c r="BP40" s="159"/>
      <c r="BQ40" s="159"/>
      <c r="BR40" s="159"/>
      <c r="BS40" s="160"/>
      <c r="BT40" s="161"/>
      <c r="BU40" s="162"/>
      <c r="BV40" s="161"/>
      <c r="BW40" s="163"/>
      <c r="BX40" s="164"/>
      <c r="BY40" s="159"/>
      <c r="BZ40" s="159"/>
      <c r="CA40" s="159"/>
      <c r="CB40" s="160"/>
      <c r="CC40" s="161"/>
      <c r="CD40" s="162"/>
      <c r="CE40" s="161"/>
      <c r="CF40" s="163"/>
      <c r="CG40" s="164"/>
      <c r="CH40" s="159"/>
      <c r="CI40" s="159"/>
      <c r="CJ40" s="159"/>
      <c r="CK40" s="160"/>
      <c r="CL40" s="161"/>
      <c r="CM40" s="162"/>
      <c r="CN40" s="161"/>
      <c r="CO40" s="163"/>
      <c r="CP40" s="164"/>
      <c r="CQ40" s="159"/>
      <c r="CR40" s="159"/>
      <c r="CS40" s="159"/>
      <c r="CT40" s="160"/>
      <c r="CU40" s="161"/>
      <c r="CV40" s="162"/>
      <c r="CW40" s="509"/>
      <c r="CX40" s="163"/>
      <c r="CY40" s="164"/>
      <c r="CZ40" s="159"/>
      <c r="DA40" s="159"/>
      <c r="DB40" s="159"/>
      <c r="DC40" s="160"/>
      <c r="DD40" s="161"/>
      <c r="DE40" s="162"/>
      <c r="DF40" s="161"/>
      <c r="DG40" s="163"/>
      <c r="DH40" s="164"/>
      <c r="DI40" s="159"/>
      <c r="DJ40" s="159"/>
      <c r="DK40" s="159"/>
      <c r="DL40" s="160"/>
      <c r="DM40" s="161"/>
      <c r="DN40" s="162"/>
      <c r="DO40" s="161"/>
      <c r="DP40" s="163"/>
      <c r="DQ40" s="164"/>
      <c r="DR40" s="159"/>
      <c r="DS40" s="159"/>
      <c r="DT40" s="159"/>
      <c r="DU40" s="160"/>
      <c r="DV40" s="161"/>
      <c r="DW40" s="162"/>
      <c r="DX40" s="161"/>
      <c r="DY40" s="163"/>
      <c r="DZ40" s="164"/>
      <c r="EA40" s="159"/>
      <c r="EB40" s="159"/>
      <c r="EC40" s="159"/>
      <c r="ED40" s="160"/>
      <c r="EE40" s="161"/>
      <c r="EF40" s="162"/>
      <c r="EG40" s="161"/>
      <c r="EH40" s="163"/>
      <c r="EI40" s="164"/>
      <c r="EJ40" s="159"/>
      <c r="EK40" s="159"/>
      <c r="EL40" s="159"/>
      <c r="EM40" s="160"/>
      <c r="EN40" s="161"/>
      <c r="EO40" s="162"/>
      <c r="EP40" s="161"/>
      <c r="EQ40" s="163"/>
      <c r="ER40" s="164"/>
      <c r="ES40" s="159"/>
      <c r="ET40" s="159"/>
      <c r="EU40" s="159"/>
      <c r="EV40" s="160"/>
      <c r="EW40" s="161"/>
      <c r="EX40" s="162"/>
      <c r="EY40" s="161"/>
      <c r="EZ40" s="163"/>
      <c r="FA40" s="164"/>
      <c r="FB40" s="159"/>
      <c r="FC40" s="159"/>
      <c r="FD40" s="159"/>
      <c r="FE40" s="160"/>
      <c r="FF40" s="161"/>
      <c r="FG40" s="162"/>
      <c r="FH40" s="161"/>
      <c r="FI40" s="163"/>
      <c r="FJ40" s="164"/>
      <c r="FK40" s="159"/>
      <c r="FL40" s="159"/>
      <c r="FM40" s="159"/>
      <c r="FN40" s="160"/>
      <c r="FO40" s="161"/>
      <c r="FP40" s="162"/>
      <c r="FQ40" s="161"/>
      <c r="FR40" s="163"/>
      <c r="FS40" s="164"/>
      <c r="FT40" s="159"/>
      <c r="FU40" s="159"/>
      <c r="FV40" s="159"/>
      <c r="FW40" s="160"/>
      <c r="FX40" s="161"/>
      <c r="FY40" s="162"/>
      <c r="FZ40" s="161"/>
      <c r="GA40" s="163"/>
      <c r="GB40" s="164"/>
      <c r="GC40" s="159"/>
      <c r="GD40" s="159"/>
      <c r="GE40" s="159"/>
      <c r="GF40" s="160"/>
      <c r="GG40" s="161"/>
      <c r="GH40" s="162"/>
      <c r="GI40" s="161"/>
      <c r="GJ40" s="163"/>
      <c r="GK40" s="164"/>
      <c r="GL40" s="159"/>
      <c r="GM40" s="159"/>
      <c r="GN40" s="159"/>
      <c r="GO40" s="160"/>
      <c r="GP40" s="161"/>
      <c r="GQ40" s="162"/>
      <c r="GR40" s="161"/>
      <c r="GS40" s="163"/>
      <c r="GT40" s="164"/>
      <c r="GU40" s="165"/>
      <c r="GV40" s="136"/>
      <c r="GW40" s="100"/>
      <c r="GX40" s="114"/>
      <c r="GY40" s="114"/>
      <c r="GZ40" s="521"/>
      <c r="HA40" s="93"/>
      <c r="HB40" s="116"/>
      <c r="HC40" s="116"/>
    </row>
    <row r="41" spans="2:211" x14ac:dyDescent="0.25">
      <c r="B41" s="116"/>
      <c r="C41" s="124"/>
      <c r="D41" s="41"/>
      <c r="E41" s="42"/>
      <c r="F41" s="43"/>
      <c r="G41" s="44"/>
      <c r="H41" s="45"/>
      <c r="I41" s="46"/>
      <c r="J41" s="601" t="s">
        <v>1065</v>
      </c>
      <c r="K41" s="500" t="s">
        <v>285</v>
      </c>
      <c r="L41" s="715" t="s">
        <v>1095</v>
      </c>
      <c r="M41" s="105">
        <v>21010</v>
      </c>
      <c r="N41" s="87">
        <v>43430</v>
      </c>
      <c r="O41" s="201"/>
      <c r="P41" s="106">
        <v>26095</v>
      </c>
      <c r="Q41" s="76">
        <f t="shared" si="0"/>
        <v>5085</v>
      </c>
      <c r="R41" s="99">
        <v>27</v>
      </c>
      <c r="S41" s="99"/>
      <c r="T41" s="99"/>
      <c r="U41" s="45">
        <f t="shared" si="2"/>
        <v>704565</v>
      </c>
      <c r="V41" s="157"/>
      <c r="W41" s="158"/>
      <c r="X41" s="508"/>
      <c r="Y41" s="159"/>
      <c r="Z41" s="160"/>
      <c r="AA41" s="161"/>
      <c r="AB41" s="162"/>
      <c r="AC41" s="161"/>
      <c r="AD41" s="163"/>
      <c r="AE41" s="164"/>
      <c r="AF41" s="159"/>
      <c r="AG41" s="159"/>
      <c r="AH41" s="159"/>
      <c r="AI41" s="160"/>
      <c r="AJ41" s="161"/>
      <c r="AK41" s="162"/>
      <c r="AL41" s="161"/>
      <c r="AM41" s="163"/>
      <c r="AN41" s="164"/>
      <c r="AO41" s="159"/>
      <c r="AP41" s="159"/>
      <c r="AQ41" s="159"/>
      <c r="AR41" s="160"/>
      <c r="AS41" s="161"/>
      <c r="AT41" s="162"/>
      <c r="AU41" s="161"/>
      <c r="AV41" s="163"/>
      <c r="AW41" s="164"/>
      <c r="AX41" s="159"/>
      <c r="AY41" s="159"/>
      <c r="AZ41" s="159"/>
      <c r="BA41" s="160"/>
      <c r="BB41" s="161"/>
      <c r="BC41" s="162"/>
      <c r="BD41" s="161"/>
      <c r="BE41" s="163"/>
      <c r="BF41" s="164"/>
      <c r="BG41" s="159"/>
      <c r="BH41" s="159"/>
      <c r="BI41" s="159"/>
      <c r="BJ41" s="160"/>
      <c r="BK41" s="161"/>
      <c r="BL41" s="162"/>
      <c r="BM41" s="161"/>
      <c r="BN41" s="163"/>
      <c r="BO41" s="164"/>
      <c r="BP41" s="159"/>
      <c r="BQ41" s="159"/>
      <c r="BR41" s="159"/>
      <c r="BS41" s="160"/>
      <c r="BT41" s="161"/>
      <c r="BU41" s="162"/>
      <c r="BV41" s="161"/>
      <c r="BW41" s="163"/>
      <c r="BX41" s="164"/>
      <c r="BY41" s="159"/>
      <c r="BZ41" s="159"/>
      <c r="CA41" s="159"/>
      <c r="CB41" s="160"/>
      <c r="CC41" s="161"/>
      <c r="CD41" s="162"/>
      <c r="CE41" s="161"/>
      <c r="CF41" s="163"/>
      <c r="CG41" s="164"/>
      <c r="CH41" s="159"/>
      <c r="CI41" s="159"/>
      <c r="CJ41" s="159"/>
      <c r="CK41" s="160"/>
      <c r="CL41" s="161"/>
      <c r="CM41" s="162"/>
      <c r="CN41" s="161"/>
      <c r="CO41" s="163"/>
      <c r="CP41" s="164"/>
      <c r="CQ41" s="159"/>
      <c r="CR41" s="159"/>
      <c r="CS41" s="159"/>
      <c r="CT41" s="160"/>
      <c r="CU41" s="161"/>
      <c r="CV41" s="162"/>
      <c r="CW41" s="509"/>
      <c r="CX41" s="163"/>
      <c r="CY41" s="164"/>
      <c r="CZ41" s="159"/>
      <c r="DA41" s="159"/>
      <c r="DB41" s="159"/>
      <c r="DC41" s="160"/>
      <c r="DD41" s="161"/>
      <c r="DE41" s="162"/>
      <c r="DF41" s="161"/>
      <c r="DG41" s="163"/>
      <c r="DH41" s="164"/>
      <c r="DI41" s="159"/>
      <c r="DJ41" s="159"/>
      <c r="DK41" s="159"/>
      <c r="DL41" s="160"/>
      <c r="DM41" s="161"/>
      <c r="DN41" s="162"/>
      <c r="DO41" s="161"/>
      <c r="DP41" s="163"/>
      <c r="DQ41" s="164"/>
      <c r="DR41" s="159"/>
      <c r="DS41" s="159"/>
      <c r="DT41" s="159"/>
      <c r="DU41" s="160"/>
      <c r="DV41" s="161"/>
      <c r="DW41" s="162"/>
      <c r="DX41" s="161"/>
      <c r="DY41" s="163"/>
      <c r="DZ41" s="164"/>
      <c r="EA41" s="159"/>
      <c r="EB41" s="159"/>
      <c r="EC41" s="159"/>
      <c r="ED41" s="160"/>
      <c r="EE41" s="161"/>
      <c r="EF41" s="162"/>
      <c r="EG41" s="161"/>
      <c r="EH41" s="163"/>
      <c r="EI41" s="164"/>
      <c r="EJ41" s="159"/>
      <c r="EK41" s="159"/>
      <c r="EL41" s="159"/>
      <c r="EM41" s="160"/>
      <c r="EN41" s="161"/>
      <c r="EO41" s="162"/>
      <c r="EP41" s="161"/>
      <c r="EQ41" s="163"/>
      <c r="ER41" s="164"/>
      <c r="ES41" s="159"/>
      <c r="ET41" s="159"/>
      <c r="EU41" s="159"/>
      <c r="EV41" s="160"/>
      <c r="EW41" s="161"/>
      <c r="EX41" s="162"/>
      <c r="EY41" s="161"/>
      <c r="EZ41" s="163"/>
      <c r="FA41" s="164"/>
      <c r="FB41" s="159"/>
      <c r="FC41" s="159"/>
      <c r="FD41" s="159"/>
      <c r="FE41" s="160"/>
      <c r="FF41" s="161"/>
      <c r="FG41" s="162"/>
      <c r="FH41" s="161"/>
      <c r="FI41" s="163"/>
      <c r="FJ41" s="164"/>
      <c r="FK41" s="159"/>
      <c r="FL41" s="159"/>
      <c r="FM41" s="159"/>
      <c r="FN41" s="160"/>
      <c r="FO41" s="161"/>
      <c r="FP41" s="162"/>
      <c r="FQ41" s="161"/>
      <c r="FR41" s="163"/>
      <c r="FS41" s="164"/>
      <c r="FT41" s="159"/>
      <c r="FU41" s="159"/>
      <c r="FV41" s="159"/>
      <c r="FW41" s="160"/>
      <c r="FX41" s="161"/>
      <c r="FY41" s="162"/>
      <c r="FZ41" s="161"/>
      <c r="GA41" s="163"/>
      <c r="GB41" s="164"/>
      <c r="GC41" s="159"/>
      <c r="GD41" s="159"/>
      <c r="GE41" s="159"/>
      <c r="GF41" s="160"/>
      <c r="GG41" s="161"/>
      <c r="GH41" s="162"/>
      <c r="GI41" s="161"/>
      <c r="GJ41" s="163"/>
      <c r="GK41" s="164"/>
      <c r="GL41" s="159"/>
      <c r="GM41" s="159"/>
      <c r="GN41" s="159"/>
      <c r="GO41" s="160"/>
      <c r="GP41" s="161"/>
      <c r="GQ41" s="162"/>
      <c r="GR41" s="161"/>
      <c r="GS41" s="163"/>
      <c r="GT41" s="164"/>
      <c r="GU41" s="165"/>
      <c r="GV41" s="136"/>
      <c r="GW41" s="100"/>
      <c r="GX41" s="114"/>
      <c r="GY41" s="114"/>
      <c r="GZ41" s="521"/>
      <c r="HA41" s="93"/>
      <c r="HB41" s="116"/>
      <c r="HC41" s="116"/>
    </row>
    <row r="42" spans="2:211" x14ac:dyDescent="0.25">
      <c r="B42" s="116"/>
      <c r="C42" s="124"/>
      <c r="D42" s="41"/>
      <c r="E42" s="42"/>
      <c r="F42" s="43"/>
      <c r="G42" s="44"/>
      <c r="H42" s="45"/>
      <c r="I42" s="46"/>
      <c r="J42" s="104" t="s">
        <v>154</v>
      </c>
      <c r="K42" s="500" t="s">
        <v>29</v>
      </c>
      <c r="L42" s="715" t="s">
        <v>1096</v>
      </c>
      <c r="M42" s="105">
        <v>20110</v>
      </c>
      <c r="N42" s="87">
        <v>43431</v>
      </c>
      <c r="O42" s="201"/>
      <c r="P42" s="106">
        <v>24890</v>
      </c>
      <c r="Q42" s="76">
        <f t="shared" si="0"/>
        <v>4780</v>
      </c>
      <c r="R42" s="99">
        <v>27</v>
      </c>
      <c r="S42" s="99"/>
      <c r="T42" s="99"/>
      <c r="U42" s="45">
        <f t="shared" si="2"/>
        <v>672030</v>
      </c>
      <c r="V42" s="157"/>
      <c r="W42" s="158"/>
      <c r="X42" s="508"/>
      <c r="Y42" s="159"/>
      <c r="Z42" s="160"/>
      <c r="AA42" s="161"/>
      <c r="AB42" s="162"/>
      <c r="AC42" s="161"/>
      <c r="AD42" s="163"/>
      <c r="AE42" s="164"/>
      <c r="AF42" s="159"/>
      <c r="AG42" s="159"/>
      <c r="AH42" s="159"/>
      <c r="AI42" s="160"/>
      <c r="AJ42" s="161"/>
      <c r="AK42" s="162"/>
      <c r="AL42" s="161"/>
      <c r="AM42" s="163"/>
      <c r="AN42" s="164"/>
      <c r="AO42" s="159"/>
      <c r="AP42" s="159"/>
      <c r="AQ42" s="159"/>
      <c r="AR42" s="160"/>
      <c r="AS42" s="161"/>
      <c r="AT42" s="162"/>
      <c r="AU42" s="161"/>
      <c r="AV42" s="163"/>
      <c r="AW42" s="164"/>
      <c r="AX42" s="159"/>
      <c r="AY42" s="159"/>
      <c r="AZ42" s="159"/>
      <c r="BA42" s="160"/>
      <c r="BB42" s="161"/>
      <c r="BC42" s="162"/>
      <c r="BD42" s="161"/>
      <c r="BE42" s="163"/>
      <c r="BF42" s="164"/>
      <c r="BG42" s="159"/>
      <c r="BH42" s="159"/>
      <c r="BI42" s="159"/>
      <c r="BJ42" s="160"/>
      <c r="BK42" s="161"/>
      <c r="BL42" s="162"/>
      <c r="BM42" s="161"/>
      <c r="BN42" s="163"/>
      <c r="BO42" s="164"/>
      <c r="BP42" s="159"/>
      <c r="BQ42" s="159"/>
      <c r="BR42" s="159"/>
      <c r="BS42" s="160"/>
      <c r="BT42" s="161"/>
      <c r="BU42" s="162"/>
      <c r="BV42" s="161"/>
      <c r="BW42" s="163"/>
      <c r="BX42" s="164"/>
      <c r="BY42" s="159"/>
      <c r="BZ42" s="159"/>
      <c r="CA42" s="159"/>
      <c r="CB42" s="160"/>
      <c r="CC42" s="161"/>
      <c r="CD42" s="162"/>
      <c r="CE42" s="161"/>
      <c r="CF42" s="163"/>
      <c r="CG42" s="164"/>
      <c r="CH42" s="159"/>
      <c r="CI42" s="159"/>
      <c r="CJ42" s="159"/>
      <c r="CK42" s="160"/>
      <c r="CL42" s="161"/>
      <c r="CM42" s="162"/>
      <c r="CN42" s="161"/>
      <c r="CO42" s="163"/>
      <c r="CP42" s="164"/>
      <c r="CQ42" s="159"/>
      <c r="CR42" s="159"/>
      <c r="CS42" s="159"/>
      <c r="CT42" s="160"/>
      <c r="CU42" s="161"/>
      <c r="CV42" s="162"/>
      <c r="CW42" s="509"/>
      <c r="CX42" s="163"/>
      <c r="CY42" s="164"/>
      <c r="CZ42" s="159"/>
      <c r="DA42" s="159"/>
      <c r="DB42" s="159"/>
      <c r="DC42" s="160"/>
      <c r="DD42" s="161"/>
      <c r="DE42" s="162"/>
      <c r="DF42" s="161"/>
      <c r="DG42" s="163"/>
      <c r="DH42" s="164"/>
      <c r="DI42" s="159"/>
      <c r="DJ42" s="159"/>
      <c r="DK42" s="159"/>
      <c r="DL42" s="160"/>
      <c r="DM42" s="161"/>
      <c r="DN42" s="162"/>
      <c r="DO42" s="161"/>
      <c r="DP42" s="163"/>
      <c r="DQ42" s="164"/>
      <c r="DR42" s="159"/>
      <c r="DS42" s="159"/>
      <c r="DT42" s="159"/>
      <c r="DU42" s="160"/>
      <c r="DV42" s="161"/>
      <c r="DW42" s="162"/>
      <c r="DX42" s="161"/>
      <c r="DY42" s="163"/>
      <c r="DZ42" s="164"/>
      <c r="EA42" s="159"/>
      <c r="EB42" s="159"/>
      <c r="EC42" s="159"/>
      <c r="ED42" s="160"/>
      <c r="EE42" s="161"/>
      <c r="EF42" s="162"/>
      <c r="EG42" s="161"/>
      <c r="EH42" s="163"/>
      <c r="EI42" s="164"/>
      <c r="EJ42" s="159"/>
      <c r="EK42" s="159"/>
      <c r="EL42" s="159"/>
      <c r="EM42" s="160"/>
      <c r="EN42" s="161"/>
      <c r="EO42" s="162"/>
      <c r="EP42" s="161"/>
      <c r="EQ42" s="163"/>
      <c r="ER42" s="164"/>
      <c r="ES42" s="159"/>
      <c r="ET42" s="159"/>
      <c r="EU42" s="159"/>
      <c r="EV42" s="160"/>
      <c r="EW42" s="161"/>
      <c r="EX42" s="162"/>
      <c r="EY42" s="161"/>
      <c r="EZ42" s="163"/>
      <c r="FA42" s="164"/>
      <c r="FB42" s="159"/>
      <c r="FC42" s="159"/>
      <c r="FD42" s="159"/>
      <c r="FE42" s="160"/>
      <c r="FF42" s="161"/>
      <c r="FG42" s="162"/>
      <c r="FH42" s="161"/>
      <c r="FI42" s="163"/>
      <c r="FJ42" s="164"/>
      <c r="FK42" s="159"/>
      <c r="FL42" s="159"/>
      <c r="FM42" s="159"/>
      <c r="FN42" s="160"/>
      <c r="FO42" s="161"/>
      <c r="FP42" s="162"/>
      <c r="FQ42" s="161"/>
      <c r="FR42" s="163"/>
      <c r="FS42" s="164"/>
      <c r="FT42" s="159"/>
      <c r="FU42" s="159"/>
      <c r="FV42" s="159"/>
      <c r="FW42" s="160"/>
      <c r="FX42" s="161"/>
      <c r="FY42" s="162"/>
      <c r="FZ42" s="161"/>
      <c r="GA42" s="163"/>
      <c r="GB42" s="164"/>
      <c r="GC42" s="159"/>
      <c r="GD42" s="159"/>
      <c r="GE42" s="159"/>
      <c r="GF42" s="160"/>
      <c r="GG42" s="161"/>
      <c r="GH42" s="162"/>
      <c r="GI42" s="161"/>
      <c r="GJ42" s="163"/>
      <c r="GK42" s="164"/>
      <c r="GL42" s="159"/>
      <c r="GM42" s="159"/>
      <c r="GN42" s="159"/>
      <c r="GO42" s="160"/>
      <c r="GP42" s="161"/>
      <c r="GQ42" s="162"/>
      <c r="GR42" s="161"/>
      <c r="GS42" s="163"/>
      <c r="GT42" s="164"/>
      <c r="GU42" s="165"/>
      <c r="GV42" s="136"/>
      <c r="GW42" s="100"/>
      <c r="GX42" s="114"/>
      <c r="GY42" s="114"/>
      <c r="GZ42" s="521"/>
      <c r="HA42" s="93"/>
      <c r="HB42" s="116"/>
      <c r="HC42" s="116"/>
    </row>
    <row r="43" spans="2:211" x14ac:dyDescent="0.25">
      <c r="B43" s="116"/>
      <c r="C43" s="124"/>
      <c r="D43" s="41"/>
      <c r="E43" s="42"/>
      <c r="F43" s="43"/>
      <c r="G43" s="44"/>
      <c r="H43" s="45"/>
      <c r="I43" s="46"/>
      <c r="J43" s="155" t="s">
        <v>1066</v>
      </c>
      <c r="K43" s="500" t="s">
        <v>1067</v>
      </c>
      <c r="L43" s="715" t="s">
        <v>1097</v>
      </c>
      <c r="M43" s="105">
        <v>24540</v>
      </c>
      <c r="N43" s="87">
        <v>43432</v>
      </c>
      <c r="O43" s="201"/>
      <c r="P43" s="106">
        <v>29100</v>
      </c>
      <c r="Q43" s="76">
        <f t="shared" si="0"/>
        <v>4560</v>
      </c>
      <c r="R43" s="99">
        <v>27</v>
      </c>
      <c r="S43" s="99"/>
      <c r="T43" s="99"/>
      <c r="U43" s="45">
        <f t="shared" si="2"/>
        <v>785700</v>
      </c>
      <c r="V43" s="157"/>
      <c r="W43" s="158"/>
      <c r="X43" s="508"/>
      <c r="Y43" s="159"/>
      <c r="Z43" s="160"/>
      <c r="AA43" s="161"/>
      <c r="AB43" s="162"/>
      <c r="AC43" s="161"/>
      <c r="AD43" s="163"/>
      <c r="AE43" s="164"/>
      <c r="AF43" s="159"/>
      <c r="AG43" s="159"/>
      <c r="AH43" s="159"/>
      <c r="AI43" s="160"/>
      <c r="AJ43" s="161"/>
      <c r="AK43" s="162"/>
      <c r="AL43" s="161"/>
      <c r="AM43" s="163"/>
      <c r="AN43" s="164"/>
      <c r="AO43" s="159"/>
      <c r="AP43" s="159"/>
      <c r="AQ43" s="159"/>
      <c r="AR43" s="160"/>
      <c r="AS43" s="161"/>
      <c r="AT43" s="162"/>
      <c r="AU43" s="161"/>
      <c r="AV43" s="163"/>
      <c r="AW43" s="164"/>
      <c r="AX43" s="159"/>
      <c r="AY43" s="159"/>
      <c r="AZ43" s="159"/>
      <c r="BA43" s="160"/>
      <c r="BB43" s="161"/>
      <c r="BC43" s="162"/>
      <c r="BD43" s="161"/>
      <c r="BE43" s="163"/>
      <c r="BF43" s="164"/>
      <c r="BG43" s="159"/>
      <c r="BH43" s="159"/>
      <c r="BI43" s="159"/>
      <c r="BJ43" s="160"/>
      <c r="BK43" s="161"/>
      <c r="BL43" s="162"/>
      <c r="BM43" s="161"/>
      <c r="BN43" s="163"/>
      <c r="BO43" s="164"/>
      <c r="BP43" s="159"/>
      <c r="BQ43" s="159"/>
      <c r="BR43" s="159"/>
      <c r="BS43" s="160"/>
      <c r="BT43" s="161"/>
      <c r="BU43" s="162"/>
      <c r="BV43" s="161"/>
      <c r="BW43" s="163"/>
      <c r="BX43" s="164"/>
      <c r="BY43" s="159"/>
      <c r="BZ43" s="159"/>
      <c r="CA43" s="159"/>
      <c r="CB43" s="160"/>
      <c r="CC43" s="161"/>
      <c r="CD43" s="162"/>
      <c r="CE43" s="161"/>
      <c r="CF43" s="163"/>
      <c r="CG43" s="164"/>
      <c r="CH43" s="159"/>
      <c r="CI43" s="159"/>
      <c r="CJ43" s="159"/>
      <c r="CK43" s="160"/>
      <c r="CL43" s="161"/>
      <c r="CM43" s="162"/>
      <c r="CN43" s="161"/>
      <c r="CO43" s="163"/>
      <c r="CP43" s="164"/>
      <c r="CQ43" s="159"/>
      <c r="CR43" s="159"/>
      <c r="CS43" s="159"/>
      <c r="CT43" s="160"/>
      <c r="CU43" s="161"/>
      <c r="CV43" s="162"/>
      <c r="CW43" s="509"/>
      <c r="CX43" s="163"/>
      <c r="CY43" s="164"/>
      <c r="CZ43" s="159"/>
      <c r="DA43" s="159"/>
      <c r="DB43" s="159"/>
      <c r="DC43" s="160"/>
      <c r="DD43" s="161"/>
      <c r="DE43" s="162"/>
      <c r="DF43" s="161"/>
      <c r="DG43" s="163"/>
      <c r="DH43" s="164"/>
      <c r="DI43" s="159"/>
      <c r="DJ43" s="159"/>
      <c r="DK43" s="159"/>
      <c r="DL43" s="160"/>
      <c r="DM43" s="161"/>
      <c r="DN43" s="162"/>
      <c r="DO43" s="161"/>
      <c r="DP43" s="163"/>
      <c r="DQ43" s="164"/>
      <c r="DR43" s="159"/>
      <c r="DS43" s="159"/>
      <c r="DT43" s="159"/>
      <c r="DU43" s="160"/>
      <c r="DV43" s="161"/>
      <c r="DW43" s="162"/>
      <c r="DX43" s="161"/>
      <c r="DY43" s="163"/>
      <c r="DZ43" s="164"/>
      <c r="EA43" s="159"/>
      <c r="EB43" s="159"/>
      <c r="EC43" s="159"/>
      <c r="ED43" s="160"/>
      <c r="EE43" s="161"/>
      <c r="EF43" s="162"/>
      <c r="EG43" s="161"/>
      <c r="EH43" s="163"/>
      <c r="EI43" s="164"/>
      <c r="EJ43" s="159"/>
      <c r="EK43" s="159"/>
      <c r="EL43" s="159"/>
      <c r="EM43" s="160"/>
      <c r="EN43" s="161"/>
      <c r="EO43" s="162"/>
      <c r="EP43" s="161"/>
      <c r="EQ43" s="163"/>
      <c r="ER43" s="164"/>
      <c r="ES43" s="159"/>
      <c r="ET43" s="159"/>
      <c r="EU43" s="159"/>
      <c r="EV43" s="160"/>
      <c r="EW43" s="161"/>
      <c r="EX43" s="162"/>
      <c r="EY43" s="161"/>
      <c r="EZ43" s="163"/>
      <c r="FA43" s="164"/>
      <c r="FB43" s="159"/>
      <c r="FC43" s="159"/>
      <c r="FD43" s="159"/>
      <c r="FE43" s="160"/>
      <c r="FF43" s="161"/>
      <c r="FG43" s="162"/>
      <c r="FH43" s="161"/>
      <c r="FI43" s="163"/>
      <c r="FJ43" s="164"/>
      <c r="FK43" s="159"/>
      <c r="FL43" s="159"/>
      <c r="FM43" s="159"/>
      <c r="FN43" s="160"/>
      <c r="FO43" s="161"/>
      <c r="FP43" s="162"/>
      <c r="FQ43" s="161"/>
      <c r="FR43" s="163"/>
      <c r="FS43" s="164"/>
      <c r="FT43" s="159"/>
      <c r="FU43" s="159"/>
      <c r="FV43" s="159"/>
      <c r="FW43" s="160"/>
      <c r="FX43" s="161"/>
      <c r="FY43" s="162"/>
      <c r="FZ43" s="161"/>
      <c r="GA43" s="163"/>
      <c r="GB43" s="164"/>
      <c r="GC43" s="159"/>
      <c r="GD43" s="159"/>
      <c r="GE43" s="159"/>
      <c r="GF43" s="160"/>
      <c r="GG43" s="161"/>
      <c r="GH43" s="162"/>
      <c r="GI43" s="161"/>
      <c r="GJ43" s="163"/>
      <c r="GK43" s="164"/>
      <c r="GL43" s="159"/>
      <c r="GM43" s="159"/>
      <c r="GN43" s="159"/>
      <c r="GO43" s="160"/>
      <c r="GP43" s="161"/>
      <c r="GQ43" s="162"/>
      <c r="GR43" s="161"/>
      <c r="GS43" s="163"/>
      <c r="GT43" s="164"/>
      <c r="GU43" s="165"/>
      <c r="GV43" s="136"/>
      <c r="GW43" s="100"/>
      <c r="GX43" s="114"/>
      <c r="GY43" s="114"/>
      <c r="GZ43" s="521"/>
      <c r="HA43" s="93"/>
      <c r="HB43" s="116"/>
      <c r="HC43" s="116"/>
    </row>
    <row r="44" spans="2:211" x14ac:dyDescent="0.25">
      <c r="B44" s="116"/>
      <c r="C44" s="124"/>
      <c r="D44" s="41"/>
      <c r="E44" s="42"/>
      <c r="F44" s="43"/>
      <c r="G44" s="44"/>
      <c r="H44" s="45"/>
      <c r="I44" s="46"/>
      <c r="J44" s="155" t="s">
        <v>1065</v>
      </c>
      <c r="K44" s="500" t="s">
        <v>45</v>
      </c>
      <c r="L44" s="715"/>
      <c r="M44" s="105">
        <v>0</v>
      </c>
      <c r="N44" s="87">
        <v>43432</v>
      </c>
      <c r="O44" s="201"/>
      <c r="P44" s="106">
        <v>1385</v>
      </c>
      <c r="Q44" s="76">
        <f t="shared" si="0"/>
        <v>1385</v>
      </c>
      <c r="R44" s="99">
        <v>27</v>
      </c>
      <c r="S44" s="99"/>
      <c r="T44" s="99"/>
      <c r="U44" s="45">
        <f t="shared" si="2"/>
        <v>37395</v>
      </c>
      <c r="V44" s="157"/>
      <c r="W44" s="158"/>
      <c r="X44" s="508"/>
      <c r="Y44" s="159"/>
      <c r="Z44" s="160"/>
      <c r="AA44" s="161"/>
      <c r="AB44" s="162"/>
      <c r="AC44" s="161"/>
      <c r="AD44" s="163"/>
      <c r="AE44" s="164"/>
      <c r="AF44" s="159"/>
      <c r="AG44" s="159"/>
      <c r="AH44" s="159"/>
      <c r="AI44" s="160"/>
      <c r="AJ44" s="161"/>
      <c r="AK44" s="162"/>
      <c r="AL44" s="161"/>
      <c r="AM44" s="163"/>
      <c r="AN44" s="164"/>
      <c r="AO44" s="159"/>
      <c r="AP44" s="159"/>
      <c r="AQ44" s="159"/>
      <c r="AR44" s="160"/>
      <c r="AS44" s="161"/>
      <c r="AT44" s="162"/>
      <c r="AU44" s="161"/>
      <c r="AV44" s="163"/>
      <c r="AW44" s="164"/>
      <c r="AX44" s="159"/>
      <c r="AY44" s="159"/>
      <c r="AZ44" s="159"/>
      <c r="BA44" s="160"/>
      <c r="BB44" s="161"/>
      <c r="BC44" s="162"/>
      <c r="BD44" s="161"/>
      <c r="BE44" s="163"/>
      <c r="BF44" s="164"/>
      <c r="BG44" s="159"/>
      <c r="BH44" s="159"/>
      <c r="BI44" s="159"/>
      <c r="BJ44" s="160"/>
      <c r="BK44" s="161"/>
      <c r="BL44" s="162"/>
      <c r="BM44" s="161"/>
      <c r="BN44" s="163"/>
      <c r="BO44" s="164"/>
      <c r="BP44" s="159"/>
      <c r="BQ44" s="159"/>
      <c r="BR44" s="159"/>
      <c r="BS44" s="160"/>
      <c r="BT44" s="161"/>
      <c r="BU44" s="162"/>
      <c r="BV44" s="161"/>
      <c r="BW44" s="163"/>
      <c r="BX44" s="164"/>
      <c r="BY44" s="159"/>
      <c r="BZ44" s="159"/>
      <c r="CA44" s="159"/>
      <c r="CB44" s="160"/>
      <c r="CC44" s="161"/>
      <c r="CD44" s="162"/>
      <c r="CE44" s="161"/>
      <c r="CF44" s="163"/>
      <c r="CG44" s="164"/>
      <c r="CH44" s="159"/>
      <c r="CI44" s="159"/>
      <c r="CJ44" s="159"/>
      <c r="CK44" s="160"/>
      <c r="CL44" s="161"/>
      <c r="CM44" s="162"/>
      <c r="CN44" s="161"/>
      <c r="CO44" s="163"/>
      <c r="CP44" s="164"/>
      <c r="CQ44" s="159"/>
      <c r="CR44" s="159"/>
      <c r="CS44" s="159"/>
      <c r="CT44" s="160"/>
      <c r="CU44" s="161"/>
      <c r="CV44" s="162"/>
      <c r="CW44" s="509"/>
      <c r="CX44" s="163"/>
      <c r="CY44" s="164"/>
      <c r="CZ44" s="159"/>
      <c r="DA44" s="159"/>
      <c r="DB44" s="159"/>
      <c r="DC44" s="160"/>
      <c r="DD44" s="161"/>
      <c r="DE44" s="162"/>
      <c r="DF44" s="161"/>
      <c r="DG44" s="163"/>
      <c r="DH44" s="164"/>
      <c r="DI44" s="159"/>
      <c r="DJ44" s="159"/>
      <c r="DK44" s="159"/>
      <c r="DL44" s="160"/>
      <c r="DM44" s="161"/>
      <c r="DN44" s="162"/>
      <c r="DO44" s="161"/>
      <c r="DP44" s="163"/>
      <c r="DQ44" s="164"/>
      <c r="DR44" s="159"/>
      <c r="DS44" s="159"/>
      <c r="DT44" s="159"/>
      <c r="DU44" s="160"/>
      <c r="DV44" s="161"/>
      <c r="DW44" s="162"/>
      <c r="DX44" s="161"/>
      <c r="DY44" s="163"/>
      <c r="DZ44" s="164"/>
      <c r="EA44" s="159"/>
      <c r="EB44" s="159"/>
      <c r="EC44" s="159"/>
      <c r="ED44" s="160"/>
      <c r="EE44" s="161"/>
      <c r="EF44" s="162"/>
      <c r="EG44" s="161"/>
      <c r="EH44" s="163"/>
      <c r="EI44" s="164"/>
      <c r="EJ44" s="159"/>
      <c r="EK44" s="159"/>
      <c r="EL44" s="159"/>
      <c r="EM44" s="160"/>
      <c r="EN44" s="161"/>
      <c r="EO44" s="162"/>
      <c r="EP44" s="161"/>
      <c r="EQ44" s="163"/>
      <c r="ER44" s="164"/>
      <c r="ES44" s="159"/>
      <c r="ET44" s="159"/>
      <c r="EU44" s="159"/>
      <c r="EV44" s="160"/>
      <c r="EW44" s="161"/>
      <c r="EX44" s="162"/>
      <c r="EY44" s="161"/>
      <c r="EZ44" s="163"/>
      <c r="FA44" s="164"/>
      <c r="FB44" s="159"/>
      <c r="FC44" s="159"/>
      <c r="FD44" s="159"/>
      <c r="FE44" s="160"/>
      <c r="FF44" s="161"/>
      <c r="FG44" s="162"/>
      <c r="FH44" s="161"/>
      <c r="FI44" s="163"/>
      <c r="FJ44" s="164"/>
      <c r="FK44" s="159"/>
      <c r="FL44" s="159"/>
      <c r="FM44" s="159"/>
      <c r="FN44" s="160"/>
      <c r="FO44" s="161"/>
      <c r="FP44" s="162"/>
      <c r="FQ44" s="161"/>
      <c r="FR44" s="163"/>
      <c r="FS44" s="164"/>
      <c r="FT44" s="159"/>
      <c r="FU44" s="159"/>
      <c r="FV44" s="159"/>
      <c r="FW44" s="160"/>
      <c r="FX44" s="161"/>
      <c r="FY44" s="162"/>
      <c r="FZ44" s="161"/>
      <c r="GA44" s="163"/>
      <c r="GB44" s="164"/>
      <c r="GC44" s="159"/>
      <c r="GD44" s="159"/>
      <c r="GE44" s="159"/>
      <c r="GF44" s="160"/>
      <c r="GG44" s="161"/>
      <c r="GH44" s="162"/>
      <c r="GI44" s="161"/>
      <c r="GJ44" s="163"/>
      <c r="GK44" s="164"/>
      <c r="GL44" s="159"/>
      <c r="GM44" s="159"/>
      <c r="GN44" s="159"/>
      <c r="GO44" s="160"/>
      <c r="GP44" s="161"/>
      <c r="GQ44" s="162"/>
      <c r="GR44" s="161"/>
      <c r="GS44" s="163"/>
      <c r="GT44" s="164"/>
      <c r="GU44" s="165"/>
      <c r="GV44" s="136"/>
      <c r="GW44" s="100"/>
      <c r="GX44" s="114"/>
      <c r="GY44" s="114"/>
      <c r="GZ44" s="521"/>
      <c r="HA44" s="93"/>
      <c r="HB44" s="116"/>
      <c r="HC44" s="116"/>
    </row>
    <row r="45" spans="2:211" x14ac:dyDescent="0.25">
      <c r="B45" s="116"/>
      <c r="C45" s="124"/>
      <c r="D45" s="41"/>
      <c r="E45" s="42"/>
      <c r="F45" s="43"/>
      <c r="G45" s="44"/>
      <c r="H45" s="45"/>
      <c r="I45" s="46"/>
      <c r="J45" s="155" t="s">
        <v>89</v>
      </c>
      <c r="K45" s="494" t="s">
        <v>30</v>
      </c>
      <c r="L45" s="713"/>
      <c r="M45" s="105">
        <v>13490</v>
      </c>
      <c r="N45" s="87">
        <v>43433</v>
      </c>
      <c r="O45" s="201"/>
      <c r="P45" s="106">
        <v>16740</v>
      </c>
      <c r="Q45" s="76">
        <f t="shared" si="0"/>
        <v>3250</v>
      </c>
      <c r="R45" s="99">
        <v>27</v>
      </c>
      <c r="S45" s="99"/>
      <c r="T45" s="99"/>
      <c r="U45" s="45">
        <f t="shared" si="2"/>
        <v>451980</v>
      </c>
      <c r="V45" s="157"/>
      <c r="W45" s="158"/>
      <c r="X45" s="508"/>
      <c r="Y45" s="159"/>
      <c r="Z45" s="160"/>
      <c r="AA45" s="161"/>
      <c r="AB45" s="162"/>
      <c r="AC45" s="161"/>
      <c r="AD45" s="163"/>
      <c r="AE45" s="164"/>
      <c r="AF45" s="159"/>
      <c r="AG45" s="159"/>
      <c r="AH45" s="159"/>
      <c r="AI45" s="160"/>
      <c r="AJ45" s="161"/>
      <c r="AK45" s="162"/>
      <c r="AL45" s="161"/>
      <c r="AM45" s="163"/>
      <c r="AN45" s="164"/>
      <c r="AO45" s="159"/>
      <c r="AP45" s="159"/>
      <c r="AQ45" s="159"/>
      <c r="AR45" s="160"/>
      <c r="AS45" s="161"/>
      <c r="AT45" s="162"/>
      <c r="AU45" s="161"/>
      <c r="AV45" s="163"/>
      <c r="AW45" s="164"/>
      <c r="AX45" s="159"/>
      <c r="AY45" s="159"/>
      <c r="AZ45" s="159"/>
      <c r="BA45" s="160"/>
      <c r="BB45" s="161"/>
      <c r="BC45" s="162"/>
      <c r="BD45" s="161"/>
      <c r="BE45" s="163"/>
      <c r="BF45" s="164"/>
      <c r="BG45" s="159"/>
      <c r="BH45" s="159"/>
      <c r="BI45" s="159"/>
      <c r="BJ45" s="160"/>
      <c r="BK45" s="161"/>
      <c r="BL45" s="162"/>
      <c r="BM45" s="161"/>
      <c r="BN45" s="163"/>
      <c r="BO45" s="164"/>
      <c r="BP45" s="159"/>
      <c r="BQ45" s="159"/>
      <c r="BR45" s="159"/>
      <c r="BS45" s="160"/>
      <c r="BT45" s="161"/>
      <c r="BU45" s="162"/>
      <c r="BV45" s="161"/>
      <c r="BW45" s="163"/>
      <c r="BX45" s="164"/>
      <c r="BY45" s="159"/>
      <c r="BZ45" s="159"/>
      <c r="CA45" s="159"/>
      <c r="CB45" s="160"/>
      <c r="CC45" s="161"/>
      <c r="CD45" s="162"/>
      <c r="CE45" s="161"/>
      <c r="CF45" s="163"/>
      <c r="CG45" s="164"/>
      <c r="CH45" s="159"/>
      <c r="CI45" s="159"/>
      <c r="CJ45" s="159"/>
      <c r="CK45" s="160"/>
      <c r="CL45" s="161"/>
      <c r="CM45" s="162"/>
      <c r="CN45" s="161"/>
      <c r="CO45" s="163"/>
      <c r="CP45" s="164"/>
      <c r="CQ45" s="159"/>
      <c r="CR45" s="159"/>
      <c r="CS45" s="159"/>
      <c r="CT45" s="160"/>
      <c r="CU45" s="161"/>
      <c r="CV45" s="162"/>
      <c r="CW45" s="509"/>
      <c r="CX45" s="163"/>
      <c r="CY45" s="164"/>
      <c r="CZ45" s="159"/>
      <c r="DA45" s="159"/>
      <c r="DB45" s="159"/>
      <c r="DC45" s="160"/>
      <c r="DD45" s="161"/>
      <c r="DE45" s="162"/>
      <c r="DF45" s="161"/>
      <c r="DG45" s="163"/>
      <c r="DH45" s="164"/>
      <c r="DI45" s="159"/>
      <c r="DJ45" s="159"/>
      <c r="DK45" s="159"/>
      <c r="DL45" s="160"/>
      <c r="DM45" s="161"/>
      <c r="DN45" s="162"/>
      <c r="DO45" s="161"/>
      <c r="DP45" s="163"/>
      <c r="DQ45" s="164"/>
      <c r="DR45" s="159"/>
      <c r="DS45" s="159"/>
      <c r="DT45" s="159"/>
      <c r="DU45" s="160"/>
      <c r="DV45" s="161"/>
      <c r="DW45" s="162"/>
      <c r="DX45" s="161"/>
      <c r="DY45" s="163"/>
      <c r="DZ45" s="164"/>
      <c r="EA45" s="159"/>
      <c r="EB45" s="159"/>
      <c r="EC45" s="159"/>
      <c r="ED45" s="160"/>
      <c r="EE45" s="161"/>
      <c r="EF45" s="162"/>
      <c r="EG45" s="161"/>
      <c r="EH45" s="163"/>
      <c r="EI45" s="164"/>
      <c r="EJ45" s="159"/>
      <c r="EK45" s="159"/>
      <c r="EL45" s="159"/>
      <c r="EM45" s="160"/>
      <c r="EN45" s="161"/>
      <c r="EO45" s="162"/>
      <c r="EP45" s="161"/>
      <c r="EQ45" s="163"/>
      <c r="ER45" s="164"/>
      <c r="ES45" s="159"/>
      <c r="ET45" s="159"/>
      <c r="EU45" s="159"/>
      <c r="EV45" s="160"/>
      <c r="EW45" s="161"/>
      <c r="EX45" s="162"/>
      <c r="EY45" s="161"/>
      <c r="EZ45" s="163"/>
      <c r="FA45" s="164"/>
      <c r="FB45" s="159"/>
      <c r="FC45" s="159"/>
      <c r="FD45" s="159"/>
      <c r="FE45" s="160"/>
      <c r="FF45" s="161"/>
      <c r="FG45" s="162"/>
      <c r="FH45" s="161"/>
      <c r="FI45" s="163"/>
      <c r="FJ45" s="164"/>
      <c r="FK45" s="159"/>
      <c r="FL45" s="159"/>
      <c r="FM45" s="159"/>
      <c r="FN45" s="160"/>
      <c r="FO45" s="161"/>
      <c r="FP45" s="162"/>
      <c r="FQ45" s="161"/>
      <c r="FR45" s="163"/>
      <c r="FS45" s="164"/>
      <c r="FT45" s="159"/>
      <c r="FU45" s="159"/>
      <c r="FV45" s="159"/>
      <c r="FW45" s="160"/>
      <c r="FX45" s="161"/>
      <c r="FY45" s="162"/>
      <c r="FZ45" s="161"/>
      <c r="GA45" s="163"/>
      <c r="GB45" s="164"/>
      <c r="GC45" s="159"/>
      <c r="GD45" s="159"/>
      <c r="GE45" s="159"/>
      <c r="GF45" s="160"/>
      <c r="GG45" s="161"/>
      <c r="GH45" s="162"/>
      <c r="GI45" s="161"/>
      <c r="GJ45" s="163"/>
      <c r="GK45" s="164"/>
      <c r="GL45" s="159"/>
      <c r="GM45" s="159"/>
      <c r="GN45" s="159"/>
      <c r="GO45" s="160"/>
      <c r="GP45" s="161"/>
      <c r="GQ45" s="162"/>
      <c r="GR45" s="161"/>
      <c r="GS45" s="163"/>
      <c r="GT45" s="164"/>
      <c r="GU45" s="510"/>
      <c r="GV45" s="136"/>
      <c r="GW45" s="100"/>
      <c r="GX45" s="114"/>
      <c r="GY45" s="114"/>
      <c r="GZ45" s="521"/>
      <c r="HA45" s="93"/>
      <c r="HB45" s="116"/>
      <c r="HC45" s="116"/>
    </row>
    <row r="46" spans="2:211" x14ac:dyDescent="0.25">
      <c r="B46" s="116"/>
      <c r="C46" s="124"/>
      <c r="D46" s="41"/>
      <c r="E46" s="42"/>
      <c r="F46" s="43"/>
      <c r="G46" s="44"/>
      <c r="H46" s="45"/>
      <c r="I46" s="46"/>
      <c r="J46" s="155" t="s">
        <v>1072</v>
      </c>
      <c r="K46" s="494" t="s">
        <v>29</v>
      </c>
      <c r="L46" s="713"/>
      <c r="M46" s="105">
        <v>19760</v>
      </c>
      <c r="N46" s="87">
        <v>43433</v>
      </c>
      <c r="O46" s="576"/>
      <c r="P46" s="106">
        <v>24145</v>
      </c>
      <c r="Q46" s="76">
        <f t="shared" si="0"/>
        <v>4385</v>
      </c>
      <c r="R46" s="99">
        <v>27</v>
      </c>
      <c r="S46" s="99"/>
      <c r="T46" s="99"/>
      <c r="U46" s="45">
        <f t="shared" si="2"/>
        <v>651915</v>
      </c>
      <c r="V46" s="157"/>
      <c r="W46" s="158"/>
      <c r="X46" s="508"/>
      <c r="Y46" s="159"/>
      <c r="Z46" s="160"/>
      <c r="AA46" s="161"/>
      <c r="AB46" s="162"/>
      <c r="AC46" s="161"/>
      <c r="AD46" s="163"/>
      <c r="AE46" s="164"/>
      <c r="AF46" s="159"/>
      <c r="AG46" s="159"/>
      <c r="AH46" s="159"/>
      <c r="AI46" s="160"/>
      <c r="AJ46" s="161"/>
      <c r="AK46" s="162"/>
      <c r="AL46" s="161"/>
      <c r="AM46" s="163"/>
      <c r="AN46" s="164"/>
      <c r="AO46" s="159"/>
      <c r="AP46" s="159"/>
      <c r="AQ46" s="159"/>
      <c r="AR46" s="160"/>
      <c r="AS46" s="161"/>
      <c r="AT46" s="162"/>
      <c r="AU46" s="161"/>
      <c r="AV46" s="163"/>
      <c r="AW46" s="164"/>
      <c r="AX46" s="159"/>
      <c r="AY46" s="159"/>
      <c r="AZ46" s="159"/>
      <c r="BA46" s="160"/>
      <c r="BB46" s="161"/>
      <c r="BC46" s="162"/>
      <c r="BD46" s="161"/>
      <c r="BE46" s="163"/>
      <c r="BF46" s="164"/>
      <c r="BG46" s="159"/>
      <c r="BH46" s="159"/>
      <c r="BI46" s="159"/>
      <c r="BJ46" s="160"/>
      <c r="BK46" s="161"/>
      <c r="BL46" s="162"/>
      <c r="BM46" s="161"/>
      <c r="BN46" s="163"/>
      <c r="BO46" s="164"/>
      <c r="BP46" s="159"/>
      <c r="BQ46" s="159"/>
      <c r="BR46" s="159"/>
      <c r="BS46" s="160"/>
      <c r="BT46" s="161"/>
      <c r="BU46" s="162"/>
      <c r="BV46" s="161"/>
      <c r="BW46" s="163"/>
      <c r="BX46" s="164"/>
      <c r="BY46" s="159"/>
      <c r="BZ46" s="159"/>
      <c r="CA46" s="159"/>
      <c r="CB46" s="160"/>
      <c r="CC46" s="161"/>
      <c r="CD46" s="162"/>
      <c r="CE46" s="161"/>
      <c r="CF46" s="163"/>
      <c r="CG46" s="164"/>
      <c r="CH46" s="159"/>
      <c r="CI46" s="159"/>
      <c r="CJ46" s="159"/>
      <c r="CK46" s="160"/>
      <c r="CL46" s="161"/>
      <c r="CM46" s="162"/>
      <c r="CN46" s="161"/>
      <c r="CO46" s="163"/>
      <c r="CP46" s="164"/>
      <c r="CQ46" s="159"/>
      <c r="CR46" s="159"/>
      <c r="CS46" s="159"/>
      <c r="CT46" s="160"/>
      <c r="CU46" s="161"/>
      <c r="CV46" s="162"/>
      <c r="CW46" s="509"/>
      <c r="CX46" s="163"/>
      <c r="CY46" s="164"/>
      <c r="CZ46" s="159"/>
      <c r="DA46" s="159"/>
      <c r="DB46" s="159"/>
      <c r="DC46" s="160"/>
      <c r="DD46" s="161"/>
      <c r="DE46" s="162"/>
      <c r="DF46" s="161"/>
      <c r="DG46" s="163"/>
      <c r="DH46" s="164"/>
      <c r="DI46" s="159"/>
      <c r="DJ46" s="159"/>
      <c r="DK46" s="159"/>
      <c r="DL46" s="160"/>
      <c r="DM46" s="161"/>
      <c r="DN46" s="162"/>
      <c r="DO46" s="161"/>
      <c r="DP46" s="163"/>
      <c r="DQ46" s="164"/>
      <c r="DR46" s="159"/>
      <c r="DS46" s="159"/>
      <c r="DT46" s="159"/>
      <c r="DU46" s="160"/>
      <c r="DV46" s="161"/>
      <c r="DW46" s="162"/>
      <c r="DX46" s="161"/>
      <c r="DY46" s="163"/>
      <c r="DZ46" s="164"/>
      <c r="EA46" s="159"/>
      <c r="EB46" s="159"/>
      <c r="EC46" s="159"/>
      <c r="ED46" s="160"/>
      <c r="EE46" s="161"/>
      <c r="EF46" s="162"/>
      <c r="EG46" s="161"/>
      <c r="EH46" s="163"/>
      <c r="EI46" s="164"/>
      <c r="EJ46" s="159"/>
      <c r="EK46" s="159"/>
      <c r="EL46" s="159"/>
      <c r="EM46" s="160"/>
      <c r="EN46" s="161"/>
      <c r="EO46" s="162"/>
      <c r="EP46" s="161"/>
      <c r="EQ46" s="163"/>
      <c r="ER46" s="164"/>
      <c r="ES46" s="159"/>
      <c r="ET46" s="159"/>
      <c r="EU46" s="159"/>
      <c r="EV46" s="160"/>
      <c r="EW46" s="161"/>
      <c r="EX46" s="162"/>
      <c r="EY46" s="161"/>
      <c r="EZ46" s="163"/>
      <c r="FA46" s="164"/>
      <c r="FB46" s="159"/>
      <c r="FC46" s="159"/>
      <c r="FD46" s="159"/>
      <c r="FE46" s="160"/>
      <c r="FF46" s="161"/>
      <c r="FG46" s="162"/>
      <c r="FH46" s="161"/>
      <c r="FI46" s="163"/>
      <c r="FJ46" s="164"/>
      <c r="FK46" s="159"/>
      <c r="FL46" s="159"/>
      <c r="FM46" s="159"/>
      <c r="FN46" s="160"/>
      <c r="FO46" s="161"/>
      <c r="FP46" s="162"/>
      <c r="FQ46" s="161"/>
      <c r="FR46" s="163"/>
      <c r="FS46" s="164"/>
      <c r="FT46" s="159"/>
      <c r="FU46" s="159"/>
      <c r="FV46" s="159"/>
      <c r="FW46" s="160"/>
      <c r="FX46" s="161"/>
      <c r="FY46" s="162"/>
      <c r="FZ46" s="161"/>
      <c r="GA46" s="163"/>
      <c r="GB46" s="164"/>
      <c r="GC46" s="159"/>
      <c r="GD46" s="159"/>
      <c r="GE46" s="159"/>
      <c r="GF46" s="160"/>
      <c r="GG46" s="161"/>
      <c r="GH46" s="162"/>
      <c r="GI46" s="161"/>
      <c r="GJ46" s="163"/>
      <c r="GK46" s="164"/>
      <c r="GL46" s="159"/>
      <c r="GM46" s="159"/>
      <c r="GN46" s="159"/>
      <c r="GO46" s="160"/>
      <c r="GP46" s="161"/>
      <c r="GQ46" s="162"/>
      <c r="GR46" s="161"/>
      <c r="GS46" s="163"/>
      <c r="GT46" s="164"/>
      <c r="GU46" s="510"/>
      <c r="GV46" s="136"/>
      <c r="GW46" s="100"/>
      <c r="GX46" s="114"/>
      <c r="GY46" s="114"/>
      <c r="GZ46" s="521"/>
      <c r="HA46" s="93"/>
      <c r="HB46" s="116"/>
      <c r="HC46" s="116"/>
    </row>
    <row r="47" spans="2:211" x14ac:dyDescent="0.25">
      <c r="B47" s="116"/>
      <c r="C47" s="124"/>
      <c r="D47" s="41"/>
      <c r="E47" s="42"/>
      <c r="F47" s="43"/>
      <c r="G47" s="44"/>
      <c r="H47" s="45"/>
      <c r="I47" s="46"/>
      <c r="J47" s="155" t="s">
        <v>154</v>
      </c>
      <c r="K47" s="494" t="s">
        <v>30</v>
      </c>
      <c r="L47" s="713"/>
      <c r="M47" s="105">
        <v>12950</v>
      </c>
      <c r="N47" s="87">
        <v>43434</v>
      </c>
      <c r="O47" s="201"/>
      <c r="P47" s="106">
        <v>16075</v>
      </c>
      <c r="Q47" s="76">
        <f t="shared" si="0"/>
        <v>3125</v>
      </c>
      <c r="R47" s="99">
        <v>27</v>
      </c>
      <c r="S47" s="99"/>
      <c r="T47" s="99"/>
      <c r="U47" s="45">
        <f t="shared" si="2"/>
        <v>434025</v>
      </c>
      <c r="V47" s="157"/>
      <c r="W47" s="158"/>
      <c r="X47" s="508"/>
      <c r="Y47" s="159"/>
      <c r="Z47" s="160"/>
      <c r="AA47" s="161"/>
      <c r="AB47" s="162"/>
      <c r="AC47" s="161"/>
      <c r="AD47" s="163"/>
      <c r="AE47" s="164"/>
      <c r="AF47" s="159"/>
      <c r="AG47" s="159"/>
      <c r="AH47" s="159"/>
      <c r="AI47" s="160"/>
      <c r="AJ47" s="161"/>
      <c r="AK47" s="162"/>
      <c r="AL47" s="161"/>
      <c r="AM47" s="163"/>
      <c r="AN47" s="164"/>
      <c r="AO47" s="159"/>
      <c r="AP47" s="159"/>
      <c r="AQ47" s="159"/>
      <c r="AR47" s="160"/>
      <c r="AS47" s="161"/>
      <c r="AT47" s="162"/>
      <c r="AU47" s="161"/>
      <c r="AV47" s="163"/>
      <c r="AW47" s="164"/>
      <c r="AX47" s="159"/>
      <c r="AY47" s="159"/>
      <c r="AZ47" s="159"/>
      <c r="BA47" s="160"/>
      <c r="BB47" s="161"/>
      <c r="BC47" s="162"/>
      <c r="BD47" s="161"/>
      <c r="BE47" s="163"/>
      <c r="BF47" s="164"/>
      <c r="BG47" s="159"/>
      <c r="BH47" s="159"/>
      <c r="BI47" s="159"/>
      <c r="BJ47" s="160"/>
      <c r="BK47" s="161"/>
      <c r="BL47" s="162"/>
      <c r="BM47" s="161"/>
      <c r="BN47" s="163"/>
      <c r="BO47" s="164"/>
      <c r="BP47" s="159"/>
      <c r="BQ47" s="159"/>
      <c r="BR47" s="159"/>
      <c r="BS47" s="160"/>
      <c r="BT47" s="161"/>
      <c r="BU47" s="162"/>
      <c r="BV47" s="161"/>
      <c r="BW47" s="163"/>
      <c r="BX47" s="164"/>
      <c r="BY47" s="159"/>
      <c r="BZ47" s="159"/>
      <c r="CA47" s="159"/>
      <c r="CB47" s="160"/>
      <c r="CC47" s="161"/>
      <c r="CD47" s="162"/>
      <c r="CE47" s="161"/>
      <c r="CF47" s="163"/>
      <c r="CG47" s="164"/>
      <c r="CH47" s="159"/>
      <c r="CI47" s="159"/>
      <c r="CJ47" s="159"/>
      <c r="CK47" s="160"/>
      <c r="CL47" s="161"/>
      <c r="CM47" s="162"/>
      <c r="CN47" s="161"/>
      <c r="CO47" s="163"/>
      <c r="CP47" s="164"/>
      <c r="CQ47" s="159"/>
      <c r="CR47" s="159"/>
      <c r="CS47" s="159"/>
      <c r="CT47" s="160"/>
      <c r="CU47" s="161"/>
      <c r="CV47" s="162"/>
      <c r="CW47" s="509"/>
      <c r="CX47" s="163"/>
      <c r="CY47" s="164"/>
      <c r="CZ47" s="159"/>
      <c r="DA47" s="159"/>
      <c r="DB47" s="159"/>
      <c r="DC47" s="160"/>
      <c r="DD47" s="161"/>
      <c r="DE47" s="162"/>
      <c r="DF47" s="161"/>
      <c r="DG47" s="163"/>
      <c r="DH47" s="164"/>
      <c r="DI47" s="159"/>
      <c r="DJ47" s="159"/>
      <c r="DK47" s="159"/>
      <c r="DL47" s="160"/>
      <c r="DM47" s="161"/>
      <c r="DN47" s="162"/>
      <c r="DO47" s="161"/>
      <c r="DP47" s="163"/>
      <c r="DQ47" s="164"/>
      <c r="DR47" s="159"/>
      <c r="DS47" s="159"/>
      <c r="DT47" s="159"/>
      <c r="DU47" s="160"/>
      <c r="DV47" s="161"/>
      <c r="DW47" s="162"/>
      <c r="DX47" s="161"/>
      <c r="DY47" s="163"/>
      <c r="DZ47" s="164"/>
      <c r="EA47" s="159"/>
      <c r="EB47" s="159"/>
      <c r="EC47" s="159"/>
      <c r="ED47" s="160"/>
      <c r="EE47" s="161"/>
      <c r="EF47" s="162"/>
      <c r="EG47" s="161"/>
      <c r="EH47" s="163"/>
      <c r="EI47" s="164"/>
      <c r="EJ47" s="159"/>
      <c r="EK47" s="159"/>
      <c r="EL47" s="159"/>
      <c r="EM47" s="160"/>
      <c r="EN47" s="161"/>
      <c r="EO47" s="162"/>
      <c r="EP47" s="161"/>
      <c r="EQ47" s="163"/>
      <c r="ER47" s="164"/>
      <c r="ES47" s="159"/>
      <c r="ET47" s="159"/>
      <c r="EU47" s="159"/>
      <c r="EV47" s="160"/>
      <c r="EW47" s="161"/>
      <c r="EX47" s="162"/>
      <c r="EY47" s="161"/>
      <c r="EZ47" s="163"/>
      <c r="FA47" s="164"/>
      <c r="FB47" s="159"/>
      <c r="FC47" s="159"/>
      <c r="FD47" s="159"/>
      <c r="FE47" s="160"/>
      <c r="FF47" s="161"/>
      <c r="FG47" s="162"/>
      <c r="FH47" s="161"/>
      <c r="FI47" s="163"/>
      <c r="FJ47" s="164"/>
      <c r="FK47" s="159"/>
      <c r="FL47" s="159"/>
      <c r="FM47" s="159"/>
      <c r="FN47" s="160"/>
      <c r="FO47" s="161"/>
      <c r="FP47" s="162"/>
      <c r="FQ47" s="161"/>
      <c r="FR47" s="163"/>
      <c r="FS47" s="164"/>
      <c r="FT47" s="159"/>
      <c r="FU47" s="159"/>
      <c r="FV47" s="159"/>
      <c r="FW47" s="160"/>
      <c r="FX47" s="161"/>
      <c r="FY47" s="162"/>
      <c r="FZ47" s="161"/>
      <c r="GA47" s="163"/>
      <c r="GB47" s="164"/>
      <c r="GC47" s="159"/>
      <c r="GD47" s="159"/>
      <c r="GE47" s="159"/>
      <c r="GF47" s="160"/>
      <c r="GG47" s="161"/>
      <c r="GH47" s="162"/>
      <c r="GI47" s="161"/>
      <c r="GJ47" s="163"/>
      <c r="GK47" s="164"/>
      <c r="GL47" s="159"/>
      <c r="GM47" s="159"/>
      <c r="GN47" s="159"/>
      <c r="GO47" s="160"/>
      <c r="GP47" s="161"/>
      <c r="GQ47" s="162"/>
      <c r="GR47" s="161"/>
      <c r="GS47" s="163"/>
      <c r="GT47" s="164"/>
      <c r="GU47" s="510"/>
      <c r="GV47" s="136"/>
      <c r="GW47" s="100"/>
      <c r="GX47" s="114"/>
      <c r="GY47" s="114"/>
      <c r="GZ47" s="521"/>
      <c r="HA47" s="93"/>
      <c r="HB47" s="116"/>
      <c r="HC47" s="116"/>
    </row>
    <row r="48" spans="2:211" x14ac:dyDescent="0.25">
      <c r="B48" s="116"/>
      <c r="C48" s="124"/>
      <c r="D48" s="41"/>
      <c r="E48" s="42"/>
      <c r="F48" s="43"/>
      <c r="G48" s="44"/>
      <c r="H48" s="45"/>
      <c r="I48" s="46"/>
      <c r="J48" s="155" t="s">
        <v>270</v>
      </c>
      <c r="K48" s="494" t="s">
        <v>527</v>
      </c>
      <c r="L48" s="713"/>
      <c r="M48" s="105">
        <v>21680</v>
      </c>
      <c r="N48" s="87">
        <v>43434</v>
      </c>
      <c r="O48" s="201"/>
      <c r="P48" s="106">
        <v>21750</v>
      </c>
      <c r="Q48" s="76">
        <f t="shared" si="0"/>
        <v>70</v>
      </c>
      <c r="R48" s="99">
        <v>34.4</v>
      </c>
      <c r="S48" s="99"/>
      <c r="T48" s="99"/>
      <c r="U48" s="45">
        <f t="shared" si="2"/>
        <v>748200</v>
      </c>
      <c r="V48" s="157"/>
      <c r="W48" s="158"/>
      <c r="X48" s="508"/>
      <c r="Y48" s="159"/>
      <c r="Z48" s="160"/>
      <c r="AA48" s="161"/>
      <c r="AB48" s="162"/>
      <c r="AC48" s="161"/>
      <c r="AD48" s="163"/>
      <c r="AE48" s="164"/>
      <c r="AF48" s="159"/>
      <c r="AG48" s="159"/>
      <c r="AH48" s="159"/>
      <c r="AI48" s="160"/>
      <c r="AJ48" s="161"/>
      <c r="AK48" s="162"/>
      <c r="AL48" s="161"/>
      <c r="AM48" s="163"/>
      <c r="AN48" s="164"/>
      <c r="AO48" s="159"/>
      <c r="AP48" s="159"/>
      <c r="AQ48" s="159"/>
      <c r="AR48" s="160"/>
      <c r="AS48" s="161"/>
      <c r="AT48" s="162"/>
      <c r="AU48" s="161"/>
      <c r="AV48" s="163"/>
      <c r="AW48" s="164"/>
      <c r="AX48" s="159"/>
      <c r="AY48" s="159"/>
      <c r="AZ48" s="159"/>
      <c r="BA48" s="160"/>
      <c r="BB48" s="161"/>
      <c r="BC48" s="162"/>
      <c r="BD48" s="161"/>
      <c r="BE48" s="163"/>
      <c r="BF48" s="164"/>
      <c r="BG48" s="159"/>
      <c r="BH48" s="159"/>
      <c r="BI48" s="159"/>
      <c r="BJ48" s="160"/>
      <c r="BK48" s="161"/>
      <c r="BL48" s="162"/>
      <c r="BM48" s="161"/>
      <c r="BN48" s="163"/>
      <c r="BO48" s="164"/>
      <c r="BP48" s="159"/>
      <c r="BQ48" s="159"/>
      <c r="BR48" s="159"/>
      <c r="BS48" s="160"/>
      <c r="BT48" s="161"/>
      <c r="BU48" s="162"/>
      <c r="BV48" s="161"/>
      <c r="BW48" s="163"/>
      <c r="BX48" s="164"/>
      <c r="BY48" s="159"/>
      <c r="BZ48" s="159"/>
      <c r="CA48" s="159"/>
      <c r="CB48" s="160"/>
      <c r="CC48" s="161"/>
      <c r="CD48" s="162"/>
      <c r="CE48" s="161"/>
      <c r="CF48" s="163"/>
      <c r="CG48" s="164"/>
      <c r="CH48" s="159"/>
      <c r="CI48" s="159"/>
      <c r="CJ48" s="159"/>
      <c r="CK48" s="160"/>
      <c r="CL48" s="161"/>
      <c r="CM48" s="162"/>
      <c r="CN48" s="161"/>
      <c r="CO48" s="163"/>
      <c r="CP48" s="164"/>
      <c r="CQ48" s="159"/>
      <c r="CR48" s="159"/>
      <c r="CS48" s="159"/>
      <c r="CT48" s="160"/>
      <c r="CU48" s="161"/>
      <c r="CV48" s="162"/>
      <c r="CW48" s="509"/>
      <c r="CX48" s="163"/>
      <c r="CY48" s="164"/>
      <c r="CZ48" s="159"/>
      <c r="DA48" s="159"/>
      <c r="DB48" s="159"/>
      <c r="DC48" s="160"/>
      <c r="DD48" s="161"/>
      <c r="DE48" s="162"/>
      <c r="DF48" s="161"/>
      <c r="DG48" s="163"/>
      <c r="DH48" s="164"/>
      <c r="DI48" s="159"/>
      <c r="DJ48" s="159"/>
      <c r="DK48" s="159"/>
      <c r="DL48" s="160"/>
      <c r="DM48" s="161"/>
      <c r="DN48" s="162"/>
      <c r="DO48" s="161"/>
      <c r="DP48" s="163"/>
      <c r="DQ48" s="164"/>
      <c r="DR48" s="159"/>
      <c r="DS48" s="159"/>
      <c r="DT48" s="159"/>
      <c r="DU48" s="160"/>
      <c r="DV48" s="161"/>
      <c r="DW48" s="162"/>
      <c r="DX48" s="161"/>
      <c r="DY48" s="163"/>
      <c r="DZ48" s="164"/>
      <c r="EA48" s="159"/>
      <c r="EB48" s="159"/>
      <c r="EC48" s="159"/>
      <c r="ED48" s="160"/>
      <c r="EE48" s="161"/>
      <c r="EF48" s="162"/>
      <c r="EG48" s="161"/>
      <c r="EH48" s="163"/>
      <c r="EI48" s="164"/>
      <c r="EJ48" s="159"/>
      <c r="EK48" s="159"/>
      <c r="EL48" s="159"/>
      <c r="EM48" s="160"/>
      <c r="EN48" s="161"/>
      <c r="EO48" s="162"/>
      <c r="EP48" s="161"/>
      <c r="EQ48" s="163"/>
      <c r="ER48" s="164"/>
      <c r="ES48" s="159"/>
      <c r="ET48" s="159"/>
      <c r="EU48" s="159"/>
      <c r="EV48" s="160"/>
      <c r="EW48" s="161"/>
      <c r="EX48" s="162"/>
      <c r="EY48" s="161"/>
      <c r="EZ48" s="163"/>
      <c r="FA48" s="164"/>
      <c r="FB48" s="159"/>
      <c r="FC48" s="159"/>
      <c r="FD48" s="159"/>
      <c r="FE48" s="160"/>
      <c r="FF48" s="161"/>
      <c r="FG48" s="162"/>
      <c r="FH48" s="161"/>
      <c r="FI48" s="163"/>
      <c r="FJ48" s="164"/>
      <c r="FK48" s="159"/>
      <c r="FL48" s="159"/>
      <c r="FM48" s="159"/>
      <c r="FN48" s="160"/>
      <c r="FO48" s="161"/>
      <c r="FP48" s="162"/>
      <c r="FQ48" s="161"/>
      <c r="FR48" s="163"/>
      <c r="FS48" s="164"/>
      <c r="FT48" s="159"/>
      <c r="FU48" s="159"/>
      <c r="FV48" s="159"/>
      <c r="FW48" s="160"/>
      <c r="FX48" s="161"/>
      <c r="FY48" s="162"/>
      <c r="FZ48" s="161"/>
      <c r="GA48" s="163"/>
      <c r="GB48" s="164"/>
      <c r="GC48" s="159"/>
      <c r="GD48" s="159"/>
      <c r="GE48" s="159"/>
      <c r="GF48" s="160"/>
      <c r="GG48" s="161"/>
      <c r="GH48" s="162"/>
      <c r="GI48" s="161"/>
      <c r="GJ48" s="163"/>
      <c r="GK48" s="164"/>
      <c r="GL48" s="159"/>
      <c r="GM48" s="159"/>
      <c r="GN48" s="159"/>
      <c r="GO48" s="160"/>
      <c r="GP48" s="161"/>
      <c r="GQ48" s="162"/>
      <c r="GR48" s="161"/>
      <c r="GS48" s="163"/>
      <c r="GT48" s="164"/>
      <c r="GU48" s="165"/>
      <c r="GV48" s="136"/>
      <c r="GW48" s="100"/>
      <c r="GX48" s="114"/>
      <c r="GY48" s="114"/>
      <c r="GZ48" s="521"/>
      <c r="HA48" s="93"/>
      <c r="HB48" s="116"/>
      <c r="HC48" s="116"/>
    </row>
    <row r="49" spans="1:211" ht="18.75" x14ac:dyDescent="0.3">
      <c r="B49" s="116"/>
      <c r="C49" s="124"/>
      <c r="D49" s="41"/>
      <c r="E49" s="42"/>
      <c r="F49" s="43"/>
      <c r="G49" s="44"/>
      <c r="H49" s="45"/>
      <c r="I49" s="46"/>
      <c r="J49" s="155"/>
      <c r="K49" s="494"/>
      <c r="L49" s="713"/>
      <c r="M49" s="105"/>
      <c r="N49" s="87"/>
      <c r="O49" s="576"/>
      <c r="P49" s="106"/>
      <c r="Q49" s="76">
        <f t="shared" si="0"/>
        <v>0</v>
      </c>
      <c r="R49" s="99"/>
      <c r="S49" s="684"/>
      <c r="T49" s="99"/>
      <c r="U49" s="45">
        <f t="shared" si="2"/>
        <v>0</v>
      </c>
      <c r="V49" s="157"/>
      <c r="W49" s="158"/>
      <c r="X49" s="508"/>
      <c r="Y49" s="159"/>
      <c r="Z49" s="160"/>
      <c r="AA49" s="161"/>
      <c r="AB49" s="162"/>
      <c r="AC49" s="161"/>
      <c r="AD49" s="163"/>
      <c r="AE49" s="164"/>
      <c r="AF49" s="159"/>
      <c r="AG49" s="159"/>
      <c r="AH49" s="159"/>
      <c r="AI49" s="160"/>
      <c r="AJ49" s="161"/>
      <c r="AK49" s="162"/>
      <c r="AL49" s="161"/>
      <c r="AM49" s="163"/>
      <c r="AN49" s="164"/>
      <c r="AO49" s="159"/>
      <c r="AP49" s="159"/>
      <c r="AQ49" s="159"/>
      <c r="AR49" s="160"/>
      <c r="AS49" s="161"/>
      <c r="AT49" s="162"/>
      <c r="AU49" s="161"/>
      <c r="AV49" s="163"/>
      <c r="AW49" s="164"/>
      <c r="AX49" s="159"/>
      <c r="AY49" s="159"/>
      <c r="AZ49" s="159"/>
      <c r="BA49" s="160"/>
      <c r="BB49" s="161"/>
      <c r="BC49" s="162"/>
      <c r="BD49" s="161"/>
      <c r="BE49" s="163"/>
      <c r="BF49" s="164"/>
      <c r="BG49" s="159"/>
      <c r="BH49" s="159"/>
      <c r="BI49" s="159"/>
      <c r="BJ49" s="160"/>
      <c r="BK49" s="161"/>
      <c r="BL49" s="162"/>
      <c r="BM49" s="161"/>
      <c r="BN49" s="163"/>
      <c r="BO49" s="164"/>
      <c r="BP49" s="159"/>
      <c r="BQ49" s="159"/>
      <c r="BR49" s="159"/>
      <c r="BS49" s="160"/>
      <c r="BT49" s="161"/>
      <c r="BU49" s="162"/>
      <c r="BV49" s="161"/>
      <c r="BW49" s="163"/>
      <c r="BX49" s="164"/>
      <c r="BY49" s="159"/>
      <c r="BZ49" s="159"/>
      <c r="CA49" s="159"/>
      <c r="CB49" s="160"/>
      <c r="CC49" s="161"/>
      <c r="CD49" s="162"/>
      <c r="CE49" s="161"/>
      <c r="CF49" s="163"/>
      <c r="CG49" s="164"/>
      <c r="CH49" s="159"/>
      <c r="CI49" s="159"/>
      <c r="CJ49" s="159"/>
      <c r="CK49" s="160"/>
      <c r="CL49" s="161"/>
      <c r="CM49" s="162"/>
      <c r="CN49" s="161"/>
      <c r="CO49" s="163"/>
      <c r="CP49" s="164"/>
      <c r="CQ49" s="159"/>
      <c r="CR49" s="159"/>
      <c r="CS49" s="159"/>
      <c r="CT49" s="160"/>
      <c r="CU49" s="161"/>
      <c r="CV49" s="162"/>
      <c r="CW49" s="509"/>
      <c r="CX49" s="163"/>
      <c r="CY49" s="164"/>
      <c r="CZ49" s="159"/>
      <c r="DA49" s="159"/>
      <c r="DB49" s="159"/>
      <c r="DC49" s="160"/>
      <c r="DD49" s="161"/>
      <c r="DE49" s="162"/>
      <c r="DF49" s="161"/>
      <c r="DG49" s="163"/>
      <c r="DH49" s="164"/>
      <c r="DI49" s="159"/>
      <c r="DJ49" s="159"/>
      <c r="DK49" s="159"/>
      <c r="DL49" s="160"/>
      <c r="DM49" s="161"/>
      <c r="DN49" s="162"/>
      <c r="DO49" s="161"/>
      <c r="DP49" s="163"/>
      <c r="DQ49" s="164"/>
      <c r="DR49" s="159"/>
      <c r="DS49" s="159"/>
      <c r="DT49" s="159"/>
      <c r="DU49" s="160"/>
      <c r="DV49" s="161"/>
      <c r="DW49" s="162"/>
      <c r="DX49" s="161"/>
      <c r="DY49" s="163"/>
      <c r="DZ49" s="164"/>
      <c r="EA49" s="159"/>
      <c r="EB49" s="159"/>
      <c r="EC49" s="159"/>
      <c r="ED49" s="160"/>
      <c r="EE49" s="161"/>
      <c r="EF49" s="162"/>
      <c r="EG49" s="161"/>
      <c r="EH49" s="163"/>
      <c r="EI49" s="164"/>
      <c r="EJ49" s="159"/>
      <c r="EK49" s="159"/>
      <c r="EL49" s="159"/>
      <c r="EM49" s="160"/>
      <c r="EN49" s="161"/>
      <c r="EO49" s="162"/>
      <c r="EP49" s="161"/>
      <c r="EQ49" s="163"/>
      <c r="ER49" s="164"/>
      <c r="ES49" s="159"/>
      <c r="ET49" s="159"/>
      <c r="EU49" s="159"/>
      <c r="EV49" s="160"/>
      <c r="EW49" s="161"/>
      <c r="EX49" s="162"/>
      <c r="EY49" s="161"/>
      <c r="EZ49" s="163"/>
      <c r="FA49" s="164"/>
      <c r="FB49" s="159"/>
      <c r="FC49" s="159"/>
      <c r="FD49" s="159"/>
      <c r="FE49" s="160"/>
      <c r="FF49" s="161"/>
      <c r="FG49" s="162"/>
      <c r="FH49" s="161"/>
      <c r="FI49" s="163"/>
      <c r="FJ49" s="164"/>
      <c r="FK49" s="159"/>
      <c r="FL49" s="159"/>
      <c r="FM49" s="159"/>
      <c r="FN49" s="160"/>
      <c r="FO49" s="161"/>
      <c r="FP49" s="162"/>
      <c r="FQ49" s="161"/>
      <c r="FR49" s="163"/>
      <c r="FS49" s="164"/>
      <c r="FT49" s="159"/>
      <c r="FU49" s="159"/>
      <c r="FV49" s="159"/>
      <c r="FW49" s="160"/>
      <c r="FX49" s="161"/>
      <c r="FY49" s="162"/>
      <c r="FZ49" s="161"/>
      <c r="GA49" s="163"/>
      <c r="GB49" s="164"/>
      <c r="GC49" s="159"/>
      <c r="GD49" s="159"/>
      <c r="GE49" s="159"/>
      <c r="GF49" s="160"/>
      <c r="GG49" s="161"/>
      <c r="GH49" s="162"/>
      <c r="GI49" s="161"/>
      <c r="GJ49" s="163"/>
      <c r="GK49" s="164"/>
      <c r="GL49" s="159"/>
      <c r="GM49" s="159"/>
      <c r="GN49" s="159"/>
      <c r="GO49" s="160"/>
      <c r="GP49" s="161"/>
      <c r="GQ49" s="162"/>
      <c r="GR49" s="161"/>
      <c r="GS49" s="163"/>
      <c r="GT49" s="164"/>
      <c r="GU49" s="165"/>
      <c r="GV49" s="136"/>
      <c r="GW49" s="100"/>
      <c r="GX49" s="114"/>
      <c r="GY49" s="114"/>
      <c r="GZ49" s="521"/>
      <c r="HA49" s="93"/>
      <c r="HB49" s="116"/>
      <c r="HC49" s="116"/>
    </row>
    <row r="50" spans="1:211" ht="18.75" x14ac:dyDescent="0.3">
      <c r="B50" s="116"/>
      <c r="C50" s="124"/>
      <c r="D50" s="41"/>
      <c r="E50" s="42"/>
      <c r="F50" s="43"/>
      <c r="G50" s="44"/>
      <c r="H50" s="45"/>
      <c r="I50" s="46"/>
      <c r="J50" s="155"/>
      <c r="K50" s="494"/>
      <c r="L50" s="713"/>
      <c r="M50" s="105"/>
      <c r="N50" s="87"/>
      <c r="O50" s="576"/>
      <c r="P50" s="106"/>
      <c r="Q50" s="76">
        <f t="shared" si="0"/>
        <v>0</v>
      </c>
      <c r="R50" s="99"/>
      <c r="S50" s="684"/>
      <c r="T50" s="99"/>
      <c r="U50" s="45">
        <f t="shared" si="2"/>
        <v>0</v>
      </c>
      <c r="V50" s="157"/>
      <c r="W50" s="158"/>
      <c r="X50" s="508"/>
      <c r="Y50" s="159"/>
      <c r="Z50" s="160"/>
      <c r="AA50" s="161"/>
      <c r="AB50" s="162"/>
      <c r="AC50" s="161"/>
      <c r="AD50" s="163"/>
      <c r="AE50" s="164"/>
      <c r="AF50" s="159"/>
      <c r="AG50" s="159"/>
      <c r="AH50" s="159"/>
      <c r="AI50" s="160"/>
      <c r="AJ50" s="161"/>
      <c r="AK50" s="162"/>
      <c r="AL50" s="161"/>
      <c r="AM50" s="163"/>
      <c r="AN50" s="164"/>
      <c r="AO50" s="159"/>
      <c r="AP50" s="159"/>
      <c r="AQ50" s="159"/>
      <c r="AR50" s="160"/>
      <c r="AS50" s="161"/>
      <c r="AT50" s="162"/>
      <c r="AU50" s="161"/>
      <c r="AV50" s="163"/>
      <c r="AW50" s="164"/>
      <c r="AX50" s="159"/>
      <c r="AY50" s="159"/>
      <c r="AZ50" s="159"/>
      <c r="BA50" s="160"/>
      <c r="BB50" s="161"/>
      <c r="BC50" s="162"/>
      <c r="BD50" s="161"/>
      <c r="BE50" s="163"/>
      <c r="BF50" s="164"/>
      <c r="BG50" s="159"/>
      <c r="BH50" s="159"/>
      <c r="BI50" s="159"/>
      <c r="BJ50" s="160"/>
      <c r="BK50" s="161"/>
      <c r="BL50" s="162"/>
      <c r="BM50" s="161"/>
      <c r="BN50" s="163"/>
      <c r="BO50" s="164"/>
      <c r="BP50" s="159"/>
      <c r="BQ50" s="159"/>
      <c r="BR50" s="159"/>
      <c r="BS50" s="160"/>
      <c r="BT50" s="161"/>
      <c r="BU50" s="162"/>
      <c r="BV50" s="161"/>
      <c r="BW50" s="163"/>
      <c r="BX50" s="164"/>
      <c r="BY50" s="159"/>
      <c r="BZ50" s="159"/>
      <c r="CA50" s="159"/>
      <c r="CB50" s="160"/>
      <c r="CC50" s="161"/>
      <c r="CD50" s="162"/>
      <c r="CE50" s="161"/>
      <c r="CF50" s="163"/>
      <c r="CG50" s="164"/>
      <c r="CH50" s="159"/>
      <c r="CI50" s="159"/>
      <c r="CJ50" s="159"/>
      <c r="CK50" s="160"/>
      <c r="CL50" s="161"/>
      <c r="CM50" s="162"/>
      <c r="CN50" s="161"/>
      <c r="CO50" s="163"/>
      <c r="CP50" s="164"/>
      <c r="CQ50" s="159"/>
      <c r="CR50" s="159"/>
      <c r="CS50" s="159"/>
      <c r="CT50" s="160"/>
      <c r="CU50" s="161"/>
      <c r="CV50" s="162"/>
      <c r="CW50" s="509"/>
      <c r="CX50" s="163"/>
      <c r="CY50" s="164"/>
      <c r="CZ50" s="159"/>
      <c r="DA50" s="159"/>
      <c r="DB50" s="159"/>
      <c r="DC50" s="160"/>
      <c r="DD50" s="161"/>
      <c r="DE50" s="162"/>
      <c r="DF50" s="161"/>
      <c r="DG50" s="163"/>
      <c r="DH50" s="164"/>
      <c r="DI50" s="159"/>
      <c r="DJ50" s="159"/>
      <c r="DK50" s="159"/>
      <c r="DL50" s="160"/>
      <c r="DM50" s="161"/>
      <c r="DN50" s="162"/>
      <c r="DO50" s="161"/>
      <c r="DP50" s="163"/>
      <c r="DQ50" s="164"/>
      <c r="DR50" s="159"/>
      <c r="DS50" s="159"/>
      <c r="DT50" s="159"/>
      <c r="DU50" s="160"/>
      <c r="DV50" s="161"/>
      <c r="DW50" s="162"/>
      <c r="DX50" s="161"/>
      <c r="DY50" s="163"/>
      <c r="DZ50" s="164"/>
      <c r="EA50" s="159"/>
      <c r="EB50" s="159"/>
      <c r="EC50" s="159"/>
      <c r="ED50" s="160"/>
      <c r="EE50" s="161"/>
      <c r="EF50" s="162"/>
      <c r="EG50" s="161"/>
      <c r="EH50" s="163"/>
      <c r="EI50" s="164"/>
      <c r="EJ50" s="159"/>
      <c r="EK50" s="159"/>
      <c r="EL50" s="159"/>
      <c r="EM50" s="160"/>
      <c r="EN50" s="161"/>
      <c r="EO50" s="162"/>
      <c r="EP50" s="161"/>
      <c r="EQ50" s="163"/>
      <c r="ER50" s="164"/>
      <c r="ES50" s="159"/>
      <c r="ET50" s="159"/>
      <c r="EU50" s="159"/>
      <c r="EV50" s="160"/>
      <c r="EW50" s="161"/>
      <c r="EX50" s="162"/>
      <c r="EY50" s="161"/>
      <c r="EZ50" s="163"/>
      <c r="FA50" s="164"/>
      <c r="FB50" s="159"/>
      <c r="FC50" s="159"/>
      <c r="FD50" s="159"/>
      <c r="FE50" s="160"/>
      <c r="FF50" s="161"/>
      <c r="FG50" s="162"/>
      <c r="FH50" s="161"/>
      <c r="FI50" s="163"/>
      <c r="FJ50" s="164"/>
      <c r="FK50" s="159"/>
      <c r="FL50" s="159"/>
      <c r="FM50" s="159"/>
      <c r="FN50" s="160"/>
      <c r="FO50" s="161"/>
      <c r="FP50" s="162"/>
      <c r="FQ50" s="161"/>
      <c r="FR50" s="163"/>
      <c r="FS50" s="164"/>
      <c r="FT50" s="159"/>
      <c r="FU50" s="159"/>
      <c r="FV50" s="159"/>
      <c r="FW50" s="160"/>
      <c r="FX50" s="161"/>
      <c r="FY50" s="162"/>
      <c r="FZ50" s="161"/>
      <c r="GA50" s="163"/>
      <c r="GB50" s="164"/>
      <c r="GC50" s="159"/>
      <c r="GD50" s="159"/>
      <c r="GE50" s="159"/>
      <c r="GF50" s="160"/>
      <c r="GG50" s="161"/>
      <c r="GH50" s="162"/>
      <c r="GI50" s="161"/>
      <c r="GJ50" s="163"/>
      <c r="GK50" s="164"/>
      <c r="GL50" s="159"/>
      <c r="GM50" s="159"/>
      <c r="GN50" s="159"/>
      <c r="GO50" s="160"/>
      <c r="GP50" s="161"/>
      <c r="GQ50" s="162"/>
      <c r="GR50" s="161"/>
      <c r="GS50" s="163"/>
      <c r="GT50" s="164"/>
      <c r="GU50" s="165"/>
      <c r="GV50" s="136"/>
      <c r="GW50" s="100"/>
      <c r="GX50" s="114"/>
      <c r="GY50" s="114"/>
      <c r="GZ50" s="521"/>
      <c r="HA50" s="93"/>
      <c r="HB50" s="116"/>
      <c r="HC50" s="116"/>
    </row>
    <row r="51" spans="1:211" x14ac:dyDescent="0.25">
      <c r="A51" s="1">
        <v>23</v>
      </c>
      <c r="B51" s="116" t="e">
        <f>#REF!</f>
        <v>#REF!</v>
      </c>
      <c r="C51" s="116" t="e">
        <f>#REF!</f>
        <v>#REF!</v>
      </c>
      <c r="D51" s="41" t="e">
        <f>#REF!</f>
        <v>#REF!</v>
      </c>
      <c r="E51" s="42" t="e">
        <f>#REF!</f>
        <v>#REF!</v>
      </c>
      <c r="F51" s="43" t="e">
        <f>#REF!</f>
        <v>#REF!</v>
      </c>
      <c r="G51" s="44" t="e">
        <f>#REF!</f>
        <v>#REF!</v>
      </c>
      <c r="H51" s="45" t="e">
        <f>#REF!</f>
        <v>#REF!</v>
      </c>
      <c r="I51" s="46" t="e">
        <f>#REF!</f>
        <v>#REF!</v>
      </c>
      <c r="J51" s="155"/>
      <c r="K51" s="494"/>
      <c r="L51" s="713"/>
      <c r="M51" s="105"/>
      <c r="N51" s="87"/>
      <c r="O51" s="201"/>
      <c r="P51" s="106"/>
      <c r="Q51" s="76">
        <f t="shared" si="0"/>
        <v>0</v>
      </c>
      <c r="R51" s="99"/>
      <c r="S51" s="99"/>
      <c r="T51" s="99"/>
      <c r="U51" s="45">
        <f t="shared" si="2"/>
        <v>0</v>
      </c>
      <c r="V51" s="157"/>
      <c r="W51" s="511"/>
      <c r="X51" s="512"/>
      <c r="Y51" s="159"/>
      <c r="Z51" s="160"/>
      <c r="AA51" s="161"/>
      <c r="AB51" s="162"/>
      <c r="AC51" s="161"/>
      <c r="AD51" s="163"/>
      <c r="AE51" s="164"/>
      <c r="AF51" s="159"/>
      <c r="AG51" s="159"/>
      <c r="AH51" s="159"/>
      <c r="AI51" s="160"/>
      <c r="AJ51" s="161"/>
      <c r="AK51" s="162"/>
      <c r="AL51" s="161"/>
      <c r="AM51" s="163"/>
      <c r="AN51" s="164"/>
      <c r="AO51" s="159"/>
      <c r="AP51" s="159"/>
      <c r="AQ51" s="159"/>
      <c r="AR51" s="160"/>
      <c r="AS51" s="161"/>
      <c r="AT51" s="162"/>
      <c r="AU51" s="161"/>
      <c r="AV51" s="163"/>
      <c r="AW51" s="164"/>
      <c r="AX51" s="159"/>
      <c r="AY51" s="159"/>
      <c r="AZ51" s="159"/>
      <c r="BA51" s="160"/>
      <c r="BB51" s="161"/>
      <c r="BC51" s="162"/>
      <c r="BD51" s="161"/>
      <c r="BE51" s="163"/>
      <c r="BF51" s="164"/>
      <c r="BG51" s="159"/>
      <c r="BH51" s="159"/>
      <c r="BI51" s="159"/>
      <c r="BJ51" s="160"/>
      <c r="BK51" s="161"/>
      <c r="BL51" s="162"/>
      <c r="BM51" s="161"/>
      <c r="BN51" s="163"/>
      <c r="BO51" s="164"/>
      <c r="BP51" s="159"/>
      <c r="BQ51" s="159"/>
      <c r="BR51" s="159"/>
      <c r="BS51" s="160"/>
      <c r="BT51" s="161"/>
      <c r="BU51" s="162"/>
      <c r="BV51" s="161"/>
      <c r="BW51" s="163"/>
      <c r="BX51" s="164"/>
      <c r="BY51" s="159"/>
      <c r="BZ51" s="159"/>
      <c r="CA51" s="159"/>
      <c r="CB51" s="160"/>
      <c r="CC51" s="161"/>
      <c r="CD51" s="162"/>
      <c r="CE51" s="161"/>
      <c r="CF51" s="163"/>
      <c r="CG51" s="164"/>
      <c r="CH51" s="159"/>
      <c r="CI51" s="159"/>
      <c r="CJ51" s="159"/>
      <c r="CK51" s="160"/>
      <c r="CL51" s="161"/>
      <c r="CM51" s="162"/>
      <c r="CN51" s="161"/>
      <c r="CO51" s="163"/>
      <c r="CP51" s="164"/>
      <c r="CQ51" s="159"/>
      <c r="CR51" s="159"/>
      <c r="CS51" s="159"/>
      <c r="CT51" s="160"/>
      <c r="CU51" s="161"/>
      <c r="CV51" s="162"/>
      <c r="CW51" s="161"/>
      <c r="CX51" s="163"/>
      <c r="CY51" s="164"/>
      <c r="CZ51" s="159"/>
      <c r="DA51" s="159"/>
      <c r="DB51" s="159"/>
      <c r="DC51" s="160"/>
      <c r="DD51" s="161"/>
      <c r="DE51" s="162"/>
      <c r="DF51" s="161"/>
      <c r="DG51" s="163"/>
      <c r="DH51" s="164"/>
      <c r="DI51" s="159"/>
      <c r="DJ51" s="159"/>
      <c r="DK51" s="159"/>
      <c r="DL51" s="160"/>
      <c r="DM51" s="161"/>
      <c r="DN51" s="162"/>
      <c r="DO51" s="161"/>
      <c r="DP51" s="163"/>
      <c r="DQ51" s="164"/>
      <c r="DR51" s="159"/>
      <c r="DS51" s="159"/>
      <c r="DT51" s="159"/>
      <c r="DU51" s="160"/>
      <c r="DV51" s="161"/>
      <c r="DW51" s="162"/>
      <c r="DX51" s="161"/>
      <c r="DY51" s="163"/>
      <c r="DZ51" s="164"/>
      <c r="EA51" s="159"/>
      <c r="EB51" s="159"/>
      <c r="EC51" s="159"/>
      <c r="ED51" s="160"/>
      <c r="EE51" s="161"/>
      <c r="EF51" s="162"/>
      <c r="EG51" s="161"/>
      <c r="EH51" s="163"/>
      <c r="EI51" s="164"/>
      <c r="EJ51" s="159"/>
      <c r="EK51" s="159"/>
      <c r="EL51" s="159"/>
      <c r="EM51" s="160"/>
      <c r="EN51" s="161"/>
      <c r="EO51" s="162"/>
      <c r="EP51" s="161"/>
      <c r="EQ51" s="163"/>
      <c r="ER51" s="164"/>
      <c r="ES51" s="159"/>
      <c r="ET51" s="159"/>
      <c r="EU51" s="159"/>
      <c r="EV51" s="160"/>
      <c r="EW51" s="161"/>
      <c r="EX51" s="162"/>
      <c r="EY51" s="161"/>
      <c r="EZ51" s="163"/>
      <c r="FA51" s="164"/>
      <c r="FB51" s="159"/>
      <c r="FC51" s="159"/>
      <c r="FD51" s="159"/>
      <c r="FE51" s="160"/>
      <c r="FF51" s="161"/>
      <c r="FG51" s="162"/>
      <c r="FH51" s="161"/>
      <c r="FI51" s="163"/>
      <c r="FJ51" s="164"/>
      <c r="FK51" s="159"/>
      <c r="FL51" s="159"/>
      <c r="FM51" s="159"/>
      <c r="FN51" s="160"/>
      <c r="FO51" s="161"/>
      <c r="FP51" s="162"/>
      <c r="FQ51" s="161"/>
      <c r="FR51" s="163"/>
      <c r="FS51" s="164"/>
      <c r="FT51" s="159"/>
      <c r="FU51" s="159"/>
      <c r="FV51" s="159"/>
      <c r="FW51" s="160"/>
      <c r="FX51" s="161"/>
      <c r="FY51" s="162"/>
      <c r="FZ51" s="161"/>
      <c r="GA51" s="163"/>
      <c r="GB51" s="164"/>
      <c r="GC51" s="159"/>
      <c r="GD51" s="159"/>
      <c r="GE51" s="159"/>
      <c r="GF51" s="160"/>
      <c r="GG51" s="161"/>
      <c r="GH51" s="162"/>
      <c r="GI51" s="161"/>
      <c r="GJ51" s="163"/>
      <c r="GK51" s="164"/>
      <c r="GL51" s="159"/>
      <c r="GM51" s="159"/>
      <c r="GN51" s="159"/>
      <c r="GO51" s="160"/>
      <c r="GP51" s="161"/>
      <c r="GQ51" s="162"/>
      <c r="GR51" s="161"/>
      <c r="GS51" s="163"/>
      <c r="GT51" s="164"/>
      <c r="GU51" s="165"/>
      <c r="GV51" s="136"/>
      <c r="GW51" s="122"/>
      <c r="GX51" s="114"/>
      <c r="GY51" s="114"/>
      <c r="GZ51" s="217"/>
      <c r="HA51" s="93"/>
      <c r="HB51" s="116"/>
      <c r="HC51" s="116"/>
    </row>
    <row r="52" spans="1:211" x14ac:dyDescent="0.25">
      <c r="B52" s="116"/>
      <c r="C52" s="116"/>
      <c r="D52" s="41"/>
      <c r="E52" s="42"/>
      <c r="F52" s="43"/>
      <c r="G52" s="44"/>
      <c r="H52" s="45"/>
      <c r="I52" s="46"/>
      <c r="J52" s="155"/>
      <c r="K52" s="494"/>
      <c r="L52" s="713"/>
      <c r="M52" s="105"/>
      <c r="N52" s="87"/>
      <c r="O52" s="201"/>
      <c r="P52" s="106"/>
      <c r="Q52" s="76">
        <f t="shared" si="0"/>
        <v>0</v>
      </c>
      <c r="R52" s="166"/>
      <c r="S52" s="166"/>
      <c r="T52" s="166"/>
      <c r="U52" s="45">
        <f t="shared" si="2"/>
        <v>0</v>
      </c>
      <c r="V52" s="157"/>
      <c r="W52" s="158"/>
      <c r="X52" s="167"/>
      <c r="Y52" s="159"/>
      <c r="Z52" s="160"/>
      <c r="AA52" s="161"/>
      <c r="AB52" s="162"/>
      <c r="AC52" s="161"/>
      <c r="AD52" s="163"/>
      <c r="AE52" s="164"/>
      <c r="AF52" s="159"/>
      <c r="AG52" s="159"/>
      <c r="AH52" s="159"/>
      <c r="AI52" s="160"/>
      <c r="AJ52" s="161"/>
      <c r="AK52" s="162"/>
      <c r="AL52" s="161"/>
      <c r="AM52" s="163"/>
      <c r="AN52" s="164"/>
      <c r="AO52" s="159"/>
      <c r="AP52" s="159"/>
      <c r="AQ52" s="159"/>
      <c r="AR52" s="160"/>
      <c r="AS52" s="161"/>
      <c r="AT52" s="162"/>
      <c r="AU52" s="161"/>
      <c r="AV52" s="163"/>
      <c r="AW52" s="164"/>
      <c r="AX52" s="159"/>
      <c r="AY52" s="159"/>
      <c r="AZ52" s="159"/>
      <c r="BA52" s="160"/>
      <c r="BB52" s="161"/>
      <c r="BC52" s="162"/>
      <c r="BD52" s="161"/>
      <c r="BE52" s="163"/>
      <c r="BF52" s="164"/>
      <c r="BG52" s="159"/>
      <c r="BH52" s="159"/>
      <c r="BI52" s="159"/>
      <c r="BJ52" s="160"/>
      <c r="BK52" s="161"/>
      <c r="BL52" s="162"/>
      <c r="BM52" s="161"/>
      <c r="BN52" s="163"/>
      <c r="BO52" s="164"/>
      <c r="BP52" s="159"/>
      <c r="BQ52" s="159"/>
      <c r="BR52" s="159"/>
      <c r="BS52" s="160"/>
      <c r="BT52" s="161"/>
      <c r="BU52" s="162"/>
      <c r="BV52" s="161"/>
      <c r="BW52" s="163"/>
      <c r="BX52" s="164"/>
      <c r="BY52" s="159"/>
      <c r="BZ52" s="159"/>
      <c r="CA52" s="159"/>
      <c r="CB52" s="160"/>
      <c r="CC52" s="161"/>
      <c r="CD52" s="162"/>
      <c r="CE52" s="161"/>
      <c r="CF52" s="163"/>
      <c r="CG52" s="164"/>
      <c r="CH52" s="159"/>
      <c r="CI52" s="159"/>
      <c r="CJ52" s="159"/>
      <c r="CK52" s="160"/>
      <c r="CL52" s="161"/>
      <c r="CM52" s="162"/>
      <c r="CN52" s="161"/>
      <c r="CO52" s="163"/>
      <c r="CP52" s="164"/>
      <c r="CQ52" s="159"/>
      <c r="CR52" s="159"/>
      <c r="CS52" s="159"/>
      <c r="CT52" s="160"/>
      <c r="CU52" s="161"/>
      <c r="CV52" s="162"/>
      <c r="CW52" s="161"/>
      <c r="CX52" s="163"/>
      <c r="CY52" s="164"/>
      <c r="CZ52" s="159"/>
      <c r="DA52" s="159"/>
      <c r="DB52" s="159"/>
      <c r="DC52" s="160"/>
      <c r="DD52" s="161"/>
      <c r="DE52" s="162"/>
      <c r="DF52" s="161"/>
      <c r="DG52" s="163"/>
      <c r="DH52" s="164"/>
      <c r="DI52" s="159"/>
      <c r="DJ52" s="159"/>
      <c r="DK52" s="159"/>
      <c r="DL52" s="160"/>
      <c r="DM52" s="161"/>
      <c r="DN52" s="162"/>
      <c r="DO52" s="161"/>
      <c r="DP52" s="163"/>
      <c r="DQ52" s="164"/>
      <c r="DR52" s="159"/>
      <c r="DS52" s="159"/>
      <c r="DT52" s="159"/>
      <c r="DU52" s="160"/>
      <c r="DV52" s="161"/>
      <c r="DW52" s="162"/>
      <c r="DX52" s="161"/>
      <c r="DY52" s="163"/>
      <c r="DZ52" s="164"/>
      <c r="EA52" s="159"/>
      <c r="EB52" s="159"/>
      <c r="EC52" s="159"/>
      <c r="ED52" s="160"/>
      <c r="EE52" s="161"/>
      <c r="EF52" s="162"/>
      <c r="EG52" s="161"/>
      <c r="EH52" s="163"/>
      <c r="EI52" s="164"/>
      <c r="EJ52" s="159"/>
      <c r="EK52" s="159"/>
      <c r="EL52" s="159"/>
      <c r="EM52" s="160"/>
      <c r="EN52" s="161"/>
      <c r="EO52" s="162"/>
      <c r="EP52" s="161"/>
      <c r="EQ52" s="163"/>
      <c r="ER52" s="164"/>
      <c r="ES52" s="159"/>
      <c r="ET52" s="159"/>
      <c r="EU52" s="159"/>
      <c r="EV52" s="160"/>
      <c r="EW52" s="161"/>
      <c r="EX52" s="162"/>
      <c r="EY52" s="161"/>
      <c r="EZ52" s="163"/>
      <c r="FA52" s="164"/>
      <c r="FB52" s="159"/>
      <c r="FC52" s="159"/>
      <c r="FD52" s="159"/>
      <c r="FE52" s="160"/>
      <c r="FF52" s="161"/>
      <c r="FG52" s="162"/>
      <c r="FH52" s="161"/>
      <c r="FI52" s="163"/>
      <c r="FJ52" s="164"/>
      <c r="FK52" s="159"/>
      <c r="FL52" s="159"/>
      <c r="FM52" s="159"/>
      <c r="FN52" s="160"/>
      <c r="FO52" s="161"/>
      <c r="FP52" s="162"/>
      <c r="FQ52" s="161"/>
      <c r="FR52" s="163"/>
      <c r="FS52" s="164"/>
      <c r="FT52" s="159"/>
      <c r="FU52" s="159"/>
      <c r="FV52" s="159"/>
      <c r="FW52" s="160"/>
      <c r="FX52" s="161"/>
      <c r="FY52" s="162"/>
      <c r="FZ52" s="161"/>
      <c r="GA52" s="163"/>
      <c r="GB52" s="164"/>
      <c r="GC52" s="159"/>
      <c r="GD52" s="159"/>
      <c r="GE52" s="159"/>
      <c r="GF52" s="160"/>
      <c r="GG52" s="161"/>
      <c r="GH52" s="162"/>
      <c r="GI52" s="161"/>
      <c r="GJ52" s="163"/>
      <c r="GK52" s="164"/>
      <c r="GL52" s="159"/>
      <c r="GM52" s="159"/>
      <c r="GN52" s="159"/>
      <c r="GO52" s="160"/>
      <c r="GP52" s="161"/>
      <c r="GQ52" s="162"/>
      <c r="GR52" s="161"/>
      <c r="GS52" s="163"/>
      <c r="GT52" s="164"/>
      <c r="GU52" s="165"/>
      <c r="GV52" s="136"/>
      <c r="GW52" s="100"/>
      <c r="GX52" s="114"/>
      <c r="GY52" s="114"/>
      <c r="GZ52" s="521"/>
      <c r="HA52" s="93"/>
      <c r="HB52" s="116"/>
      <c r="HC52" s="116"/>
    </row>
    <row r="53" spans="1:211" x14ac:dyDescent="0.25">
      <c r="B53" s="116"/>
      <c r="C53" s="116"/>
      <c r="D53" s="41"/>
      <c r="E53" s="42"/>
      <c r="F53" s="43"/>
      <c r="G53" s="44"/>
      <c r="H53" s="45"/>
      <c r="I53" s="46"/>
      <c r="J53" s="155"/>
      <c r="K53" s="494"/>
      <c r="L53" s="713"/>
      <c r="M53" s="105"/>
      <c r="N53" s="87"/>
      <c r="O53" s="201"/>
      <c r="P53" s="106"/>
      <c r="Q53" s="76">
        <f t="shared" si="0"/>
        <v>0</v>
      </c>
      <c r="R53" s="166"/>
      <c r="S53" s="830"/>
      <c r="T53" s="831"/>
      <c r="U53" s="45">
        <f t="shared" si="2"/>
        <v>0</v>
      </c>
      <c r="V53" s="157"/>
      <c r="W53" s="158"/>
      <c r="X53" s="167"/>
      <c r="Y53" s="159"/>
      <c r="Z53" s="160"/>
      <c r="AA53" s="161"/>
      <c r="AB53" s="162"/>
      <c r="AC53" s="161"/>
      <c r="AD53" s="163"/>
      <c r="AE53" s="164"/>
      <c r="AF53" s="159"/>
      <c r="AG53" s="159"/>
      <c r="AH53" s="159"/>
      <c r="AI53" s="160"/>
      <c r="AJ53" s="161"/>
      <c r="AK53" s="162"/>
      <c r="AL53" s="161"/>
      <c r="AM53" s="163"/>
      <c r="AN53" s="164"/>
      <c r="AO53" s="159"/>
      <c r="AP53" s="159"/>
      <c r="AQ53" s="159"/>
      <c r="AR53" s="160"/>
      <c r="AS53" s="161"/>
      <c r="AT53" s="162"/>
      <c r="AU53" s="161"/>
      <c r="AV53" s="163"/>
      <c r="AW53" s="164"/>
      <c r="AX53" s="159"/>
      <c r="AY53" s="159"/>
      <c r="AZ53" s="159"/>
      <c r="BA53" s="160"/>
      <c r="BB53" s="161"/>
      <c r="BC53" s="162"/>
      <c r="BD53" s="161"/>
      <c r="BE53" s="163"/>
      <c r="BF53" s="164"/>
      <c r="BG53" s="159"/>
      <c r="BH53" s="159"/>
      <c r="BI53" s="159"/>
      <c r="BJ53" s="160"/>
      <c r="BK53" s="161"/>
      <c r="BL53" s="162"/>
      <c r="BM53" s="161"/>
      <c r="BN53" s="163"/>
      <c r="BO53" s="164"/>
      <c r="BP53" s="159"/>
      <c r="BQ53" s="159"/>
      <c r="BR53" s="159"/>
      <c r="BS53" s="160"/>
      <c r="BT53" s="161"/>
      <c r="BU53" s="162"/>
      <c r="BV53" s="161"/>
      <c r="BW53" s="163"/>
      <c r="BX53" s="164"/>
      <c r="BY53" s="159"/>
      <c r="BZ53" s="159"/>
      <c r="CA53" s="159"/>
      <c r="CB53" s="160"/>
      <c r="CC53" s="161"/>
      <c r="CD53" s="162"/>
      <c r="CE53" s="161"/>
      <c r="CF53" s="163"/>
      <c r="CG53" s="164"/>
      <c r="CH53" s="159"/>
      <c r="CI53" s="159"/>
      <c r="CJ53" s="159"/>
      <c r="CK53" s="160"/>
      <c r="CL53" s="161"/>
      <c r="CM53" s="162"/>
      <c r="CN53" s="161"/>
      <c r="CO53" s="163"/>
      <c r="CP53" s="164"/>
      <c r="CQ53" s="159"/>
      <c r="CR53" s="159"/>
      <c r="CS53" s="159"/>
      <c r="CT53" s="160"/>
      <c r="CU53" s="161"/>
      <c r="CV53" s="162"/>
      <c r="CW53" s="161"/>
      <c r="CX53" s="163"/>
      <c r="CY53" s="164"/>
      <c r="CZ53" s="159"/>
      <c r="DA53" s="159"/>
      <c r="DB53" s="159"/>
      <c r="DC53" s="160"/>
      <c r="DD53" s="161"/>
      <c r="DE53" s="162"/>
      <c r="DF53" s="161"/>
      <c r="DG53" s="163"/>
      <c r="DH53" s="164"/>
      <c r="DI53" s="159"/>
      <c r="DJ53" s="159"/>
      <c r="DK53" s="159"/>
      <c r="DL53" s="160"/>
      <c r="DM53" s="161"/>
      <c r="DN53" s="162"/>
      <c r="DO53" s="161"/>
      <c r="DP53" s="163"/>
      <c r="DQ53" s="164"/>
      <c r="DR53" s="159"/>
      <c r="DS53" s="159"/>
      <c r="DT53" s="159"/>
      <c r="DU53" s="160"/>
      <c r="DV53" s="161"/>
      <c r="DW53" s="162"/>
      <c r="DX53" s="161"/>
      <c r="DY53" s="163"/>
      <c r="DZ53" s="164"/>
      <c r="EA53" s="159"/>
      <c r="EB53" s="159"/>
      <c r="EC53" s="159"/>
      <c r="ED53" s="160"/>
      <c r="EE53" s="161"/>
      <c r="EF53" s="162"/>
      <c r="EG53" s="161"/>
      <c r="EH53" s="163"/>
      <c r="EI53" s="164"/>
      <c r="EJ53" s="159"/>
      <c r="EK53" s="159"/>
      <c r="EL53" s="159"/>
      <c r="EM53" s="160"/>
      <c r="EN53" s="161"/>
      <c r="EO53" s="162"/>
      <c r="EP53" s="161"/>
      <c r="EQ53" s="163"/>
      <c r="ER53" s="164"/>
      <c r="ES53" s="159"/>
      <c r="ET53" s="159"/>
      <c r="EU53" s="159"/>
      <c r="EV53" s="160"/>
      <c r="EW53" s="161"/>
      <c r="EX53" s="162"/>
      <c r="EY53" s="161"/>
      <c r="EZ53" s="163"/>
      <c r="FA53" s="164"/>
      <c r="FB53" s="159"/>
      <c r="FC53" s="159"/>
      <c r="FD53" s="159"/>
      <c r="FE53" s="160"/>
      <c r="FF53" s="161"/>
      <c r="FG53" s="162"/>
      <c r="FH53" s="161"/>
      <c r="FI53" s="163"/>
      <c r="FJ53" s="164"/>
      <c r="FK53" s="159"/>
      <c r="FL53" s="159"/>
      <c r="FM53" s="159"/>
      <c r="FN53" s="160"/>
      <c r="FO53" s="161"/>
      <c r="FP53" s="162"/>
      <c r="FQ53" s="161"/>
      <c r="FR53" s="163"/>
      <c r="FS53" s="164"/>
      <c r="FT53" s="159"/>
      <c r="FU53" s="159"/>
      <c r="FV53" s="159"/>
      <c r="FW53" s="160"/>
      <c r="FX53" s="161"/>
      <c r="FY53" s="162"/>
      <c r="FZ53" s="161"/>
      <c r="GA53" s="163"/>
      <c r="GB53" s="164"/>
      <c r="GC53" s="159"/>
      <c r="GD53" s="159"/>
      <c r="GE53" s="159"/>
      <c r="GF53" s="160"/>
      <c r="GG53" s="161"/>
      <c r="GH53" s="162"/>
      <c r="GI53" s="161"/>
      <c r="GJ53" s="163"/>
      <c r="GK53" s="164"/>
      <c r="GL53" s="159"/>
      <c r="GM53" s="159"/>
      <c r="GN53" s="159"/>
      <c r="GO53" s="160"/>
      <c r="GP53" s="161"/>
      <c r="GQ53" s="162"/>
      <c r="GR53" s="161"/>
      <c r="GS53" s="163"/>
      <c r="GT53" s="164"/>
      <c r="GU53" s="165"/>
      <c r="GV53" s="136"/>
      <c r="GW53" s="100"/>
      <c r="GX53" s="114"/>
      <c r="GY53" s="114"/>
      <c r="GZ53" s="521"/>
      <c r="HA53" s="93"/>
      <c r="HB53" s="116"/>
      <c r="HC53" s="116"/>
    </row>
    <row r="54" spans="1:211" x14ac:dyDescent="0.25">
      <c r="B54" s="116"/>
      <c r="C54" s="116"/>
      <c r="D54" s="41"/>
      <c r="E54" s="42"/>
      <c r="F54" s="43"/>
      <c r="G54" s="44"/>
      <c r="H54" s="45"/>
      <c r="I54" s="46"/>
      <c r="J54" s="155"/>
      <c r="K54" s="500"/>
      <c r="L54" s="715"/>
      <c r="M54" s="105"/>
      <c r="N54" s="87"/>
      <c r="O54" s="201"/>
      <c r="P54" s="106"/>
      <c r="Q54" s="76">
        <f t="shared" si="0"/>
        <v>0</v>
      </c>
      <c r="R54" s="166"/>
      <c r="S54" s="806"/>
      <c r="T54" s="807"/>
      <c r="U54" s="45">
        <f t="shared" si="2"/>
        <v>0</v>
      </c>
      <c r="V54" s="157"/>
      <c r="W54" s="158"/>
      <c r="X54" s="167"/>
      <c r="Y54" s="159"/>
      <c r="Z54" s="160"/>
      <c r="AA54" s="161"/>
      <c r="AB54" s="162"/>
      <c r="AC54" s="161"/>
      <c r="AD54" s="163"/>
      <c r="AE54" s="164"/>
      <c r="AF54" s="159"/>
      <c r="AG54" s="159"/>
      <c r="AH54" s="159"/>
      <c r="AI54" s="160"/>
      <c r="AJ54" s="161"/>
      <c r="AK54" s="162"/>
      <c r="AL54" s="161"/>
      <c r="AM54" s="163"/>
      <c r="AN54" s="164"/>
      <c r="AO54" s="159"/>
      <c r="AP54" s="159"/>
      <c r="AQ54" s="159"/>
      <c r="AR54" s="160"/>
      <c r="AS54" s="161"/>
      <c r="AT54" s="162"/>
      <c r="AU54" s="161"/>
      <c r="AV54" s="163"/>
      <c r="AW54" s="164"/>
      <c r="AX54" s="159"/>
      <c r="AY54" s="159"/>
      <c r="AZ54" s="159"/>
      <c r="BA54" s="160"/>
      <c r="BB54" s="161"/>
      <c r="BC54" s="162"/>
      <c r="BD54" s="161"/>
      <c r="BE54" s="163"/>
      <c r="BF54" s="164"/>
      <c r="BG54" s="159"/>
      <c r="BH54" s="159"/>
      <c r="BI54" s="159"/>
      <c r="BJ54" s="160"/>
      <c r="BK54" s="161"/>
      <c r="BL54" s="162"/>
      <c r="BM54" s="161"/>
      <c r="BN54" s="163"/>
      <c r="BO54" s="164"/>
      <c r="BP54" s="159"/>
      <c r="BQ54" s="159"/>
      <c r="BR54" s="159"/>
      <c r="BS54" s="160"/>
      <c r="BT54" s="161"/>
      <c r="BU54" s="162"/>
      <c r="BV54" s="161"/>
      <c r="BW54" s="163"/>
      <c r="BX54" s="164"/>
      <c r="BY54" s="159"/>
      <c r="BZ54" s="159"/>
      <c r="CA54" s="159"/>
      <c r="CB54" s="160"/>
      <c r="CC54" s="161"/>
      <c r="CD54" s="162"/>
      <c r="CE54" s="161"/>
      <c r="CF54" s="163"/>
      <c r="CG54" s="164"/>
      <c r="CH54" s="159"/>
      <c r="CI54" s="159"/>
      <c r="CJ54" s="159"/>
      <c r="CK54" s="160"/>
      <c r="CL54" s="161"/>
      <c r="CM54" s="162"/>
      <c r="CN54" s="161"/>
      <c r="CO54" s="163"/>
      <c r="CP54" s="164"/>
      <c r="CQ54" s="159"/>
      <c r="CR54" s="159"/>
      <c r="CS54" s="159"/>
      <c r="CT54" s="160"/>
      <c r="CU54" s="161"/>
      <c r="CV54" s="162"/>
      <c r="CW54" s="161"/>
      <c r="CX54" s="163"/>
      <c r="CY54" s="164"/>
      <c r="CZ54" s="159"/>
      <c r="DA54" s="159"/>
      <c r="DB54" s="159"/>
      <c r="DC54" s="160"/>
      <c r="DD54" s="161"/>
      <c r="DE54" s="162"/>
      <c r="DF54" s="161"/>
      <c r="DG54" s="163"/>
      <c r="DH54" s="164"/>
      <c r="DI54" s="159"/>
      <c r="DJ54" s="159"/>
      <c r="DK54" s="159"/>
      <c r="DL54" s="160"/>
      <c r="DM54" s="161"/>
      <c r="DN54" s="162"/>
      <c r="DO54" s="161"/>
      <c r="DP54" s="163"/>
      <c r="DQ54" s="164"/>
      <c r="DR54" s="159"/>
      <c r="DS54" s="159"/>
      <c r="DT54" s="159"/>
      <c r="DU54" s="160"/>
      <c r="DV54" s="161"/>
      <c r="DW54" s="162"/>
      <c r="DX54" s="161"/>
      <c r="DY54" s="163"/>
      <c r="DZ54" s="164"/>
      <c r="EA54" s="159"/>
      <c r="EB54" s="159"/>
      <c r="EC54" s="159"/>
      <c r="ED54" s="160"/>
      <c r="EE54" s="161"/>
      <c r="EF54" s="162"/>
      <c r="EG54" s="161"/>
      <c r="EH54" s="163"/>
      <c r="EI54" s="164"/>
      <c r="EJ54" s="159"/>
      <c r="EK54" s="159"/>
      <c r="EL54" s="159"/>
      <c r="EM54" s="160"/>
      <c r="EN54" s="161"/>
      <c r="EO54" s="162"/>
      <c r="EP54" s="161"/>
      <c r="EQ54" s="163"/>
      <c r="ER54" s="164"/>
      <c r="ES54" s="159"/>
      <c r="ET54" s="159"/>
      <c r="EU54" s="159"/>
      <c r="EV54" s="160"/>
      <c r="EW54" s="161"/>
      <c r="EX54" s="162"/>
      <c r="EY54" s="161"/>
      <c r="EZ54" s="163"/>
      <c r="FA54" s="164"/>
      <c r="FB54" s="159"/>
      <c r="FC54" s="159"/>
      <c r="FD54" s="159"/>
      <c r="FE54" s="160"/>
      <c r="FF54" s="161"/>
      <c r="FG54" s="162"/>
      <c r="FH54" s="161"/>
      <c r="FI54" s="163"/>
      <c r="FJ54" s="164"/>
      <c r="FK54" s="159"/>
      <c r="FL54" s="159"/>
      <c r="FM54" s="159"/>
      <c r="FN54" s="160"/>
      <c r="FO54" s="161"/>
      <c r="FP54" s="162"/>
      <c r="FQ54" s="161"/>
      <c r="FR54" s="163"/>
      <c r="FS54" s="164"/>
      <c r="FT54" s="159"/>
      <c r="FU54" s="159"/>
      <c r="FV54" s="159"/>
      <c r="FW54" s="160"/>
      <c r="FX54" s="161"/>
      <c r="FY54" s="162"/>
      <c r="FZ54" s="161"/>
      <c r="GA54" s="163"/>
      <c r="GB54" s="164"/>
      <c r="GC54" s="159"/>
      <c r="GD54" s="159"/>
      <c r="GE54" s="159"/>
      <c r="GF54" s="160"/>
      <c r="GG54" s="161"/>
      <c r="GH54" s="162"/>
      <c r="GI54" s="161"/>
      <c r="GJ54" s="163"/>
      <c r="GK54" s="164"/>
      <c r="GL54" s="159"/>
      <c r="GM54" s="159"/>
      <c r="GN54" s="159"/>
      <c r="GO54" s="160"/>
      <c r="GP54" s="161"/>
      <c r="GQ54" s="162"/>
      <c r="GR54" s="161"/>
      <c r="GS54" s="163"/>
      <c r="GT54" s="164"/>
      <c r="GU54" s="165"/>
      <c r="GV54" s="136"/>
      <c r="GW54" s="100"/>
      <c r="GX54" s="114"/>
      <c r="GY54" s="114"/>
      <c r="GZ54" s="521"/>
      <c r="HA54" s="93"/>
      <c r="HB54" s="116"/>
      <c r="HC54" s="116"/>
    </row>
    <row r="55" spans="1:211" x14ac:dyDescent="0.25">
      <c r="B55" s="116"/>
      <c r="C55" s="116"/>
      <c r="D55" s="41"/>
      <c r="E55" s="42"/>
      <c r="F55" s="43"/>
      <c r="G55" s="44"/>
      <c r="H55" s="45"/>
      <c r="I55" s="46"/>
      <c r="J55" s="155"/>
      <c r="K55" s="500"/>
      <c r="L55" s="715"/>
      <c r="M55" s="105"/>
      <c r="N55" s="87"/>
      <c r="O55" s="201"/>
      <c r="P55" s="106"/>
      <c r="Q55" s="150">
        <f t="shared" si="0"/>
        <v>0</v>
      </c>
      <c r="R55" s="166"/>
      <c r="S55" s="806"/>
      <c r="T55" s="807"/>
      <c r="U55" s="45">
        <f t="shared" si="2"/>
        <v>0</v>
      </c>
      <c r="V55" s="157"/>
      <c r="W55" s="158"/>
      <c r="X55" s="167"/>
      <c r="Y55" s="159"/>
      <c r="Z55" s="160"/>
      <c r="AA55" s="161"/>
      <c r="AB55" s="162"/>
      <c r="AC55" s="161"/>
      <c r="AD55" s="163"/>
      <c r="AE55" s="164"/>
      <c r="AF55" s="159"/>
      <c r="AG55" s="159"/>
      <c r="AH55" s="159"/>
      <c r="AI55" s="160"/>
      <c r="AJ55" s="161"/>
      <c r="AK55" s="162"/>
      <c r="AL55" s="161"/>
      <c r="AM55" s="163"/>
      <c r="AN55" s="164"/>
      <c r="AO55" s="159"/>
      <c r="AP55" s="159"/>
      <c r="AQ55" s="159"/>
      <c r="AR55" s="160"/>
      <c r="AS55" s="161"/>
      <c r="AT55" s="162"/>
      <c r="AU55" s="161"/>
      <c r="AV55" s="163"/>
      <c r="AW55" s="164"/>
      <c r="AX55" s="159"/>
      <c r="AY55" s="159"/>
      <c r="AZ55" s="159"/>
      <c r="BA55" s="160"/>
      <c r="BB55" s="161"/>
      <c r="BC55" s="162"/>
      <c r="BD55" s="161"/>
      <c r="BE55" s="163"/>
      <c r="BF55" s="164"/>
      <c r="BG55" s="159"/>
      <c r="BH55" s="159"/>
      <c r="BI55" s="159"/>
      <c r="BJ55" s="160"/>
      <c r="BK55" s="161"/>
      <c r="BL55" s="162"/>
      <c r="BM55" s="161"/>
      <c r="BN55" s="163"/>
      <c r="BO55" s="164"/>
      <c r="BP55" s="159"/>
      <c r="BQ55" s="159"/>
      <c r="BR55" s="159"/>
      <c r="BS55" s="160"/>
      <c r="BT55" s="161"/>
      <c r="BU55" s="162"/>
      <c r="BV55" s="161"/>
      <c r="BW55" s="163"/>
      <c r="BX55" s="164"/>
      <c r="BY55" s="159"/>
      <c r="BZ55" s="159"/>
      <c r="CA55" s="159"/>
      <c r="CB55" s="160"/>
      <c r="CC55" s="161"/>
      <c r="CD55" s="162"/>
      <c r="CE55" s="161"/>
      <c r="CF55" s="163"/>
      <c r="CG55" s="164"/>
      <c r="CH55" s="159"/>
      <c r="CI55" s="159"/>
      <c r="CJ55" s="159"/>
      <c r="CK55" s="160"/>
      <c r="CL55" s="161"/>
      <c r="CM55" s="162"/>
      <c r="CN55" s="161"/>
      <c r="CO55" s="163"/>
      <c r="CP55" s="164"/>
      <c r="CQ55" s="159"/>
      <c r="CR55" s="159"/>
      <c r="CS55" s="159"/>
      <c r="CT55" s="160"/>
      <c r="CU55" s="161"/>
      <c r="CV55" s="162"/>
      <c r="CW55" s="161"/>
      <c r="CX55" s="163"/>
      <c r="CY55" s="164"/>
      <c r="CZ55" s="159"/>
      <c r="DA55" s="159"/>
      <c r="DB55" s="159"/>
      <c r="DC55" s="160"/>
      <c r="DD55" s="161"/>
      <c r="DE55" s="162"/>
      <c r="DF55" s="161"/>
      <c r="DG55" s="163"/>
      <c r="DH55" s="164"/>
      <c r="DI55" s="159"/>
      <c r="DJ55" s="159"/>
      <c r="DK55" s="159"/>
      <c r="DL55" s="160"/>
      <c r="DM55" s="161"/>
      <c r="DN55" s="162"/>
      <c r="DO55" s="161"/>
      <c r="DP55" s="163"/>
      <c r="DQ55" s="164"/>
      <c r="DR55" s="159"/>
      <c r="DS55" s="159"/>
      <c r="DT55" s="159"/>
      <c r="DU55" s="160"/>
      <c r="DV55" s="161"/>
      <c r="DW55" s="162"/>
      <c r="DX55" s="161"/>
      <c r="DY55" s="163"/>
      <c r="DZ55" s="164"/>
      <c r="EA55" s="159"/>
      <c r="EB55" s="159"/>
      <c r="EC55" s="159"/>
      <c r="ED55" s="160"/>
      <c r="EE55" s="161"/>
      <c r="EF55" s="162"/>
      <c r="EG55" s="161"/>
      <c r="EH55" s="163"/>
      <c r="EI55" s="164"/>
      <c r="EJ55" s="159"/>
      <c r="EK55" s="159"/>
      <c r="EL55" s="159"/>
      <c r="EM55" s="160"/>
      <c r="EN55" s="161"/>
      <c r="EO55" s="162"/>
      <c r="EP55" s="161"/>
      <c r="EQ55" s="163"/>
      <c r="ER55" s="164"/>
      <c r="ES55" s="159"/>
      <c r="ET55" s="159"/>
      <c r="EU55" s="159"/>
      <c r="EV55" s="160"/>
      <c r="EW55" s="161"/>
      <c r="EX55" s="162"/>
      <c r="EY55" s="161"/>
      <c r="EZ55" s="163"/>
      <c r="FA55" s="164"/>
      <c r="FB55" s="159"/>
      <c r="FC55" s="159"/>
      <c r="FD55" s="159"/>
      <c r="FE55" s="160"/>
      <c r="FF55" s="161"/>
      <c r="FG55" s="162"/>
      <c r="FH55" s="161"/>
      <c r="FI55" s="163"/>
      <c r="FJ55" s="164"/>
      <c r="FK55" s="159"/>
      <c r="FL55" s="159"/>
      <c r="FM55" s="159"/>
      <c r="FN55" s="160"/>
      <c r="FO55" s="161"/>
      <c r="FP55" s="162"/>
      <c r="FQ55" s="161"/>
      <c r="FR55" s="163"/>
      <c r="FS55" s="164"/>
      <c r="FT55" s="159"/>
      <c r="FU55" s="159"/>
      <c r="FV55" s="159"/>
      <c r="FW55" s="160"/>
      <c r="FX55" s="161"/>
      <c r="FY55" s="162"/>
      <c r="FZ55" s="161"/>
      <c r="GA55" s="163"/>
      <c r="GB55" s="164"/>
      <c r="GC55" s="159"/>
      <c r="GD55" s="159"/>
      <c r="GE55" s="159"/>
      <c r="GF55" s="160"/>
      <c r="GG55" s="161"/>
      <c r="GH55" s="162"/>
      <c r="GI55" s="161"/>
      <c r="GJ55" s="163"/>
      <c r="GK55" s="164"/>
      <c r="GL55" s="159"/>
      <c r="GM55" s="159"/>
      <c r="GN55" s="159"/>
      <c r="GO55" s="160"/>
      <c r="GP55" s="161"/>
      <c r="GQ55" s="162"/>
      <c r="GR55" s="161"/>
      <c r="GS55" s="163"/>
      <c r="GT55" s="164"/>
      <c r="GU55" s="165"/>
      <c r="GV55" s="136"/>
      <c r="GW55" s="100"/>
      <c r="GX55" s="114"/>
      <c r="GY55" s="114"/>
      <c r="GZ55" s="521"/>
      <c r="HA55" s="93"/>
      <c r="HB55" s="116"/>
      <c r="HC55" s="116"/>
    </row>
    <row r="56" spans="1:211" ht="18.75" x14ac:dyDescent="0.3">
      <c r="B56" s="116"/>
      <c r="C56" s="116"/>
      <c r="D56" s="41"/>
      <c r="E56" s="42"/>
      <c r="F56" s="43"/>
      <c r="G56" s="44"/>
      <c r="H56" s="45"/>
      <c r="I56" s="46"/>
      <c r="J56" s="155"/>
      <c r="K56" s="500"/>
      <c r="L56" s="715"/>
      <c r="M56" s="105"/>
      <c r="N56" s="87"/>
      <c r="O56" s="576"/>
      <c r="P56" s="106"/>
      <c r="Q56" s="150">
        <f t="shared" si="0"/>
        <v>0</v>
      </c>
      <c r="R56" s="166"/>
      <c r="S56" s="812"/>
      <c r="T56" s="807"/>
      <c r="U56" s="45">
        <f t="shared" si="2"/>
        <v>0</v>
      </c>
      <c r="V56" s="157"/>
      <c r="W56" s="158"/>
      <c r="X56" s="167"/>
      <c r="Y56" s="159"/>
      <c r="Z56" s="160"/>
      <c r="AA56" s="161"/>
      <c r="AB56" s="162"/>
      <c r="AC56" s="161"/>
      <c r="AD56" s="163"/>
      <c r="AE56" s="164"/>
      <c r="AF56" s="159"/>
      <c r="AG56" s="159"/>
      <c r="AH56" s="159"/>
      <c r="AI56" s="160"/>
      <c r="AJ56" s="161"/>
      <c r="AK56" s="162"/>
      <c r="AL56" s="161"/>
      <c r="AM56" s="163"/>
      <c r="AN56" s="164"/>
      <c r="AO56" s="159"/>
      <c r="AP56" s="159"/>
      <c r="AQ56" s="159"/>
      <c r="AR56" s="160"/>
      <c r="AS56" s="161"/>
      <c r="AT56" s="162"/>
      <c r="AU56" s="161"/>
      <c r="AV56" s="163"/>
      <c r="AW56" s="164"/>
      <c r="AX56" s="159"/>
      <c r="AY56" s="159"/>
      <c r="AZ56" s="159"/>
      <c r="BA56" s="160"/>
      <c r="BB56" s="161"/>
      <c r="BC56" s="162"/>
      <c r="BD56" s="161"/>
      <c r="BE56" s="163"/>
      <c r="BF56" s="164"/>
      <c r="BG56" s="159"/>
      <c r="BH56" s="159"/>
      <c r="BI56" s="159"/>
      <c r="BJ56" s="160"/>
      <c r="BK56" s="161"/>
      <c r="BL56" s="162"/>
      <c r="BM56" s="161"/>
      <c r="BN56" s="163"/>
      <c r="BO56" s="164"/>
      <c r="BP56" s="159"/>
      <c r="BQ56" s="159"/>
      <c r="BR56" s="159"/>
      <c r="BS56" s="160"/>
      <c r="BT56" s="161"/>
      <c r="BU56" s="162"/>
      <c r="BV56" s="161"/>
      <c r="BW56" s="163"/>
      <c r="BX56" s="164"/>
      <c r="BY56" s="159"/>
      <c r="BZ56" s="159"/>
      <c r="CA56" s="159"/>
      <c r="CB56" s="160"/>
      <c r="CC56" s="161"/>
      <c r="CD56" s="162"/>
      <c r="CE56" s="161"/>
      <c r="CF56" s="163"/>
      <c r="CG56" s="164"/>
      <c r="CH56" s="159"/>
      <c r="CI56" s="159"/>
      <c r="CJ56" s="159"/>
      <c r="CK56" s="160"/>
      <c r="CL56" s="161"/>
      <c r="CM56" s="162"/>
      <c r="CN56" s="161"/>
      <c r="CO56" s="163"/>
      <c r="CP56" s="164"/>
      <c r="CQ56" s="159"/>
      <c r="CR56" s="159"/>
      <c r="CS56" s="159"/>
      <c r="CT56" s="160"/>
      <c r="CU56" s="161"/>
      <c r="CV56" s="162"/>
      <c r="CW56" s="161"/>
      <c r="CX56" s="163"/>
      <c r="CY56" s="164"/>
      <c r="CZ56" s="159"/>
      <c r="DA56" s="159"/>
      <c r="DB56" s="159"/>
      <c r="DC56" s="160"/>
      <c r="DD56" s="161"/>
      <c r="DE56" s="162"/>
      <c r="DF56" s="161"/>
      <c r="DG56" s="163"/>
      <c r="DH56" s="164"/>
      <c r="DI56" s="159"/>
      <c r="DJ56" s="159"/>
      <c r="DK56" s="159"/>
      <c r="DL56" s="160"/>
      <c r="DM56" s="161"/>
      <c r="DN56" s="162"/>
      <c r="DO56" s="161"/>
      <c r="DP56" s="163"/>
      <c r="DQ56" s="164"/>
      <c r="DR56" s="159"/>
      <c r="DS56" s="159"/>
      <c r="DT56" s="159"/>
      <c r="DU56" s="160"/>
      <c r="DV56" s="161"/>
      <c r="DW56" s="162"/>
      <c r="DX56" s="161"/>
      <c r="DY56" s="163"/>
      <c r="DZ56" s="164"/>
      <c r="EA56" s="159"/>
      <c r="EB56" s="159"/>
      <c r="EC56" s="159"/>
      <c r="ED56" s="160"/>
      <c r="EE56" s="161"/>
      <c r="EF56" s="162"/>
      <c r="EG56" s="161"/>
      <c r="EH56" s="163"/>
      <c r="EI56" s="164"/>
      <c r="EJ56" s="159"/>
      <c r="EK56" s="159"/>
      <c r="EL56" s="159"/>
      <c r="EM56" s="160"/>
      <c r="EN56" s="161"/>
      <c r="EO56" s="162"/>
      <c r="EP56" s="161"/>
      <c r="EQ56" s="163"/>
      <c r="ER56" s="164"/>
      <c r="ES56" s="159"/>
      <c r="ET56" s="159"/>
      <c r="EU56" s="159"/>
      <c r="EV56" s="160"/>
      <c r="EW56" s="161"/>
      <c r="EX56" s="162"/>
      <c r="EY56" s="161"/>
      <c r="EZ56" s="163"/>
      <c r="FA56" s="164"/>
      <c r="FB56" s="159"/>
      <c r="FC56" s="159"/>
      <c r="FD56" s="159"/>
      <c r="FE56" s="160"/>
      <c r="FF56" s="161"/>
      <c r="FG56" s="162"/>
      <c r="FH56" s="161"/>
      <c r="FI56" s="163"/>
      <c r="FJ56" s="164"/>
      <c r="FK56" s="159"/>
      <c r="FL56" s="159"/>
      <c r="FM56" s="159"/>
      <c r="FN56" s="160"/>
      <c r="FO56" s="161"/>
      <c r="FP56" s="162"/>
      <c r="FQ56" s="161"/>
      <c r="FR56" s="163"/>
      <c r="FS56" s="164"/>
      <c r="FT56" s="159"/>
      <c r="FU56" s="159"/>
      <c r="FV56" s="159"/>
      <c r="FW56" s="160"/>
      <c r="FX56" s="161"/>
      <c r="FY56" s="162"/>
      <c r="FZ56" s="161"/>
      <c r="GA56" s="163"/>
      <c r="GB56" s="164"/>
      <c r="GC56" s="159"/>
      <c r="GD56" s="159"/>
      <c r="GE56" s="159"/>
      <c r="GF56" s="160"/>
      <c r="GG56" s="161"/>
      <c r="GH56" s="162"/>
      <c r="GI56" s="161"/>
      <c r="GJ56" s="163"/>
      <c r="GK56" s="164"/>
      <c r="GL56" s="159"/>
      <c r="GM56" s="159"/>
      <c r="GN56" s="159"/>
      <c r="GO56" s="160"/>
      <c r="GP56" s="161"/>
      <c r="GQ56" s="162"/>
      <c r="GR56" s="161"/>
      <c r="GS56" s="163"/>
      <c r="GT56" s="164"/>
      <c r="GU56" s="165"/>
      <c r="GV56" s="136"/>
      <c r="GW56" s="100"/>
      <c r="GX56" s="114"/>
      <c r="GY56" s="114"/>
      <c r="GZ56" s="521"/>
      <c r="HA56" s="93"/>
      <c r="HB56" s="116"/>
      <c r="HC56" s="116"/>
    </row>
    <row r="57" spans="1:211" x14ac:dyDescent="0.25">
      <c r="B57" s="116"/>
      <c r="C57" s="116"/>
      <c r="D57" s="41"/>
      <c r="E57" s="42"/>
      <c r="F57" s="43"/>
      <c r="G57" s="44"/>
      <c r="H57" s="45"/>
      <c r="I57" s="46"/>
      <c r="J57" s="155"/>
      <c r="K57" s="494"/>
      <c r="L57" s="713"/>
      <c r="M57" s="105"/>
      <c r="N57" s="87"/>
      <c r="O57" s="88"/>
      <c r="P57" s="106"/>
      <c r="Q57" s="150">
        <f t="shared" si="0"/>
        <v>0</v>
      </c>
      <c r="R57" s="172"/>
      <c r="S57" s="99"/>
      <c r="T57" s="99"/>
      <c r="U57" s="45">
        <f t="shared" si="2"/>
        <v>0</v>
      </c>
      <c r="V57" s="157"/>
      <c r="W57" s="158"/>
      <c r="X57" s="167"/>
      <c r="Y57" s="159"/>
      <c r="Z57" s="160"/>
      <c r="AA57" s="161"/>
      <c r="AB57" s="162"/>
      <c r="AC57" s="161"/>
      <c r="AD57" s="163"/>
      <c r="AE57" s="164"/>
      <c r="AF57" s="159"/>
      <c r="AG57" s="159"/>
      <c r="AH57" s="159"/>
      <c r="AI57" s="160"/>
      <c r="AJ57" s="161"/>
      <c r="AK57" s="162"/>
      <c r="AL57" s="161"/>
      <c r="AM57" s="163"/>
      <c r="AN57" s="164"/>
      <c r="AO57" s="159"/>
      <c r="AP57" s="159"/>
      <c r="AQ57" s="159"/>
      <c r="AR57" s="160"/>
      <c r="AS57" s="161"/>
      <c r="AT57" s="162"/>
      <c r="AU57" s="161"/>
      <c r="AV57" s="163"/>
      <c r="AW57" s="164"/>
      <c r="AX57" s="159"/>
      <c r="AY57" s="159"/>
      <c r="AZ57" s="159"/>
      <c r="BA57" s="160"/>
      <c r="BB57" s="161"/>
      <c r="BC57" s="162"/>
      <c r="BD57" s="161"/>
      <c r="BE57" s="163"/>
      <c r="BF57" s="164"/>
      <c r="BG57" s="159"/>
      <c r="BH57" s="159"/>
      <c r="BI57" s="159"/>
      <c r="BJ57" s="160"/>
      <c r="BK57" s="161"/>
      <c r="BL57" s="162"/>
      <c r="BM57" s="161"/>
      <c r="BN57" s="163"/>
      <c r="BO57" s="164"/>
      <c r="BP57" s="159"/>
      <c r="BQ57" s="159"/>
      <c r="BR57" s="159"/>
      <c r="BS57" s="160"/>
      <c r="BT57" s="161"/>
      <c r="BU57" s="162"/>
      <c r="BV57" s="161"/>
      <c r="BW57" s="163"/>
      <c r="BX57" s="164"/>
      <c r="BY57" s="159"/>
      <c r="BZ57" s="159"/>
      <c r="CA57" s="159"/>
      <c r="CB57" s="160"/>
      <c r="CC57" s="161"/>
      <c r="CD57" s="162"/>
      <c r="CE57" s="161"/>
      <c r="CF57" s="163"/>
      <c r="CG57" s="164"/>
      <c r="CH57" s="159"/>
      <c r="CI57" s="159"/>
      <c r="CJ57" s="159"/>
      <c r="CK57" s="160"/>
      <c r="CL57" s="161"/>
      <c r="CM57" s="162"/>
      <c r="CN57" s="161"/>
      <c r="CO57" s="163"/>
      <c r="CP57" s="164"/>
      <c r="CQ57" s="159"/>
      <c r="CR57" s="159"/>
      <c r="CS57" s="159"/>
      <c r="CT57" s="160"/>
      <c r="CU57" s="161"/>
      <c r="CV57" s="162"/>
      <c r="CW57" s="161"/>
      <c r="CX57" s="163"/>
      <c r="CY57" s="164"/>
      <c r="CZ57" s="159"/>
      <c r="DA57" s="159"/>
      <c r="DB57" s="159"/>
      <c r="DC57" s="160"/>
      <c r="DD57" s="161"/>
      <c r="DE57" s="162"/>
      <c r="DF57" s="161"/>
      <c r="DG57" s="163"/>
      <c r="DH57" s="164"/>
      <c r="DI57" s="159"/>
      <c r="DJ57" s="159"/>
      <c r="DK57" s="159"/>
      <c r="DL57" s="160"/>
      <c r="DM57" s="161"/>
      <c r="DN57" s="162"/>
      <c r="DO57" s="161"/>
      <c r="DP57" s="163"/>
      <c r="DQ57" s="164"/>
      <c r="DR57" s="159"/>
      <c r="DS57" s="159"/>
      <c r="DT57" s="159"/>
      <c r="DU57" s="160"/>
      <c r="DV57" s="161"/>
      <c r="DW57" s="162"/>
      <c r="DX57" s="161"/>
      <c r="DY57" s="163"/>
      <c r="DZ57" s="164"/>
      <c r="EA57" s="159"/>
      <c r="EB57" s="159"/>
      <c r="EC57" s="159"/>
      <c r="ED57" s="160"/>
      <c r="EE57" s="161"/>
      <c r="EF57" s="162"/>
      <c r="EG57" s="161"/>
      <c r="EH57" s="163"/>
      <c r="EI57" s="164"/>
      <c r="EJ57" s="159"/>
      <c r="EK57" s="159"/>
      <c r="EL57" s="159"/>
      <c r="EM57" s="160"/>
      <c r="EN57" s="161"/>
      <c r="EO57" s="162"/>
      <c r="EP57" s="161"/>
      <c r="EQ57" s="163"/>
      <c r="ER57" s="164"/>
      <c r="ES57" s="159"/>
      <c r="ET57" s="159"/>
      <c r="EU57" s="159"/>
      <c r="EV57" s="160"/>
      <c r="EW57" s="161"/>
      <c r="EX57" s="162"/>
      <c r="EY57" s="161"/>
      <c r="EZ57" s="163"/>
      <c r="FA57" s="164"/>
      <c r="FB57" s="159"/>
      <c r="FC57" s="159"/>
      <c r="FD57" s="159"/>
      <c r="FE57" s="160"/>
      <c r="FF57" s="161"/>
      <c r="FG57" s="162"/>
      <c r="FH57" s="161"/>
      <c r="FI57" s="163"/>
      <c r="FJ57" s="164"/>
      <c r="FK57" s="159"/>
      <c r="FL57" s="159"/>
      <c r="FM57" s="159"/>
      <c r="FN57" s="160"/>
      <c r="FO57" s="161"/>
      <c r="FP57" s="162"/>
      <c r="FQ57" s="161"/>
      <c r="FR57" s="163"/>
      <c r="FS57" s="164"/>
      <c r="FT57" s="159"/>
      <c r="FU57" s="159"/>
      <c r="FV57" s="159"/>
      <c r="FW57" s="160"/>
      <c r="FX57" s="161"/>
      <c r="FY57" s="162"/>
      <c r="FZ57" s="161"/>
      <c r="GA57" s="163"/>
      <c r="GB57" s="164"/>
      <c r="GC57" s="159"/>
      <c r="GD57" s="159"/>
      <c r="GE57" s="159"/>
      <c r="GF57" s="160"/>
      <c r="GG57" s="161"/>
      <c r="GH57" s="162"/>
      <c r="GI57" s="161"/>
      <c r="GJ57" s="163"/>
      <c r="GK57" s="164"/>
      <c r="GL57" s="159"/>
      <c r="GM57" s="159"/>
      <c r="GN57" s="159"/>
      <c r="GO57" s="160"/>
      <c r="GP57" s="161"/>
      <c r="GQ57" s="162"/>
      <c r="GR57" s="161"/>
      <c r="GS57" s="163"/>
      <c r="GT57" s="164"/>
      <c r="GU57" s="165"/>
      <c r="GV57" s="136"/>
      <c r="GW57" s="100"/>
      <c r="GX57" s="114"/>
      <c r="GY57" s="114"/>
      <c r="GZ57" s="217"/>
      <c r="HA57" s="93"/>
      <c r="HB57" s="116"/>
      <c r="HC57" s="116"/>
    </row>
    <row r="58" spans="1:211" ht="18.75" x14ac:dyDescent="0.3">
      <c r="B58" s="116"/>
      <c r="C58" s="116"/>
      <c r="D58" s="41"/>
      <c r="E58" s="42"/>
      <c r="F58" s="43"/>
      <c r="G58" s="44"/>
      <c r="H58" s="45"/>
      <c r="I58" s="46"/>
      <c r="J58" s="104"/>
      <c r="K58" s="498"/>
      <c r="L58" s="713"/>
      <c r="M58" s="499"/>
      <c r="N58" s="87"/>
      <c r="O58" s="173"/>
      <c r="P58" s="106"/>
      <c r="Q58" s="150">
        <f t="shared" si="0"/>
        <v>0</v>
      </c>
      <c r="R58" s="485"/>
      <c r="S58" s="486"/>
      <c r="T58" s="174"/>
      <c r="U58" s="458">
        <f>R58*P58+7.35</f>
        <v>7.35</v>
      </c>
      <c r="V58" s="685"/>
      <c r="W58" s="686"/>
      <c r="X58" s="175"/>
      <c r="Y58" s="159"/>
      <c r="Z58" s="160"/>
      <c r="AA58" s="161"/>
      <c r="AB58" s="162"/>
      <c r="AC58" s="161"/>
      <c r="AD58" s="163"/>
      <c r="AE58" s="164"/>
      <c r="AF58" s="159"/>
      <c r="AG58" s="159"/>
      <c r="AH58" s="159"/>
      <c r="AI58" s="160"/>
      <c r="AJ58" s="161"/>
      <c r="AK58" s="162"/>
      <c r="AL58" s="161"/>
      <c r="AM58" s="163"/>
      <c r="AN58" s="164"/>
      <c r="AO58" s="159"/>
      <c r="AP58" s="159"/>
      <c r="AQ58" s="159"/>
      <c r="AR58" s="160"/>
      <c r="AS58" s="161"/>
      <c r="AT58" s="162"/>
      <c r="AU58" s="161"/>
      <c r="AV58" s="163"/>
      <c r="AW58" s="164"/>
      <c r="AX58" s="159"/>
      <c r="AY58" s="159"/>
      <c r="AZ58" s="159"/>
      <c r="BA58" s="160"/>
      <c r="BB58" s="161"/>
      <c r="BC58" s="162"/>
      <c r="BD58" s="161"/>
      <c r="BE58" s="163"/>
      <c r="BF58" s="164"/>
      <c r="BG58" s="159"/>
      <c r="BH58" s="159"/>
      <c r="BI58" s="159"/>
      <c r="BJ58" s="160"/>
      <c r="BK58" s="161"/>
      <c r="BL58" s="162"/>
      <c r="BM58" s="161"/>
      <c r="BN58" s="163"/>
      <c r="BO58" s="164"/>
      <c r="BP58" s="159"/>
      <c r="BQ58" s="159"/>
      <c r="BR58" s="159"/>
      <c r="BS58" s="160"/>
      <c r="BT58" s="161"/>
      <c r="BU58" s="162"/>
      <c r="BV58" s="161"/>
      <c r="BW58" s="163"/>
      <c r="BX58" s="164"/>
      <c r="BY58" s="159"/>
      <c r="BZ58" s="159"/>
      <c r="CA58" s="159"/>
      <c r="CB58" s="160"/>
      <c r="CC58" s="161"/>
      <c r="CD58" s="162"/>
      <c r="CE58" s="161"/>
      <c r="CF58" s="163"/>
      <c r="CG58" s="164"/>
      <c r="CH58" s="159"/>
      <c r="CI58" s="159"/>
      <c r="CJ58" s="159"/>
      <c r="CK58" s="160"/>
      <c r="CL58" s="161"/>
      <c r="CM58" s="162"/>
      <c r="CN58" s="161"/>
      <c r="CO58" s="163"/>
      <c r="CP58" s="164"/>
      <c r="CQ58" s="159"/>
      <c r="CR58" s="159"/>
      <c r="CS58" s="159"/>
      <c r="CT58" s="160"/>
      <c r="CU58" s="161"/>
      <c r="CV58" s="162"/>
      <c r="CW58" s="161"/>
      <c r="CX58" s="163"/>
      <c r="CY58" s="164"/>
      <c r="CZ58" s="159"/>
      <c r="DA58" s="159"/>
      <c r="DB58" s="159"/>
      <c r="DC58" s="160"/>
      <c r="DD58" s="161"/>
      <c r="DE58" s="162"/>
      <c r="DF58" s="161"/>
      <c r="DG58" s="163"/>
      <c r="DH58" s="164"/>
      <c r="DI58" s="159"/>
      <c r="DJ58" s="159"/>
      <c r="DK58" s="159"/>
      <c r="DL58" s="160"/>
      <c r="DM58" s="161"/>
      <c r="DN58" s="162"/>
      <c r="DO58" s="161"/>
      <c r="DP58" s="163"/>
      <c r="DQ58" s="164"/>
      <c r="DR58" s="159"/>
      <c r="DS58" s="159"/>
      <c r="DT58" s="159"/>
      <c r="DU58" s="160"/>
      <c r="DV58" s="161"/>
      <c r="DW58" s="162"/>
      <c r="DX58" s="161"/>
      <c r="DY58" s="163"/>
      <c r="DZ58" s="164"/>
      <c r="EA58" s="159"/>
      <c r="EB58" s="159"/>
      <c r="EC58" s="159"/>
      <c r="ED58" s="160"/>
      <c r="EE58" s="161"/>
      <c r="EF58" s="162"/>
      <c r="EG58" s="161"/>
      <c r="EH58" s="163"/>
      <c r="EI58" s="164"/>
      <c r="EJ58" s="159"/>
      <c r="EK58" s="159"/>
      <c r="EL58" s="159"/>
      <c r="EM58" s="160"/>
      <c r="EN58" s="161"/>
      <c r="EO58" s="162"/>
      <c r="EP58" s="161"/>
      <c r="EQ58" s="163"/>
      <c r="ER58" s="164"/>
      <c r="ES58" s="159"/>
      <c r="ET58" s="159"/>
      <c r="EU58" s="159"/>
      <c r="EV58" s="160"/>
      <c r="EW58" s="161"/>
      <c r="EX58" s="162"/>
      <c r="EY58" s="161"/>
      <c r="EZ58" s="163"/>
      <c r="FA58" s="164"/>
      <c r="FB58" s="159"/>
      <c r="FC58" s="159"/>
      <c r="FD58" s="159"/>
      <c r="FE58" s="160"/>
      <c r="FF58" s="161"/>
      <c r="FG58" s="162"/>
      <c r="FH58" s="161"/>
      <c r="FI58" s="163"/>
      <c r="FJ58" s="164"/>
      <c r="FK58" s="159"/>
      <c r="FL58" s="159"/>
      <c r="FM58" s="159"/>
      <c r="FN58" s="160"/>
      <c r="FO58" s="161"/>
      <c r="FP58" s="162"/>
      <c r="FQ58" s="161"/>
      <c r="FR58" s="163"/>
      <c r="FS58" s="164"/>
      <c r="FT58" s="159"/>
      <c r="FU58" s="159"/>
      <c r="FV58" s="159"/>
      <c r="FW58" s="160"/>
      <c r="FX58" s="161"/>
      <c r="FY58" s="162"/>
      <c r="FZ58" s="161"/>
      <c r="GA58" s="163"/>
      <c r="GB58" s="164"/>
      <c r="GC58" s="159"/>
      <c r="GD58" s="159"/>
      <c r="GE58" s="159"/>
      <c r="GF58" s="160"/>
      <c r="GG58" s="161"/>
      <c r="GH58" s="162"/>
      <c r="GI58" s="161"/>
      <c r="GJ58" s="163"/>
      <c r="GK58" s="164"/>
      <c r="GL58" s="159"/>
      <c r="GM58" s="159"/>
      <c r="GN58" s="159"/>
      <c r="GO58" s="160"/>
      <c r="GP58" s="161"/>
      <c r="GQ58" s="162"/>
      <c r="GR58" s="161"/>
      <c r="GS58" s="163"/>
      <c r="GT58" s="164"/>
      <c r="GU58" s="176"/>
      <c r="GV58" s="136"/>
      <c r="GW58" s="122"/>
      <c r="GX58" s="114"/>
      <c r="GY58" s="114"/>
      <c r="GZ58" s="217"/>
      <c r="HA58" s="93"/>
      <c r="HB58" s="116"/>
      <c r="HC58" s="116"/>
    </row>
    <row r="59" spans="1:211" x14ac:dyDescent="0.25">
      <c r="B59" s="116"/>
      <c r="C59" s="116"/>
      <c r="D59" s="41"/>
      <c r="E59" s="42"/>
      <c r="F59" s="43"/>
      <c r="G59" s="44"/>
      <c r="H59" s="45"/>
      <c r="I59" s="46"/>
      <c r="J59" s="104"/>
      <c r="K59" s="494"/>
      <c r="L59" s="716"/>
      <c r="M59" s="105"/>
      <c r="N59" s="87"/>
      <c r="O59" s="88"/>
      <c r="P59" s="106"/>
      <c r="Q59" s="150">
        <f t="shared" si="0"/>
        <v>0</v>
      </c>
      <c r="R59" s="166"/>
      <c r="S59" s="166"/>
      <c r="T59" s="126"/>
      <c r="U59" s="45">
        <f t="shared" si="2"/>
        <v>0</v>
      </c>
      <c r="V59" s="153"/>
      <c r="W59" s="148"/>
      <c r="X59" s="178"/>
      <c r="Y59" s="111"/>
      <c r="Z59" s="110"/>
      <c r="AA59" s="130"/>
      <c r="AB59" s="131"/>
      <c r="AC59" s="130"/>
      <c r="AD59" s="132"/>
      <c r="AE59" s="133"/>
      <c r="AF59" s="111"/>
      <c r="AG59" s="111"/>
      <c r="AH59" s="111"/>
      <c r="AI59" s="110"/>
      <c r="AJ59" s="130"/>
      <c r="AK59" s="131"/>
      <c r="AL59" s="130"/>
      <c r="AM59" s="132"/>
      <c r="AN59" s="133"/>
      <c r="AO59" s="111"/>
      <c r="AP59" s="111"/>
      <c r="AQ59" s="111"/>
      <c r="AR59" s="110"/>
      <c r="AS59" s="130"/>
      <c r="AT59" s="131"/>
      <c r="AU59" s="130"/>
      <c r="AV59" s="132"/>
      <c r="AW59" s="133"/>
      <c r="AX59" s="111"/>
      <c r="AY59" s="111"/>
      <c r="AZ59" s="111"/>
      <c r="BA59" s="110"/>
      <c r="BB59" s="130"/>
      <c r="BC59" s="131"/>
      <c r="BD59" s="130"/>
      <c r="BE59" s="132"/>
      <c r="BF59" s="133"/>
      <c r="BG59" s="111"/>
      <c r="BH59" s="111"/>
      <c r="BI59" s="111"/>
      <c r="BJ59" s="110"/>
      <c r="BK59" s="130"/>
      <c r="BL59" s="131"/>
      <c r="BM59" s="130"/>
      <c r="BN59" s="132"/>
      <c r="BO59" s="133"/>
      <c r="BP59" s="111"/>
      <c r="BQ59" s="111"/>
      <c r="BR59" s="111"/>
      <c r="BS59" s="110"/>
      <c r="BT59" s="130"/>
      <c r="BU59" s="131"/>
      <c r="BV59" s="130"/>
      <c r="BW59" s="132"/>
      <c r="BX59" s="133"/>
      <c r="BY59" s="111"/>
      <c r="BZ59" s="111"/>
      <c r="CA59" s="111"/>
      <c r="CB59" s="110"/>
      <c r="CC59" s="130"/>
      <c r="CD59" s="131"/>
      <c r="CE59" s="130"/>
      <c r="CF59" s="132"/>
      <c r="CG59" s="133"/>
      <c r="CH59" s="111"/>
      <c r="CI59" s="111"/>
      <c r="CJ59" s="111"/>
      <c r="CK59" s="110"/>
      <c r="CL59" s="130"/>
      <c r="CM59" s="131"/>
      <c r="CN59" s="130"/>
      <c r="CO59" s="132"/>
      <c r="CP59" s="133"/>
      <c r="CQ59" s="111"/>
      <c r="CR59" s="111"/>
      <c r="CS59" s="111"/>
      <c r="CT59" s="110"/>
      <c r="CU59" s="130"/>
      <c r="CV59" s="131"/>
      <c r="CW59" s="130"/>
      <c r="CX59" s="132"/>
      <c r="CY59" s="133"/>
      <c r="CZ59" s="111"/>
      <c r="DA59" s="111"/>
      <c r="DB59" s="111"/>
      <c r="DC59" s="110"/>
      <c r="DD59" s="130"/>
      <c r="DE59" s="131"/>
      <c r="DF59" s="130"/>
      <c r="DG59" s="132"/>
      <c r="DH59" s="133"/>
      <c r="DI59" s="111"/>
      <c r="DJ59" s="111"/>
      <c r="DK59" s="111"/>
      <c r="DL59" s="110"/>
      <c r="DM59" s="130"/>
      <c r="DN59" s="131"/>
      <c r="DO59" s="130"/>
      <c r="DP59" s="132"/>
      <c r="DQ59" s="133"/>
      <c r="DR59" s="111"/>
      <c r="DS59" s="111"/>
      <c r="DT59" s="111"/>
      <c r="DU59" s="110"/>
      <c r="DV59" s="130"/>
      <c r="DW59" s="131"/>
      <c r="DX59" s="130"/>
      <c r="DY59" s="132"/>
      <c r="DZ59" s="133"/>
      <c r="EA59" s="111"/>
      <c r="EB59" s="111"/>
      <c r="EC59" s="111"/>
      <c r="ED59" s="110"/>
      <c r="EE59" s="130"/>
      <c r="EF59" s="131"/>
      <c r="EG59" s="130"/>
      <c r="EH59" s="132"/>
      <c r="EI59" s="133"/>
      <c r="EJ59" s="111"/>
      <c r="EK59" s="111"/>
      <c r="EL59" s="111"/>
      <c r="EM59" s="110"/>
      <c r="EN59" s="130"/>
      <c r="EO59" s="131"/>
      <c r="EP59" s="130"/>
      <c r="EQ59" s="132"/>
      <c r="ER59" s="133"/>
      <c r="ES59" s="111"/>
      <c r="ET59" s="111"/>
      <c r="EU59" s="111"/>
      <c r="EV59" s="110"/>
      <c r="EW59" s="130"/>
      <c r="EX59" s="131"/>
      <c r="EY59" s="130"/>
      <c r="EZ59" s="132"/>
      <c r="FA59" s="133"/>
      <c r="FB59" s="111"/>
      <c r="FC59" s="111"/>
      <c r="FD59" s="111"/>
      <c r="FE59" s="110"/>
      <c r="FF59" s="130"/>
      <c r="FG59" s="131"/>
      <c r="FH59" s="130"/>
      <c r="FI59" s="132"/>
      <c r="FJ59" s="133"/>
      <c r="FK59" s="111"/>
      <c r="FL59" s="111"/>
      <c r="FM59" s="111"/>
      <c r="FN59" s="110"/>
      <c r="FO59" s="130"/>
      <c r="FP59" s="131"/>
      <c r="FQ59" s="130"/>
      <c r="FR59" s="132"/>
      <c r="FS59" s="133"/>
      <c r="FT59" s="111"/>
      <c r="FU59" s="111"/>
      <c r="FV59" s="111"/>
      <c r="FW59" s="110"/>
      <c r="FX59" s="130"/>
      <c r="FY59" s="131"/>
      <c r="FZ59" s="130"/>
      <c r="GA59" s="132"/>
      <c r="GB59" s="133"/>
      <c r="GC59" s="111"/>
      <c r="GD59" s="111"/>
      <c r="GE59" s="111"/>
      <c r="GF59" s="110"/>
      <c r="GG59" s="130"/>
      <c r="GH59" s="131"/>
      <c r="GI59" s="130"/>
      <c r="GJ59" s="132"/>
      <c r="GK59" s="133"/>
      <c r="GL59" s="111"/>
      <c r="GM59" s="111"/>
      <c r="GN59" s="111"/>
      <c r="GO59" s="110"/>
      <c r="GP59" s="130"/>
      <c r="GQ59" s="131"/>
      <c r="GR59" s="130"/>
      <c r="GS59" s="132"/>
      <c r="GT59" s="133"/>
      <c r="GU59" s="135"/>
      <c r="GV59" s="136"/>
      <c r="GW59" s="100"/>
      <c r="GX59" s="114"/>
      <c r="GY59" s="114"/>
      <c r="GZ59" s="217"/>
      <c r="HA59" s="93"/>
      <c r="HB59" s="116"/>
      <c r="HC59" s="116"/>
    </row>
    <row r="60" spans="1:211" x14ac:dyDescent="0.25">
      <c r="B60" s="116"/>
      <c r="C60" s="116"/>
      <c r="D60" s="41"/>
      <c r="E60" s="42"/>
      <c r="F60" s="43"/>
      <c r="G60" s="44"/>
      <c r="H60" s="45"/>
      <c r="I60" s="46"/>
      <c r="J60" s="104"/>
      <c r="K60" s="494"/>
      <c r="L60" s="716"/>
      <c r="M60" s="105"/>
      <c r="N60" s="87"/>
      <c r="O60" s="88"/>
      <c r="P60" s="106"/>
      <c r="Q60" s="150">
        <f t="shared" si="0"/>
        <v>0</v>
      </c>
      <c r="R60" s="99"/>
      <c r="S60" s="179"/>
      <c r="T60" s="166"/>
      <c r="U60" s="45">
        <f t="shared" si="2"/>
        <v>0</v>
      </c>
      <c r="V60" s="157"/>
      <c r="W60" s="158"/>
      <c r="X60" s="180"/>
      <c r="Y60" s="159"/>
      <c r="Z60" s="160"/>
      <c r="AA60" s="161"/>
      <c r="AB60" s="162"/>
      <c r="AC60" s="161"/>
      <c r="AD60" s="163"/>
      <c r="AE60" s="164"/>
      <c r="AF60" s="159"/>
      <c r="AG60" s="159"/>
      <c r="AH60" s="159"/>
      <c r="AI60" s="160"/>
      <c r="AJ60" s="161"/>
      <c r="AK60" s="162"/>
      <c r="AL60" s="161"/>
      <c r="AM60" s="163"/>
      <c r="AN60" s="164"/>
      <c r="AO60" s="159"/>
      <c r="AP60" s="159"/>
      <c r="AQ60" s="159"/>
      <c r="AR60" s="160"/>
      <c r="AS60" s="161"/>
      <c r="AT60" s="162"/>
      <c r="AU60" s="161"/>
      <c r="AV60" s="163"/>
      <c r="AW60" s="164"/>
      <c r="AX60" s="159"/>
      <c r="AY60" s="159"/>
      <c r="AZ60" s="159"/>
      <c r="BA60" s="160"/>
      <c r="BB60" s="161"/>
      <c r="BC60" s="162"/>
      <c r="BD60" s="161"/>
      <c r="BE60" s="163"/>
      <c r="BF60" s="164"/>
      <c r="BG60" s="159"/>
      <c r="BH60" s="159"/>
      <c r="BI60" s="159"/>
      <c r="BJ60" s="160"/>
      <c r="BK60" s="161"/>
      <c r="BL60" s="162"/>
      <c r="BM60" s="161"/>
      <c r="BN60" s="163"/>
      <c r="BO60" s="164"/>
      <c r="BP60" s="159"/>
      <c r="BQ60" s="159"/>
      <c r="BR60" s="159"/>
      <c r="BS60" s="160"/>
      <c r="BT60" s="161"/>
      <c r="BU60" s="162"/>
      <c r="BV60" s="161"/>
      <c r="BW60" s="163"/>
      <c r="BX60" s="164"/>
      <c r="BY60" s="159"/>
      <c r="BZ60" s="159"/>
      <c r="CA60" s="159"/>
      <c r="CB60" s="160"/>
      <c r="CC60" s="161"/>
      <c r="CD60" s="162"/>
      <c r="CE60" s="161"/>
      <c r="CF60" s="163"/>
      <c r="CG60" s="164"/>
      <c r="CH60" s="159"/>
      <c r="CI60" s="159"/>
      <c r="CJ60" s="159"/>
      <c r="CK60" s="160"/>
      <c r="CL60" s="161"/>
      <c r="CM60" s="162"/>
      <c r="CN60" s="161"/>
      <c r="CO60" s="163"/>
      <c r="CP60" s="164"/>
      <c r="CQ60" s="159"/>
      <c r="CR60" s="159"/>
      <c r="CS60" s="159"/>
      <c r="CT60" s="160"/>
      <c r="CU60" s="161"/>
      <c r="CV60" s="162"/>
      <c r="CW60" s="161"/>
      <c r="CX60" s="163"/>
      <c r="CY60" s="164"/>
      <c r="CZ60" s="159"/>
      <c r="DA60" s="159"/>
      <c r="DB60" s="159"/>
      <c r="DC60" s="160"/>
      <c r="DD60" s="161"/>
      <c r="DE60" s="162"/>
      <c r="DF60" s="161"/>
      <c r="DG60" s="163"/>
      <c r="DH60" s="164"/>
      <c r="DI60" s="159"/>
      <c r="DJ60" s="159"/>
      <c r="DK60" s="159"/>
      <c r="DL60" s="160"/>
      <c r="DM60" s="161"/>
      <c r="DN60" s="162"/>
      <c r="DO60" s="161"/>
      <c r="DP60" s="163"/>
      <c r="DQ60" s="164"/>
      <c r="DR60" s="159"/>
      <c r="DS60" s="159"/>
      <c r="DT60" s="159"/>
      <c r="DU60" s="160"/>
      <c r="DV60" s="161"/>
      <c r="DW60" s="162"/>
      <c r="DX60" s="161"/>
      <c r="DY60" s="163"/>
      <c r="DZ60" s="164"/>
      <c r="EA60" s="159"/>
      <c r="EB60" s="159"/>
      <c r="EC60" s="159"/>
      <c r="ED60" s="160"/>
      <c r="EE60" s="161"/>
      <c r="EF60" s="162"/>
      <c r="EG60" s="161"/>
      <c r="EH60" s="163"/>
      <c r="EI60" s="164"/>
      <c r="EJ60" s="159"/>
      <c r="EK60" s="159"/>
      <c r="EL60" s="159"/>
      <c r="EM60" s="160"/>
      <c r="EN60" s="161"/>
      <c r="EO60" s="162"/>
      <c r="EP60" s="161"/>
      <c r="EQ60" s="163"/>
      <c r="ER60" s="164"/>
      <c r="ES60" s="159"/>
      <c r="ET60" s="159"/>
      <c r="EU60" s="159"/>
      <c r="EV60" s="160"/>
      <c r="EW60" s="161"/>
      <c r="EX60" s="162"/>
      <c r="EY60" s="161"/>
      <c r="EZ60" s="163"/>
      <c r="FA60" s="164"/>
      <c r="FB60" s="159"/>
      <c r="FC60" s="159"/>
      <c r="FD60" s="159"/>
      <c r="FE60" s="160"/>
      <c r="FF60" s="161"/>
      <c r="FG60" s="162"/>
      <c r="FH60" s="161"/>
      <c r="FI60" s="163"/>
      <c r="FJ60" s="164"/>
      <c r="FK60" s="159"/>
      <c r="FL60" s="159"/>
      <c r="FM60" s="159"/>
      <c r="FN60" s="160"/>
      <c r="FO60" s="161"/>
      <c r="FP60" s="162"/>
      <c r="FQ60" s="161"/>
      <c r="FR60" s="163"/>
      <c r="FS60" s="164"/>
      <c r="FT60" s="159"/>
      <c r="FU60" s="159"/>
      <c r="FV60" s="159"/>
      <c r="FW60" s="160"/>
      <c r="FX60" s="161"/>
      <c r="FY60" s="162"/>
      <c r="FZ60" s="161"/>
      <c r="GA60" s="163"/>
      <c r="GB60" s="164"/>
      <c r="GC60" s="159"/>
      <c r="GD60" s="159"/>
      <c r="GE60" s="159"/>
      <c r="GF60" s="160"/>
      <c r="GG60" s="161"/>
      <c r="GH60" s="162"/>
      <c r="GI60" s="161"/>
      <c r="GJ60" s="163"/>
      <c r="GK60" s="164"/>
      <c r="GL60" s="159"/>
      <c r="GM60" s="159"/>
      <c r="GN60" s="159"/>
      <c r="GO60" s="160"/>
      <c r="GP60" s="161"/>
      <c r="GQ60" s="162"/>
      <c r="GR60" s="161"/>
      <c r="GS60" s="163"/>
      <c r="GT60" s="164"/>
      <c r="GU60" s="176"/>
      <c r="GV60" s="136"/>
      <c r="GW60" s="100"/>
      <c r="GX60" s="114"/>
      <c r="GY60" s="114"/>
      <c r="GZ60" s="217"/>
      <c r="HA60" s="93"/>
      <c r="HB60" s="116"/>
      <c r="HC60" s="116"/>
    </row>
    <row r="61" spans="1:211" x14ac:dyDescent="0.25">
      <c r="B61" s="116"/>
      <c r="C61" s="116"/>
      <c r="D61" s="41"/>
      <c r="E61" s="42"/>
      <c r="F61" s="43"/>
      <c r="G61" s="44"/>
      <c r="H61" s="45"/>
      <c r="I61" s="46"/>
      <c r="J61" s="104"/>
      <c r="K61" s="494"/>
      <c r="L61" s="716"/>
      <c r="M61" s="105"/>
      <c r="N61" s="87"/>
      <c r="O61" s="88"/>
      <c r="P61" s="106"/>
      <c r="Q61" s="150">
        <f t="shared" si="0"/>
        <v>0</v>
      </c>
      <c r="R61" s="99"/>
      <c r="S61" s="179"/>
      <c r="T61" s="181"/>
      <c r="U61" s="45">
        <f t="shared" si="2"/>
        <v>0</v>
      </c>
      <c r="V61" s="157"/>
      <c r="W61" s="158"/>
      <c r="X61" s="180"/>
      <c r="Y61" s="159"/>
      <c r="Z61" s="160"/>
      <c r="AA61" s="161"/>
      <c r="AB61" s="162"/>
      <c r="AC61" s="161"/>
      <c r="AD61" s="163"/>
      <c r="AE61" s="164"/>
      <c r="AF61" s="159"/>
      <c r="AG61" s="159"/>
      <c r="AH61" s="159"/>
      <c r="AI61" s="160"/>
      <c r="AJ61" s="161"/>
      <c r="AK61" s="162"/>
      <c r="AL61" s="161"/>
      <c r="AM61" s="163"/>
      <c r="AN61" s="164"/>
      <c r="AO61" s="159"/>
      <c r="AP61" s="159"/>
      <c r="AQ61" s="159"/>
      <c r="AR61" s="160"/>
      <c r="AS61" s="161"/>
      <c r="AT61" s="162"/>
      <c r="AU61" s="161"/>
      <c r="AV61" s="163"/>
      <c r="AW61" s="164"/>
      <c r="AX61" s="159"/>
      <c r="AY61" s="159"/>
      <c r="AZ61" s="159"/>
      <c r="BA61" s="160"/>
      <c r="BB61" s="161"/>
      <c r="BC61" s="162"/>
      <c r="BD61" s="161"/>
      <c r="BE61" s="163"/>
      <c r="BF61" s="164"/>
      <c r="BG61" s="159"/>
      <c r="BH61" s="159"/>
      <c r="BI61" s="159"/>
      <c r="BJ61" s="160"/>
      <c r="BK61" s="161"/>
      <c r="BL61" s="162"/>
      <c r="BM61" s="161"/>
      <c r="BN61" s="163"/>
      <c r="BO61" s="164"/>
      <c r="BP61" s="159"/>
      <c r="BQ61" s="159"/>
      <c r="BR61" s="159"/>
      <c r="BS61" s="160"/>
      <c r="BT61" s="161"/>
      <c r="BU61" s="162"/>
      <c r="BV61" s="161"/>
      <c r="BW61" s="163"/>
      <c r="BX61" s="164"/>
      <c r="BY61" s="159"/>
      <c r="BZ61" s="159"/>
      <c r="CA61" s="159"/>
      <c r="CB61" s="160"/>
      <c r="CC61" s="161"/>
      <c r="CD61" s="162"/>
      <c r="CE61" s="161"/>
      <c r="CF61" s="163"/>
      <c r="CG61" s="164"/>
      <c r="CH61" s="159"/>
      <c r="CI61" s="159"/>
      <c r="CJ61" s="159"/>
      <c r="CK61" s="160"/>
      <c r="CL61" s="161"/>
      <c r="CM61" s="162"/>
      <c r="CN61" s="161"/>
      <c r="CO61" s="163"/>
      <c r="CP61" s="164"/>
      <c r="CQ61" s="159"/>
      <c r="CR61" s="159"/>
      <c r="CS61" s="159"/>
      <c r="CT61" s="160"/>
      <c r="CU61" s="161"/>
      <c r="CV61" s="162"/>
      <c r="CW61" s="161"/>
      <c r="CX61" s="163"/>
      <c r="CY61" s="164"/>
      <c r="CZ61" s="159"/>
      <c r="DA61" s="159"/>
      <c r="DB61" s="159"/>
      <c r="DC61" s="160"/>
      <c r="DD61" s="161"/>
      <c r="DE61" s="162"/>
      <c r="DF61" s="161"/>
      <c r="DG61" s="163"/>
      <c r="DH61" s="164"/>
      <c r="DI61" s="159"/>
      <c r="DJ61" s="159"/>
      <c r="DK61" s="159"/>
      <c r="DL61" s="160"/>
      <c r="DM61" s="161"/>
      <c r="DN61" s="162"/>
      <c r="DO61" s="161"/>
      <c r="DP61" s="163"/>
      <c r="DQ61" s="164"/>
      <c r="DR61" s="159"/>
      <c r="DS61" s="159"/>
      <c r="DT61" s="159"/>
      <c r="DU61" s="160"/>
      <c r="DV61" s="161"/>
      <c r="DW61" s="162"/>
      <c r="DX61" s="161"/>
      <c r="DY61" s="163"/>
      <c r="DZ61" s="164"/>
      <c r="EA61" s="159"/>
      <c r="EB61" s="159"/>
      <c r="EC61" s="159"/>
      <c r="ED61" s="160"/>
      <c r="EE61" s="161"/>
      <c r="EF61" s="162"/>
      <c r="EG61" s="161"/>
      <c r="EH61" s="163"/>
      <c r="EI61" s="164"/>
      <c r="EJ61" s="159"/>
      <c r="EK61" s="159"/>
      <c r="EL61" s="159"/>
      <c r="EM61" s="160"/>
      <c r="EN61" s="161"/>
      <c r="EO61" s="162"/>
      <c r="EP61" s="161"/>
      <c r="EQ61" s="163"/>
      <c r="ER61" s="164"/>
      <c r="ES61" s="159"/>
      <c r="ET61" s="159"/>
      <c r="EU61" s="159"/>
      <c r="EV61" s="160"/>
      <c r="EW61" s="161"/>
      <c r="EX61" s="162"/>
      <c r="EY61" s="161"/>
      <c r="EZ61" s="163"/>
      <c r="FA61" s="164"/>
      <c r="FB61" s="159"/>
      <c r="FC61" s="159"/>
      <c r="FD61" s="159"/>
      <c r="FE61" s="160"/>
      <c r="FF61" s="161"/>
      <c r="FG61" s="162"/>
      <c r="FH61" s="161"/>
      <c r="FI61" s="163"/>
      <c r="FJ61" s="164"/>
      <c r="FK61" s="159"/>
      <c r="FL61" s="159"/>
      <c r="FM61" s="159"/>
      <c r="FN61" s="160"/>
      <c r="FO61" s="161"/>
      <c r="FP61" s="162"/>
      <c r="FQ61" s="161"/>
      <c r="FR61" s="163"/>
      <c r="FS61" s="164"/>
      <c r="FT61" s="159"/>
      <c r="FU61" s="159"/>
      <c r="FV61" s="159"/>
      <c r="FW61" s="160"/>
      <c r="FX61" s="161"/>
      <c r="FY61" s="162"/>
      <c r="FZ61" s="161"/>
      <c r="GA61" s="163"/>
      <c r="GB61" s="164"/>
      <c r="GC61" s="159"/>
      <c r="GD61" s="159"/>
      <c r="GE61" s="159"/>
      <c r="GF61" s="160"/>
      <c r="GG61" s="161"/>
      <c r="GH61" s="162"/>
      <c r="GI61" s="161"/>
      <c r="GJ61" s="163"/>
      <c r="GK61" s="164"/>
      <c r="GL61" s="159"/>
      <c r="GM61" s="159"/>
      <c r="GN61" s="159"/>
      <c r="GO61" s="160"/>
      <c r="GP61" s="161"/>
      <c r="GQ61" s="162"/>
      <c r="GR61" s="161"/>
      <c r="GS61" s="163"/>
      <c r="GT61" s="164"/>
      <c r="GU61" s="176"/>
      <c r="GV61" s="136"/>
      <c r="GW61" s="100"/>
      <c r="GX61" s="114"/>
      <c r="GY61" s="114"/>
      <c r="GZ61" s="217"/>
      <c r="HA61" s="93"/>
      <c r="HB61" s="116"/>
      <c r="HC61" s="116"/>
    </row>
    <row r="62" spans="1:211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4"/>
      <c r="L62" s="716"/>
      <c r="M62" s="105"/>
      <c r="N62" s="87"/>
      <c r="O62" s="88"/>
      <c r="P62" s="106"/>
      <c r="Q62" s="150">
        <f t="shared" si="0"/>
        <v>0</v>
      </c>
      <c r="R62" s="182"/>
      <c r="S62" s="183"/>
      <c r="T62" s="183"/>
      <c r="U62" s="45">
        <f t="shared" si="2"/>
        <v>0</v>
      </c>
      <c r="V62" s="157"/>
      <c r="W62" s="158"/>
      <c r="X62" s="167"/>
      <c r="Y62" s="159"/>
      <c r="Z62" s="160"/>
      <c r="AA62" s="161"/>
      <c r="AB62" s="162"/>
      <c r="AC62" s="161"/>
      <c r="AD62" s="163"/>
      <c r="AE62" s="164"/>
      <c r="AF62" s="159"/>
      <c r="AG62" s="159"/>
      <c r="AH62" s="159"/>
      <c r="AI62" s="160"/>
      <c r="AJ62" s="161"/>
      <c r="AK62" s="162"/>
      <c r="AL62" s="161"/>
      <c r="AM62" s="163"/>
      <c r="AN62" s="164"/>
      <c r="AO62" s="159"/>
      <c r="AP62" s="159"/>
      <c r="AQ62" s="159"/>
      <c r="AR62" s="160"/>
      <c r="AS62" s="161"/>
      <c r="AT62" s="162"/>
      <c r="AU62" s="161"/>
      <c r="AV62" s="163"/>
      <c r="AW62" s="164"/>
      <c r="AX62" s="159"/>
      <c r="AY62" s="159"/>
      <c r="AZ62" s="159"/>
      <c r="BA62" s="160"/>
      <c r="BB62" s="161"/>
      <c r="BC62" s="162"/>
      <c r="BD62" s="161"/>
      <c r="BE62" s="163"/>
      <c r="BF62" s="164"/>
      <c r="BG62" s="159"/>
      <c r="BH62" s="159"/>
      <c r="BI62" s="159"/>
      <c r="BJ62" s="160"/>
      <c r="BK62" s="161"/>
      <c r="BL62" s="162"/>
      <c r="BM62" s="161"/>
      <c r="BN62" s="163"/>
      <c r="BO62" s="164"/>
      <c r="BP62" s="159"/>
      <c r="BQ62" s="159"/>
      <c r="BR62" s="159"/>
      <c r="BS62" s="160"/>
      <c r="BT62" s="161"/>
      <c r="BU62" s="162"/>
      <c r="BV62" s="161"/>
      <c r="BW62" s="163"/>
      <c r="BX62" s="164"/>
      <c r="BY62" s="159"/>
      <c r="BZ62" s="159"/>
      <c r="CA62" s="159"/>
      <c r="CB62" s="160"/>
      <c r="CC62" s="161"/>
      <c r="CD62" s="162"/>
      <c r="CE62" s="161"/>
      <c r="CF62" s="163"/>
      <c r="CG62" s="164"/>
      <c r="CH62" s="159"/>
      <c r="CI62" s="159"/>
      <c r="CJ62" s="159"/>
      <c r="CK62" s="160"/>
      <c r="CL62" s="161"/>
      <c r="CM62" s="162"/>
      <c r="CN62" s="161"/>
      <c r="CO62" s="163"/>
      <c r="CP62" s="164"/>
      <c r="CQ62" s="159"/>
      <c r="CR62" s="159"/>
      <c r="CS62" s="159"/>
      <c r="CT62" s="160"/>
      <c r="CU62" s="161"/>
      <c r="CV62" s="162"/>
      <c r="CW62" s="161"/>
      <c r="CX62" s="163"/>
      <c r="CY62" s="164"/>
      <c r="CZ62" s="159"/>
      <c r="DA62" s="159"/>
      <c r="DB62" s="159"/>
      <c r="DC62" s="160"/>
      <c r="DD62" s="161"/>
      <c r="DE62" s="162"/>
      <c r="DF62" s="161"/>
      <c r="DG62" s="163"/>
      <c r="DH62" s="164"/>
      <c r="DI62" s="159"/>
      <c r="DJ62" s="159"/>
      <c r="DK62" s="159"/>
      <c r="DL62" s="160"/>
      <c r="DM62" s="161"/>
      <c r="DN62" s="162"/>
      <c r="DO62" s="161"/>
      <c r="DP62" s="163"/>
      <c r="DQ62" s="164"/>
      <c r="DR62" s="159"/>
      <c r="DS62" s="159"/>
      <c r="DT62" s="159"/>
      <c r="DU62" s="160"/>
      <c r="DV62" s="161"/>
      <c r="DW62" s="162"/>
      <c r="DX62" s="161"/>
      <c r="DY62" s="163"/>
      <c r="DZ62" s="164"/>
      <c r="EA62" s="159"/>
      <c r="EB62" s="159"/>
      <c r="EC62" s="159"/>
      <c r="ED62" s="160"/>
      <c r="EE62" s="161"/>
      <c r="EF62" s="162"/>
      <c r="EG62" s="161"/>
      <c r="EH62" s="163"/>
      <c r="EI62" s="164"/>
      <c r="EJ62" s="159"/>
      <c r="EK62" s="159"/>
      <c r="EL62" s="159"/>
      <c r="EM62" s="160"/>
      <c r="EN62" s="161"/>
      <c r="EO62" s="162"/>
      <c r="EP62" s="161"/>
      <c r="EQ62" s="163"/>
      <c r="ER62" s="164"/>
      <c r="ES62" s="159"/>
      <c r="ET62" s="159"/>
      <c r="EU62" s="159"/>
      <c r="EV62" s="160"/>
      <c r="EW62" s="161"/>
      <c r="EX62" s="162"/>
      <c r="EY62" s="161"/>
      <c r="EZ62" s="163"/>
      <c r="FA62" s="164"/>
      <c r="FB62" s="159"/>
      <c r="FC62" s="159"/>
      <c r="FD62" s="159"/>
      <c r="FE62" s="160"/>
      <c r="FF62" s="161"/>
      <c r="FG62" s="162"/>
      <c r="FH62" s="161"/>
      <c r="FI62" s="163"/>
      <c r="FJ62" s="164"/>
      <c r="FK62" s="159"/>
      <c r="FL62" s="159"/>
      <c r="FM62" s="159"/>
      <c r="FN62" s="160"/>
      <c r="FO62" s="161"/>
      <c r="FP62" s="162"/>
      <c r="FQ62" s="161"/>
      <c r="FR62" s="163"/>
      <c r="FS62" s="164"/>
      <c r="FT62" s="159"/>
      <c r="FU62" s="159"/>
      <c r="FV62" s="159"/>
      <c r="FW62" s="160"/>
      <c r="FX62" s="161"/>
      <c r="FY62" s="162"/>
      <c r="FZ62" s="161"/>
      <c r="GA62" s="163"/>
      <c r="GB62" s="164"/>
      <c r="GC62" s="159"/>
      <c r="GD62" s="159"/>
      <c r="GE62" s="159"/>
      <c r="GF62" s="160"/>
      <c r="GG62" s="161"/>
      <c r="GH62" s="162"/>
      <c r="GI62" s="161"/>
      <c r="GJ62" s="163"/>
      <c r="GK62" s="164"/>
      <c r="GL62" s="159"/>
      <c r="GM62" s="159"/>
      <c r="GN62" s="159"/>
      <c r="GO62" s="160"/>
      <c r="GP62" s="161"/>
      <c r="GQ62" s="162"/>
      <c r="GR62" s="161"/>
      <c r="GS62" s="163"/>
      <c r="GT62" s="164"/>
      <c r="GU62" s="184"/>
      <c r="GV62" s="136"/>
      <c r="GW62" s="100"/>
      <c r="GX62" s="114"/>
      <c r="GY62" s="114"/>
      <c r="GZ62" s="217"/>
      <c r="HA62" s="93"/>
      <c r="HB62" s="116"/>
      <c r="HC62" s="116"/>
    </row>
    <row r="63" spans="1:211" x14ac:dyDescent="0.25">
      <c r="A63"/>
      <c r="B63" s="116"/>
      <c r="C63" s="116"/>
      <c r="D63" s="41"/>
      <c r="E63" s="42"/>
      <c r="F63" s="43"/>
      <c r="G63" s="44"/>
      <c r="H63" s="45"/>
      <c r="I63" s="46"/>
      <c r="J63" s="155"/>
      <c r="K63" s="494"/>
      <c r="L63" s="716"/>
      <c r="M63" s="105"/>
      <c r="N63" s="87"/>
      <c r="O63" s="88"/>
      <c r="P63" s="106"/>
      <c r="Q63" s="150">
        <f t="shared" si="0"/>
        <v>0</v>
      </c>
      <c r="R63" s="166"/>
      <c r="S63" s="183"/>
      <c r="T63" s="183"/>
      <c r="U63" s="45">
        <f t="shared" si="2"/>
        <v>0</v>
      </c>
      <c r="V63" s="157"/>
      <c r="W63" s="158"/>
      <c r="X63" s="167"/>
      <c r="Y63" s="159"/>
      <c r="Z63" s="160"/>
      <c r="AA63" s="161"/>
      <c r="AB63" s="162"/>
      <c r="AC63" s="161"/>
      <c r="AD63" s="163"/>
      <c r="AE63" s="164"/>
      <c r="AF63" s="159"/>
      <c r="AG63" s="159"/>
      <c r="AH63" s="159"/>
      <c r="AI63" s="160"/>
      <c r="AJ63" s="161"/>
      <c r="AK63" s="162"/>
      <c r="AL63" s="161"/>
      <c r="AM63" s="163"/>
      <c r="AN63" s="164"/>
      <c r="AO63" s="159"/>
      <c r="AP63" s="159"/>
      <c r="AQ63" s="159"/>
      <c r="AR63" s="160"/>
      <c r="AS63" s="161"/>
      <c r="AT63" s="162"/>
      <c r="AU63" s="161"/>
      <c r="AV63" s="163"/>
      <c r="AW63" s="164"/>
      <c r="AX63" s="159"/>
      <c r="AY63" s="159"/>
      <c r="AZ63" s="159"/>
      <c r="BA63" s="160"/>
      <c r="BB63" s="161"/>
      <c r="BC63" s="162"/>
      <c r="BD63" s="161"/>
      <c r="BE63" s="163"/>
      <c r="BF63" s="164"/>
      <c r="BG63" s="159"/>
      <c r="BH63" s="159"/>
      <c r="BI63" s="159"/>
      <c r="BJ63" s="160"/>
      <c r="BK63" s="161"/>
      <c r="BL63" s="162"/>
      <c r="BM63" s="161"/>
      <c r="BN63" s="163"/>
      <c r="BO63" s="164"/>
      <c r="BP63" s="159"/>
      <c r="BQ63" s="159"/>
      <c r="BR63" s="159"/>
      <c r="BS63" s="160"/>
      <c r="BT63" s="161"/>
      <c r="BU63" s="162"/>
      <c r="BV63" s="161"/>
      <c r="BW63" s="163"/>
      <c r="BX63" s="164"/>
      <c r="BY63" s="159"/>
      <c r="BZ63" s="159"/>
      <c r="CA63" s="159"/>
      <c r="CB63" s="160"/>
      <c r="CC63" s="161"/>
      <c r="CD63" s="162"/>
      <c r="CE63" s="161"/>
      <c r="CF63" s="163"/>
      <c r="CG63" s="164"/>
      <c r="CH63" s="159"/>
      <c r="CI63" s="159"/>
      <c r="CJ63" s="159"/>
      <c r="CK63" s="160"/>
      <c r="CL63" s="161"/>
      <c r="CM63" s="162"/>
      <c r="CN63" s="161"/>
      <c r="CO63" s="163"/>
      <c r="CP63" s="164"/>
      <c r="CQ63" s="159"/>
      <c r="CR63" s="159"/>
      <c r="CS63" s="159"/>
      <c r="CT63" s="160"/>
      <c r="CU63" s="161"/>
      <c r="CV63" s="162"/>
      <c r="CW63" s="161"/>
      <c r="CX63" s="163"/>
      <c r="CY63" s="164"/>
      <c r="CZ63" s="159"/>
      <c r="DA63" s="159"/>
      <c r="DB63" s="159"/>
      <c r="DC63" s="160"/>
      <c r="DD63" s="161"/>
      <c r="DE63" s="162"/>
      <c r="DF63" s="161"/>
      <c r="DG63" s="163"/>
      <c r="DH63" s="164"/>
      <c r="DI63" s="159"/>
      <c r="DJ63" s="159"/>
      <c r="DK63" s="159"/>
      <c r="DL63" s="160"/>
      <c r="DM63" s="161"/>
      <c r="DN63" s="162"/>
      <c r="DO63" s="161"/>
      <c r="DP63" s="163"/>
      <c r="DQ63" s="164"/>
      <c r="DR63" s="159"/>
      <c r="DS63" s="159"/>
      <c r="DT63" s="159"/>
      <c r="DU63" s="160"/>
      <c r="DV63" s="161"/>
      <c r="DW63" s="162"/>
      <c r="DX63" s="161"/>
      <c r="DY63" s="163"/>
      <c r="DZ63" s="164"/>
      <c r="EA63" s="159"/>
      <c r="EB63" s="159"/>
      <c r="EC63" s="159"/>
      <c r="ED63" s="160"/>
      <c r="EE63" s="161"/>
      <c r="EF63" s="162"/>
      <c r="EG63" s="161"/>
      <c r="EH63" s="163"/>
      <c r="EI63" s="164"/>
      <c r="EJ63" s="159"/>
      <c r="EK63" s="159"/>
      <c r="EL63" s="159"/>
      <c r="EM63" s="160"/>
      <c r="EN63" s="161"/>
      <c r="EO63" s="162"/>
      <c r="EP63" s="161"/>
      <c r="EQ63" s="163"/>
      <c r="ER63" s="164"/>
      <c r="ES63" s="159"/>
      <c r="ET63" s="159"/>
      <c r="EU63" s="159"/>
      <c r="EV63" s="160"/>
      <c r="EW63" s="161"/>
      <c r="EX63" s="162"/>
      <c r="EY63" s="161"/>
      <c r="EZ63" s="163"/>
      <c r="FA63" s="164"/>
      <c r="FB63" s="159"/>
      <c r="FC63" s="159"/>
      <c r="FD63" s="159"/>
      <c r="FE63" s="160"/>
      <c r="FF63" s="161"/>
      <c r="FG63" s="162"/>
      <c r="FH63" s="161"/>
      <c r="FI63" s="163"/>
      <c r="FJ63" s="164"/>
      <c r="FK63" s="159"/>
      <c r="FL63" s="159"/>
      <c r="FM63" s="159"/>
      <c r="FN63" s="160"/>
      <c r="FO63" s="161"/>
      <c r="FP63" s="162"/>
      <c r="FQ63" s="161"/>
      <c r="FR63" s="163"/>
      <c r="FS63" s="164"/>
      <c r="FT63" s="159"/>
      <c r="FU63" s="159"/>
      <c r="FV63" s="159"/>
      <c r="FW63" s="160"/>
      <c r="FX63" s="161"/>
      <c r="FY63" s="162"/>
      <c r="FZ63" s="161"/>
      <c r="GA63" s="163"/>
      <c r="GB63" s="164"/>
      <c r="GC63" s="159"/>
      <c r="GD63" s="159"/>
      <c r="GE63" s="159"/>
      <c r="GF63" s="160"/>
      <c r="GG63" s="161"/>
      <c r="GH63" s="162"/>
      <c r="GI63" s="161"/>
      <c r="GJ63" s="163"/>
      <c r="GK63" s="164"/>
      <c r="GL63" s="159"/>
      <c r="GM63" s="159"/>
      <c r="GN63" s="159"/>
      <c r="GO63" s="160"/>
      <c r="GP63" s="161"/>
      <c r="GQ63" s="162"/>
      <c r="GR63" s="161"/>
      <c r="GS63" s="163"/>
      <c r="GT63" s="164"/>
      <c r="GU63" s="165"/>
      <c r="GV63" s="136"/>
      <c r="GW63" s="100"/>
      <c r="GX63" s="114"/>
      <c r="GY63" s="114"/>
      <c r="GZ63" s="217"/>
      <c r="HA63" s="93"/>
      <c r="HB63" s="116"/>
      <c r="HC63" s="116"/>
    </row>
    <row r="64" spans="1:211" x14ac:dyDescent="0.25">
      <c r="A64"/>
      <c r="B64" s="116"/>
      <c r="C64" s="116"/>
      <c r="D64" s="41"/>
      <c r="E64" s="42"/>
      <c r="F64" s="43"/>
      <c r="G64" s="44"/>
      <c r="H64" s="45"/>
      <c r="I64" s="46"/>
      <c r="J64" s="155"/>
      <c r="K64" s="494"/>
      <c r="L64" s="716"/>
      <c r="M64" s="105"/>
      <c r="N64" s="87"/>
      <c r="O64" s="88"/>
      <c r="P64" s="106"/>
      <c r="Q64" s="150">
        <f t="shared" si="0"/>
        <v>0</v>
      </c>
      <c r="R64" s="166"/>
      <c r="S64" s="166"/>
      <c r="T64" s="166"/>
      <c r="U64" s="45">
        <f>R64*P64</f>
        <v>0</v>
      </c>
      <c r="V64" s="157"/>
      <c r="W64" s="158"/>
      <c r="X64" s="167"/>
      <c r="Y64" s="159"/>
      <c r="Z64" s="160"/>
      <c r="AA64" s="161"/>
      <c r="AB64" s="162"/>
      <c r="AC64" s="161"/>
      <c r="AD64" s="163"/>
      <c r="AE64" s="164"/>
      <c r="AF64" s="159"/>
      <c r="AG64" s="159"/>
      <c r="AH64" s="159"/>
      <c r="AI64" s="160"/>
      <c r="AJ64" s="161"/>
      <c r="AK64" s="162"/>
      <c r="AL64" s="161"/>
      <c r="AM64" s="163"/>
      <c r="AN64" s="164"/>
      <c r="AO64" s="159"/>
      <c r="AP64" s="159"/>
      <c r="AQ64" s="159"/>
      <c r="AR64" s="160"/>
      <c r="AS64" s="161"/>
      <c r="AT64" s="162"/>
      <c r="AU64" s="161"/>
      <c r="AV64" s="163"/>
      <c r="AW64" s="164"/>
      <c r="AX64" s="159"/>
      <c r="AY64" s="159"/>
      <c r="AZ64" s="159"/>
      <c r="BA64" s="160"/>
      <c r="BB64" s="161"/>
      <c r="BC64" s="162"/>
      <c r="BD64" s="161"/>
      <c r="BE64" s="163"/>
      <c r="BF64" s="164"/>
      <c r="BG64" s="159"/>
      <c r="BH64" s="159"/>
      <c r="BI64" s="159"/>
      <c r="BJ64" s="160"/>
      <c r="BK64" s="161"/>
      <c r="BL64" s="162"/>
      <c r="BM64" s="161"/>
      <c r="BN64" s="163"/>
      <c r="BO64" s="164"/>
      <c r="BP64" s="159"/>
      <c r="BQ64" s="159"/>
      <c r="BR64" s="159"/>
      <c r="BS64" s="160"/>
      <c r="BT64" s="161"/>
      <c r="BU64" s="162"/>
      <c r="BV64" s="161"/>
      <c r="BW64" s="163"/>
      <c r="BX64" s="164"/>
      <c r="BY64" s="159"/>
      <c r="BZ64" s="159"/>
      <c r="CA64" s="159"/>
      <c r="CB64" s="160"/>
      <c r="CC64" s="161"/>
      <c r="CD64" s="162"/>
      <c r="CE64" s="161"/>
      <c r="CF64" s="163"/>
      <c r="CG64" s="164"/>
      <c r="CH64" s="159"/>
      <c r="CI64" s="159"/>
      <c r="CJ64" s="159"/>
      <c r="CK64" s="160"/>
      <c r="CL64" s="161"/>
      <c r="CM64" s="162"/>
      <c r="CN64" s="161"/>
      <c r="CO64" s="163"/>
      <c r="CP64" s="164"/>
      <c r="CQ64" s="159"/>
      <c r="CR64" s="159"/>
      <c r="CS64" s="159"/>
      <c r="CT64" s="160"/>
      <c r="CU64" s="161"/>
      <c r="CV64" s="162"/>
      <c r="CW64" s="161"/>
      <c r="CX64" s="163"/>
      <c r="CY64" s="164"/>
      <c r="CZ64" s="159"/>
      <c r="DA64" s="159"/>
      <c r="DB64" s="159"/>
      <c r="DC64" s="160"/>
      <c r="DD64" s="161"/>
      <c r="DE64" s="162"/>
      <c r="DF64" s="161"/>
      <c r="DG64" s="163"/>
      <c r="DH64" s="164"/>
      <c r="DI64" s="159"/>
      <c r="DJ64" s="159"/>
      <c r="DK64" s="159"/>
      <c r="DL64" s="160"/>
      <c r="DM64" s="161"/>
      <c r="DN64" s="162"/>
      <c r="DO64" s="161"/>
      <c r="DP64" s="163"/>
      <c r="DQ64" s="164"/>
      <c r="DR64" s="159"/>
      <c r="DS64" s="159"/>
      <c r="DT64" s="159"/>
      <c r="DU64" s="160"/>
      <c r="DV64" s="161"/>
      <c r="DW64" s="162"/>
      <c r="DX64" s="161"/>
      <c r="DY64" s="163"/>
      <c r="DZ64" s="164"/>
      <c r="EA64" s="159"/>
      <c r="EB64" s="159"/>
      <c r="EC64" s="159"/>
      <c r="ED64" s="160"/>
      <c r="EE64" s="161"/>
      <c r="EF64" s="162"/>
      <c r="EG64" s="161"/>
      <c r="EH64" s="163"/>
      <c r="EI64" s="164"/>
      <c r="EJ64" s="159"/>
      <c r="EK64" s="159"/>
      <c r="EL64" s="159"/>
      <c r="EM64" s="160"/>
      <c r="EN64" s="161"/>
      <c r="EO64" s="162"/>
      <c r="EP64" s="161"/>
      <c r="EQ64" s="163"/>
      <c r="ER64" s="164"/>
      <c r="ES64" s="159"/>
      <c r="ET64" s="159"/>
      <c r="EU64" s="159"/>
      <c r="EV64" s="160"/>
      <c r="EW64" s="161"/>
      <c r="EX64" s="162"/>
      <c r="EY64" s="161"/>
      <c r="EZ64" s="163"/>
      <c r="FA64" s="164"/>
      <c r="FB64" s="159"/>
      <c r="FC64" s="159"/>
      <c r="FD64" s="159"/>
      <c r="FE64" s="160"/>
      <c r="FF64" s="161"/>
      <c r="FG64" s="162"/>
      <c r="FH64" s="161"/>
      <c r="FI64" s="163"/>
      <c r="FJ64" s="164"/>
      <c r="FK64" s="159"/>
      <c r="FL64" s="159"/>
      <c r="FM64" s="159"/>
      <c r="FN64" s="160"/>
      <c r="FO64" s="161"/>
      <c r="FP64" s="162"/>
      <c r="FQ64" s="161"/>
      <c r="FR64" s="163"/>
      <c r="FS64" s="164"/>
      <c r="FT64" s="159"/>
      <c r="FU64" s="159"/>
      <c r="FV64" s="159"/>
      <c r="FW64" s="160"/>
      <c r="FX64" s="161"/>
      <c r="FY64" s="162"/>
      <c r="FZ64" s="161"/>
      <c r="GA64" s="163"/>
      <c r="GB64" s="164"/>
      <c r="GC64" s="159"/>
      <c r="GD64" s="159"/>
      <c r="GE64" s="159"/>
      <c r="GF64" s="160"/>
      <c r="GG64" s="161"/>
      <c r="GH64" s="162"/>
      <c r="GI64" s="161"/>
      <c r="GJ64" s="163"/>
      <c r="GK64" s="164"/>
      <c r="GL64" s="159"/>
      <c r="GM64" s="159"/>
      <c r="GN64" s="159"/>
      <c r="GO64" s="160"/>
      <c r="GP64" s="161"/>
      <c r="GQ64" s="162"/>
      <c r="GR64" s="161"/>
      <c r="GS64" s="163"/>
      <c r="GT64" s="164"/>
      <c r="GU64" s="185"/>
      <c r="GV64" s="136"/>
      <c r="GW64" s="100"/>
      <c r="GX64" s="114"/>
      <c r="GY64" s="114"/>
      <c r="GZ64" s="217"/>
      <c r="HA64" s="93"/>
      <c r="HB64" s="116"/>
      <c r="HC64" s="116"/>
    </row>
    <row r="65" spans="1:211" x14ac:dyDescent="0.25">
      <c r="A65"/>
      <c r="B65" s="116"/>
      <c r="C65" s="116"/>
      <c r="D65" s="41"/>
      <c r="E65" s="42"/>
      <c r="F65" s="43"/>
      <c r="G65" s="44"/>
      <c r="H65" s="45"/>
      <c r="I65" s="46"/>
      <c r="J65" s="155"/>
      <c r="K65" s="494"/>
      <c r="L65" s="716"/>
      <c r="M65" s="105"/>
      <c r="N65" s="87"/>
      <c r="O65" s="88"/>
      <c r="P65" s="106"/>
      <c r="Q65" s="150">
        <f t="shared" si="0"/>
        <v>0</v>
      </c>
      <c r="R65" s="166"/>
      <c r="S65" s="166"/>
      <c r="T65" s="166"/>
      <c r="U65" s="45">
        <f>R65*P65</f>
        <v>0</v>
      </c>
      <c r="V65" s="157"/>
      <c r="W65" s="158"/>
      <c r="X65" s="167"/>
      <c r="Y65" s="159"/>
      <c r="Z65" s="160"/>
      <c r="AA65" s="161"/>
      <c r="AB65" s="162"/>
      <c r="AC65" s="161"/>
      <c r="AD65" s="163"/>
      <c r="AE65" s="164"/>
      <c r="AF65" s="159"/>
      <c r="AG65" s="159"/>
      <c r="AH65" s="159"/>
      <c r="AI65" s="160"/>
      <c r="AJ65" s="161"/>
      <c r="AK65" s="162"/>
      <c r="AL65" s="161"/>
      <c r="AM65" s="163"/>
      <c r="AN65" s="164"/>
      <c r="AO65" s="159"/>
      <c r="AP65" s="159"/>
      <c r="AQ65" s="159"/>
      <c r="AR65" s="160"/>
      <c r="AS65" s="161"/>
      <c r="AT65" s="162"/>
      <c r="AU65" s="161"/>
      <c r="AV65" s="163"/>
      <c r="AW65" s="164"/>
      <c r="AX65" s="159"/>
      <c r="AY65" s="159"/>
      <c r="AZ65" s="159"/>
      <c r="BA65" s="160"/>
      <c r="BB65" s="161"/>
      <c r="BC65" s="162"/>
      <c r="BD65" s="161"/>
      <c r="BE65" s="163"/>
      <c r="BF65" s="164"/>
      <c r="BG65" s="159"/>
      <c r="BH65" s="159"/>
      <c r="BI65" s="159"/>
      <c r="BJ65" s="160"/>
      <c r="BK65" s="161"/>
      <c r="BL65" s="162"/>
      <c r="BM65" s="161"/>
      <c r="BN65" s="163"/>
      <c r="BO65" s="164"/>
      <c r="BP65" s="159"/>
      <c r="BQ65" s="159"/>
      <c r="BR65" s="159"/>
      <c r="BS65" s="160"/>
      <c r="BT65" s="161"/>
      <c r="BU65" s="162"/>
      <c r="BV65" s="161"/>
      <c r="BW65" s="163"/>
      <c r="BX65" s="164"/>
      <c r="BY65" s="159"/>
      <c r="BZ65" s="159"/>
      <c r="CA65" s="159"/>
      <c r="CB65" s="160"/>
      <c r="CC65" s="161"/>
      <c r="CD65" s="162"/>
      <c r="CE65" s="161"/>
      <c r="CF65" s="163"/>
      <c r="CG65" s="164"/>
      <c r="CH65" s="159"/>
      <c r="CI65" s="159"/>
      <c r="CJ65" s="159"/>
      <c r="CK65" s="160"/>
      <c r="CL65" s="161"/>
      <c r="CM65" s="162"/>
      <c r="CN65" s="161"/>
      <c r="CO65" s="163"/>
      <c r="CP65" s="164"/>
      <c r="CQ65" s="159"/>
      <c r="CR65" s="159"/>
      <c r="CS65" s="159"/>
      <c r="CT65" s="160"/>
      <c r="CU65" s="161"/>
      <c r="CV65" s="162"/>
      <c r="CW65" s="161"/>
      <c r="CX65" s="163"/>
      <c r="CY65" s="164"/>
      <c r="CZ65" s="159"/>
      <c r="DA65" s="159"/>
      <c r="DB65" s="159"/>
      <c r="DC65" s="160"/>
      <c r="DD65" s="161"/>
      <c r="DE65" s="162"/>
      <c r="DF65" s="161"/>
      <c r="DG65" s="163"/>
      <c r="DH65" s="164"/>
      <c r="DI65" s="159"/>
      <c r="DJ65" s="159"/>
      <c r="DK65" s="159"/>
      <c r="DL65" s="160"/>
      <c r="DM65" s="161"/>
      <c r="DN65" s="162"/>
      <c r="DO65" s="161"/>
      <c r="DP65" s="163"/>
      <c r="DQ65" s="164"/>
      <c r="DR65" s="159"/>
      <c r="DS65" s="159"/>
      <c r="DT65" s="159"/>
      <c r="DU65" s="160"/>
      <c r="DV65" s="161"/>
      <c r="DW65" s="162"/>
      <c r="DX65" s="161"/>
      <c r="DY65" s="163"/>
      <c r="DZ65" s="164"/>
      <c r="EA65" s="159"/>
      <c r="EB65" s="159"/>
      <c r="EC65" s="159"/>
      <c r="ED65" s="160"/>
      <c r="EE65" s="161"/>
      <c r="EF65" s="162"/>
      <c r="EG65" s="161"/>
      <c r="EH65" s="163"/>
      <c r="EI65" s="164"/>
      <c r="EJ65" s="159"/>
      <c r="EK65" s="159"/>
      <c r="EL65" s="159"/>
      <c r="EM65" s="160"/>
      <c r="EN65" s="161"/>
      <c r="EO65" s="162"/>
      <c r="EP65" s="161"/>
      <c r="EQ65" s="163"/>
      <c r="ER65" s="164"/>
      <c r="ES65" s="159"/>
      <c r="ET65" s="159"/>
      <c r="EU65" s="159"/>
      <c r="EV65" s="160"/>
      <c r="EW65" s="161"/>
      <c r="EX65" s="162"/>
      <c r="EY65" s="161"/>
      <c r="EZ65" s="163"/>
      <c r="FA65" s="164"/>
      <c r="FB65" s="159"/>
      <c r="FC65" s="159"/>
      <c r="FD65" s="159"/>
      <c r="FE65" s="160"/>
      <c r="FF65" s="161"/>
      <c r="FG65" s="162"/>
      <c r="FH65" s="161"/>
      <c r="FI65" s="163"/>
      <c r="FJ65" s="164"/>
      <c r="FK65" s="159"/>
      <c r="FL65" s="159"/>
      <c r="FM65" s="159"/>
      <c r="FN65" s="160"/>
      <c r="FO65" s="161"/>
      <c r="FP65" s="162"/>
      <c r="FQ65" s="161"/>
      <c r="FR65" s="163"/>
      <c r="FS65" s="164"/>
      <c r="FT65" s="159"/>
      <c r="FU65" s="159"/>
      <c r="FV65" s="159"/>
      <c r="FW65" s="160"/>
      <c r="FX65" s="161"/>
      <c r="FY65" s="162"/>
      <c r="FZ65" s="161"/>
      <c r="GA65" s="163"/>
      <c r="GB65" s="164"/>
      <c r="GC65" s="159"/>
      <c r="GD65" s="159"/>
      <c r="GE65" s="159"/>
      <c r="GF65" s="160"/>
      <c r="GG65" s="161"/>
      <c r="GH65" s="162"/>
      <c r="GI65" s="161"/>
      <c r="GJ65" s="163"/>
      <c r="GK65" s="164"/>
      <c r="GL65" s="159"/>
      <c r="GM65" s="159"/>
      <c r="GN65" s="159"/>
      <c r="GO65" s="160"/>
      <c r="GP65" s="161"/>
      <c r="GQ65" s="162"/>
      <c r="GR65" s="161"/>
      <c r="GS65" s="163"/>
      <c r="GT65" s="164"/>
      <c r="GU65" s="165"/>
      <c r="GV65" s="136"/>
      <c r="GW65" s="100"/>
      <c r="GX65" s="114"/>
      <c r="GY65" s="114"/>
      <c r="GZ65" s="217"/>
      <c r="HA65" s="93"/>
      <c r="HB65" s="116"/>
      <c r="HC65" s="116"/>
    </row>
    <row r="66" spans="1:211" ht="18.75" x14ac:dyDescent="0.3">
      <c r="A66"/>
      <c r="B66" s="116"/>
      <c r="C66" s="116"/>
      <c r="D66" s="41"/>
      <c r="E66" s="42"/>
      <c r="F66" s="43"/>
      <c r="G66" s="44"/>
      <c r="H66" s="45"/>
      <c r="I66" s="46"/>
      <c r="J66" s="497"/>
      <c r="K66" s="494"/>
      <c r="L66" s="716"/>
      <c r="M66" s="105"/>
      <c r="N66" s="87"/>
      <c r="O66" s="88"/>
      <c r="P66" s="106"/>
      <c r="Q66" s="150">
        <f t="shared" si="0"/>
        <v>0</v>
      </c>
      <c r="R66" s="99"/>
      <c r="S66" s="166"/>
      <c r="T66" s="166"/>
      <c r="U66" s="45">
        <f>R66*P66</f>
        <v>0</v>
      </c>
      <c r="V66" s="153"/>
      <c r="W66" s="148"/>
      <c r="X66" s="178"/>
      <c r="Y66" s="111"/>
      <c r="Z66" s="110"/>
      <c r="AA66" s="130"/>
      <c r="AB66" s="131"/>
      <c r="AC66" s="130"/>
      <c r="AD66" s="132"/>
      <c r="AE66" s="133"/>
      <c r="AF66" s="111"/>
      <c r="AG66" s="111"/>
      <c r="AH66" s="111"/>
      <c r="AI66" s="110"/>
      <c r="AJ66" s="130"/>
      <c r="AK66" s="131"/>
      <c r="AL66" s="130"/>
      <c r="AM66" s="132"/>
      <c r="AN66" s="133"/>
      <c r="AO66" s="111"/>
      <c r="AP66" s="111"/>
      <c r="AQ66" s="111"/>
      <c r="AR66" s="110"/>
      <c r="AS66" s="130"/>
      <c r="AT66" s="131"/>
      <c r="AU66" s="130"/>
      <c r="AV66" s="132"/>
      <c r="AW66" s="133"/>
      <c r="AX66" s="111"/>
      <c r="AY66" s="111"/>
      <c r="AZ66" s="111"/>
      <c r="BA66" s="110"/>
      <c r="BB66" s="130"/>
      <c r="BC66" s="131"/>
      <c r="BD66" s="130"/>
      <c r="BE66" s="132"/>
      <c r="BF66" s="133"/>
      <c r="BG66" s="111"/>
      <c r="BH66" s="111"/>
      <c r="BI66" s="111"/>
      <c r="BJ66" s="110"/>
      <c r="BK66" s="130"/>
      <c r="BL66" s="131"/>
      <c r="BM66" s="130"/>
      <c r="BN66" s="132"/>
      <c r="BO66" s="133"/>
      <c r="BP66" s="111"/>
      <c r="BQ66" s="111"/>
      <c r="BR66" s="111"/>
      <c r="BS66" s="110"/>
      <c r="BT66" s="130"/>
      <c r="BU66" s="131"/>
      <c r="BV66" s="130"/>
      <c r="BW66" s="132"/>
      <c r="BX66" s="133"/>
      <c r="BY66" s="111"/>
      <c r="BZ66" s="111"/>
      <c r="CA66" s="111"/>
      <c r="CB66" s="110"/>
      <c r="CC66" s="130"/>
      <c r="CD66" s="131"/>
      <c r="CE66" s="130"/>
      <c r="CF66" s="132"/>
      <c r="CG66" s="133"/>
      <c r="CH66" s="111"/>
      <c r="CI66" s="111"/>
      <c r="CJ66" s="111"/>
      <c r="CK66" s="110"/>
      <c r="CL66" s="130"/>
      <c r="CM66" s="131"/>
      <c r="CN66" s="130"/>
      <c r="CO66" s="132"/>
      <c r="CP66" s="133"/>
      <c r="CQ66" s="111"/>
      <c r="CR66" s="111"/>
      <c r="CS66" s="111"/>
      <c r="CT66" s="110"/>
      <c r="CU66" s="130"/>
      <c r="CV66" s="131"/>
      <c r="CW66" s="130"/>
      <c r="CX66" s="132"/>
      <c r="CY66" s="133"/>
      <c r="CZ66" s="111"/>
      <c r="DA66" s="111"/>
      <c r="DB66" s="111"/>
      <c r="DC66" s="110"/>
      <c r="DD66" s="130"/>
      <c r="DE66" s="131"/>
      <c r="DF66" s="130"/>
      <c r="DG66" s="132"/>
      <c r="DH66" s="133"/>
      <c r="DI66" s="111"/>
      <c r="DJ66" s="111"/>
      <c r="DK66" s="111"/>
      <c r="DL66" s="110"/>
      <c r="DM66" s="130"/>
      <c r="DN66" s="131"/>
      <c r="DO66" s="130"/>
      <c r="DP66" s="132"/>
      <c r="DQ66" s="133"/>
      <c r="DR66" s="111"/>
      <c r="DS66" s="111"/>
      <c r="DT66" s="111"/>
      <c r="DU66" s="110"/>
      <c r="DV66" s="130"/>
      <c r="DW66" s="131"/>
      <c r="DX66" s="130"/>
      <c r="DY66" s="132"/>
      <c r="DZ66" s="133"/>
      <c r="EA66" s="111"/>
      <c r="EB66" s="111"/>
      <c r="EC66" s="111"/>
      <c r="ED66" s="110"/>
      <c r="EE66" s="130"/>
      <c r="EF66" s="131"/>
      <c r="EG66" s="130"/>
      <c r="EH66" s="132"/>
      <c r="EI66" s="133"/>
      <c r="EJ66" s="111"/>
      <c r="EK66" s="111"/>
      <c r="EL66" s="111"/>
      <c r="EM66" s="110"/>
      <c r="EN66" s="130"/>
      <c r="EO66" s="131"/>
      <c r="EP66" s="130"/>
      <c r="EQ66" s="132"/>
      <c r="ER66" s="133"/>
      <c r="ES66" s="111"/>
      <c r="ET66" s="111"/>
      <c r="EU66" s="111"/>
      <c r="EV66" s="110"/>
      <c r="EW66" s="130"/>
      <c r="EX66" s="131"/>
      <c r="EY66" s="130"/>
      <c r="EZ66" s="132"/>
      <c r="FA66" s="133"/>
      <c r="FB66" s="111"/>
      <c r="FC66" s="111"/>
      <c r="FD66" s="111"/>
      <c r="FE66" s="110"/>
      <c r="FF66" s="130"/>
      <c r="FG66" s="131"/>
      <c r="FH66" s="130"/>
      <c r="FI66" s="132"/>
      <c r="FJ66" s="133"/>
      <c r="FK66" s="111"/>
      <c r="FL66" s="111"/>
      <c r="FM66" s="111"/>
      <c r="FN66" s="110"/>
      <c r="FO66" s="130"/>
      <c r="FP66" s="131"/>
      <c r="FQ66" s="130"/>
      <c r="FR66" s="132"/>
      <c r="FS66" s="133"/>
      <c r="FT66" s="111"/>
      <c r="FU66" s="111"/>
      <c r="FV66" s="111"/>
      <c r="FW66" s="110"/>
      <c r="FX66" s="130"/>
      <c r="FY66" s="131"/>
      <c r="FZ66" s="130"/>
      <c r="GA66" s="132"/>
      <c r="GB66" s="133"/>
      <c r="GC66" s="111"/>
      <c r="GD66" s="111"/>
      <c r="GE66" s="111"/>
      <c r="GF66" s="110"/>
      <c r="GG66" s="130"/>
      <c r="GH66" s="131"/>
      <c r="GI66" s="130"/>
      <c r="GJ66" s="132"/>
      <c r="GK66" s="133"/>
      <c r="GL66" s="111"/>
      <c r="GM66" s="111"/>
      <c r="GN66" s="111"/>
      <c r="GO66" s="110"/>
      <c r="GP66" s="130"/>
      <c r="GQ66" s="131"/>
      <c r="GR66" s="130"/>
      <c r="GS66" s="132"/>
      <c r="GT66" s="133"/>
      <c r="GU66" s="186"/>
      <c r="GV66" s="136"/>
      <c r="GW66" s="122"/>
      <c r="GX66" s="114"/>
      <c r="GY66" s="114"/>
      <c r="GZ66" s="217"/>
      <c r="HA66" s="93"/>
      <c r="HB66" s="116"/>
      <c r="HC66" s="116"/>
    </row>
    <row r="67" spans="1:211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4"/>
      <c r="L67" s="716"/>
      <c r="M67" s="105"/>
      <c r="N67" s="87"/>
      <c r="O67" s="173"/>
      <c r="P67" s="106"/>
      <c r="Q67" s="150">
        <f>P67-M67</f>
        <v>0</v>
      </c>
      <c r="R67" s="166"/>
      <c r="S67" s="166"/>
      <c r="T67" s="147"/>
      <c r="U67" s="45">
        <f>R67*P67+T67+0</f>
        <v>0</v>
      </c>
      <c r="V67" s="157"/>
      <c r="W67" s="158"/>
      <c r="X67" s="167"/>
      <c r="Y67" s="159"/>
      <c r="Z67" s="160"/>
      <c r="AA67" s="161"/>
      <c r="AB67" s="162"/>
      <c r="AC67" s="161"/>
      <c r="AD67" s="163"/>
      <c r="AE67" s="164"/>
      <c r="AF67" s="159"/>
      <c r="AG67" s="159"/>
      <c r="AH67" s="159"/>
      <c r="AI67" s="160"/>
      <c r="AJ67" s="161"/>
      <c r="AK67" s="162"/>
      <c r="AL67" s="161"/>
      <c r="AM67" s="163"/>
      <c r="AN67" s="164"/>
      <c r="AO67" s="159"/>
      <c r="AP67" s="159"/>
      <c r="AQ67" s="159"/>
      <c r="AR67" s="160"/>
      <c r="AS67" s="161"/>
      <c r="AT67" s="162"/>
      <c r="AU67" s="161"/>
      <c r="AV67" s="163"/>
      <c r="AW67" s="164"/>
      <c r="AX67" s="159"/>
      <c r="AY67" s="159"/>
      <c r="AZ67" s="159"/>
      <c r="BA67" s="160"/>
      <c r="BB67" s="161"/>
      <c r="BC67" s="162"/>
      <c r="BD67" s="161"/>
      <c r="BE67" s="163"/>
      <c r="BF67" s="164"/>
      <c r="BG67" s="159"/>
      <c r="BH67" s="159"/>
      <c r="BI67" s="159"/>
      <c r="BJ67" s="160"/>
      <c r="BK67" s="161"/>
      <c r="BL67" s="162"/>
      <c r="BM67" s="161"/>
      <c r="BN67" s="163"/>
      <c r="BO67" s="164"/>
      <c r="BP67" s="159"/>
      <c r="BQ67" s="159"/>
      <c r="BR67" s="159"/>
      <c r="BS67" s="160"/>
      <c r="BT67" s="161"/>
      <c r="BU67" s="162"/>
      <c r="BV67" s="161"/>
      <c r="BW67" s="163"/>
      <c r="BX67" s="164"/>
      <c r="BY67" s="159"/>
      <c r="BZ67" s="159"/>
      <c r="CA67" s="159"/>
      <c r="CB67" s="160"/>
      <c r="CC67" s="161"/>
      <c r="CD67" s="162"/>
      <c r="CE67" s="161"/>
      <c r="CF67" s="163"/>
      <c r="CG67" s="164"/>
      <c r="CH67" s="159"/>
      <c r="CI67" s="159"/>
      <c r="CJ67" s="159"/>
      <c r="CK67" s="160"/>
      <c r="CL67" s="161"/>
      <c r="CM67" s="162"/>
      <c r="CN67" s="161"/>
      <c r="CO67" s="163"/>
      <c r="CP67" s="164"/>
      <c r="CQ67" s="159"/>
      <c r="CR67" s="159"/>
      <c r="CS67" s="159"/>
      <c r="CT67" s="160"/>
      <c r="CU67" s="161"/>
      <c r="CV67" s="162"/>
      <c r="CW67" s="161"/>
      <c r="CX67" s="163"/>
      <c r="CY67" s="164"/>
      <c r="CZ67" s="159"/>
      <c r="DA67" s="159"/>
      <c r="DB67" s="159"/>
      <c r="DC67" s="160"/>
      <c r="DD67" s="161"/>
      <c r="DE67" s="162"/>
      <c r="DF67" s="161"/>
      <c r="DG67" s="163"/>
      <c r="DH67" s="164"/>
      <c r="DI67" s="159"/>
      <c r="DJ67" s="159"/>
      <c r="DK67" s="159"/>
      <c r="DL67" s="160"/>
      <c r="DM67" s="161"/>
      <c r="DN67" s="162"/>
      <c r="DO67" s="161"/>
      <c r="DP67" s="163"/>
      <c r="DQ67" s="164"/>
      <c r="DR67" s="159"/>
      <c r="DS67" s="159"/>
      <c r="DT67" s="159"/>
      <c r="DU67" s="160"/>
      <c r="DV67" s="161"/>
      <c r="DW67" s="162"/>
      <c r="DX67" s="161"/>
      <c r="DY67" s="163"/>
      <c r="DZ67" s="164"/>
      <c r="EA67" s="159"/>
      <c r="EB67" s="159"/>
      <c r="EC67" s="159"/>
      <c r="ED67" s="160"/>
      <c r="EE67" s="161"/>
      <c r="EF67" s="162"/>
      <c r="EG67" s="161"/>
      <c r="EH67" s="163"/>
      <c r="EI67" s="164"/>
      <c r="EJ67" s="159"/>
      <c r="EK67" s="159"/>
      <c r="EL67" s="159"/>
      <c r="EM67" s="160"/>
      <c r="EN67" s="161"/>
      <c r="EO67" s="162"/>
      <c r="EP67" s="161"/>
      <c r="EQ67" s="163"/>
      <c r="ER67" s="164"/>
      <c r="ES67" s="159"/>
      <c r="ET67" s="159"/>
      <c r="EU67" s="159"/>
      <c r="EV67" s="160"/>
      <c r="EW67" s="161"/>
      <c r="EX67" s="162"/>
      <c r="EY67" s="161"/>
      <c r="EZ67" s="163"/>
      <c r="FA67" s="164"/>
      <c r="FB67" s="159"/>
      <c r="FC67" s="159"/>
      <c r="FD67" s="159"/>
      <c r="FE67" s="160"/>
      <c r="FF67" s="161"/>
      <c r="FG67" s="162"/>
      <c r="FH67" s="161"/>
      <c r="FI67" s="163"/>
      <c r="FJ67" s="164"/>
      <c r="FK67" s="159"/>
      <c r="FL67" s="159"/>
      <c r="FM67" s="159"/>
      <c r="FN67" s="160"/>
      <c r="FO67" s="161"/>
      <c r="FP67" s="162"/>
      <c r="FQ67" s="161"/>
      <c r="FR67" s="163"/>
      <c r="FS67" s="164"/>
      <c r="FT67" s="159"/>
      <c r="FU67" s="159"/>
      <c r="FV67" s="159"/>
      <c r="FW67" s="160"/>
      <c r="FX67" s="161"/>
      <c r="FY67" s="162"/>
      <c r="FZ67" s="161"/>
      <c r="GA67" s="163"/>
      <c r="GB67" s="164"/>
      <c r="GC67" s="159"/>
      <c r="GD67" s="159"/>
      <c r="GE67" s="159"/>
      <c r="GF67" s="160"/>
      <c r="GG67" s="161"/>
      <c r="GH67" s="162"/>
      <c r="GI67" s="161"/>
      <c r="GJ67" s="163"/>
      <c r="GK67" s="164"/>
      <c r="GL67" s="159"/>
      <c r="GM67" s="159"/>
      <c r="GN67" s="159"/>
      <c r="GO67" s="160"/>
      <c r="GP67" s="161"/>
      <c r="GQ67" s="162"/>
      <c r="GR67" s="161"/>
      <c r="GS67" s="163"/>
      <c r="GT67" s="164"/>
      <c r="GU67" s="165"/>
      <c r="GV67" s="136"/>
      <c r="GW67" s="100"/>
      <c r="GX67" s="114"/>
      <c r="GY67" s="114"/>
      <c r="GZ67" s="217"/>
      <c r="HA67" s="93"/>
      <c r="HB67" s="116"/>
      <c r="HC67" s="116"/>
    </row>
    <row r="68" spans="1:211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4"/>
      <c r="L68" s="716"/>
      <c r="M68" s="105"/>
      <c r="N68" s="87"/>
      <c r="O68" s="173"/>
      <c r="P68" s="106"/>
      <c r="Q68" s="150">
        <f t="shared" ref="Q68:Q79" si="3">P68-M68</f>
        <v>0</v>
      </c>
      <c r="R68" s="166"/>
      <c r="S68" s="166"/>
      <c r="T68" s="147"/>
      <c r="U68" s="45">
        <f>R68*P68+T68+0</f>
        <v>0</v>
      </c>
      <c r="V68" s="157"/>
      <c r="W68" s="158"/>
      <c r="X68" s="167"/>
      <c r="Y68" s="159"/>
      <c r="Z68" s="160"/>
      <c r="AA68" s="161"/>
      <c r="AB68" s="162"/>
      <c r="AC68" s="161"/>
      <c r="AD68" s="163"/>
      <c r="AE68" s="164"/>
      <c r="AF68" s="159"/>
      <c r="AG68" s="159"/>
      <c r="AH68" s="159"/>
      <c r="AI68" s="160"/>
      <c r="AJ68" s="161"/>
      <c r="AK68" s="162"/>
      <c r="AL68" s="161"/>
      <c r="AM68" s="163"/>
      <c r="AN68" s="164"/>
      <c r="AO68" s="159"/>
      <c r="AP68" s="159"/>
      <c r="AQ68" s="159"/>
      <c r="AR68" s="160"/>
      <c r="AS68" s="161"/>
      <c r="AT68" s="162"/>
      <c r="AU68" s="161"/>
      <c r="AV68" s="163"/>
      <c r="AW68" s="164"/>
      <c r="AX68" s="159"/>
      <c r="AY68" s="159"/>
      <c r="AZ68" s="159"/>
      <c r="BA68" s="160"/>
      <c r="BB68" s="161"/>
      <c r="BC68" s="162"/>
      <c r="BD68" s="161"/>
      <c r="BE68" s="163"/>
      <c r="BF68" s="164"/>
      <c r="BG68" s="159"/>
      <c r="BH68" s="159"/>
      <c r="BI68" s="159"/>
      <c r="BJ68" s="160"/>
      <c r="BK68" s="161"/>
      <c r="BL68" s="162"/>
      <c r="BM68" s="161"/>
      <c r="BN68" s="163"/>
      <c r="BO68" s="164"/>
      <c r="BP68" s="159"/>
      <c r="BQ68" s="159"/>
      <c r="BR68" s="159"/>
      <c r="BS68" s="160"/>
      <c r="BT68" s="161"/>
      <c r="BU68" s="162"/>
      <c r="BV68" s="161"/>
      <c r="BW68" s="163"/>
      <c r="BX68" s="164"/>
      <c r="BY68" s="159"/>
      <c r="BZ68" s="159"/>
      <c r="CA68" s="159"/>
      <c r="CB68" s="160"/>
      <c r="CC68" s="161"/>
      <c r="CD68" s="162"/>
      <c r="CE68" s="161"/>
      <c r="CF68" s="163"/>
      <c r="CG68" s="164"/>
      <c r="CH68" s="159"/>
      <c r="CI68" s="159"/>
      <c r="CJ68" s="159"/>
      <c r="CK68" s="160"/>
      <c r="CL68" s="161"/>
      <c r="CM68" s="162"/>
      <c r="CN68" s="161"/>
      <c r="CO68" s="163"/>
      <c r="CP68" s="164"/>
      <c r="CQ68" s="159"/>
      <c r="CR68" s="159"/>
      <c r="CS68" s="159"/>
      <c r="CT68" s="160"/>
      <c r="CU68" s="161"/>
      <c r="CV68" s="162"/>
      <c r="CW68" s="161"/>
      <c r="CX68" s="163"/>
      <c r="CY68" s="164"/>
      <c r="CZ68" s="159"/>
      <c r="DA68" s="159"/>
      <c r="DB68" s="159"/>
      <c r="DC68" s="160"/>
      <c r="DD68" s="161"/>
      <c r="DE68" s="162"/>
      <c r="DF68" s="161"/>
      <c r="DG68" s="163"/>
      <c r="DH68" s="164"/>
      <c r="DI68" s="159"/>
      <c r="DJ68" s="159"/>
      <c r="DK68" s="159"/>
      <c r="DL68" s="160"/>
      <c r="DM68" s="161"/>
      <c r="DN68" s="162"/>
      <c r="DO68" s="161"/>
      <c r="DP68" s="163"/>
      <c r="DQ68" s="164"/>
      <c r="DR68" s="159"/>
      <c r="DS68" s="159"/>
      <c r="DT68" s="159"/>
      <c r="DU68" s="160"/>
      <c r="DV68" s="161"/>
      <c r="DW68" s="162"/>
      <c r="DX68" s="161"/>
      <c r="DY68" s="163"/>
      <c r="DZ68" s="164"/>
      <c r="EA68" s="159"/>
      <c r="EB68" s="159"/>
      <c r="EC68" s="159"/>
      <c r="ED68" s="160"/>
      <c r="EE68" s="161"/>
      <c r="EF68" s="162"/>
      <c r="EG68" s="161"/>
      <c r="EH68" s="163"/>
      <c r="EI68" s="164"/>
      <c r="EJ68" s="159"/>
      <c r="EK68" s="159"/>
      <c r="EL68" s="159"/>
      <c r="EM68" s="160"/>
      <c r="EN68" s="161"/>
      <c r="EO68" s="162"/>
      <c r="EP68" s="161"/>
      <c r="EQ68" s="163"/>
      <c r="ER68" s="164"/>
      <c r="ES68" s="159"/>
      <c r="ET68" s="159"/>
      <c r="EU68" s="159"/>
      <c r="EV68" s="160"/>
      <c r="EW68" s="161"/>
      <c r="EX68" s="162"/>
      <c r="EY68" s="161"/>
      <c r="EZ68" s="163"/>
      <c r="FA68" s="164"/>
      <c r="FB68" s="159"/>
      <c r="FC68" s="159"/>
      <c r="FD68" s="159"/>
      <c r="FE68" s="160"/>
      <c r="FF68" s="161"/>
      <c r="FG68" s="162"/>
      <c r="FH68" s="161"/>
      <c r="FI68" s="163"/>
      <c r="FJ68" s="164"/>
      <c r="FK68" s="159"/>
      <c r="FL68" s="159"/>
      <c r="FM68" s="159"/>
      <c r="FN68" s="160"/>
      <c r="FO68" s="161"/>
      <c r="FP68" s="162"/>
      <c r="FQ68" s="161"/>
      <c r="FR68" s="163"/>
      <c r="FS68" s="164"/>
      <c r="FT68" s="159"/>
      <c r="FU68" s="159"/>
      <c r="FV68" s="159"/>
      <c r="FW68" s="160"/>
      <c r="FX68" s="161"/>
      <c r="FY68" s="162"/>
      <c r="FZ68" s="161"/>
      <c r="GA68" s="163"/>
      <c r="GB68" s="164"/>
      <c r="GC68" s="159"/>
      <c r="GD68" s="159"/>
      <c r="GE68" s="159"/>
      <c r="GF68" s="160"/>
      <c r="GG68" s="161"/>
      <c r="GH68" s="162"/>
      <c r="GI68" s="161"/>
      <c r="GJ68" s="163"/>
      <c r="GK68" s="164"/>
      <c r="GL68" s="159"/>
      <c r="GM68" s="159"/>
      <c r="GN68" s="159"/>
      <c r="GO68" s="160"/>
      <c r="GP68" s="161"/>
      <c r="GQ68" s="162"/>
      <c r="GR68" s="161"/>
      <c r="GS68" s="163"/>
      <c r="GT68" s="164"/>
      <c r="GU68" s="165"/>
      <c r="GV68" s="187"/>
      <c r="GW68" s="100"/>
      <c r="GX68" s="114"/>
      <c r="GY68" s="114"/>
      <c r="GZ68" s="217"/>
      <c r="HA68" s="93"/>
      <c r="HB68" s="116"/>
      <c r="HC68" s="116"/>
    </row>
    <row r="69" spans="1:211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4"/>
      <c r="L69" s="716"/>
      <c r="M69" s="105"/>
      <c r="N69" s="87"/>
      <c r="O69" s="173"/>
      <c r="P69" s="106"/>
      <c r="Q69" s="150">
        <f t="shared" si="3"/>
        <v>0</v>
      </c>
      <c r="R69" s="166"/>
      <c r="S69" s="833"/>
      <c r="T69" s="834"/>
      <c r="U69" s="45">
        <f>R69*P69</f>
        <v>0</v>
      </c>
      <c r="V69" s="157"/>
      <c r="W69" s="158"/>
      <c r="X69" s="167"/>
      <c r="Y69" s="159"/>
      <c r="Z69" s="160"/>
      <c r="AA69" s="161"/>
      <c r="AB69" s="162"/>
      <c r="AC69" s="161"/>
      <c r="AD69" s="163"/>
      <c r="AE69" s="164"/>
      <c r="AF69" s="159"/>
      <c r="AG69" s="159"/>
      <c r="AH69" s="159"/>
      <c r="AI69" s="160"/>
      <c r="AJ69" s="161"/>
      <c r="AK69" s="162"/>
      <c r="AL69" s="161"/>
      <c r="AM69" s="163"/>
      <c r="AN69" s="164"/>
      <c r="AO69" s="159"/>
      <c r="AP69" s="159"/>
      <c r="AQ69" s="159"/>
      <c r="AR69" s="160"/>
      <c r="AS69" s="161"/>
      <c r="AT69" s="162"/>
      <c r="AU69" s="161"/>
      <c r="AV69" s="163"/>
      <c r="AW69" s="164"/>
      <c r="AX69" s="159"/>
      <c r="AY69" s="159"/>
      <c r="AZ69" s="159"/>
      <c r="BA69" s="160"/>
      <c r="BB69" s="161"/>
      <c r="BC69" s="162"/>
      <c r="BD69" s="161"/>
      <c r="BE69" s="163"/>
      <c r="BF69" s="164"/>
      <c r="BG69" s="159"/>
      <c r="BH69" s="159"/>
      <c r="BI69" s="159"/>
      <c r="BJ69" s="160"/>
      <c r="BK69" s="161"/>
      <c r="BL69" s="162"/>
      <c r="BM69" s="161"/>
      <c r="BN69" s="163"/>
      <c r="BO69" s="164"/>
      <c r="BP69" s="159"/>
      <c r="BQ69" s="159"/>
      <c r="BR69" s="159"/>
      <c r="BS69" s="160"/>
      <c r="BT69" s="161"/>
      <c r="BU69" s="162"/>
      <c r="BV69" s="161"/>
      <c r="BW69" s="163"/>
      <c r="BX69" s="164"/>
      <c r="BY69" s="159"/>
      <c r="BZ69" s="159"/>
      <c r="CA69" s="159"/>
      <c r="CB69" s="160"/>
      <c r="CC69" s="161"/>
      <c r="CD69" s="162"/>
      <c r="CE69" s="161"/>
      <c r="CF69" s="163"/>
      <c r="CG69" s="164"/>
      <c r="CH69" s="159"/>
      <c r="CI69" s="159"/>
      <c r="CJ69" s="159"/>
      <c r="CK69" s="160"/>
      <c r="CL69" s="161"/>
      <c r="CM69" s="162"/>
      <c r="CN69" s="161"/>
      <c r="CO69" s="163"/>
      <c r="CP69" s="164"/>
      <c r="CQ69" s="159"/>
      <c r="CR69" s="159"/>
      <c r="CS69" s="159"/>
      <c r="CT69" s="160"/>
      <c r="CU69" s="161"/>
      <c r="CV69" s="162"/>
      <c r="CW69" s="161"/>
      <c r="CX69" s="163"/>
      <c r="CY69" s="164"/>
      <c r="CZ69" s="159"/>
      <c r="DA69" s="159"/>
      <c r="DB69" s="159"/>
      <c r="DC69" s="160"/>
      <c r="DD69" s="161"/>
      <c r="DE69" s="162"/>
      <c r="DF69" s="161"/>
      <c r="DG69" s="163"/>
      <c r="DH69" s="164"/>
      <c r="DI69" s="159"/>
      <c r="DJ69" s="159"/>
      <c r="DK69" s="159"/>
      <c r="DL69" s="160"/>
      <c r="DM69" s="161"/>
      <c r="DN69" s="162"/>
      <c r="DO69" s="161"/>
      <c r="DP69" s="163"/>
      <c r="DQ69" s="164"/>
      <c r="DR69" s="159"/>
      <c r="DS69" s="159"/>
      <c r="DT69" s="159"/>
      <c r="DU69" s="160"/>
      <c r="DV69" s="161"/>
      <c r="DW69" s="162"/>
      <c r="DX69" s="161"/>
      <c r="DY69" s="163"/>
      <c r="DZ69" s="164"/>
      <c r="EA69" s="159"/>
      <c r="EB69" s="159"/>
      <c r="EC69" s="159"/>
      <c r="ED69" s="160"/>
      <c r="EE69" s="161"/>
      <c r="EF69" s="162"/>
      <c r="EG69" s="161"/>
      <c r="EH69" s="163"/>
      <c r="EI69" s="164"/>
      <c r="EJ69" s="159"/>
      <c r="EK69" s="159"/>
      <c r="EL69" s="159"/>
      <c r="EM69" s="160"/>
      <c r="EN69" s="161"/>
      <c r="EO69" s="162"/>
      <c r="EP69" s="161"/>
      <c r="EQ69" s="163"/>
      <c r="ER69" s="164"/>
      <c r="ES69" s="159"/>
      <c r="ET69" s="159"/>
      <c r="EU69" s="159"/>
      <c r="EV69" s="160"/>
      <c r="EW69" s="161"/>
      <c r="EX69" s="162"/>
      <c r="EY69" s="161"/>
      <c r="EZ69" s="163"/>
      <c r="FA69" s="164"/>
      <c r="FB69" s="159"/>
      <c r="FC69" s="159"/>
      <c r="FD69" s="159"/>
      <c r="FE69" s="160"/>
      <c r="FF69" s="161"/>
      <c r="FG69" s="162"/>
      <c r="FH69" s="161"/>
      <c r="FI69" s="163"/>
      <c r="FJ69" s="164"/>
      <c r="FK69" s="159"/>
      <c r="FL69" s="159"/>
      <c r="FM69" s="159"/>
      <c r="FN69" s="160"/>
      <c r="FO69" s="161"/>
      <c r="FP69" s="162"/>
      <c r="FQ69" s="161"/>
      <c r="FR69" s="163"/>
      <c r="FS69" s="164"/>
      <c r="FT69" s="159"/>
      <c r="FU69" s="159"/>
      <c r="FV69" s="159"/>
      <c r="FW69" s="160"/>
      <c r="FX69" s="161"/>
      <c r="FY69" s="162"/>
      <c r="FZ69" s="161"/>
      <c r="GA69" s="163"/>
      <c r="GB69" s="164"/>
      <c r="GC69" s="159"/>
      <c r="GD69" s="159"/>
      <c r="GE69" s="159"/>
      <c r="GF69" s="160"/>
      <c r="GG69" s="161"/>
      <c r="GH69" s="162"/>
      <c r="GI69" s="161"/>
      <c r="GJ69" s="163"/>
      <c r="GK69" s="164"/>
      <c r="GL69" s="159"/>
      <c r="GM69" s="159"/>
      <c r="GN69" s="159"/>
      <c r="GO69" s="160"/>
      <c r="GP69" s="161"/>
      <c r="GQ69" s="162"/>
      <c r="GR69" s="161"/>
      <c r="GS69" s="163"/>
      <c r="GT69" s="164"/>
      <c r="GU69" s="165"/>
      <c r="GV69" s="187"/>
      <c r="GW69" s="100"/>
      <c r="GX69" s="114"/>
      <c r="GY69" s="114"/>
      <c r="GZ69" s="217"/>
      <c r="HA69" s="93"/>
      <c r="HB69" s="116"/>
      <c r="HC69" s="116"/>
    </row>
    <row r="70" spans="1:211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4"/>
      <c r="L70" s="716"/>
      <c r="M70" s="105"/>
      <c r="N70" s="87"/>
      <c r="O70" s="88"/>
      <c r="P70" s="106"/>
      <c r="Q70" s="150">
        <f t="shared" si="3"/>
        <v>0</v>
      </c>
      <c r="R70" s="166"/>
      <c r="S70" s="166"/>
      <c r="T70" s="166"/>
      <c r="U70" s="45">
        <f t="shared" ref="U70:U77" si="4">R70*P70+T70+0</f>
        <v>0</v>
      </c>
      <c r="V70" s="157"/>
      <c r="W70" s="158"/>
      <c r="X70" s="167"/>
      <c r="Y70" s="159"/>
      <c r="Z70" s="160"/>
      <c r="AA70" s="161"/>
      <c r="AB70" s="162"/>
      <c r="AC70" s="161"/>
      <c r="AD70" s="163"/>
      <c r="AE70" s="164"/>
      <c r="AF70" s="159"/>
      <c r="AG70" s="159"/>
      <c r="AH70" s="159"/>
      <c r="AI70" s="160"/>
      <c r="AJ70" s="161"/>
      <c r="AK70" s="162"/>
      <c r="AL70" s="161"/>
      <c r="AM70" s="163"/>
      <c r="AN70" s="164"/>
      <c r="AO70" s="159"/>
      <c r="AP70" s="159"/>
      <c r="AQ70" s="159"/>
      <c r="AR70" s="160"/>
      <c r="AS70" s="161"/>
      <c r="AT70" s="162"/>
      <c r="AU70" s="161"/>
      <c r="AV70" s="163"/>
      <c r="AW70" s="164"/>
      <c r="AX70" s="159"/>
      <c r="AY70" s="159"/>
      <c r="AZ70" s="159"/>
      <c r="BA70" s="160"/>
      <c r="BB70" s="161"/>
      <c r="BC70" s="162"/>
      <c r="BD70" s="161"/>
      <c r="BE70" s="163"/>
      <c r="BF70" s="164"/>
      <c r="BG70" s="159"/>
      <c r="BH70" s="159"/>
      <c r="BI70" s="159"/>
      <c r="BJ70" s="160"/>
      <c r="BK70" s="161"/>
      <c r="BL70" s="162"/>
      <c r="BM70" s="161"/>
      <c r="BN70" s="163"/>
      <c r="BO70" s="164"/>
      <c r="BP70" s="159"/>
      <c r="BQ70" s="159"/>
      <c r="BR70" s="159"/>
      <c r="BS70" s="160"/>
      <c r="BT70" s="161"/>
      <c r="BU70" s="162"/>
      <c r="BV70" s="161"/>
      <c r="BW70" s="163"/>
      <c r="BX70" s="164"/>
      <c r="BY70" s="159"/>
      <c r="BZ70" s="159"/>
      <c r="CA70" s="159"/>
      <c r="CB70" s="160"/>
      <c r="CC70" s="161"/>
      <c r="CD70" s="162"/>
      <c r="CE70" s="161"/>
      <c r="CF70" s="163"/>
      <c r="CG70" s="164"/>
      <c r="CH70" s="159"/>
      <c r="CI70" s="159"/>
      <c r="CJ70" s="159"/>
      <c r="CK70" s="160"/>
      <c r="CL70" s="161"/>
      <c r="CM70" s="162"/>
      <c r="CN70" s="161"/>
      <c r="CO70" s="163"/>
      <c r="CP70" s="164"/>
      <c r="CQ70" s="159"/>
      <c r="CR70" s="159"/>
      <c r="CS70" s="159"/>
      <c r="CT70" s="160"/>
      <c r="CU70" s="161"/>
      <c r="CV70" s="162"/>
      <c r="CW70" s="161"/>
      <c r="CX70" s="163"/>
      <c r="CY70" s="164"/>
      <c r="CZ70" s="159"/>
      <c r="DA70" s="159"/>
      <c r="DB70" s="159"/>
      <c r="DC70" s="160"/>
      <c r="DD70" s="161"/>
      <c r="DE70" s="162"/>
      <c r="DF70" s="161"/>
      <c r="DG70" s="163"/>
      <c r="DH70" s="164"/>
      <c r="DI70" s="159"/>
      <c r="DJ70" s="159"/>
      <c r="DK70" s="159"/>
      <c r="DL70" s="160"/>
      <c r="DM70" s="161"/>
      <c r="DN70" s="162"/>
      <c r="DO70" s="161"/>
      <c r="DP70" s="163"/>
      <c r="DQ70" s="164"/>
      <c r="DR70" s="159"/>
      <c r="DS70" s="159"/>
      <c r="DT70" s="159"/>
      <c r="DU70" s="160"/>
      <c r="DV70" s="161"/>
      <c r="DW70" s="162"/>
      <c r="DX70" s="161"/>
      <c r="DY70" s="163"/>
      <c r="DZ70" s="164"/>
      <c r="EA70" s="159"/>
      <c r="EB70" s="159"/>
      <c r="EC70" s="159"/>
      <c r="ED70" s="160"/>
      <c r="EE70" s="161"/>
      <c r="EF70" s="162"/>
      <c r="EG70" s="161"/>
      <c r="EH70" s="163"/>
      <c r="EI70" s="164"/>
      <c r="EJ70" s="159"/>
      <c r="EK70" s="159"/>
      <c r="EL70" s="159"/>
      <c r="EM70" s="160"/>
      <c r="EN70" s="161"/>
      <c r="EO70" s="162"/>
      <c r="EP70" s="161"/>
      <c r="EQ70" s="163"/>
      <c r="ER70" s="164"/>
      <c r="ES70" s="159"/>
      <c r="ET70" s="159"/>
      <c r="EU70" s="159"/>
      <c r="EV70" s="160"/>
      <c r="EW70" s="161"/>
      <c r="EX70" s="162"/>
      <c r="EY70" s="161"/>
      <c r="EZ70" s="163"/>
      <c r="FA70" s="164"/>
      <c r="FB70" s="159"/>
      <c r="FC70" s="159"/>
      <c r="FD70" s="159"/>
      <c r="FE70" s="160"/>
      <c r="FF70" s="161"/>
      <c r="FG70" s="162"/>
      <c r="FH70" s="161"/>
      <c r="FI70" s="163"/>
      <c r="FJ70" s="164"/>
      <c r="FK70" s="159"/>
      <c r="FL70" s="159"/>
      <c r="FM70" s="159"/>
      <c r="FN70" s="160"/>
      <c r="FO70" s="161"/>
      <c r="FP70" s="162"/>
      <c r="FQ70" s="161"/>
      <c r="FR70" s="163"/>
      <c r="FS70" s="164"/>
      <c r="FT70" s="159"/>
      <c r="FU70" s="159"/>
      <c r="FV70" s="159"/>
      <c r="FW70" s="160"/>
      <c r="FX70" s="161"/>
      <c r="FY70" s="162"/>
      <c r="FZ70" s="161"/>
      <c r="GA70" s="163"/>
      <c r="GB70" s="164"/>
      <c r="GC70" s="159"/>
      <c r="GD70" s="159"/>
      <c r="GE70" s="159"/>
      <c r="GF70" s="160"/>
      <c r="GG70" s="161"/>
      <c r="GH70" s="162"/>
      <c r="GI70" s="161"/>
      <c r="GJ70" s="163"/>
      <c r="GK70" s="164"/>
      <c r="GL70" s="159"/>
      <c r="GM70" s="159"/>
      <c r="GN70" s="159"/>
      <c r="GO70" s="160"/>
      <c r="GP70" s="161"/>
      <c r="GQ70" s="162"/>
      <c r="GR70" s="161"/>
      <c r="GS70" s="163"/>
      <c r="GT70" s="164"/>
      <c r="GU70" s="165"/>
      <c r="GV70" s="136"/>
      <c r="GW70" s="100"/>
      <c r="GX70" s="114"/>
      <c r="GY70" s="188"/>
      <c r="GZ70" s="217"/>
      <c r="HA70" s="93"/>
      <c r="HB70" s="116"/>
      <c r="HC70" s="116"/>
    </row>
    <row r="71" spans="1:211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4"/>
      <c r="L71" s="716"/>
      <c r="M71" s="105"/>
      <c r="N71" s="87"/>
      <c r="O71" s="88"/>
      <c r="P71" s="106"/>
      <c r="Q71" s="150">
        <f t="shared" si="3"/>
        <v>0</v>
      </c>
      <c r="R71" s="166"/>
      <c r="S71" s="166"/>
      <c r="T71" s="166"/>
      <c r="U71" s="45">
        <f t="shared" si="4"/>
        <v>0</v>
      </c>
      <c r="V71" s="153"/>
      <c r="W71" s="148"/>
      <c r="X71" s="167"/>
      <c r="Y71" s="159"/>
      <c r="Z71" s="160"/>
      <c r="AA71" s="161"/>
      <c r="AB71" s="162"/>
      <c r="AC71" s="161"/>
      <c r="AD71" s="163"/>
      <c r="AE71" s="164"/>
      <c r="AF71" s="159"/>
      <c r="AG71" s="159"/>
      <c r="AH71" s="159"/>
      <c r="AI71" s="160"/>
      <c r="AJ71" s="161"/>
      <c r="AK71" s="162"/>
      <c r="AL71" s="161"/>
      <c r="AM71" s="163"/>
      <c r="AN71" s="164"/>
      <c r="AO71" s="159"/>
      <c r="AP71" s="159"/>
      <c r="AQ71" s="159"/>
      <c r="AR71" s="160"/>
      <c r="AS71" s="161"/>
      <c r="AT71" s="162"/>
      <c r="AU71" s="161"/>
      <c r="AV71" s="163"/>
      <c r="AW71" s="164"/>
      <c r="AX71" s="159"/>
      <c r="AY71" s="159"/>
      <c r="AZ71" s="159"/>
      <c r="BA71" s="160"/>
      <c r="BB71" s="161"/>
      <c r="BC71" s="162"/>
      <c r="BD71" s="161"/>
      <c r="BE71" s="163"/>
      <c r="BF71" s="164"/>
      <c r="BG71" s="159"/>
      <c r="BH71" s="159"/>
      <c r="BI71" s="159"/>
      <c r="BJ71" s="160"/>
      <c r="BK71" s="161"/>
      <c r="BL71" s="162"/>
      <c r="BM71" s="161"/>
      <c r="BN71" s="163"/>
      <c r="BO71" s="164"/>
      <c r="BP71" s="159"/>
      <c r="BQ71" s="159"/>
      <c r="BR71" s="159"/>
      <c r="BS71" s="160"/>
      <c r="BT71" s="161"/>
      <c r="BU71" s="162"/>
      <c r="BV71" s="161"/>
      <c r="BW71" s="163"/>
      <c r="BX71" s="164"/>
      <c r="BY71" s="159"/>
      <c r="BZ71" s="159"/>
      <c r="CA71" s="159"/>
      <c r="CB71" s="160"/>
      <c r="CC71" s="161"/>
      <c r="CD71" s="162"/>
      <c r="CE71" s="161"/>
      <c r="CF71" s="163"/>
      <c r="CG71" s="164"/>
      <c r="CH71" s="159"/>
      <c r="CI71" s="159"/>
      <c r="CJ71" s="159"/>
      <c r="CK71" s="160"/>
      <c r="CL71" s="161"/>
      <c r="CM71" s="162"/>
      <c r="CN71" s="161"/>
      <c r="CO71" s="163"/>
      <c r="CP71" s="164"/>
      <c r="CQ71" s="159"/>
      <c r="CR71" s="159"/>
      <c r="CS71" s="159"/>
      <c r="CT71" s="160"/>
      <c r="CU71" s="161"/>
      <c r="CV71" s="162"/>
      <c r="CW71" s="161"/>
      <c r="CX71" s="163"/>
      <c r="CY71" s="164"/>
      <c r="CZ71" s="159"/>
      <c r="DA71" s="159"/>
      <c r="DB71" s="159"/>
      <c r="DC71" s="160"/>
      <c r="DD71" s="161"/>
      <c r="DE71" s="162"/>
      <c r="DF71" s="161"/>
      <c r="DG71" s="163"/>
      <c r="DH71" s="164"/>
      <c r="DI71" s="159"/>
      <c r="DJ71" s="159"/>
      <c r="DK71" s="159"/>
      <c r="DL71" s="160"/>
      <c r="DM71" s="161"/>
      <c r="DN71" s="162"/>
      <c r="DO71" s="161"/>
      <c r="DP71" s="163"/>
      <c r="DQ71" s="164"/>
      <c r="DR71" s="159"/>
      <c r="DS71" s="159"/>
      <c r="DT71" s="159"/>
      <c r="DU71" s="160"/>
      <c r="DV71" s="161"/>
      <c r="DW71" s="162"/>
      <c r="DX71" s="161"/>
      <c r="DY71" s="163"/>
      <c r="DZ71" s="164"/>
      <c r="EA71" s="159"/>
      <c r="EB71" s="159"/>
      <c r="EC71" s="159"/>
      <c r="ED71" s="160"/>
      <c r="EE71" s="161"/>
      <c r="EF71" s="162"/>
      <c r="EG71" s="161"/>
      <c r="EH71" s="163"/>
      <c r="EI71" s="164"/>
      <c r="EJ71" s="159"/>
      <c r="EK71" s="159"/>
      <c r="EL71" s="159"/>
      <c r="EM71" s="160"/>
      <c r="EN71" s="161"/>
      <c r="EO71" s="162"/>
      <c r="EP71" s="161"/>
      <c r="EQ71" s="163"/>
      <c r="ER71" s="164"/>
      <c r="ES71" s="159"/>
      <c r="ET71" s="159"/>
      <c r="EU71" s="159"/>
      <c r="EV71" s="160"/>
      <c r="EW71" s="161"/>
      <c r="EX71" s="162"/>
      <c r="EY71" s="161"/>
      <c r="EZ71" s="163"/>
      <c r="FA71" s="164"/>
      <c r="FB71" s="159"/>
      <c r="FC71" s="159"/>
      <c r="FD71" s="159"/>
      <c r="FE71" s="160"/>
      <c r="FF71" s="161"/>
      <c r="FG71" s="162"/>
      <c r="FH71" s="161"/>
      <c r="FI71" s="163"/>
      <c r="FJ71" s="164"/>
      <c r="FK71" s="159"/>
      <c r="FL71" s="159"/>
      <c r="FM71" s="159"/>
      <c r="FN71" s="160"/>
      <c r="FO71" s="161"/>
      <c r="FP71" s="162"/>
      <c r="FQ71" s="161"/>
      <c r="FR71" s="163"/>
      <c r="FS71" s="164"/>
      <c r="FT71" s="159"/>
      <c r="FU71" s="159"/>
      <c r="FV71" s="159"/>
      <c r="FW71" s="160"/>
      <c r="FX71" s="161"/>
      <c r="FY71" s="162"/>
      <c r="FZ71" s="161"/>
      <c r="GA71" s="163"/>
      <c r="GB71" s="164"/>
      <c r="GC71" s="159"/>
      <c r="GD71" s="159"/>
      <c r="GE71" s="159"/>
      <c r="GF71" s="160"/>
      <c r="GG71" s="161"/>
      <c r="GH71" s="162"/>
      <c r="GI71" s="161"/>
      <c r="GJ71" s="163"/>
      <c r="GK71" s="164"/>
      <c r="GL71" s="159"/>
      <c r="GM71" s="159"/>
      <c r="GN71" s="159"/>
      <c r="GO71" s="160"/>
      <c r="GP71" s="161"/>
      <c r="GQ71" s="162"/>
      <c r="GR71" s="161"/>
      <c r="GS71" s="163"/>
      <c r="GT71" s="164"/>
      <c r="GU71" s="165"/>
      <c r="GV71" s="136"/>
      <c r="GW71" s="100"/>
      <c r="GX71" s="114"/>
      <c r="GY71" s="188"/>
      <c r="GZ71" s="217"/>
      <c r="HA71" s="93"/>
      <c r="HB71" s="116"/>
      <c r="HC71" s="116"/>
    </row>
    <row r="72" spans="1:211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4"/>
      <c r="L72" s="716"/>
      <c r="M72" s="105"/>
      <c r="N72" s="87"/>
      <c r="O72" s="88"/>
      <c r="P72" s="106"/>
      <c r="Q72" s="150">
        <f t="shared" si="3"/>
        <v>0</v>
      </c>
      <c r="R72" s="166"/>
      <c r="S72" s="166"/>
      <c r="T72" s="166"/>
      <c r="U72" s="45">
        <f t="shared" si="4"/>
        <v>0</v>
      </c>
      <c r="V72" s="153"/>
      <c r="W72" s="148"/>
      <c r="X72" s="167"/>
      <c r="Y72" s="159"/>
      <c r="Z72" s="160"/>
      <c r="AA72" s="161"/>
      <c r="AB72" s="162"/>
      <c r="AC72" s="161"/>
      <c r="AD72" s="163"/>
      <c r="AE72" s="164"/>
      <c r="AF72" s="159"/>
      <c r="AG72" s="159"/>
      <c r="AH72" s="159"/>
      <c r="AI72" s="160"/>
      <c r="AJ72" s="161"/>
      <c r="AK72" s="162"/>
      <c r="AL72" s="161"/>
      <c r="AM72" s="163"/>
      <c r="AN72" s="164"/>
      <c r="AO72" s="159"/>
      <c r="AP72" s="159"/>
      <c r="AQ72" s="159"/>
      <c r="AR72" s="160"/>
      <c r="AS72" s="161"/>
      <c r="AT72" s="162"/>
      <c r="AU72" s="161"/>
      <c r="AV72" s="163"/>
      <c r="AW72" s="164"/>
      <c r="AX72" s="159"/>
      <c r="AY72" s="159"/>
      <c r="AZ72" s="159"/>
      <c r="BA72" s="160"/>
      <c r="BB72" s="161"/>
      <c r="BC72" s="162"/>
      <c r="BD72" s="161"/>
      <c r="BE72" s="163"/>
      <c r="BF72" s="164"/>
      <c r="BG72" s="159"/>
      <c r="BH72" s="159"/>
      <c r="BI72" s="159"/>
      <c r="BJ72" s="160"/>
      <c r="BK72" s="161"/>
      <c r="BL72" s="162"/>
      <c r="BM72" s="161"/>
      <c r="BN72" s="163"/>
      <c r="BO72" s="164"/>
      <c r="BP72" s="159"/>
      <c r="BQ72" s="159"/>
      <c r="BR72" s="159"/>
      <c r="BS72" s="160"/>
      <c r="BT72" s="161"/>
      <c r="BU72" s="162"/>
      <c r="BV72" s="161"/>
      <c r="BW72" s="163"/>
      <c r="BX72" s="164"/>
      <c r="BY72" s="159"/>
      <c r="BZ72" s="159"/>
      <c r="CA72" s="159"/>
      <c r="CB72" s="160"/>
      <c r="CC72" s="161"/>
      <c r="CD72" s="162"/>
      <c r="CE72" s="161"/>
      <c r="CF72" s="163"/>
      <c r="CG72" s="164"/>
      <c r="CH72" s="159"/>
      <c r="CI72" s="159"/>
      <c r="CJ72" s="159"/>
      <c r="CK72" s="160"/>
      <c r="CL72" s="161"/>
      <c r="CM72" s="162"/>
      <c r="CN72" s="161"/>
      <c r="CO72" s="163"/>
      <c r="CP72" s="164"/>
      <c r="CQ72" s="159"/>
      <c r="CR72" s="159"/>
      <c r="CS72" s="159"/>
      <c r="CT72" s="160"/>
      <c r="CU72" s="161"/>
      <c r="CV72" s="162"/>
      <c r="CW72" s="161"/>
      <c r="CX72" s="163"/>
      <c r="CY72" s="164"/>
      <c r="CZ72" s="159"/>
      <c r="DA72" s="159"/>
      <c r="DB72" s="159"/>
      <c r="DC72" s="160"/>
      <c r="DD72" s="161"/>
      <c r="DE72" s="162"/>
      <c r="DF72" s="161"/>
      <c r="DG72" s="163"/>
      <c r="DH72" s="164"/>
      <c r="DI72" s="159"/>
      <c r="DJ72" s="159"/>
      <c r="DK72" s="159"/>
      <c r="DL72" s="160"/>
      <c r="DM72" s="161"/>
      <c r="DN72" s="162"/>
      <c r="DO72" s="161"/>
      <c r="DP72" s="163"/>
      <c r="DQ72" s="164"/>
      <c r="DR72" s="159"/>
      <c r="DS72" s="159"/>
      <c r="DT72" s="159"/>
      <c r="DU72" s="160"/>
      <c r="DV72" s="161"/>
      <c r="DW72" s="162"/>
      <c r="DX72" s="161"/>
      <c r="DY72" s="163"/>
      <c r="DZ72" s="164"/>
      <c r="EA72" s="159"/>
      <c r="EB72" s="159"/>
      <c r="EC72" s="159"/>
      <c r="ED72" s="160"/>
      <c r="EE72" s="161"/>
      <c r="EF72" s="162"/>
      <c r="EG72" s="161"/>
      <c r="EH72" s="163"/>
      <c r="EI72" s="164"/>
      <c r="EJ72" s="159"/>
      <c r="EK72" s="159"/>
      <c r="EL72" s="159"/>
      <c r="EM72" s="160"/>
      <c r="EN72" s="161"/>
      <c r="EO72" s="162"/>
      <c r="EP72" s="161"/>
      <c r="EQ72" s="163"/>
      <c r="ER72" s="164"/>
      <c r="ES72" s="159"/>
      <c r="ET72" s="159"/>
      <c r="EU72" s="159"/>
      <c r="EV72" s="160"/>
      <c r="EW72" s="161"/>
      <c r="EX72" s="162"/>
      <c r="EY72" s="161"/>
      <c r="EZ72" s="163"/>
      <c r="FA72" s="164"/>
      <c r="FB72" s="159"/>
      <c r="FC72" s="159"/>
      <c r="FD72" s="159"/>
      <c r="FE72" s="160"/>
      <c r="FF72" s="161"/>
      <c r="FG72" s="162"/>
      <c r="FH72" s="161"/>
      <c r="FI72" s="163"/>
      <c r="FJ72" s="164"/>
      <c r="FK72" s="159"/>
      <c r="FL72" s="159"/>
      <c r="FM72" s="159"/>
      <c r="FN72" s="160"/>
      <c r="FO72" s="161"/>
      <c r="FP72" s="162"/>
      <c r="FQ72" s="161"/>
      <c r="FR72" s="163"/>
      <c r="FS72" s="164"/>
      <c r="FT72" s="159"/>
      <c r="FU72" s="159"/>
      <c r="FV72" s="159"/>
      <c r="FW72" s="160"/>
      <c r="FX72" s="161"/>
      <c r="FY72" s="162"/>
      <c r="FZ72" s="161"/>
      <c r="GA72" s="163"/>
      <c r="GB72" s="164"/>
      <c r="GC72" s="159"/>
      <c r="GD72" s="159"/>
      <c r="GE72" s="159"/>
      <c r="GF72" s="160"/>
      <c r="GG72" s="161"/>
      <c r="GH72" s="162"/>
      <c r="GI72" s="161"/>
      <c r="GJ72" s="163"/>
      <c r="GK72" s="164"/>
      <c r="GL72" s="159"/>
      <c r="GM72" s="159"/>
      <c r="GN72" s="159"/>
      <c r="GO72" s="160"/>
      <c r="GP72" s="161"/>
      <c r="GQ72" s="162"/>
      <c r="GR72" s="161"/>
      <c r="GS72" s="163"/>
      <c r="GT72" s="164"/>
      <c r="GU72" s="165"/>
      <c r="GV72" s="136"/>
      <c r="GW72" s="100"/>
      <c r="GX72" s="114"/>
      <c r="GY72" s="188"/>
      <c r="GZ72" s="217"/>
      <c r="HA72" s="93"/>
      <c r="HB72" s="116"/>
      <c r="HC72" s="116"/>
    </row>
    <row r="73" spans="1:211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4"/>
      <c r="L73" s="716"/>
      <c r="M73" s="105"/>
      <c r="N73" s="87"/>
      <c r="O73" s="88"/>
      <c r="P73" s="106"/>
      <c r="Q73" s="150">
        <f t="shared" si="3"/>
        <v>0</v>
      </c>
      <c r="R73" s="166"/>
      <c r="S73" s="166"/>
      <c r="T73" s="166"/>
      <c r="U73" s="45">
        <f t="shared" si="4"/>
        <v>0</v>
      </c>
      <c r="V73" s="153"/>
      <c r="W73" s="148"/>
      <c r="X73" s="167"/>
      <c r="Y73" s="159"/>
      <c r="Z73" s="160"/>
      <c r="AA73" s="161"/>
      <c r="AB73" s="162"/>
      <c r="AC73" s="161"/>
      <c r="AD73" s="163"/>
      <c r="AE73" s="164"/>
      <c r="AF73" s="159"/>
      <c r="AG73" s="159"/>
      <c r="AH73" s="159"/>
      <c r="AI73" s="160"/>
      <c r="AJ73" s="161"/>
      <c r="AK73" s="162"/>
      <c r="AL73" s="161"/>
      <c r="AM73" s="163"/>
      <c r="AN73" s="164"/>
      <c r="AO73" s="159"/>
      <c r="AP73" s="159"/>
      <c r="AQ73" s="159"/>
      <c r="AR73" s="160"/>
      <c r="AS73" s="161"/>
      <c r="AT73" s="162"/>
      <c r="AU73" s="161"/>
      <c r="AV73" s="163"/>
      <c r="AW73" s="164"/>
      <c r="AX73" s="159"/>
      <c r="AY73" s="159"/>
      <c r="AZ73" s="159"/>
      <c r="BA73" s="160"/>
      <c r="BB73" s="161"/>
      <c r="BC73" s="162"/>
      <c r="BD73" s="161"/>
      <c r="BE73" s="163"/>
      <c r="BF73" s="164"/>
      <c r="BG73" s="159"/>
      <c r="BH73" s="159"/>
      <c r="BI73" s="159"/>
      <c r="BJ73" s="160"/>
      <c r="BK73" s="161"/>
      <c r="BL73" s="162"/>
      <c r="BM73" s="161"/>
      <c r="BN73" s="163"/>
      <c r="BO73" s="164"/>
      <c r="BP73" s="159"/>
      <c r="BQ73" s="159"/>
      <c r="BR73" s="159"/>
      <c r="BS73" s="160"/>
      <c r="BT73" s="161"/>
      <c r="BU73" s="162"/>
      <c r="BV73" s="161"/>
      <c r="BW73" s="163"/>
      <c r="BX73" s="164"/>
      <c r="BY73" s="159"/>
      <c r="BZ73" s="159"/>
      <c r="CA73" s="159"/>
      <c r="CB73" s="160"/>
      <c r="CC73" s="161"/>
      <c r="CD73" s="162"/>
      <c r="CE73" s="161"/>
      <c r="CF73" s="163"/>
      <c r="CG73" s="164"/>
      <c r="CH73" s="159"/>
      <c r="CI73" s="159"/>
      <c r="CJ73" s="159"/>
      <c r="CK73" s="160"/>
      <c r="CL73" s="161"/>
      <c r="CM73" s="162"/>
      <c r="CN73" s="161"/>
      <c r="CO73" s="163"/>
      <c r="CP73" s="164"/>
      <c r="CQ73" s="159"/>
      <c r="CR73" s="159"/>
      <c r="CS73" s="159"/>
      <c r="CT73" s="160"/>
      <c r="CU73" s="161"/>
      <c r="CV73" s="162"/>
      <c r="CW73" s="161"/>
      <c r="CX73" s="163"/>
      <c r="CY73" s="164"/>
      <c r="CZ73" s="159"/>
      <c r="DA73" s="159"/>
      <c r="DB73" s="159"/>
      <c r="DC73" s="160"/>
      <c r="DD73" s="161"/>
      <c r="DE73" s="162"/>
      <c r="DF73" s="161"/>
      <c r="DG73" s="163"/>
      <c r="DH73" s="164"/>
      <c r="DI73" s="159"/>
      <c r="DJ73" s="159"/>
      <c r="DK73" s="159"/>
      <c r="DL73" s="160"/>
      <c r="DM73" s="161"/>
      <c r="DN73" s="162"/>
      <c r="DO73" s="161"/>
      <c r="DP73" s="163"/>
      <c r="DQ73" s="164"/>
      <c r="DR73" s="159"/>
      <c r="DS73" s="159"/>
      <c r="DT73" s="159"/>
      <c r="DU73" s="160"/>
      <c r="DV73" s="161"/>
      <c r="DW73" s="162"/>
      <c r="DX73" s="161"/>
      <c r="DY73" s="163"/>
      <c r="DZ73" s="164"/>
      <c r="EA73" s="159"/>
      <c r="EB73" s="159"/>
      <c r="EC73" s="159"/>
      <c r="ED73" s="160"/>
      <c r="EE73" s="161"/>
      <c r="EF73" s="162"/>
      <c r="EG73" s="161"/>
      <c r="EH73" s="163"/>
      <c r="EI73" s="164"/>
      <c r="EJ73" s="159"/>
      <c r="EK73" s="159"/>
      <c r="EL73" s="159"/>
      <c r="EM73" s="160"/>
      <c r="EN73" s="161"/>
      <c r="EO73" s="162"/>
      <c r="EP73" s="161"/>
      <c r="EQ73" s="163"/>
      <c r="ER73" s="164"/>
      <c r="ES73" s="159"/>
      <c r="ET73" s="159"/>
      <c r="EU73" s="159"/>
      <c r="EV73" s="160"/>
      <c r="EW73" s="161"/>
      <c r="EX73" s="162"/>
      <c r="EY73" s="161"/>
      <c r="EZ73" s="163"/>
      <c r="FA73" s="164"/>
      <c r="FB73" s="159"/>
      <c r="FC73" s="159"/>
      <c r="FD73" s="159"/>
      <c r="FE73" s="160"/>
      <c r="FF73" s="161"/>
      <c r="FG73" s="162"/>
      <c r="FH73" s="161"/>
      <c r="FI73" s="163"/>
      <c r="FJ73" s="164"/>
      <c r="FK73" s="159"/>
      <c r="FL73" s="159"/>
      <c r="FM73" s="159"/>
      <c r="FN73" s="160"/>
      <c r="FO73" s="161"/>
      <c r="FP73" s="162"/>
      <c r="FQ73" s="161"/>
      <c r="FR73" s="163"/>
      <c r="FS73" s="164"/>
      <c r="FT73" s="159"/>
      <c r="FU73" s="159"/>
      <c r="FV73" s="159"/>
      <c r="FW73" s="160"/>
      <c r="FX73" s="161"/>
      <c r="FY73" s="162"/>
      <c r="FZ73" s="161"/>
      <c r="GA73" s="163"/>
      <c r="GB73" s="164"/>
      <c r="GC73" s="159"/>
      <c r="GD73" s="159"/>
      <c r="GE73" s="159"/>
      <c r="GF73" s="160"/>
      <c r="GG73" s="161"/>
      <c r="GH73" s="162"/>
      <c r="GI73" s="161"/>
      <c r="GJ73" s="163"/>
      <c r="GK73" s="164"/>
      <c r="GL73" s="159"/>
      <c r="GM73" s="159"/>
      <c r="GN73" s="159"/>
      <c r="GO73" s="160"/>
      <c r="GP73" s="161"/>
      <c r="GQ73" s="162"/>
      <c r="GR73" s="161"/>
      <c r="GS73" s="163"/>
      <c r="GT73" s="164"/>
      <c r="GU73" s="165"/>
      <c r="GV73" s="136"/>
      <c r="GW73" s="100"/>
      <c r="GX73" s="114"/>
      <c r="GY73" s="188"/>
      <c r="GZ73" s="217"/>
      <c r="HA73" s="93"/>
      <c r="HB73" s="116"/>
      <c r="HC73" s="116"/>
    </row>
    <row r="74" spans="1:211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4"/>
      <c r="L74" s="716"/>
      <c r="M74" s="105"/>
      <c r="N74" s="87"/>
      <c r="O74" s="88"/>
      <c r="P74" s="106"/>
      <c r="Q74" s="150">
        <f t="shared" si="3"/>
        <v>0</v>
      </c>
      <c r="R74" s="166"/>
      <c r="S74" s="166"/>
      <c r="T74" s="166"/>
      <c r="U74" s="45">
        <f t="shared" si="4"/>
        <v>0</v>
      </c>
      <c r="V74" s="153"/>
      <c r="W74" s="148"/>
      <c r="X74" s="167"/>
      <c r="Y74" s="159"/>
      <c r="Z74" s="160"/>
      <c r="AA74" s="161"/>
      <c r="AB74" s="162"/>
      <c r="AC74" s="161"/>
      <c r="AD74" s="163"/>
      <c r="AE74" s="164"/>
      <c r="AF74" s="159"/>
      <c r="AG74" s="159"/>
      <c r="AH74" s="159"/>
      <c r="AI74" s="160"/>
      <c r="AJ74" s="161"/>
      <c r="AK74" s="162"/>
      <c r="AL74" s="161"/>
      <c r="AM74" s="163"/>
      <c r="AN74" s="164"/>
      <c r="AO74" s="159"/>
      <c r="AP74" s="159"/>
      <c r="AQ74" s="159"/>
      <c r="AR74" s="160"/>
      <c r="AS74" s="161"/>
      <c r="AT74" s="162"/>
      <c r="AU74" s="161"/>
      <c r="AV74" s="163"/>
      <c r="AW74" s="164"/>
      <c r="AX74" s="159"/>
      <c r="AY74" s="159"/>
      <c r="AZ74" s="159"/>
      <c r="BA74" s="160"/>
      <c r="BB74" s="161"/>
      <c r="BC74" s="162"/>
      <c r="BD74" s="161"/>
      <c r="BE74" s="163"/>
      <c r="BF74" s="164"/>
      <c r="BG74" s="159"/>
      <c r="BH74" s="159"/>
      <c r="BI74" s="159"/>
      <c r="BJ74" s="160"/>
      <c r="BK74" s="161"/>
      <c r="BL74" s="162"/>
      <c r="BM74" s="161"/>
      <c r="BN74" s="163"/>
      <c r="BO74" s="164"/>
      <c r="BP74" s="159"/>
      <c r="BQ74" s="159"/>
      <c r="BR74" s="159"/>
      <c r="BS74" s="160"/>
      <c r="BT74" s="161"/>
      <c r="BU74" s="162"/>
      <c r="BV74" s="161"/>
      <c r="BW74" s="163"/>
      <c r="BX74" s="164"/>
      <c r="BY74" s="159"/>
      <c r="BZ74" s="159"/>
      <c r="CA74" s="159"/>
      <c r="CB74" s="160"/>
      <c r="CC74" s="161"/>
      <c r="CD74" s="162"/>
      <c r="CE74" s="161"/>
      <c r="CF74" s="163"/>
      <c r="CG74" s="164"/>
      <c r="CH74" s="159"/>
      <c r="CI74" s="159"/>
      <c r="CJ74" s="159"/>
      <c r="CK74" s="160"/>
      <c r="CL74" s="161"/>
      <c r="CM74" s="162"/>
      <c r="CN74" s="161"/>
      <c r="CO74" s="163"/>
      <c r="CP74" s="164"/>
      <c r="CQ74" s="159"/>
      <c r="CR74" s="159"/>
      <c r="CS74" s="159"/>
      <c r="CT74" s="160"/>
      <c r="CU74" s="161"/>
      <c r="CV74" s="162"/>
      <c r="CW74" s="161"/>
      <c r="CX74" s="163"/>
      <c r="CY74" s="164"/>
      <c r="CZ74" s="159"/>
      <c r="DA74" s="159"/>
      <c r="DB74" s="159"/>
      <c r="DC74" s="160"/>
      <c r="DD74" s="161"/>
      <c r="DE74" s="162"/>
      <c r="DF74" s="161"/>
      <c r="DG74" s="163"/>
      <c r="DH74" s="164"/>
      <c r="DI74" s="159"/>
      <c r="DJ74" s="159"/>
      <c r="DK74" s="159"/>
      <c r="DL74" s="160"/>
      <c r="DM74" s="161"/>
      <c r="DN74" s="162"/>
      <c r="DO74" s="161"/>
      <c r="DP74" s="163"/>
      <c r="DQ74" s="164"/>
      <c r="DR74" s="159"/>
      <c r="DS74" s="159"/>
      <c r="DT74" s="159"/>
      <c r="DU74" s="160"/>
      <c r="DV74" s="161"/>
      <c r="DW74" s="162"/>
      <c r="DX74" s="161"/>
      <c r="DY74" s="163"/>
      <c r="DZ74" s="164"/>
      <c r="EA74" s="159"/>
      <c r="EB74" s="159"/>
      <c r="EC74" s="159"/>
      <c r="ED74" s="160"/>
      <c r="EE74" s="161"/>
      <c r="EF74" s="162"/>
      <c r="EG74" s="161"/>
      <c r="EH74" s="163"/>
      <c r="EI74" s="164"/>
      <c r="EJ74" s="159"/>
      <c r="EK74" s="159"/>
      <c r="EL74" s="159"/>
      <c r="EM74" s="160"/>
      <c r="EN74" s="161"/>
      <c r="EO74" s="162"/>
      <c r="EP74" s="161"/>
      <c r="EQ74" s="163"/>
      <c r="ER74" s="164"/>
      <c r="ES74" s="159"/>
      <c r="ET74" s="159"/>
      <c r="EU74" s="159"/>
      <c r="EV74" s="160"/>
      <c r="EW74" s="161"/>
      <c r="EX74" s="162"/>
      <c r="EY74" s="161"/>
      <c r="EZ74" s="163"/>
      <c r="FA74" s="164"/>
      <c r="FB74" s="159"/>
      <c r="FC74" s="159"/>
      <c r="FD74" s="159"/>
      <c r="FE74" s="160"/>
      <c r="FF74" s="161"/>
      <c r="FG74" s="162"/>
      <c r="FH74" s="161"/>
      <c r="FI74" s="163"/>
      <c r="FJ74" s="164"/>
      <c r="FK74" s="159"/>
      <c r="FL74" s="159"/>
      <c r="FM74" s="159"/>
      <c r="FN74" s="160"/>
      <c r="FO74" s="161"/>
      <c r="FP74" s="162"/>
      <c r="FQ74" s="161"/>
      <c r="FR74" s="163"/>
      <c r="FS74" s="164"/>
      <c r="FT74" s="159"/>
      <c r="FU74" s="159"/>
      <c r="FV74" s="159"/>
      <c r="FW74" s="160"/>
      <c r="FX74" s="161"/>
      <c r="FY74" s="162"/>
      <c r="FZ74" s="161"/>
      <c r="GA74" s="163"/>
      <c r="GB74" s="164"/>
      <c r="GC74" s="159"/>
      <c r="GD74" s="159"/>
      <c r="GE74" s="159"/>
      <c r="GF74" s="160"/>
      <c r="GG74" s="161"/>
      <c r="GH74" s="162"/>
      <c r="GI74" s="161"/>
      <c r="GJ74" s="163"/>
      <c r="GK74" s="164"/>
      <c r="GL74" s="159"/>
      <c r="GM74" s="159"/>
      <c r="GN74" s="159"/>
      <c r="GO74" s="160"/>
      <c r="GP74" s="161"/>
      <c r="GQ74" s="162"/>
      <c r="GR74" s="161"/>
      <c r="GS74" s="163"/>
      <c r="GT74" s="164"/>
      <c r="GU74" s="165"/>
      <c r="GV74" s="136"/>
      <c r="GW74" s="100"/>
      <c r="GX74" s="114"/>
      <c r="GY74" s="188"/>
      <c r="GZ74" s="217"/>
      <c r="HA74" s="93"/>
      <c r="HB74" s="116"/>
      <c r="HC74" s="116"/>
    </row>
    <row r="75" spans="1:211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494"/>
      <c r="L75" s="716"/>
      <c r="M75" s="105"/>
      <c r="N75" s="87"/>
      <c r="O75" s="173"/>
      <c r="P75" s="106"/>
      <c r="Q75" s="150">
        <f t="shared" si="3"/>
        <v>0</v>
      </c>
      <c r="R75" s="166"/>
      <c r="S75" s="166"/>
      <c r="T75" s="166"/>
      <c r="U75" s="45">
        <f t="shared" si="4"/>
        <v>0</v>
      </c>
      <c r="V75" s="157"/>
      <c r="W75" s="158"/>
      <c r="X75" s="167"/>
      <c r="Y75" s="159"/>
      <c r="Z75" s="160"/>
      <c r="AA75" s="161"/>
      <c r="AB75" s="162"/>
      <c r="AC75" s="161"/>
      <c r="AD75" s="163"/>
      <c r="AE75" s="164"/>
      <c r="AF75" s="159"/>
      <c r="AG75" s="159"/>
      <c r="AH75" s="159"/>
      <c r="AI75" s="160"/>
      <c r="AJ75" s="161"/>
      <c r="AK75" s="162"/>
      <c r="AL75" s="161"/>
      <c r="AM75" s="163"/>
      <c r="AN75" s="164"/>
      <c r="AO75" s="159"/>
      <c r="AP75" s="159"/>
      <c r="AQ75" s="159"/>
      <c r="AR75" s="160"/>
      <c r="AS75" s="161"/>
      <c r="AT75" s="162"/>
      <c r="AU75" s="161"/>
      <c r="AV75" s="163"/>
      <c r="AW75" s="164"/>
      <c r="AX75" s="159"/>
      <c r="AY75" s="159"/>
      <c r="AZ75" s="159"/>
      <c r="BA75" s="160"/>
      <c r="BB75" s="161"/>
      <c r="BC75" s="162"/>
      <c r="BD75" s="161"/>
      <c r="BE75" s="163"/>
      <c r="BF75" s="164"/>
      <c r="BG75" s="159"/>
      <c r="BH75" s="159"/>
      <c r="BI75" s="159"/>
      <c r="BJ75" s="160"/>
      <c r="BK75" s="161"/>
      <c r="BL75" s="162"/>
      <c r="BM75" s="161"/>
      <c r="BN75" s="163"/>
      <c r="BO75" s="164"/>
      <c r="BP75" s="159"/>
      <c r="BQ75" s="159"/>
      <c r="BR75" s="159"/>
      <c r="BS75" s="160"/>
      <c r="BT75" s="161"/>
      <c r="BU75" s="162"/>
      <c r="BV75" s="161"/>
      <c r="BW75" s="163"/>
      <c r="BX75" s="164"/>
      <c r="BY75" s="159"/>
      <c r="BZ75" s="159"/>
      <c r="CA75" s="159"/>
      <c r="CB75" s="160"/>
      <c r="CC75" s="161"/>
      <c r="CD75" s="162"/>
      <c r="CE75" s="161"/>
      <c r="CF75" s="163"/>
      <c r="CG75" s="164"/>
      <c r="CH75" s="159"/>
      <c r="CI75" s="159"/>
      <c r="CJ75" s="159"/>
      <c r="CK75" s="160"/>
      <c r="CL75" s="161"/>
      <c r="CM75" s="162"/>
      <c r="CN75" s="161"/>
      <c r="CO75" s="163"/>
      <c r="CP75" s="164"/>
      <c r="CQ75" s="159"/>
      <c r="CR75" s="159"/>
      <c r="CS75" s="159"/>
      <c r="CT75" s="160"/>
      <c r="CU75" s="161"/>
      <c r="CV75" s="162"/>
      <c r="CW75" s="161"/>
      <c r="CX75" s="163"/>
      <c r="CY75" s="164"/>
      <c r="CZ75" s="159"/>
      <c r="DA75" s="159"/>
      <c r="DB75" s="159"/>
      <c r="DC75" s="160"/>
      <c r="DD75" s="161"/>
      <c r="DE75" s="162"/>
      <c r="DF75" s="161"/>
      <c r="DG75" s="163"/>
      <c r="DH75" s="164"/>
      <c r="DI75" s="159"/>
      <c r="DJ75" s="159"/>
      <c r="DK75" s="159"/>
      <c r="DL75" s="160"/>
      <c r="DM75" s="161"/>
      <c r="DN75" s="162"/>
      <c r="DO75" s="161"/>
      <c r="DP75" s="163"/>
      <c r="DQ75" s="164"/>
      <c r="DR75" s="159"/>
      <c r="DS75" s="159"/>
      <c r="DT75" s="159"/>
      <c r="DU75" s="160"/>
      <c r="DV75" s="161"/>
      <c r="DW75" s="162"/>
      <c r="DX75" s="161"/>
      <c r="DY75" s="163"/>
      <c r="DZ75" s="164"/>
      <c r="EA75" s="159"/>
      <c r="EB75" s="159"/>
      <c r="EC75" s="159"/>
      <c r="ED75" s="160"/>
      <c r="EE75" s="161"/>
      <c r="EF75" s="162"/>
      <c r="EG75" s="161"/>
      <c r="EH75" s="163"/>
      <c r="EI75" s="164"/>
      <c r="EJ75" s="159"/>
      <c r="EK75" s="159"/>
      <c r="EL75" s="159"/>
      <c r="EM75" s="160"/>
      <c r="EN75" s="161"/>
      <c r="EO75" s="162"/>
      <c r="EP75" s="161"/>
      <c r="EQ75" s="163"/>
      <c r="ER75" s="164"/>
      <c r="ES75" s="159"/>
      <c r="ET75" s="159"/>
      <c r="EU75" s="159"/>
      <c r="EV75" s="160"/>
      <c r="EW75" s="161"/>
      <c r="EX75" s="162"/>
      <c r="EY75" s="161"/>
      <c r="EZ75" s="163"/>
      <c r="FA75" s="164"/>
      <c r="FB75" s="159"/>
      <c r="FC75" s="159"/>
      <c r="FD75" s="159"/>
      <c r="FE75" s="160"/>
      <c r="FF75" s="161"/>
      <c r="FG75" s="162"/>
      <c r="FH75" s="161"/>
      <c r="FI75" s="163"/>
      <c r="FJ75" s="164"/>
      <c r="FK75" s="159"/>
      <c r="FL75" s="159"/>
      <c r="FM75" s="159"/>
      <c r="FN75" s="160"/>
      <c r="FO75" s="161"/>
      <c r="FP75" s="162"/>
      <c r="FQ75" s="161"/>
      <c r="FR75" s="163"/>
      <c r="FS75" s="164"/>
      <c r="FT75" s="159"/>
      <c r="FU75" s="159"/>
      <c r="FV75" s="159"/>
      <c r="FW75" s="160"/>
      <c r="FX75" s="161"/>
      <c r="FY75" s="162"/>
      <c r="FZ75" s="161"/>
      <c r="GA75" s="163"/>
      <c r="GB75" s="164"/>
      <c r="GC75" s="159"/>
      <c r="GD75" s="159"/>
      <c r="GE75" s="159"/>
      <c r="GF75" s="160"/>
      <c r="GG75" s="161"/>
      <c r="GH75" s="162"/>
      <c r="GI75" s="161"/>
      <c r="GJ75" s="163"/>
      <c r="GK75" s="164"/>
      <c r="GL75" s="159"/>
      <c r="GM75" s="159"/>
      <c r="GN75" s="159"/>
      <c r="GO75" s="160"/>
      <c r="GP75" s="161"/>
      <c r="GQ75" s="162"/>
      <c r="GR75" s="161"/>
      <c r="GS75" s="163"/>
      <c r="GT75" s="164"/>
      <c r="GU75" s="176"/>
      <c r="GV75" s="136"/>
      <c r="GW75" s="100"/>
      <c r="GX75" s="114"/>
      <c r="GY75" s="114"/>
      <c r="GZ75" s="217"/>
      <c r="HA75" s="93"/>
      <c r="HB75" s="116"/>
      <c r="HC75" s="116"/>
    </row>
    <row r="76" spans="1:211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494"/>
      <c r="L76" s="716"/>
      <c r="M76" s="105"/>
      <c r="N76" s="87"/>
      <c r="O76" s="173"/>
      <c r="P76" s="106"/>
      <c r="Q76" s="150">
        <f t="shared" si="3"/>
        <v>0</v>
      </c>
      <c r="R76" s="166"/>
      <c r="S76" s="166"/>
      <c r="T76" s="166"/>
      <c r="U76" s="45">
        <f t="shared" si="4"/>
        <v>0</v>
      </c>
      <c r="V76" s="157"/>
      <c r="W76" s="158"/>
      <c r="X76" s="167"/>
      <c r="Y76" s="159"/>
      <c r="Z76" s="160"/>
      <c r="AA76" s="161"/>
      <c r="AB76" s="162"/>
      <c r="AC76" s="161"/>
      <c r="AD76" s="163"/>
      <c r="AE76" s="164"/>
      <c r="AF76" s="159"/>
      <c r="AG76" s="159"/>
      <c r="AH76" s="159"/>
      <c r="AI76" s="160"/>
      <c r="AJ76" s="161"/>
      <c r="AK76" s="162"/>
      <c r="AL76" s="161"/>
      <c r="AM76" s="163"/>
      <c r="AN76" s="164"/>
      <c r="AO76" s="159"/>
      <c r="AP76" s="159"/>
      <c r="AQ76" s="159"/>
      <c r="AR76" s="160"/>
      <c r="AS76" s="161"/>
      <c r="AT76" s="162"/>
      <c r="AU76" s="161"/>
      <c r="AV76" s="163"/>
      <c r="AW76" s="164"/>
      <c r="AX76" s="159"/>
      <c r="AY76" s="159"/>
      <c r="AZ76" s="159"/>
      <c r="BA76" s="160"/>
      <c r="BB76" s="161"/>
      <c r="BC76" s="162"/>
      <c r="BD76" s="161"/>
      <c r="BE76" s="163"/>
      <c r="BF76" s="164"/>
      <c r="BG76" s="159"/>
      <c r="BH76" s="159"/>
      <c r="BI76" s="159"/>
      <c r="BJ76" s="160"/>
      <c r="BK76" s="161"/>
      <c r="BL76" s="162"/>
      <c r="BM76" s="161"/>
      <c r="BN76" s="163"/>
      <c r="BO76" s="164"/>
      <c r="BP76" s="159"/>
      <c r="BQ76" s="159"/>
      <c r="BR76" s="159"/>
      <c r="BS76" s="160"/>
      <c r="BT76" s="161"/>
      <c r="BU76" s="162"/>
      <c r="BV76" s="161"/>
      <c r="BW76" s="163"/>
      <c r="BX76" s="164"/>
      <c r="BY76" s="159"/>
      <c r="BZ76" s="159"/>
      <c r="CA76" s="159"/>
      <c r="CB76" s="160"/>
      <c r="CC76" s="161"/>
      <c r="CD76" s="162"/>
      <c r="CE76" s="161"/>
      <c r="CF76" s="163"/>
      <c r="CG76" s="164"/>
      <c r="CH76" s="159"/>
      <c r="CI76" s="159"/>
      <c r="CJ76" s="159"/>
      <c r="CK76" s="160"/>
      <c r="CL76" s="161"/>
      <c r="CM76" s="162"/>
      <c r="CN76" s="161"/>
      <c r="CO76" s="163"/>
      <c r="CP76" s="164"/>
      <c r="CQ76" s="159"/>
      <c r="CR76" s="159"/>
      <c r="CS76" s="159"/>
      <c r="CT76" s="160"/>
      <c r="CU76" s="161"/>
      <c r="CV76" s="162"/>
      <c r="CW76" s="161"/>
      <c r="CX76" s="163"/>
      <c r="CY76" s="164"/>
      <c r="CZ76" s="159"/>
      <c r="DA76" s="159"/>
      <c r="DB76" s="159"/>
      <c r="DC76" s="160"/>
      <c r="DD76" s="161"/>
      <c r="DE76" s="162"/>
      <c r="DF76" s="161"/>
      <c r="DG76" s="163"/>
      <c r="DH76" s="164"/>
      <c r="DI76" s="159"/>
      <c r="DJ76" s="159"/>
      <c r="DK76" s="159"/>
      <c r="DL76" s="160"/>
      <c r="DM76" s="161"/>
      <c r="DN76" s="162"/>
      <c r="DO76" s="161"/>
      <c r="DP76" s="163"/>
      <c r="DQ76" s="164"/>
      <c r="DR76" s="159"/>
      <c r="DS76" s="159"/>
      <c r="DT76" s="159"/>
      <c r="DU76" s="160"/>
      <c r="DV76" s="161"/>
      <c r="DW76" s="162"/>
      <c r="DX76" s="161"/>
      <c r="DY76" s="163"/>
      <c r="DZ76" s="164"/>
      <c r="EA76" s="159"/>
      <c r="EB76" s="159"/>
      <c r="EC76" s="159"/>
      <c r="ED76" s="160"/>
      <c r="EE76" s="161"/>
      <c r="EF76" s="162"/>
      <c r="EG76" s="161"/>
      <c r="EH76" s="163"/>
      <c r="EI76" s="164"/>
      <c r="EJ76" s="159"/>
      <c r="EK76" s="159"/>
      <c r="EL76" s="159"/>
      <c r="EM76" s="160"/>
      <c r="EN76" s="161"/>
      <c r="EO76" s="162"/>
      <c r="EP76" s="161"/>
      <c r="EQ76" s="163"/>
      <c r="ER76" s="164"/>
      <c r="ES76" s="159"/>
      <c r="ET76" s="159"/>
      <c r="EU76" s="159"/>
      <c r="EV76" s="160"/>
      <c r="EW76" s="161"/>
      <c r="EX76" s="162"/>
      <c r="EY76" s="161"/>
      <c r="EZ76" s="163"/>
      <c r="FA76" s="164"/>
      <c r="FB76" s="159"/>
      <c r="FC76" s="159"/>
      <c r="FD76" s="159"/>
      <c r="FE76" s="160"/>
      <c r="FF76" s="161"/>
      <c r="FG76" s="162"/>
      <c r="FH76" s="161"/>
      <c r="FI76" s="163"/>
      <c r="FJ76" s="164"/>
      <c r="FK76" s="159"/>
      <c r="FL76" s="159"/>
      <c r="FM76" s="159"/>
      <c r="FN76" s="160"/>
      <c r="FO76" s="161"/>
      <c r="FP76" s="162"/>
      <c r="FQ76" s="161"/>
      <c r="FR76" s="163"/>
      <c r="FS76" s="164"/>
      <c r="FT76" s="159"/>
      <c r="FU76" s="159"/>
      <c r="FV76" s="159"/>
      <c r="FW76" s="160"/>
      <c r="FX76" s="161"/>
      <c r="FY76" s="162"/>
      <c r="FZ76" s="161"/>
      <c r="GA76" s="163"/>
      <c r="GB76" s="164"/>
      <c r="GC76" s="159"/>
      <c r="GD76" s="159"/>
      <c r="GE76" s="159"/>
      <c r="GF76" s="160"/>
      <c r="GG76" s="161"/>
      <c r="GH76" s="162"/>
      <c r="GI76" s="161"/>
      <c r="GJ76" s="163"/>
      <c r="GK76" s="164"/>
      <c r="GL76" s="159"/>
      <c r="GM76" s="159"/>
      <c r="GN76" s="159"/>
      <c r="GO76" s="160"/>
      <c r="GP76" s="161"/>
      <c r="GQ76" s="162"/>
      <c r="GR76" s="161"/>
      <c r="GS76" s="163"/>
      <c r="GT76" s="164"/>
      <c r="GU76" s="176"/>
      <c r="GV76" s="136"/>
      <c r="GW76" s="189"/>
      <c r="GX76" s="190"/>
      <c r="GY76" s="190"/>
      <c r="GZ76" s="217"/>
      <c r="HA76" s="93"/>
      <c r="HB76" s="116"/>
      <c r="HC76" s="116"/>
    </row>
    <row r="77" spans="1:211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494"/>
      <c r="L77" s="716"/>
      <c r="M77" s="105"/>
      <c r="N77" s="87"/>
      <c r="O77" s="173"/>
      <c r="P77" s="106"/>
      <c r="Q77" s="150">
        <f t="shared" si="3"/>
        <v>0</v>
      </c>
      <c r="R77" s="166"/>
      <c r="S77" s="166"/>
      <c r="T77" s="166"/>
      <c r="U77" s="45">
        <f t="shared" si="4"/>
        <v>0</v>
      </c>
      <c r="V77" s="153"/>
      <c r="W77" s="148"/>
      <c r="X77" s="178"/>
      <c r="Y77" s="111"/>
      <c r="Z77" s="110"/>
      <c r="AA77" s="130"/>
      <c r="AB77" s="131"/>
      <c r="AC77" s="130"/>
      <c r="AD77" s="132"/>
      <c r="AE77" s="133"/>
      <c r="AF77" s="111"/>
      <c r="AG77" s="111"/>
      <c r="AH77" s="111"/>
      <c r="AI77" s="110"/>
      <c r="AJ77" s="130"/>
      <c r="AK77" s="131"/>
      <c r="AL77" s="130"/>
      <c r="AM77" s="132"/>
      <c r="AN77" s="133"/>
      <c r="AO77" s="111"/>
      <c r="AP77" s="111"/>
      <c r="AQ77" s="111"/>
      <c r="AR77" s="110"/>
      <c r="AS77" s="130"/>
      <c r="AT77" s="131"/>
      <c r="AU77" s="130"/>
      <c r="AV77" s="132"/>
      <c r="AW77" s="133"/>
      <c r="AX77" s="111"/>
      <c r="AY77" s="111"/>
      <c r="AZ77" s="111"/>
      <c r="BA77" s="110"/>
      <c r="BB77" s="130"/>
      <c r="BC77" s="131"/>
      <c r="BD77" s="130"/>
      <c r="BE77" s="132"/>
      <c r="BF77" s="133"/>
      <c r="BG77" s="111"/>
      <c r="BH77" s="111"/>
      <c r="BI77" s="111"/>
      <c r="BJ77" s="110"/>
      <c r="BK77" s="130"/>
      <c r="BL77" s="131"/>
      <c r="BM77" s="130"/>
      <c r="BN77" s="132"/>
      <c r="BO77" s="133"/>
      <c r="BP77" s="111"/>
      <c r="BQ77" s="111"/>
      <c r="BR77" s="111"/>
      <c r="BS77" s="110"/>
      <c r="BT77" s="130"/>
      <c r="BU77" s="131"/>
      <c r="BV77" s="130"/>
      <c r="BW77" s="132"/>
      <c r="BX77" s="133"/>
      <c r="BY77" s="111"/>
      <c r="BZ77" s="111"/>
      <c r="CA77" s="111"/>
      <c r="CB77" s="110"/>
      <c r="CC77" s="130"/>
      <c r="CD77" s="131"/>
      <c r="CE77" s="130"/>
      <c r="CF77" s="132"/>
      <c r="CG77" s="133"/>
      <c r="CH77" s="111"/>
      <c r="CI77" s="111"/>
      <c r="CJ77" s="111"/>
      <c r="CK77" s="110"/>
      <c r="CL77" s="130"/>
      <c r="CM77" s="131"/>
      <c r="CN77" s="130"/>
      <c r="CO77" s="132"/>
      <c r="CP77" s="133"/>
      <c r="CQ77" s="111"/>
      <c r="CR77" s="111"/>
      <c r="CS77" s="111"/>
      <c r="CT77" s="110"/>
      <c r="CU77" s="130"/>
      <c r="CV77" s="131"/>
      <c r="CW77" s="130"/>
      <c r="CX77" s="132"/>
      <c r="CY77" s="133"/>
      <c r="CZ77" s="111"/>
      <c r="DA77" s="111"/>
      <c r="DB77" s="111"/>
      <c r="DC77" s="110"/>
      <c r="DD77" s="130"/>
      <c r="DE77" s="131"/>
      <c r="DF77" s="130"/>
      <c r="DG77" s="132"/>
      <c r="DH77" s="133"/>
      <c r="DI77" s="111"/>
      <c r="DJ77" s="111"/>
      <c r="DK77" s="111"/>
      <c r="DL77" s="110"/>
      <c r="DM77" s="130"/>
      <c r="DN77" s="131"/>
      <c r="DO77" s="130"/>
      <c r="DP77" s="132"/>
      <c r="DQ77" s="133"/>
      <c r="DR77" s="111"/>
      <c r="DS77" s="111"/>
      <c r="DT77" s="111"/>
      <c r="DU77" s="110"/>
      <c r="DV77" s="130"/>
      <c r="DW77" s="131"/>
      <c r="DX77" s="130"/>
      <c r="DY77" s="132"/>
      <c r="DZ77" s="133"/>
      <c r="EA77" s="111"/>
      <c r="EB77" s="111"/>
      <c r="EC77" s="111"/>
      <c r="ED77" s="110"/>
      <c r="EE77" s="130"/>
      <c r="EF77" s="131"/>
      <c r="EG77" s="130"/>
      <c r="EH77" s="132"/>
      <c r="EI77" s="133"/>
      <c r="EJ77" s="111"/>
      <c r="EK77" s="111"/>
      <c r="EL77" s="111"/>
      <c r="EM77" s="110"/>
      <c r="EN77" s="130"/>
      <c r="EO77" s="131"/>
      <c r="EP77" s="130"/>
      <c r="EQ77" s="132"/>
      <c r="ER77" s="133"/>
      <c r="ES77" s="111"/>
      <c r="ET77" s="111"/>
      <c r="EU77" s="111"/>
      <c r="EV77" s="110"/>
      <c r="EW77" s="130"/>
      <c r="EX77" s="131"/>
      <c r="EY77" s="130"/>
      <c r="EZ77" s="132"/>
      <c r="FA77" s="133"/>
      <c r="FB77" s="111"/>
      <c r="FC77" s="111"/>
      <c r="FD77" s="111"/>
      <c r="FE77" s="110"/>
      <c r="FF77" s="130"/>
      <c r="FG77" s="131"/>
      <c r="FH77" s="130"/>
      <c r="FI77" s="132"/>
      <c r="FJ77" s="133"/>
      <c r="FK77" s="111"/>
      <c r="FL77" s="111"/>
      <c r="FM77" s="111"/>
      <c r="FN77" s="110"/>
      <c r="FO77" s="130"/>
      <c r="FP77" s="131"/>
      <c r="FQ77" s="130"/>
      <c r="FR77" s="132"/>
      <c r="FS77" s="133"/>
      <c r="FT77" s="111"/>
      <c r="FU77" s="111"/>
      <c r="FV77" s="111"/>
      <c r="FW77" s="110"/>
      <c r="FX77" s="130"/>
      <c r="FY77" s="131"/>
      <c r="FZ77" s="130"/>
      <c r="GA77" s="132"/>
      <c r="GB77" s="133"/>
      <c r="GC77" s="111"/>
      <c r="GD77" s="111"/>
      <c r="GE77" s="111"/>
      <c r="GF77" s="110"/>
      <c r="GG77" s="130"/>
      <c r="GH77" s="131"/>
      <c r="GI77" s="130"/>
      <c r="GJ77" s="132"/>
      <c r="GK77" s="133"/>
      <c r="GL77" s="111"/>
      <c r="GM77" s="111"/>
      <c r="GN77" s="111"/>
      <c r="GO77" s="110"/>
      <c r="GP77" s="130"/>
      <c r="GQ77" s="131"/>
      <c r="GR77" s="130"/>
      <c r="GS77" s="132"/>
      <c r="GT77" s="133"/>
      <c r="GU77" s="191"/>
      <c r="GV77" s="136"/>
      <c r="GW77" s="189"/>
      <c r="GX77" s="190"/>
      <c r="GY77" s="190"/>
      <c r="GZ77" s="217"/>
      <c r="HA77" s="93"/>
      <c r="HB77" s="116"/>
      <c r="HC77" s="116"/>
    </row>
    <row r="78" spans="1:211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494"/>
      <c r="L78" s="494"/>
      <c r="M78" s="105"/>
      <c r="N78" s="87"/>
      <c r="O78" s="88"/>
      <c r="P78" s="106"/>
      <c r="Q78" s="150">
        <f t="shared" si="3"/>
        <v>0</v>
      </c>
      <c r="R78" s="166"/>
      <c r="S78" s="166"/>
      <c r="T78" s="166"/>
      <c r="U78" s="45">
        <f t="shared" ref="U78" si="5">R78*P78</f>
        <v>0</v>
      </c>
      <c r="V78" s="153"/>
      <c r="W78" s="148"/>
      <c r="X78" s="178"/>
      <c r="Y78" s="111"/>
      <c r="Z78" s="110"/>
      <c r="AA78" s="130"/>
      <c r="AB78" s="131"/>
      <c r="AC78" s="130"/>
      <c r="AD78" s="132"/>
      <c r="AE78" s="133"/>
      <c r="AF78" s="111"/>
      <c r="AG78" s="111"/>
      <c r="AH78" s="111"/>
      <c r="AI78" s="110"/>
      <c r="AJ78" s="130"/>
      <c r="AK78" s="131"/>
      <c r="AL78" s="130"/>
      <c r="AM78" s="132"/>
      <c r="AN78" s="133"/>
      <c r="AO78" s="111"/>
      <c r="AP78" s="111"/>
      <c r="AQ78" s="111"/>
      <c r="AR78" s="110"/>
      <c r="AS78" s="130"/>
      <c r="AT78" s="131"/>
      <c r="AU78" s="130"/>
      <c r="AV78" s="132"/>
      <c r="AW78" s="133"/>
      <c r="AX78" s="111"/>
      <c r="AY78" s="111"/>
      <c r="AZ78" s="111"/>
      <c r="BA78" s="110"/>
      <c r="BB78" s="130"/>
      <c r="BC78" s="131"/>
      <c r="BD78" s="130"/>
      <c r="BE78" s="132"/>
      <c r="BF78" s="133"/>
      <c r="BG78" s="111"/>
      <c r="BH78" s="111"/>
      <c r="BI78" s="111"/>
      <c r="BJ78" s="110"/>
      <c r="BK78" s="130"/>
      <c r="BL78" s="131"/>
      <c r="BM78" s="130"/>
      <c r="BN78" s="132"/>
      <c r="BO78" s="133"/>
      <c r="BP78" s="111"/>
      <c r="BQ78" s="111"/>
      <c r="BR78" s="111"/>
      <c r="BS78" s="110"/>
      <c r="BT78" s="130"/>
      <c r="BU78" s="131"/>
      <c r="BV78" s="130"/>
      <c r="BW78" s="132"/>
      <c r="BX78" s="133"/>
      <c r="BY78" s="111"/>
      <c r="BZ78" s="111"/>
      <c r="CA78" s="111"/>
      <c r="CB78" s="110"/>
      <c r="CC78" s="130"/>
      <c r="CD78" s="131"/>
      <c r="CE78" s="130"/>
      <c r="CF78" s="132"/>
      <c r="CG78" s="133"/>
      <c r="CH78" s="111"/>
      <c r="CI78" s="111"/>
      <c r="CJ78" s="111"/>
      <c r="CK78" s="110"/>
      <c r="CL78" s="130"/>
      <c r="CM78" s="131"/>
      <c r="CN78" s="130"/>
      <c r="CO78" s="132"/>
      <c r="CP78" s="133"/>
      <c r="CQ78" s="111"/>
      <c r="CR78" s="111"/>
      <c r="CS78" s="111"/>
      <c r="CT78" s="110"/>
      <c r="CU78" s="130"/>
      <c r="CV78" s="131"/>
      <c r="CW78" s="130"/>
      <c r="CX78" s="132"/>
      <c r="CY78" s="133"/>
      <c r="CZ78" s="111"/>
      <c r="DA78" s="111"/>
      <c r="DB78" s="111"/>
      <c r="DC78" s="110"/>
      <c r="DD78" s="130"/>
      <c r="DE78" s="131"/>
      <c r="DF78" s="130"/>
      <c r="DG78" s="132"/>
      <c r="DH78" s="133"/>
      <c r="DI78" s="111"/>
      <c r="DJ78" s="111"/>
      <c r="DK78" s="111"/>
      <c r="DL78" s="110"/>
      <c r="DM78" s="130"/>
      <c r="DN78" s="131"/>
      <c r="DO78" s="130"/>
      <c r="DP78" s="132"/>
      <c r="DQ78" s="133"/>
      <c r="DR78" s="111"/>
      <c r="DS78" s="111"/>
      <c r="DT78" s="111"/>
      <c r="DU78" s="110"/>
      <c r="DV78" s="130"/>
      <c r="DW78" s="131"/>
      <c r="DX78" s="130"/>
      <c r="DY78" s="132"/>
      <c r="DZ78" s="133"/>
      <c r="EA78" s="111"/>
      <c r="EB78" s="111"/>
      <c r="EC78" s="111"/>
      <c r="ED78" s="110"/>
      <c r="EE78" s="130"/>
      <c r="EF78" s="131"/>
      <c r="EG78" s="130"/>
      <c r="EH78" s="132"/>
      <c r="EI78" s="133"/>
      <c r="EJ78" s="111"/>
      <c r="EK78" s="111"/>
      <c r="EL78" s="111"/>
      <c r="EM78" s="110"/>
      <c r="EN78" s="130"/>
      <c r="EO78" s="131"/>
      <c r="EP78" s="130"/>
      <c r="EQ78" s="132"/>
      <c r="ER78" s="133"/>
      <c r="ES78" s="111"/>
      <c r="ET78" s="111"/>
      <c r="EU78" s="111"/>
      <c r="EV78" s="110"/>
      <c r="EW78" s="130"/>
      <c r="EX78" s="131"/>
      <c r="EY78" s="130"/>
      <c r="EZ78" s="132"/>
      <c r="FA78" s="133"/>
      <c r="FB78" s="111"/>
      <c r="FC78" s="111"/>
      <c r="FD78" s="111"/>
      <c r="FE78" s="110"/>
      <c r="FF78" s="130"/>
      <c r="FG78" s="131"/>
      <c r="FH78" s="130"/>
      <c r="FI78" s="132"/>
      <c r="FJ78" s="133"/>
      <c r="FK78" s="111"/>
      <c r="FL78" s="111"/>
      <c r="FM78" s="111"/>
      <c r="FN78" s="110"/>
      <c r="FO78" s="130"/>
      <c r="FP78" s="131"/>
      <c r="FQ78" s="130"/>
      <c r="FR78" s="132"/>
      <c r="FS78" s="133"/>
      <c r="FT78" s="111"/>
      <c r="FU78" s="111"/>
      <c r="FV78" s="111"/>
      <c r="FW78" s="110"/>
      <c r="FX78" s="130"/>
      <c r="FY78" s="131"/>
      <c r="FZ78" s="130"/>
      <c r="GA78" s="132"/>
      <c r="GB78" s="133"/>
      <c r="GC78" s="111"/>
      <c r="GD78" s="111"/>
      <c r="GE78" s="111"/>
      <c r="GF78" s="110"/>
      <c r="GG78" s="130"/>
      <c r="GH78" s="131"/>
      <c r="GI78" s="130"/>
      <c r="GJ78" s="132"/>
      <c r="GK78" s="133"/>
      <c r="GL78" s="111"/>
      <c r="GM78" s="111"/>
      <c r="GN78" s="111"/>
      <c r="GO78" s="110"/>
      <c r="GP78" s="130"/>
      <c r="GQ78" s="131"/>
      <c r="GR78" s="130"/>
      <c r="GS78" s="132"/>
      <c r="GT78" s="133"/>
      <c r="GU78" s="191"/>
      <c r="GV78" s="136"/>
      <c r="GW78" s="192"/>
      <c r="GX78" s="190"/>
      <c r="GY78" s="193"/>
      <c r="GZ78" s="217"/>
      <c r="HA78" s="93"/>
      <c r="HB78" s="116"/>
      <c r="HC78" s="116"/>
    </row>
    <row r="79" spans="1:211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494"/>
      <c r="L79" s="494"/>
      <c r="M79" s="105"/>
      <c r="N79" s="87"/>
      <c r="O79" s="88"/>
      <c r="P79" s="106"/>
      <c r="Q79" s="150">
        <f t="shared" si="3"/>
        <v>0</v>
      </c>
      <c r="R79" s="99"/>
      <c r="S79" s="166"/>
      <c r="T79" s="166"/>
      <c r="U79" s="45">
        <f>R79*P79</f>
        <v>0</v>
      </c>
      <c r="V79" s="153"/>
      <c r="W79" s="128"/>
      <c r="X79" s="178"/>
      <c r="Y79" s="111"/>
      <c r="Z79" s="110"/>
      <c r="AA79" s="130"/>
      <c r="AB79" s="131"/>
      <c r="AC79" s="130"/>
      <c r="AD79" s="132"/>
      <c r="AE79" s="133"/>
      <c r="AF79" s="111"/>
      <c r="AG79" s="111"/>
      <c r="AH79" s="111"/>
      <c r="AI79" s="110"/>
      <c r="AJ79" s="130"/>
      <c r="AK79" s="131"/>
      <c r="AL79" s="130"/>
      <c r="AM79" s="132"/>
      <c r="AN79" s="133"/>
      <c r="AO79" s="111"/>
      <c r="AP79" s="111"/>
      <c r="AQ79" s="111"/>
      <c r="AR79" s="110"/>
      <c r="AS79" s="130"/>
      <c r="AT79" s="131"/>
      <c r="AU79" s="130"/>
      <c r="AV79" s="132"/>
      <c r="AW79" s="133"/>
      <c r="AX79" s="111"/>
      <c r="AY79" s="111"/>
      <c r="AZ79" s="111"/>
      <c r="BA79" s="110"/>
      <c r="BB79" s="130"/>
      <c r="BC79" s="131"/>
      <c r="BD79" s="130"/>
      <c r="BE79" s="132"/>
      <c r="BF79" s="133"/>
      <c r="BG79" s="111"/>
      <c r="BH79" s="111"/>
      <c r="BI79" s="111"/>
      <c r="BJ79" s="110"/>
      <c r="BK79" s="130"/>
      <c r="BL79" s="131"/>
      <c r="BM79" s="130"/>
      <c r="BN79" s="132"/>
      <c r="BO79" s="133"/>
      <c r="BP79" s="111"/>
      <c r="BQ79" s="111"/>
      <c r="BR79" s="111"/>
      <c r="BS79" s="110"/>
      <c r="BT79" s="130"/>
      <c r="BU79" s="131"/>
      <c r="BV79" s="130"/>
      <c r="BW79" s="132"/>
      <c r="BX79" s="133"/>
      <c r="BY79" s="111"/>
      <c r="BZ79" s="111"/>
      <c r="CA79" s="111"/>
      <c r="CB79" s="110"/>
      <c r="CC79" s="130"/>
      <c r="CD79" s="131"/>
      <c r="CE79" s="130"/>
      <c r="CF79" s="132"/>
      <c r="CG79" s="133"/>
      <c r="CH79" s="111"/>
      <c r="CI79" s="111"/>
      <c r="CJ79" s="111"/>
      <c r="CK79" s="110"/>
      <c r="CL79" s="130"/>
      <c r="CM79" s="131"/>
      <c r="CN79" s="130"/>
      <c r="CO79" s="132"/>
      <c r="CP79" s="133"/>
      <c r="CQ79" s="111"/>
      <c r="CR79" s="111"/>
      <c r="CS79" s="111"/>
      <c r="CT79" s="110"/>
      <c r="CU79" s="130"/>
      <c r="CV79" s="131"/>
      <c r="CW79" s="130"/>
      <c r="CX79" s="132"/>
      <c r="CY79" s="133"/>
      <c r="CZ79" s="111"/>
      <c r="DA79" s="111"/>
      <c r="DB79" s="111"/>
      <c r="DC79" s="110"/>
      <c r="DD79" s="130"/>
      <c r="DE79" s="131"/>
      <c r="DF79" s="130"/>
      <c r="DG79" s="132"/>
      <c r="DH79" s="133"/>
      <c r="DI79" s="111"/>
      <c r="DJ79" s="111"/>
      <c r="DK79" s="111"/>
      <c r="DL79" s="110"/>
      <c r="DM79" s="130"/>
      <c r="DN79" s="131"/>
      <c r="DO79" s="130"/>
      <c r="DP79" s="132"/>
      <c r="DQ79" s="133"/>
      <c r="DR79" s="111"/>
      <c r="DS79" s="111"/>
      <c r="DT79" s="111"/>
      <c r="DU79" s="110"/>
      <c r="DV79" s="130"/>
      <c r="DW79" s="131"/>
      <c r="DX79" s="130"/>
      <c r="DY79" s="132"/>
      <c r="DZ79" s="133"/>
      <c r="EA79" s="111"/>
      <c r="EB79" s="111"/>
      <c r="EC79" s="111"/>
      <c r="ED79" s="110"/>
      <c r="EE79" s="130"/>
      <c r="EF79" s="131"/>
      <c r="EG79" s="130"/>
      <c r="EH79" s="132"/>
      <c r="EI79" s="133"/>
      <c r="EJ79" s="111"/>
      <c r="EK79" s="111"/>
      <c r="EL79" s="111"/>
      <c r="EM79" s="110"/>
      <c r="EN79" s="130"/>
      <c r="EO79" s="131"/>
      <c r="EP79" s="130"/>
      <c r="EQ79" s="132"/>
      <c r="ER79" s="133"/>
      <c r="ES79" s="111"/>
      <c r="ET79" s="111"/>
      <c r="EU79" s="111"/>
      <c r="EV79" s="110"/>
      <c r="EW79" s="130"/>
      <c r="EX79" s="131"/>
      <c r="EY79" s="130"/>
      <c r="EZ79" s="132"/>
      <c r="FA79" s="133"/>
      <c r="FB79" s="111"/>
      <c r="FC79" s="111"/>
      <c r="FD79" s="111"/>
      <c r="FE79" s="110"/>
      <c r="FF79" s="130"/>
      <c r="FG79" s="131"/>
      <c r="FH79" s="130"/>
      <c r="FI79" s="132"/>
      <c r="FJ79" s="133"/>
      <c r="FK79" s="111"/>
      <c r="FL79" s="111"/>
      <c r="FM79" s="111"/>
      <c r="FN79" s="110"/>
      <c r="FO79" s="130"/>
      <c r="FP79" s="131"/>
      <c r="FQ79" s="130"/>
      <c r="FR79" s="132"/>
      <c r="FS79" s="133"/>
      <c r="FT79" s="111"/>
      <c r="FU79" s="111"/>
      <c r="FV79" s="111"/>
      <c r="FW79" s="110"/>
      <c r="FX79" s="130"/>
      <c r="FY79" s="131"/>
      <c r="FZ79" s="130"/>
      <c r="GA79" s="132"/>
      <c r="GB79" s="133"/>
      <c r="GC79" s="111"/>
      <c r="GD79" s="111"/>
      <c r="GE79" s="111"/>
      <c r="GF79" s="110"/>
      <c r="GG79" s="130"/>
      <c r="GH79" s="131"/>
      <c r="GI79" s="130"/>
      <c r="GJ79" s="132"/>
      <c r="GK79" s="133"/>
      <c r="GL79" s="111"/>
      <c r="GM79" s="111"/>
      <c r="GN79" s="111"/>
      <c r="GO79" s="110"/>
      <c r="GP79" s="130"/>
      <c r="GQ79" s="131"/>
      <c r="GR79" s="130"/>
      <c r="GS79" s="132"/>
      <c r="GT79" s="133"/>
      <c r="GU79" s="194"/>
      <c r="GV79" s="136"/>
      <c r="GW79" s="122"/>
      <c r="GX79" s="114"/>
      <c r="GY79" s="114"/>
      <c r="GZ79" s="217"/>
      <c r="HA79" s="93"/>
      <c r="HB79" s="116"/>
      <c r="HC79" s="116"/>
    </row>
    <row r="80" spans="1:211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494"/>
      <c r="L80" s="494"/>
      <c r="M80" s="105"/>
      <c r="N80" s="87"/>
      <c r="O80" s="88"/>
      <c r="P80" s="106"/>
      <c r="Q80" s="150">
        <f t="shared" si="0"/>
        <v>0</v>
      </c>
      <c r="R80" s="166"/>
      <c r="S80" s="166"/>
      <c r="T80" s="166"/>
      <c r="U80" s="45">
        <f>R80*P80</f>
        <v>0</v>
      </c>
      <c r="V80" s="153"/>
      <c r="W80" s="148"/>
      <c r="X80" s="178"/>
      <c r="Y80" s="111"/>
      <c r="Z80" s="110"/>
      <c r="AA80" s="130"/>
      <c r="AB80" s="131"/>
      <c r="AC80" s="130"/>
      <c r="AD80" s="132"/>
      <c r="AE80" s="133"/>
      <c r="AF80" s="111"/>
      <c r="AG80" s="111"/>
      <c r="AH80" s="111"/>
      <c r="AI80" s="110"/>
      <c r="AJ80" s="130"/>
      <c r="AK80" s="131"/>
      <c r="AL80" s="130"/>
      <c r="AM80" s="132"/>
      <c r="AN80" s="133"/>
      <c r="AO80" s="111"/>
      <c r="AP80" s="111"/>
      <c r="AQ80" s="111"/>
      <c r="AR80" s="110"/>
      <c r="AS80" s="130"/>
      <c r="AT80" s="131"/>
      <c r="AU80" s="130"/>
      <c r="AV80" s="132"/>
      <c r="AW80" s="133"/>
      <c r="AX80" s="111"/>
      <c r="AY80" s="111"/>
      <c r="AZ80" s="111"/>
      <c r="BA80" s="110"/>
      <c r="BB80" s="130"/>
      <c r="BC80" s="131"/>
      <c r="BD80" s="130"/>
      <c r="BE80" s="132"/>
      <c r="BF80" s="133"/>
      <c r="BG80" s="111"/>
      <c r="BH80" s="111"/>
      <c r="BI80" s="111"/>
      <c r="BJ80" s="110"/>
      <c r="BK80" s="130"/>
      <c r="BL80" s="131"/>
      <c r="BM80" s="130"/>
      <c r="BN80" s="132"/>
      <c r="BO80" s="133"/>
      <c r="BP80" s="111"/>
      <c r="BQ80" s="111"/>
      <c r="BR80" s="111"/>
      <c r="BS80" s="110"/>
      <c r="BT80" s="130"/>
      <c r="BU80" s="131"/>
      <c r="BV80" s="130"/>
      <c r="BW80" s="132"/>
      <c r="BX80" s="133"/>
      <c r="BY80" s="111"/>
      <c r="BZ80" s="111"/>
      <c r="CA80" s="111"/>
      <c r="CB80" s="110"/>
      <c r="CC80" s="130"/>
      <c r="CD80" s="131"/>
      <c r="CE80" s="130"/>
      <c r="CF80" s="132"/>
      <c r="CG80" s="133"/>
      <c r="CH80" s="111"/>
      <c r="CI80" s="111"/>
      <c r="CJ80" s="111"/>
      <c r="CK80" s="110"/>
      <c r="CL80" s="130"/>
      <c r="CM80" s="131"/>
      <c r="CN80" s="130"/>
      <c r="CO80" s="132"/>
      <c r="CP80" s="133"/>
      <c r="CQ80" s="111"/>
      <c r="CR80" s="111"/>
      <c r="CS80" s="111"/>
      <c r="CT80" s="110"/>
      <c r="CU80" s="130"/>
      <c r="CV80" s="131"/>
      <c r="CW80" s="130"/>
      <c r="CX80" s="132"/>
      <c r="CY80" s="133"/>
      <c r="CZ80" s="111"/>
      <c r="DA80" s="111"/>
      <c r="DB80" s="111"/>
      <c r="DC80" s="110"/>
      <c r="DD80" s="130"/>
      <c r="DE80" s="131"/>
      <c r="DF80" s="130"/>
      <c r="DG80" s="132"/>
      <c r="DH80" s="133"/>
      <c r="DI80" s="111"/>
      <c r="DJ80" s="111"/>
      <c r="DK80" s="111"/>
      <c r="DL80" s="110"/>
      <c r="DM80" s="130"/>
      <c r="DN80" s="131"/>
      <c r="DO80" s="130"/>
      <c r="DP80" s="132"/>
      <c r="DQ80" s="133"/>
      <c r="DR80" s="111"/>
      <c r="DS80" s="111"/>
      <c r="DT80" s="111"/>
      <c r="DU80" s="110"/>
      <c r="DV80" s="130"/>
      <c r="DW80" s="131"/>
      <c r="DX80" s="130"/>
      <c r="DY80" s="132"/>
      <c r="DZ80" s="133"/>
      <c r="EA80" s="111"/>
      <c r="EB80" s="111"/>
      <c r="EC80" s="111"/>
      <c r="ED80" s="110"/>
      <c r="EE80" s="130"/>
      <c r="EF80" s="131"/>
      <c r="EG80" s="130"/>
      <c r="EH80" s="132"/>
      <c r="EI80" s="133"/>
      <c r="EJ80" s="111"/>
      <c r="EK80" s="111"/>
      <c r="EL80" s="111"/>
      <c r="EM80" s="110"/>
      <c r="EN80" s="130"/>
      <c r="EO80" s="131"/>
      <c r="EP80" s="130"/>
      <c r="EQ80" s="132"/>
      <c r="ER80" s="133"/>
      <c r="ES80" s="111"/>
      <c r="ET80" s="111"/>
      <c r="EU80" s="111"/>
      <c r="EV80" s="110"/>
      <c r="EW80" s="130"/>
      <c r="EX80" s="131"/>
      <c r="EY80" s="130"/>
      <c r="EZ80" s="132"/>
      <c r="FA80" s="133"/>
      <c r="FB80" s="111"/>
      <c r="FC80" s="111"/>
      <c r="FD80" s="111"/>
      <c r="FE80" s="110"/>
      <c r="FF80" s="130"/>
      <c r="FG80" s="131"/>
      <c r="FH80" s="130"/>
      <c r="FI80" s="132"/>
      <c r="FJ80" s="133"/>
      <c r="FK80" s="111"/>
      <c r="FL80" s="111"/>
      <c r="FM80" s="111"/>
      <c r="FN80" s="110"/>
      <c r="FO80" s="130"/>
      <c r="FP80" s="131"/>
      <c r="FQ80" s="130"/>
      <c r="FR80" s="132"/>
      <c r="FS80" s="133"/>
      <c r="FT80" s="111"/>
      <c r="FU80" s="111"/>
      <c r="FV80" s="111"/>
      <c r="FW80" s="110"/>
      <c r="FX80" s="130"/>
      <c r="FY80" s="131"/>
      <c r="FZ80" s="130"/>
      <c r="GA80" s="132"/>
      <c r="GB80" s="133"/>
      <c r="GC80" s="111"/>
      <c r="GD80" s="111"/>
      <c r="GE80" s="111"/>
      <c r="GF80" s="110"/>
      <c r="GG80" s="130"/>
      <c r="GH80" s="131"/>
      <c r="GI80" s="130"/>
      <c r="GJ80" s="132"/>
      <c r="GK80" s="133"/>
      <c r="GL80" s="111"/>
      <c r="GM80" s="111"/>
      <c r="GN80" s="111"/>
      <c r="GO80" s="110"/>
      <c r="GP80" s="130"/>
      <c r="GQ80" s="131"/>
      <c r="GR80" s="130"/>
      <c r="GS80" s="132"/>
      <c r="GT80" s="133"/>
      <c r="GU80" s="186"/>
      <c r="GV80" s="136"/>
      <c r="GW80" s="122"/>
      <c r="GX80" s="114"/>
      <c r="GY80" s="114"/>
      <c r="GZ80" s="217"/>
      <c r="HA80" s="93"/>
      <c r="HB80" s="116"/>
      <c r="HC80" s="116"/>
    </row>
    <row r="81" spans="1:211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494"/>
      <c r="L81" s="494"/>
      <c r="M81" s="105"/>
      <c r="N81" s="87"/>
      <c r="O81" s="88"/>
      <c r="P81" s="106"/>
      <c r="Q81" s="150">
        <f t="shared" si="0"/>
        <v>0</v>
      </c>
      <c r="R81" s="166"/>
      <c r="S81" s="166"/>
      <c r="T81" s="166"/>
      <c r="U81" s="45">
        <f>R81*P81</f>
        <v>0</v>
      </c>
      <c r="V81" s="153"/>
      <c r="W81" s="148"/>
      <c r="X81" s="178"/>
      <c r="Y81" s="111"/>
      <c r="Z81" s="110"/>
      <c r="AA81" s="130"/>
      <c r="AB81" s="131"/>
      <c r="AC81" s="130"/>
      <c r="AD81" s="132"/>
      <c r="AE81" s="133"/>
      <c r="AF81" s="111"/>
      <c r="AG81" s="111"/>
      <c r="AH81" s="111"/>
      <c r="AI81" s="110"/>
      <c r="AJ81" s="130"/>
      <c r="AK81" s="131"/>
      <c r="AL81" s="130"/>
      <c r="AM81" s="132"/>
      <c r="AN81" s="133"/>
      <c r="AO81" s="111"/>
      <c r="AP81" s="111"/>
      <c r="AQ81" s="111"/>
      <c r="AR81" s="110"/>
      <c r="AS81" s="130"/>
      <c r="AT81" s="131"/>
      <c r="AU81" s="130"/>
      <c r="AV81" s="132"/>
      <c r="AW81" s="133"/>
      <c r="AX81" s="111"/>
      <c r="AY81" s="111"/>
      <c r="AZ81" s="111"/>
      <c r="BA81" s="110"/>
      <c r="BB81" s="130"/>
      <c r="BC81" s="131"/>
      <c r="BD81" s="130"/>
      <c r="BE81" s="132"/>
      <c r="BF81" s="133"/>
      <c r="BG81" s="111"/>
      <c r="BH81" s="111"/>
      <c r="BI81" s="111"/>
      <c r="BJ81" s="110"/>
      <c r="BK81" s="130"/>
      <c r="BL81" s="131"/>
      <c r="BM81" s="130"/>
      <c r="BN81" s="132"/>
      <c r="BO81" s="133"/>
      <c r="BP81" s="111"/>
      <c r="BQ81" s="111"/>
      <c r="BR81" s="111"/>
      <c r="BS81" s="110"/>
      <c r="BT81" s="130"/>
      <c r="BU81" s="131"/>
      <c r="BV81" s="130"/>
      <c r="BW81" s="132"/>
      <c r="BX81" s="133"/>
      <c r="BY81" s="111"/>
      <c r="BZ81" s="111"/>
      <c r="CA81" s="111"/>
      <c r="CB81" s="110"/>
      <c r="CC81" s="130"/>
      <c r="CD81" s="131"/>
      <c r="CE81" s="130"/>
      <c r="CF81" s="132"/>
      <c r="CG81" s="133"/>
      <c r="CH81" s="111"/>
      <c r="CI81" s="111"/>
      <c r="CJ81" s="111"/>
      <c r="CK81" s="110"/>
      <c r="CL81" s="130"/>
      <c r="CM81" s="131"/>
      <c r="CN81" s="130"/>
      <c r="CO81" s="132"/>
      <c r="CP81" s="133"/>
      <c r="CQ81" s="111"/>
      <c r="CR81" s="111"/>
      <c r="CS81" s="111"/>
      <c r="CT81" s="110"/>
      <c r="CU81" s="130"/>
      <c r="CV81" s="131"/>
      <c r="CW81" s="130"/>
      <c r="CX81" s="132"/>
      <c r="CY81" s="133"/>
      <c r="CZ81" s="111"/>
      <c r="DA81" s="111"/>
      <c r="DB81" s="111"/>
      <c r="DC81" s="110"/>
      <c r="DD81" s="130"/>
      <c r="DE81" s="131"/>
      <c r="DF81" s="130"/>
      <c r="DG81" s="132"/>
      <c r="DH81" s="133"/>
      <c r="DI81" s="111"/>
      <c r="DJ81" s="111"/>
      <c r="DK81" s="111"/>
      <c r="DL81" s="110"/>
      <c r="DM81" s="130"/>
      <c r="DN81" s="131"/>
      <c r="DO81" s="130"/>
      <c r="DP81" s="132"/>
      <c r="DQ81" s="133"/>
      <c r="DR81" s="111"/>
      <c r="DS81" s="111"/>
      <c r="DT81" s="111"/>
      <c r="DU81" s="110"/>
      <c r="DV81" s="130"/>
      <c r="DW81" s="131"/>
      <c r="DX81" s="130"/>
      <c r="DY81" s="132"/>
      <c r="DZ81" s="133"/>
      <c r="EA81" s="111"/>
      <c r="EB81" s="111"/>
      <c r="EC81" s="111"/>
      <c r="ED81" s="110"/>
      <c r="EE81" s="130"/>
      <c r="EF81" s="131"/>
      <c r="EG81" s="130"/>
      <c r="EH81" s="132"/>
      <c r="EI81" s="133"/>
      <c r="EJ81" s="111"/>
      <c r="EK81" s="111"/>
      <c r="EL81" s="111"/>
      <c r="EM81" s="110"/>
      <c r="EN81" s="130"/>
      <c r="EO81" s="131"/>
      <c r="EP81" s="130"/>
      <c r="EQ81" s="132"/>
      <c r="ER81" s="133"/>
      <c r="ES81" s="111"/>
      <c r="ET81" s="111"/>
      <c r="EU81" s="111"/>
      <c r="EV81" s="110"/>
      <c r="EW81" s="130"/>
      <c r="EX81" s="131"/>
      <c r="EY81" s="130"/>
      <c r="EZ81" s="132"/>
      <c r="FA81" s="133"/>
      <c r="FB81" s="111"/>
      <c r="FC81" s="111"/>
      <c r="FD81" s="111"/>
      <c r="FE81" s="110"/>
      <c r="FF81" s="130"/>
      <c r="FG81" s="131"/>
      <c r="FH81" s="130"/>
      <c r="FI81" s="132"/>
      <c r="FJ81" s="133"/>
      <c r="FK81" s="111"/>
      <c r="FL81" s="111"/>
      <c r="FM81" s="111"/>
      <c r="FN81" s="110"/>
      <c r="FO81" s="130"/>
      <c r="FP81" s="131"/>
      <c r="FQ81" s="130"/>
      <c r="FR81" s="132"/>
      <c r="FS81" s="133"/>
      <c r="FT81" s="111"/>
      <c r="FU81" s="111"/>
      <c r="FV81" s="111"/>
      <c r="FW81" s="110"/>
      <c r="FX81" s="130"/>
      <c r="FY81" s="131"/>
      <c r="FZ81" s="130"/>
      <c r="GA81" s="132"/>
      <c r="GB81" s="133"/>
      <c r="GC81" s="111"/>
      <c r="GD81" s="111"/>
      <c r="GE81" s="111"/>
      <c r="GF81" s="110"/>
      <c r="GG81" s="130"/>
      <c r="GH81" s="131"/>
      <c r="GI81" s="130"/>
      <c r="GJ81" s="132"/>
      <c r="GK81" s="133"/>
      <c r="GL81" s="111"/>
      <c r="GM81" s="111"/>
      <c r="GN81" s="111"/>
      <c r="GO81" s="110"/>
      <c r="GP81" s="130"/>
      <c r="GQ81" s="131"/>
      <c r="GR81" s="130"/>
      <c r="GS81" s="132"/>
      <c r="GT81" s="133"/>
      <c r="GU81" s="135"/>
      <c r="GV81" s="136"/>
      <c r="GW81" s="195"/>
      <c r="GX81" s="114"/>
      <c r="GY81" s="114"/>
      <c r="GZ81" s="217"/>
      <c r="HA81" s="93"/>
      <c r="HB81" s="116"/>
      <c r="HC81" s="116"/>
    </row>
    <row r="82" spans="1:211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494"/>
      <c r="L82" s="494"/>
      <c r="M82" s="105"/>
      <c r="N82" s="87"/>
      <c r="O82" s="88"/>
      <c r="P82" s="106"/>
      <c r="Q82" s="150">
        <f t="shared" si="0"/>
        <v>0</v>
      </c>
      <c r="R82" s="166"/>
      <c r="S82" s="166"/>
      <c r="T82" s="166"/>
      <c r="U82" s="45">
        <f>R82*P82</f>
        <v>0</v>
      </c>
      <c r="V82" s="196"/>
      <c r="W82" s="197"/>
      <c r="X82" s="198"/>
      <c r="Y82" s="111"/>
      <c r="Z82" s="110"/>
      <c r="AA82" s="130"/>
      <c r="AB82" s="131"/>
      <c r="AC82" s="130"/>
      <c r="AD82" s="132"/>
      <c r="AE82" s="133"/>
      <c r="AF82" s="111"/>
      <c r="AG82" s="111"/>
      <c r="AH82" s="111"/>
      <c r="AI82" s="110"/>
      <c r="AJ82" s="130"/>
      <c r="AK82" s="131"/>
      <c r="AL82" s="130"/>
      <c r="AM82" s="132"/>
      <c r="AN82" s="133"/>
      <c r="AO82" s="111"/>
      <c r="AP82" s="111"/>
      <c r="AQ82" s="111"/>
      <c r="AR82" s="110"/>
      <c r="AS82" s="130"/>
      <c r="AT82" s="131"/>
      <c r="AU82" s="130"/>
      <c r="AV82" s="132"/>
      <c r="AW82" s="133"/>
      <c r="AX82" s="111"/>
      <c r="AY82" s="111"/>
      <c r="AZ82" s="111"/>
      <c r="BA82" s="110"/>
      <c r="BB82" s="130"/>
      <c r="BC82" s="131"/>
      <c r="BD82" s="130"/>
      <c r="BE82" s="132"/>
      <c r="BF82" s="133"/>
      <c r="BG82" s="111"/>
      <c r="BH82" s="111"/>
      <c r="BI82" s="111"/>
      <c r="BJ82" s="110"/>
      <c r="BK82" s="130"/>
      <c r="BL82" s="131"/>
      <c r="BM82" s="130"/>
      <c r="BN82" s="132"/>
      <c r="BO82" s="133"/>
      <c r="BP82" s="111"/>
      <c r="BQ82" s="111"/>
      <c r="BR82" s="111"/>
      <c r="BS82" s="110"/>
      <c r="BT82" s="130"/>
      <c r="BU82" s="131"/>
      <c r="BV82" s="130"/>
      <c r="BW82" s="132"/>
      <c r="BX82" s="133"/>
      <c r="BY82" s="111"/>
      <c r="BZ82" s="111"/>
      <c r="CA82" s="111"/>
      <c r="CB82" s="110"/>
      <c r="CC82" s="130"/>
      <c r="CD82" s="131"/>
      <c r="CE82" s="130"/>
      <c r="CF82" s="132"/>
      <c r="CG82" s="133"/>
      <c r="CH82" s="111"/>
      <c r="CI82" s="111"/>
      <c r="CJ82" s="111"/>
      <c r="CK82" s="110"/>
      <c r="CL82" s="130"/>
      <c r="CM82" s="131"/>
      <c r="CN82" s="130"/>
      <c r="CO82" s="132"/>
      <c r="CP82" s="133"/>
      <c r="CQ82" s="111"/>
      <c r="CR82" s="111"/>
      <c r="CS82" s="111"/>
      <c r="CT82" s="110"/>
      <c r="CU82" s="130"/>
      <c r="CV82" s="131"/>
      <c r="CW82" s="130"/>
      <c r="CX82" s="132"/>
      <c r="CY82" s="133"/>
      <c r="CZ82" s="111"/>
      <c r="DA82" s="111"/>
      <c r="DB82" s="111"/>
      <c r="DC82" s="110"/>
      <c r="DD82" s="130"/>
      <c r="DE82" s="131"/>
      <c r="DF82" s="130"/>
      <c r="DG82" s="132"/>
      <c r="DH82" s="133"/>
      <c r="DI82" s="111"/>
      <c r="DJ82" s="111"/>
      <c r="DK82" s="111"/>
      <c r="DL82" s="110"/>
      <c r="DM82" s="130"/>
      <c r="DN82" s="131"/>
      <c r="DO82" s="130"/>
      <c r="DP82" s="132"/>
      <c r="DQ82" s="133"/>
      <c r="DR82" s="111"/>
      <c r="DS82" s="111"/>
      <c r="DT82" s="111"/>
      <c r="DU82" s="110"/>
      <c r="DV82" s="130"/>
      <c r="DW82" s="131"/>
      <c r="DX82" s="130"/>
      <c r="DY82" s="132"/>
      <c r="DZ82" s="133"/>
      <c r="EA82" s="111"/>
      <c r="EB82" s="111"/>
      <c r="EC82" s="111"/>
      <c r="ED82" s="110"/>
      <c r="EE82" s="130"/>
      <c r="EF82" s="131"/>
      <c r="EG82" s="130"/>
      <c r="EH82" s="132"/>
      <c r="EI82" s="133"/>
      <c r="EJ82" s="111"/>
      <c r="EK82" s="111"/>
      <c r="EL82" s="111"/>
      <c r="EM82" s="110"/>
      <c r="EN82" s="130"/>
      <c r="EO82" s="131"/>
      <c r="EP82" s="130"/>
      <c r="EQ82" s="132"/>
      <c r="ER82" s="133"/>
      <c r="ES82" s="111"/>
      <c r="ET82" s="111"/>
      <c r="EU82" s="111"/>
      <c r="EV82" s="110"/>
      <c r="EW82" s="130"/>
      <c r="EX82" s="131"/>
      <c r="EY82" s="130"/>
      <c r="EZ82" s="132"/>
      <c r="FA82" s="133"/>
      <c r="FB82" s="111"/>
      <c r="FC82" s="111"/>
      <c r="FD82" s="111"/>
      <c r="FE82" s="110"/>
      <c r="FF82" s="130"/>
      <c r="FG82" s="131"/>
      <c r="FH82" s="130"/>
      <c r="FI82" s="132"/>
      <c r="FJ82" s="133"/>
      <c r="FK82" s="111"/>
      <c r="FL82" s="111"/>
      <c r="FM82" s="111"/>
      <c r="FN82" s="110"/>
      <c r="FO82" s="130"/>
      <c r="FP82" s="131"/>
      <c r="FQ82" s="130"/>
      <c r="FR82" s="132"/>
      <c r="FS82" s="133"/>
      <c r="FT82" s="111"/>
      <c r="FU82" s="111"/>
      <c r="FV82" s="111"/>
      <c r="FW82" s="110"/>
      <c r="FX82" s="130"/>
      <c r="FY82" s="131"/>
      <c r="FZ82" s="130"/>
      <c r="GA82" s="132"/>
      <c r="GB82" s="133"/>
      <c r="GC82" s="111"/>
      <c r="GD82" s="111"/>
      <c r="GE82" s="111"/>
      <c r="GF82" s="110"/>
      <c r="GG82" s="130"/>
      <c r="GH82" s="131"/>
      <c r="GI82" s="130"/>
      <c r="GJ82" s="132"/>
      <c r="GK82" s="133"/>
      <c r="GL82" s="111"/>
      <c r="GM82" s="111"/>
      <c r="GN82" s="111"/>
      <c r="GO82" s="110"/>
      <c r="GP82" s="130"/>
      <c r="GQ82" s="131"/>
      <c r="GR82" s="130"/>
      <c r="GS82" s="132"/>
      <c r="GT82" s="133"/>
      <c r="GU82" s="135"/>
      <c r="GV82" s="136"/>
      <c r="GW82" s="195"/>
      <c r="GX82" s="114"/>
      <c r="GY82" s="114"/>
      <c r="GZ82" s="217"/>
      <c r="HA82" s="93"/>
      <c r="HB82" s="116"/>
      <c r="HC82" s="116"/>
    </row>
    <row r="83" spans="1:211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494"/>
      <c r="L83" s="494"/>
      <c r="M83" s="105"/>
      <c r="N83" s="87"/>
      <c r="O83" s="88"/>
      <c r="P83" s="106"/>
      <c r="Q83" s="150">
        <f t="shared" si="0"/>
        <v>0</v>
      </c>
      <c r="R83" s="166"/>
      <c r="S83" s="166"/>
      <c r="T83" s="199"/>
      <c r="U83" s="45">
        <f t="shared" si="2"/>
        <v>0</v>
      </c>
      <c r="V83" s="196"/>
      <c r="W83" s="148"/>
      <c r="X83" s="198"/>
      <c r="Y83" s="111"/>
      <c r="Z83" s="110"/>
      <c r="AA83" s="130"/>
      <c r="AB83" s="131"/>
      <c r="AC83" s="130"/>
      <c r="AD83" s="132"/>
      <c r="AE83" s="133"/>
      <c r="AF83" s="111"/>
      <c r="AG83" s="111"/>
      <c r="AH83" s="111"/>
      <c r="AI83" s="110"/>
      <c r="AJ83" s="130"/>
      <c r="AK83" s="131"/>
      <c r="AL83" s="130"/>
      <c r="AM83" s="132"/>
      <c r="AN83" s="133"/>
      <c r="AO83" s="111"/>
      <c r="AP83" s="111"/>
      <c r="AQ83" s="111"/>
      <c r="AR83" s="110"/>
      <c r="AS83" s="130"/>
      <c r="AT83" s="131"/>
      <c r="AU83" s="130"/>
      <c r="AV83" s="132"/>
      <c r="AW83" s="133"/>
      <c r="AX83" s="111"/>
      <c r="AY83" s="111"/>
      <c r="AZ83" s="111"/>
      <c r="BA83" s="110"/>
      <c r="BB83" s="130"/>
      <c r="BC83" s="131"/>
      <c r="BD83" s="130"/>
      <c r="BE83" s="132"/>
      <c r="BF83" s="133"/>
      <c r="BG83" s="111"/>
      <c r="BH83" s="111"/>
      <c r="BI83" s="111"/>
      <c r="BJ83" s="110"/>
      <c r="BK83" s="130"/>
      <c r="BL83" s="131"/>
      <c r="BM83" s="130"/>
      <c r="BN83" s="132"/>
      <c r="BO83" s="133"/>
      <c r="BP83" s="111"/>
      <c r="BQ83" s="111"/>
      <c r="BR83" s="111"/>
      <c r="BS83" s="110"/>
      <c r="BT83" s="130"/>
      <c r="BU83" s="131"/>
      <c r="BV83" s="130"/>
      <c r="BW83" s="132"/>
      <c r="BX83" s="133"/>
      <c r="BY83" s="111"/>
      <c r="BZ83" s="111"/>
      <c r="CA83" s="111"/>
      <c r="CB83" s="110"/>
      <c r="CC83" s="130"/>
      <c r="CD83" s="131"/>
      <c r="CE83" s="130"/>
      <c r="CF83" s="132"/>
      <c r="CG83" s="133"/>
      <c r="CH83" s="111"/>
      <c r="CI83" s="111"/>
      <c r="CJ83" s="111"/>
      <c r="CK83" s="110"/>
      <c r="CL83" s="130"/>
      <c r="CM83" s="131"/>
      <c r="CN83" s="130"/>
      <c r="CO83" s="132"/>
      <c r="CP83" s="133"/>
      <c r="CQ83" s="111"/>
      <c r="CR83" s="111"/>
      <c r="CS83" s="111"/>
      <c r="CT83" s="110"/>
      <c r="CU83" s="130"/>
      <c r="CV83" s="131"/>
      <c r="CW83" s="130"/>
      <c r="CX83" s="132"/>
      <c r="CY83" s="133"/>
      <c r="CZ83" s="111"/>
      <c r="DA83" s="111"/>
      <c r="DB83" s="111"/>
      <c r="DC83" s="110"/>
      <c r="DD83" s="130"/>
      <c r="DE83" s="131"/>
      <c r="DF83" s="130"/>
      <c r="DG83" s="132"/>
      <c r="DH83" s="133"/>
      <c r="DI83" s="111"/>
      <c r="DJ83" s="111"/>
      <c r="DK83" s="111"/>
      <c r="DL83" s="110"/>
      <c r="DM83" s="130"/>
      <c r="DN83" s="131"/>
      <c r="DO83" s="130"/>
      <c r="DP83" s="132"/>
      <c r="DQ83" s="133"/>
      <c r="DR83" s="111"/>
      <c r="DS83" s="111"/>
      <c r="DT83" s="111"/>
      <c r="DU83" s="110"/>
      <c r="DV83" s="130"/>
      <c r="DW83" s="131"/>
      <c r="DX83" s="130"/>
      <c r="DY83" s="132"/>
      <c r="DZ83" s="133"/>
      <c r="EA83" s="111"/>
      <c r="EB83" s="111"/>
      <c r="EC83" s="111"/>
      <c r="ED83" s="110"/>
      <c r="EE83" s="130"/>
      <c r="EF83" s="131"/>
      <c r="EG83" s="130"/>
      <c r="EH83" s="132"/>
      <c r="EI83" s="133"/>
      <c r="EJ83" s="111"/>
      <c r="EK83" s="111"/>
      <c r="EL83" s="111"/>
      <c r="EM83" s="110"/>
      <c r="EN83" s="130"/>
      <c r="EO83" s="131"/>
      <c r="EP83" s="130"/>
      <c r="EQ83" s="132"/>
      <c r="ER83" s="133"/>
      <c r="ES83" s="111"/>
      <c r="ET83" s="111"/>
      <c r="EU83" s="111"/>
      <c r="EV83" s="110"/>
      <c r="EW83" s="130"/>
      <c r="EX83" s="131"/>
      <c r="EY83" s="130"/>
      <c r="EZ83" s="132"/>
      <c r="FA83" s="133"/>
      <c r="FB83" s="111"/>
      <c r="FC83" s="111"/>
      <c r="FD83" s="111"/>
      <c r="FE83" s="110"/>
      <c r="FF83" s="130"/>
      <c r="FG83" s="131"/>
      <c r="FH83" s="130"/>
      <c r="FI83" s="132"/>
      <c r="FJ83" s="133"/>
      <c r="FK83" s="111"/>
      <c r="FL83" s="111"/>
      <c r="FM83" s="111"/>
      <c r="FN83" s="110"/>
      <c r="FO83" s="130"/>
      <c r="FP83" s="131"/>
      <c r="FQ83" s="130"/>
      <c r="FR83" s="132"/>
      <c r="FS83" s="133"/>
      <c r="FT83" s="111"/>
      <c r="FU83" s="111"/>
      <c r="FV83" s="111"/>
      <c r="FW83" s="110"/>
      <c r="FX83" s="130"/>
      <c r="FY83" s="131"/>
      <c r="FZ83" s="130"/>
      <c r="GA83" s="132"/>
      <c r="GB83" s="133"/>
      <c r="GC83" s="111"/>
      <c r="GD83" s="111"/>
      <c r="GE83" s="111"/>
      <c r="GF83" s="110"/>
      <c r="GG83" s="130"/>
      <c r="GH83" s="131"/>
      <c r="GI83" s="130"/>
      <c r="GJ83" s="132"/>
      <c r="GK83" s="133"/>
      <c r="GL83" s="111"/>
      <c r="GM83" s="111"/>
      <c r="GN83" s="111"/>
      <c r="GO83" s="110"/>
      <c r="GP83" s="130"/>
      <c r="GQ83" s="131"/>
      <c r="GR83" s="130"/>
      <c r="GS83" s="132"/>
      <c r="GT83" s="133"/>
      <c r="GU83" s="135"/>
      <c r="GV83" s="136"/>
      <c r="GW83" s="195"/>
      <c r="GX83" s="114"/>
      <c r="GY83" s="114"/>
      <c r="GZ83" s="217"/>
      <c r="HA83" s="93"/>
      <c r="HB83" s="116"/>
    </row>
    <row r="84" spans="1:211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494"/>
      <c r="L84" s="494"/>
      <c r="M84" s="105"/>
      <c r="N84" s="87"/>
      <c r="O84" s="88"/>
      <c r="P84" s="106"/>
      <c r="Q84" s="150">
        <f t="shared" si="0"/>
        <v>0</v>
      </c>
      <c r="R84" s="166"/>
      <c r="S84" s="166"/>
      <c r="T84" s="166"/>
      <c r="U84" s="45">
        <f t="shared" si="2"/>
        <v>0</v>
      </c>
      <c r="V84" s="196"/>
      <c r="W84" s="148"/>
      <c r="X84" s="198"/>
      <c r="Y84" s="111"/>
      <c r="Z84" s="110"/>
      <c r="AA84" s="130"/>
      <c r="AB84" s="131"/>
      <c r="AC84" s="130"/>
      <c r="AD84" s="132"/>
      <c r="AE84" s="133"/>
      <c r="AF84" s="111"/>
      <c r="AG84" s="111"/>
      <c r="AH84" s="111"/>
      <c r="AI84" s="110"/>
      <c r="AJ84" s="130"/>
      <c r="AK84" s="131"/>
      <c r="AL84" s="130"/>
      <c r="AM84" s="132"/>
      <c r="AN84" s="133"/>
      <c r="AO84" s="111"/>
      <c r="AP84" s="111"/>
      <c r="AQ84" s="111"/>
      <c r="AR84" s="110"/>
      <c r="AS84" s="130"/>
      <c r="AT84" s="131"/>
      <c r="AU84" s="130"/>
      <c r="AV84" s="132"/>
      <c r="AW84" s="133"/>
      <c r="AX84" s="111"/>
      <c r="AY84" s="111"/>
      <c r="AZ84" s="111"/>
      <c r="BA84" s="110"/>
      <c r="BB84" s="130"/>
      <c r="BC84" s="131"/>
      <c r="BD84" s="130"/>
      <c r="BE84" s="132"/>
      <c r="BF84" s="133"/>
      <c r="BG84" s="111"/>
      <c r="BH84" s="111"/>
      <c r="BI84" s="111"/>
      <c r="BJ84" s="110"/>
      <c r="BK84" s="130"/>
      <c r="BL84" s="131"/>
      <c r="BM84" s="130"/>
      <c r="BN84" s="132"/>
      <c r="BO84" s="133"/>
      <c r="BP84" s="111"/>
      <c r="BQ84" s="111"/>
      <c r="BR84" s="111"/>
      <c r="BS84" s="110"/>
      <c r="BT84" s="130"/>
      <c r="BU84" s="131"/>
      <c r="BV84" s="130"/>
      <c r="BW84" s="132"/>
      <c r="BX84" s="133"/>
      <c r="BY84" s="111"/>
      <c r="BZ84" s="111"/>
      <c r="CA84" s="111"/>
      <c r="CB84" s="110"/>
      <c r="CC84" s="130"/>
      <c r="CD84" s="131"/>
      <c r="CE84" s="130"/>
      <c r="CF84" s="132"/>
      <c r="CG84" s="133"/>
      <c r="CH84" s="111"/>
      <c r="CI84" s="111"/>
      <c r="CJ84" s="111"/>
      <c r="CK84" s="110"/>
      <c r="CL84" s="130"/>
      <c r="CM84" s="131"/>
      <c r="CN84" s="130"/>
      <c r="CO84" s="132"/>
      <c r="CP84" s="133"/>
      <c r="CQ84" s="111"/>
      <c r="CR84" s="111"/>
      <c r="CS84" s="111"/>
      <c r="CT84" s="110"/>
      <c r="CU84" s="130"/>
      <c r="CV84" s="131"/>
      <c r="CW84" s="130"/>
      <c r="CX84" s="132"/>
      <c r="CY84" s="133"/>
      <c r="CZ84" s="111"/>
      <c r="DA84" s="111"/>
      <c r="DB84" s="111"/>
      <c r="DC84" s="110"/>
      <c r="DD84" s="130"/>
      <c r="DE84" s="131"/>
      <c r="DF84" s="130"/>
      <c r="DG84" s="132"/>
      <c r="DH84" s="133"/>
      <c r="DI84" s="111"/>
      <c r="DJ84" s="111"/>
      <c r="DK84" s="111"/>
      <c r="DL84" s="110"/>
      <c r="DM84" s="130"/>
      <c r="DN84" s="131"/>
      <c r="DO84" s="130"/>
      <c r="DP84" s="132"/>
      <c r="DQ84" s="133"/>
      <c r="DR84" s="111"/>
      <c r="DS84" s="111"/>
      <c r="DT84" s="111"/>
      <c r="DU84" s="110"/>
      <c r="DV84" s="130"/>
      <c r="DW84" s="131"/>
      <c r="DX84" s="130"/>
      <c r="DY84" s="132"/>
      <c r="DZ84" s="133"/>
      <c r="EA84" s="111"/>
      <c r="EB84" s="111"/>
      <c r="EC84" s="111"/>
      <c r="ED84" s="110"/>
      <c r="EE84" s="130"/>
      <c r="EF84" s="131"/>
      <c r="EG84" s="130"/>
      <c r="EH84" s="132"/>
      <c r="EI84" s="133"/>
      <c r="EJ84" s="111"/>
      <c r="EK84" s="111"/>
      <c r="EL84" s="111"/>
      <c r="EM84" s="110"/>
      <c r="EN84" s="130"/>
      <c r="EO84" s="131"/>
      <c r="EP84" s="130"/>
      <c r="EQ84" s="132"/>
      <c r="ER84" s="133"/>
      <c r="ES84" s="111"/>
      <c r="ET84" s="111"/>
      <c r="EU84" s="111"/>
      <c r="EV84" s="110"/>
      <c r="EW84" s="130"/>
      <c r="EX84" s="131"/>
      <c r="EY84" s="130"/>
      <c r="EZ84" s="132"/>
      <c r="FA84" s="133"/>
      <c r="FB84" s="111"/>
      <c r="FC84" s="111"/>
      <c r="FD84" s="111"/>
      <c r="FE84" s="110"/>
      <c r="FF84" s="130"/>
      <c r="FG84" s="131"/>
      <c r="FH84" s="130"/>
      <c r="FI84" s="132"/>
      <c r="FJ84" s="133"/>
      <c r="FK84" s="111"/>
      <c r="FL84" s="111"/>
      <c r="FM84" s="111"/>
      <c r="FN84" s="110"/>
      <c r="FO84" s="130"/>
      <c r="FP84" s="131"/>
      <c r="FQ84" s="130"/>
      <c r="FR84" s="132"/>
      <c r="FS84" s="133"/>
      <c r="FT84" s="111"/>
      <c r="FU84" s="111"/>
      <c r="FV84" s="111"/>
      <c r="FW84" s="110"/>
      <c r="FX84" s="130"/>
      <c r="FY84" s="131"/>
      <c r="FZ84" s="130"/>
      <c r="GA84" s="132"/>
      <c r="GB84" s="133"/>
      <c r="GC84" s="111"/>
      <c r="GD84" s="111"/>
      <c r="GE84" s="111"/>
      <c r="GF84" s="110"/>
      <c r="GG84" s="130"/>
      <c r="GH84" s="131"/>
      <c r="GI84" s="130"/>
      <c r="GJ84" s="132"/>
      <c r="GK84" s="133"/>
      <c r="GL84" s="111"/>
      <c r="GM84" s="111"/>
      <c r="GN84" s="111"/>
      <c r="GO84" s="110"/>
      <c r="GP84" s="130"/>
      <c r="GQ84" s="131"/>
      <c r="GR84" s="130"/>
      <c r="GS84" s="132"/>
      <c r="GT84" s="133"/>
      <c r="GU84" s="135"/>
      <c r="GV84" s="136"/>
      <c r="GW84" s="195"/>
      <c r="GX84" s="200"/>
      <c r="GY84" s="200"/>
      <c r="GZ84" s="217"/>
      <c r="HA84" s="93"/>
      <c r="HB84" s="116"/>
    </row>
    <row r="85" spans="1:211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85"/>
      <c r="M85" s="105"/>
      <c r="N85" s="87"/>
      <c r="O85" s="88"/>
      <c r="P85" s="106"/>
      <c r="Q85" s="150">
        <f t="shared" si="0"/>
        <v>0</v>
      </c>
      <c r="R85" s="166"/>
      <c r="S85" s="166"/>
      <c r="T85" s="166"/>
      <c r="U85" s="45">
        <f t="shared" si="2"/>
        <v>0</v>
      </c>
      <c r="V85" s="196"/>
      <c r="W85" s="148"/>
      <c r="X85" s="198"/>
      <c r="Y85" s="111"/>
      <c r="Z85" s="110"/>
      <c r="AA85" s="130"/>
      <c r="AB85" s="131"/>
      <c r="AC85" s="130"/>
      <c r="AD85" s="132"/>
      <c r="AE85" s="133"/>
      <c r="AF85" s="111"/>
      <c r="AG85" s="111"/>
      <c r="AH85" s="111"/>
      <c r="AI85" s="110"/>
      <c r="AJ85" s="130"/>
      <c r="AK85" s="131"/>
      <c r="AL85" s="130"/>
      <c r="AM85" s="132"/>
      <c r="AN85" s="133"/>
      <c r="AO85" s="111"/>
      <c r="AP85" s="111"/>
      <c r="AQ85" s="111"/>
      <c r="AR85" s="110"/>
      <c r="AS85" s="130"/>
      <c r="AT85" s="131"/>
      <c r="AU85" s="130"/>
      <c r="AV85" s="132"/>
      <c r="AW85" s="133"/>
      <c r="AX85" s="111"/>
      <c r="AY85" s="111"/>
      <c r="AZ85" s="111"/>
      <c r="BA85" s="110"/>
      <c r="BB85" s="130"/>
      <c r="BC85" s="131"/>
      <c r="BD85" s="130"/>
      <c r="BE85" s="132"/>
      <c r="BF85" s="133"/>
      <c r="BG85" s="111"/>
      <c r="BH85" s="111"/>
      <c r="BI85" s="111"/>
      <c r="BJ85" s="110"/>
      <c r="BK85" s="130"/>
      <c r="BL85" s="131"/>
      <c r="BM85" s="130"/>
      <c r="BN85" s="132"/>
      <c r="BO85" s="133"/>
      <c r="BP85" s="111"/>
      <c r="BQ85" s="111"/>
      <c r="BR85" s="111"/>
      <c r="BS85" s="110"/>
      <c r="BT85" s="130"/>
      <c r="BU85" s="131"/>
      <c r="BV85" s="130"/>
      <c r="BW85" s="132"/>
      <c r="BX85" s="133"/>
      <c r="BY85" s="111"/>
      <c r="BZ85" s="111"/>
      <c r="CA85" s="111"/>
      <c r="CB85" s="110"/>
      <c r="CC85" s="130"/>
      <c r="CD85" s="131"/>
      <c r="CE85" s="130"/>
      <c r="CF85" s="132"/>
      <c r="CG85" s="133"/>
      <c r="CH85" s="111"/>
      <c r="CI85" s="111"/>
      <c r="CJ85" s="111"/>
      <c r="CK85" s="110"/>
      <c r="CL85" s="130"/>
      <c r="CM85" s="131"/>
      <c r="CN85" s="130"/>
      <c r="CO85" s="132"/>
      <c r="CP85" s="133"/>
      <c r="CQ85" s="111"/>
      <c r="CR85" s="111"/>
      <c r="CS85" s="111"/>
      <c r="CT85" s="110"/>
      <c r="CU85" s="130"/>
      <c r="CV85" s="131"/>
      <c r="CW85" s="130"/>
      <c r="CX85" s="132"/>
      <c r="CY85" s="133"/>
      <c r="CZ85" s="111"/>
      <c r="DA85" s="111"/>
      <c r="DB85" s="111"/>
      <c r="DC85" s="110"/>
      <c r="DD85" s="130"/>
      <c r="DE85" s="131"/>
      <c r="DF85" s="130"/>
      <c r="DG85" s="132"/>
      <c r="DH85" s="133"/>
      <c r="DI85" s="111"/>
      <c r="DJ85" s="111"/>
      <c r="DK85" s="111"/>
      <c r="DL85" s="110"/>
      <c r="DM85" s="130"/>
      <c r="DN85" s="131"/>
      <c r="DO85" s="130"/>
      <c r="DP85" s="132"/>
      <c r="DQ85" s="133"/>
      <c r="DR85" s="111"/>
      <c r="DS85" s="111"/>
      <c r="DT85" s="111"/>
      <c r="DU85" s="110"/>
      <c r="DV85" s="130"/>
      <c r="DW85" s="131"/>
      <c r="DX85" s="130"/>
      <c r="DY85" s="132"/>
      <c r="DZ85" s="133"/>
      <c r="EA85" s="111"/>
      <c r="EB85" s="111"/>
      <c r="EC85" s="111"/>
      <c r="ED85" s="110"/>
      <c r="EE85" s="130"/>
      <c r="EF85" s="131"/>
      <c r="EG85" s="130"/>
      <c r="EH85" s="132"/>
      <c r="EI85" s="133"/>
      <c r="EJ85" s="111"/>
      <c r="EK85" s="111"/>
      <c r="EL85" s="111"/>
      <c r="EM85" s="110"/>
      <c r="EN85" s="130"/>
      <c r="EO85" s="131"/>
      <c r="EP85" s="130"/>
      <c r="EQ85" s="132"/>
      <c r="ER85" s="133"/>
      <c r="ES85" s="111"/>
      <c r="ET85" s="111"/>
      <c r="EU85" s="111"/>
      <c r="EV85" s="110"/>
      <c r="EW85" s="130"/>
      <c r="EX85" s="131"/>
      <c r="EY85" s="130"/>
      <c r="EZ85" s="132"/>
      <c r="FA85" s="133"/>
      <c r="FB85" s="111"/>
      <c r="FC85" s="111"/>
      <c r="FD85" s="111"/>
      <c r="FE85" s="110"/>
      <c r="FF85" s="130"/>
      <c r="FG85" s="131"/>
      <c r="FH85" s="130"/>
      <c r="FI85" s="132"/>
      <c r="FJ85" s="133"/>
      <c r="FK85" s="111"/>
      <c r="FL85" s="111"/>
      <c r="FM85" s="111"/>
      <c r="FN85" s="110"/>
      <c r="FO85" s="130"/>
      <c r="FP85" s="131"/>
      <c r="FQ85" s="130"/>
      <c r="FR85" s="132"/>
      <c r="FS85" s="133"/>
      <c r="FT85" s="111"/>
      <c r="FU85" s="111"/>
      <c r="FV85" s="111"/>
      <c r="FW85" s="110"/>
      <c r="FX85" s="130"/>
      <c r="FY85" s="131"/>
      <c r="FZ85" s="130"/>
      <c r="GA85" s="132"/>
      <c r="GB85" s="133"/>
      <c r="GC85" s="111"/>
      <c r="GD85" s="111"/>
      <c r="GE85" s="111"/>
      <c r="GF85" s="110"/>
      <c r="GG85" s="130"/>
      <c r="GH85" s="131"/>
      <c r="GI85" s="130"/>
      <c r="GJ85" s="132"/>
      <c r="GK85" s="133"/>
      <c r="GL85" s="111"/>
      <c r="GM85" s="111"/>
      <c r="GN85" s="111"/>
      <c r="GO85" s="110"/>
      <c r="GP85" s="130"/>
      <c r="GQ85" s="131"/>
      <c r="GR85" s="130"/>
      <c r="GS85" s="132"/>
      <c r="GT85" s="133"/>
      <c r="GU85" s="135"/>
      <c r="GV85" s="136"/>
      <c r="GW85" s="195"/>
      <c r="GX85" s="200"/>
      <c r="GY85" s="200"/>
      <c r="GZ85" s="217"/>
      <c r="HA85" s="93"/>
      <c r="HB85" s="116"/>
    </row>
    <row r="86" spans="1:211" x14ac:dyDescent="0.25">
      <c r="A86"/>
      <c r="B86" s="116"/>
      <c r="C86" s="116"/>
      <c r="D86" s="41"/>
      <c r="E86" s="42"/>
      <c r="F86" s="43"/>
      <c r="G86" s="44"/>
      <c r="H86" s="45"/>
      <c r="I86" s="46"/>
      <c r="J86" s="155"/>
      <c r="K86" s="85"/>
      <c r="L86" s="85"/>
      <c r="M86" s="105"/>
      <c r="N86" s="87"/>
      <c r="O86" s="201"/>
      <c r="P86" s="106"/>
      <c r="Q86" s="150">
        <f t="shared" si="0"/>
        <v>0</v>
      </c>
      <c r="R86" s="166"/>
      <c r="S86" s="166"/>
      <c r="T86" s="166"/>
      <c r="U86" s="45">
        <f t="shared" si="2"/>
        <v>0</v>
      </c>
      <c r="V86" s="202"/>
      <c r="W86" s="158"/>
      <c r="X86" s="175"/>
      <c r="Y86" s="159"/>
      <c r="Z86" s="160"/>
      <c r="AA86" s="161"/>
      <c r="AB86" s="162"/>
      <c r="AC86" s="161"/>
      <c r="AD86" s="163"/>
      <c r="AE86" s="164"/>
      <c r="AF86" s="159"/>
      <c r="AG86" s="159"/>
      <c r="AH86" s="159"/>
      <c r="AI86" s="160"/>
      <c r="AJ86" s="161"/>
      <c r="AK86" s="162"/>
      <c r="AL86" s="161"/>
      <c r="AM86" s="163"/>
      <c r="AN86" s="164"/>
      <c r="AO86" s="159"/>
      <c r="AP86" s="159"/>
      <c r="AQ86" s="159"/>
      <c r="AR86" s="160"/>
      <c r="AS86" s="161"/>
      <c r="AT86" s="162"/>
      <c r="AU86" s="161"/>
      <c r="AV86" s="163"/>
      <c r="AW86" s="164"/>
      <c r="AX86" s="159"/>
      <c r="AY86" s="159"/>
      <c r="AZ86" s="159"/>
      <c r="BA86" s="160"/>
      <c r="BB86" s="161"/>
      <c r="BC86" s="162"/>
      <c r="BD86" s="161"/>
      <c r="BE86" s="163"/>
      <c r="BF86" s="164"/>
      <c r="BG86" s="159"/>
      <c r="BH86" s="159"/>
      <c r="BI86" s="159"/>
      <c r="BJ86" s="160"/>
      <c r="BK86" s="161"/>
      <c r="BL86" s="162"/>
      <c r="BM86" s="161"/>
      <c r="BN86" s="163"/>
      <c r="BO86" s="164"/>
      <c r="BP86" s="159"/>
      <c r="BQ86" s="159"/>
      <c r="BR86" s="159"/>
      <c r="BS86" s="160"/>
      <c r="BT86" s="161"/>
      <c r="BU86" s="162"/>
      <c r="BV86" s="161"/>
      <c r="BW86" s="163"/>
      <c r="BX86" s="164"/>
      <c r="BY86" s="159"/>
      <c r="BZ86" s="159"/>
      <c r="CA86" s="159"/>
      <c r="CB86" s="160"/>
      <c r="CC86" s="161"/>
      <c r="CD86" s="162"/>
      <c r="CE86" s="161"/>
      <c r="CF86" s="163"/>
      <c r="CG86" s="164"/>
      <c r="CH86" s="159"/>
      <c r="CI86" s="159"/>
      <c r="CJ86" s="159"/>
      <c r="CK86" s="160"/>
      <c r="CL86" s="161"/>
      <c r="CM86" s="162"/>
      <c r="CN86" s="161"/>
      <c r="CO86" s="163"/>
      <c r="CP86" s="164"/>
      <c r="CQ86" s="159"/>
      <c r="CR86" s="159"/>
      <c r="CS86" s="159"/>
      <c r="CT86" s="160"/>
      <c r="CU86" s="161"/>
      <c r="CV86" s="162"/>
      <c r="CW86" s="161"/>
      <c r="CX86" s="163"/>
      <c r="CY86" s="164"/>
      <c r="CZ86" s="159"/>
      <c r="DA86" s="159"/>
      <c r="DB86" s="159"/>
      <c r="DC86" s="160"/>
      <c r="DD86" s="161"/>
      <c r="DE86" s="162"/>
      <c r="DF86" s="161"/>
      <c r="DG86" s="163"/>
      <c r="DH86" s="164"/>
      <c r="DI86" s="159"/>
      <c r="DJ86" s="159"/>
      <c r="DK86" s="159"/>
      <c r="DL86" s="160"/>
      <c r="DM86" s="161"/>
      <c r="DN86" s="162"/>
      <c r="DO86" s="161"/>
      <c r="DP86" s="163"/>
      <c r="DQ86" s="164"/>
      <c r="DR86" s="159"/>
      <c r="DS86" s="159"/>
      <c r="DT86" s="159"/>
      <c r="DU86" s="160"/>
      <c r="DV86" s="161"/>
      <c r="DW86" s="162"/>
      <c r="DX86" s="161"/>
      <c r="DY86" s="163"/>
      <c r="DZ86" s="164"/>
      <c r="EA86" s="159"/>
      <c r="EB86" s="159"/>
      <c r="EC86" s="159"/>
      <c r="ED86" s="160"/>
      <c r="EE86" s="161"/>
      <c r="EF86" s="162"/>
      <c r="EG86" s="161"/>
      <c r="EH86" s="163"/>
      <c r="EI86" s="164"/>
      <c r="EJ86" s="159"/>
      <c r="EK86" s="159"/>
      <c r="EL86" s="159"/>
      <c r="EM86" s="160"/>
      <c r="EN86" s="161"/>
      <c r="EO86" s="162"/>
      <c r="EP86" s="161"/>
      <c r="EQ86" s="163"/>
      <c r="ER86" s="164"/>
      <c r="ES86" s="159"/>
      <c r="ET86" s="159"/>
      <c r="EU86" s="159"/>
      <c r="EV86" s="160"/>
      <c r="EW86" s="161"/>
      <c r="EX86" s="162"/>
      <c r="EY86" s="161"/>
      <c r="EZ86" s="163"/>
      <c r="FA86" s="164"/>
      <c r="FB86" s="159"/>
      <c r="FC86" s="159"/>
      <c r="FD86" s="159"/>
      <c r="FE86" s="160"/>
      <c r="FF86" s="161"/>
      <c r="FG86" s="162"/>
      <c r="FH86" s="161"/>
      <c r="FI86" s="163"/>
      <c r="FJ86" s="164"/>
      <c r="FK86" s="159"/>
      <c r="FL86" s="159"/>
      <c r="FM86" s="159"/>
      <c r="FN86" s="160"/>
      <c r="FO86" s="161"/>
      <c r="FP86" s="162"/>
      <c r="FQ86" s="161"/>
      <c r="FR86" s="163"/>
      <c r="FS86" s="164"/>
      <c r="FT86" s="159"/>
      <c r="FU86" s="159"/>
      <c r="FV86" s="159"/>
      <c r="FW86" s="160"/>
      <c r="FX86" s="161"/>
      <c r="FY86" s="162"/>
      <c r="FZ86" s="161"/>
      <c r="GA86" s="163"/>
      <c r="GB86" s="164"/>
      <c r="GC86" s="159"/>
      <c r="GD86" s="159"/>
      <c r="GE86" s="159"/>
      <c r="GF86" s="160"/>
      <c r="GG86" s="161"/>
      <c r="GH86" s="162"/>
      <c r="GI86" s="161"/>
      <c r="GJ86" s="163"/>
      <c r="GK86" s="164"/>
      <c r="GL86" s="159"/>
      <c r="GM86" s="159"/>
      <c r="GN86" s="159"/>
      <c r="GO86" s="160"/>
      <c r="GP86" s="161"/>
      <c r="GQ86" s="162"/>
      <c r="GR86" s="161"/>
      <c r="GS86" s="163"/>
      <c r="GT86" s="164"/>
      <c r="GU86" s="165"/>
      <c r="GV86" s="187"/>
      <c r="GW86" s="203"/>
      <c r="GX86" s="200"/>
      <c r="GY86" s="200"/>
      <c r="GZ86" s="217"/>
      <c r="HA86" s="93"/>
      <c r="HB86" s="116"/>
    </row>
    <row r="87" spans="1:211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85"/>
      <c r="M87" s="105"/>
      <c r="N87" s="87"/>
      <c r="O87" s="201"/>
      <c r="P87" s="106"/>
      <c r="Q87" s="150">
        <f t="shared" si="0"/>
        <v>0</v>
      </c>
      <c r="R87" s="166"/>
      <c r="S87" s="166"/>
      <c r="T87" s="166"/>
      <c r="U87" s="45">
        <f t="shared" si="2"/>
        <v>0</v>
      </c>
      <c r="V87" s="202"/>
      <c r="W87" s="204"/>
      <c r="X87" s="205"/>
      <c r="Y87" s="159"/>
      <c r="Z87" s="160"/>
      <c r="AA87" s="161"/>
      <c r="AB87" s="162"/>
      <c r="AC87" s="161"/>
      <c r="AD87" s="163"/>
      <c r="AE87" s="164"/>
      <c r="AF87" s="159"/>
      <c r="AG87" s="159"/>
      <c r="AH87" s="159"/>
      <c r="AI87" s="160"/>
      <c r="AJ87" s="161"/>
      <c r="AK87" s="162"/>
      <c r="AL87" s="161"/>
      <c r="AM87" s="163"/>
      <c r="AN87" s="164"/>
      <c r="AO87" s="159"/>
      <c r="AP87" s="159"/>
      <c r="AQ87" s="159"/>
      <c r="AR87" s="160"/>
      <c r="AS87" s="161"/>
      <c r="AT87" s="162"/>
      <c r="AU87" s="161"/>
      <c r="AV87" s="163"/>
      <c r="AW87" s="164"/>
      <c r="AX87" s="159"/>
      <c r="AY87" s="159"/>
      <c r="AZ87" s="159"/>
      <c r="BA87" s="160"/>
      <c r="BB87" s="161"/>
      <c r="BC87" s="162"/>
      <c r="BD87" s="161"/>
      <c r="BE87" s="163"/>
      <c r="BF87" s="164"/>
      <c r="BG87" s="159"/>
      <c r="BH87" s="159"/>
      <c r="BI87" s="159"/>
      <c r="BJ87" s="160"/>
      <c r="BK87" s="161"/>
      <c r="BL87" s="162"/>
      <c r="BM87" s="161"/>
      <c r="BN87" s="163"/>
      <c r="BO87" s="164"/>
      <c r="BP87" s="159"/>
      <c r="BQ87" s="159"/>
      <c r="BR87" s="159"/>
      <c r="BS87" s="160"/>
      <c r="BT87" s="161"/>
      <c r="BU87" s="162"/>
      <c r="BV87" s="161"/>
      <c r="BW87" s="163"/>
      <c r="BX87" s="164"/>
      <c r="BY87" s="159"/>
      <c r="BZ87" s="159"/>
      <c r="CA87" s="159"/>
      <c r="CB87" s="160"/>
      <c r="CC87" s="161"/>
      <c r="CD87" s="162"/>
      <c r="CE87" s="161"/>
      <c r="CF87" s="163"/>
      <c r="CG87" s="164"/>
      <c r="CH87" s="159"/>
      <c r="CI87" s="159"/>
      <c r="CJ87" s="159"/>
      <c r="CK87" s="160"/>
      <c r="CL87" s="161"/>
      <c r="CM87" s="162"/>
      <c r="CN87" s="161"/>
      <c r="CO87" s="163"/>
      <c r="CP87" s="164"/>
      <c r="CQ87" s="159"/>
      <c r="CR87" s="159"/>
      <c r="CS87" s="159"/>
      <c r="CT87" s="160"/>
      <c r="CU87" s="161"/>
      <c r="CV87" s="162"/>
      <c r="CW87" s="161"/>
      <c r="CX87" s="163"/>
      <c r="CY87" s="164"/>
      <c r="CZ87" s="159"/>
      <c r="DA87" s="159"/>
      <c r="DB87" s="159"/>
      <c r="DC87" s="160"/>
      <c r="DD87" s="161"/>
      <c r="DE87" s="162"/>
      <c r="DF87" s="161"/>
      <c r="DG87" s="163"/>
      <c r="DH87" s="164"/>
      <c r="DI87" s="159"/>
      <c r="DJ87" s="159"/>
      <c r="DK87" s="159"/>
      <c r="DL87" s="160"/>
      <c r="DM87" s="161"/>
      <c r="DN87" s="162"/>
      <c r="DO87" s="161"/>
      <c r="DP87" s="163"/>
      <c r="DQ87" s="164"/>
      <c r="DR87" s="159"/>
      <c r="DS87" s="159"/>
      <c r="DT87" s="159"/>
      <c r="DU87" s="160"/>
      <c r="DV87" s="161"/>
      <c r="DW87" s="162"/>
      <c r="DX87" s="161"/>
      <c r="DY87" s="163"/>
      <c r="DZ87" s="164"/>
      <c r="EA87" s="159"/>
      <c r="EB87" s="159"/>
      <c r="EC87" s="159"/>
      <c r="ED87" s="160"/>
      <c r="EE87" s="161"/>
      <c r="EF87" s="162"/>
      <c r="EG87" s="161"/>
      <c r="EH87" s="163"/>
      <c r="EI87" s="164"/>
      <c r="EJ87" s="159"/>
      <c r="EK87" s="159"/>
      <c r="EL87" s="159"/>
      <c r="EM87" s="160"/>
      <c r="EN87" s="161"/>
      <c r="EO87" s="162"/>
      <c r="EP87" s="161"/>
      <c r="EQ87" s="163"/>
      <c r="ER87" s="164"/>
      <c r="ES87" s="159"/>
      <c r="ET87" s="159"/>
      <c r="EU87" s="159"/>
      <c r="EV87" s="160"/>
      <c r="EW87" s="161"/>
      <c r="EX87" s="162"/>
      <c r="EY87" s="161"/>
      <c r="EZ87" s="163"/>
      <c r="FA87" s="164"/>
      <c r="FB87" s="159"/>
      <c r="FC87" s="159"/>
      <c r="FD87" s="159"/>
      <c r="FE87" s="160"/>
      <c r="FF87" s="161"/>
      <c r="FG87" s="162"/>
      <c r="FH87" s="161"/>
      <c r="FI87" s="163"/>
      <c r="FJ87" s="164"/>
      <c r="FK87" s="159"/>
      <c r="FL87" s="159"/>
      <c r="FM87" s="159"/>
      <c r="FN87" s="160"/>
      <c r="FO87" s="161"/>
      <c r="FP87" s="162"/>
      <c r="FQ87" s="161"/>
      <c r="FR87" s="163"/>
      <c r="FS87" s="164"/>
      <c r="FT87" s="159"/>
      <c r="FU87" s="159"/>
      <c r="FV87" s="159"/>
      <c r="FW87" s="160"/>
      <c r="FX87" s="161"/>
      <c r="FY87" s="162"/>
      <c r="FZ87" s="161"/>
      <c r="GA87" s="163"/>
      <c r="GB87" s="164"/>
      <c r="GC87" s="159"/>
      <c r="GD87" s="159"/>
      <c r="GE87" s="159"/>
      <c r="GF87" s="160"/>
      <c r="GG87" s="161"/>
      <c r="GH87" s="162"/>
      <c r="GI87" s="161"/>
      <c r="GJ87" s="163"/>
      <c r="GK87" s="164"/>
      <c r="GL87" s="159"/>
      <c r="GM87" s="159"/>
      <c r="GN87" s="159"/>
      <c r="GO87" s="160"/>
      <c r="GP87" s="161"/>
      <c r="GQ87" s="162"/>
      <c r="GR87" s="161"/>
      <c r="GS87" s="163"/>
      <c r="GT87" s="164"/>
      <c r="GU87" s="206"/>
      <c r="GV87" s="207"/>
      <c r="GW87" s="203"/>
      <c r="GX87" s="200"/>
      <c r="GY87" s="200"/>
      <c r="GZ87" s="217"/>
      <c r="HA87" s="93"/>
      <c r="HB87" s="116"/>
    </row>
    <row r="88" spans="1:211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85"/>
      <c r="M88" s="105"/>
      <c r="N88" s="87"/>
      <c r="O88" s="201"/>
      <c r="P88" s="106"/>
      <c r="Q88" s="150">
        <f t="shared" si="0"/>
        <v>0</v>
      </c>
      <c r="R88" s="166"/>
      <c r="S88" s="166"/>
      <c r="T88" s="166"/>
      <c r="U88" s="45">
        <f t="shared" si="2"/>
        <v>0</v>
      </c>
      <c r="V88" s="202"/>
      <c r="W88" s="204"/>
      <c r="X88" s="208"/>
      <c r="Y88" s="159"/>
      <c r="Z88" s="160"/>
      <c r="AA88" s="161"/>
      <c r="AB88" s="162"/>
      <c r="AC88" s="161"/>
      <c r="AD88" s="163"/>
      <c r="AE88" s="164"/>
      <c r="AF88" s="159"/>
      <c r="AG88" s="159"/>
      <c r="AH88" s="159"/>
      <c r="AI88" s="160"/>
      <c r="AJ88" s="161"/>
      <c r="AK88" s="162"/>
      <c r="AL88" s="161"/>
      <c r="AM88" s="163"/>
      <c r="AN88" s="164"/>
      <c r="AO88" s="159"/>
      <c r="AP88" s="159"/>
      <c r="AQ88" s="159"/>
      <c r="AR88" s="160"/>
      <c r="AS88" s="161"/>
      <c r="AT88" s="162"/>
      <c r="AU88" s="161"/>
      <c r="AV88" s="163"/>
      <c r="AW88" s="164"/>
      <c r="AX88" s="159"/>
      <c r="AY88" s="159"/>
      <c r="AZ88" s="159"/>
      <c r="BA88" s="160"/>
      <c r="BB88" s="161"/>
      <c r="BC88" s="162"/>
      <c r="BD88" s="161"/>
      <c r="BE88" s="163"/>
      <c r="BF88" s="164"/>
      <c r="BG88" s="159"/>
      <c r="BH88" s="159"/>
      <c r="BI88" s="159"/>
      <c r="BJ88" s="160"/>
      <c r="BK88" s="161"/>
      <c r="BL88" s="162"/>
      <c r="BM88" s="161"/>
      <c r="BN88" s="163"/>
      <c r="BO88" s="164"/>
      <c r="BP88" s="159"/>
      <c r="BQ88" s="159"/>
      <c r="BR88" s="159"/>
      <c r="BS88" s="160"/>
      <c r="BT88" s="161"/>
      <c r="BU88" s="162"/>
      <c r="BV88" s="161"/>
      <c r="BW88" s="163"/>
      <c r="BX88" s="164"/>
      <c r="BY88" s="159"/>
      <c r="BZ88" s="159"/>
      <c r="CA88" s="159"/>
      <c r="CB88" s="160"/>
      <c r="CC88" s="161"/>
      <c r="CD88" s="162"/>
      <c r="CE88" s="161"/>
      <c r="CF88" s="163"/>
      <c r="CG88" s="164"/>
      <c r="CH88" s="159"/>
      <c r="CI88" s="159"/>
      <c r="CJ88" s="159"/>
      <c r="CK88" s="160"/>
      <c r="CL88" s="161"/>
      <c r="CM88" s="162"/>
      <c r="CN88" s="161"/>
      <c r="CO88" s="163"/>
      <c r="CP88" s="164"/>
      <c r="CQ88" s="159"/>
      <c r="CR88" s="159"/>
      <c r="CS88" s="159"/>
      <c r="CT88" s="160"/>
      <c r="CU88" s="161"/>
      <c r="CV88" s="162"/>
      <c r="CW88" s="161"/>
      <c r="CX88" s="163"/>
      <c r="CY88" s="164"/>
      <c r="CZ88" s="159"/>
      <c r="DA88" s="159"/>
      <c r="DB88" s="159"/>
      <c r="DC88" s="160"/>
      <c r="DD88" s="161"/>
      <c r="DE88" s="162"/>
      <c r="DF88" s="161"/>
      <c r="DG88" s="163"/>
      <c r="DH88" s="164"/>
      <c r="DI88" s="159"/>
      <c r="DJ88" s="159"/>
      <c r="DK88" s="159"/>
      <c r="DL88" s="160"/>
      <c r="DM88" s="161"/>
      <c r="DN88" s="162"/>
      <c r="DO88" s="161"/>
      <c r="DP88" s="163"/>
      <c r="DQ88" s="164"/>
      <c r="DR88" s="159"/>
      <c r="DS88" s="159"/>
      <c r="DT88" s="159"/>
      <c r="DU88" s="160"/>
      <c r="DV88" s="161"/>
      <c r="DW88" s="162"/>
      <c r="DX88" s="161"/>
      <c r="DY88" s="163"/>
      <c r="DZ88" s="164"/>
      <c r="EA88" s="159"/>
      <c r="EB88" s="159"/>
      <c r="EC88" s="159"/>
      <c r="ED88" s="160"/>
      <c r="EE88" s="161"/>
      <c r="EF88" s="162"/>
      <c r="EG88" s="161"/>
      <c r="EH88" s="163"/>
      <c r="EI88" s="164"/>
      <c r="EJ88" s="159"/>
      <c r="EK88" s="159"/>
      <c r="EL88" s="159"/>
      <c r="EM88" s="160"/>
      <c r="EN88" s="161"/>
      <c r="EO88" s="162"/>
      <c r="EP88" s="161"/>
      <c r="EQ88" s="163"/>
      <c r="ER88" s="164"/>
      <c r="ES88" s="159"/>
      <c r="ET88" s="159"/>
      <c r="EU88" s="159"/>
      <c r="EV88" s="160"/>
      <c r="EW88" s="161"/>
      <c r="EX88" s="162"/>
      <c r="EY88" s="161"/>
      <c r="EZ88" s="163"/>
      <c r="FA88" s="164"/>
      <c r="FB88" s="159"/>
      <c r="FC88" s="159"/>
      <c r="FD88" s="159"/>
      <c r="FE88" s="160"/>
      <c r="FF88" s="161"/>
      <c r="FG88" s="162"/>
      <c r="FH88" s="161"/>
      <c r="FI88" s="163"/>
      <c r="FJ88" s="164"/>
      <c r="FK88" s="159"/>
      <c r="FL88" s="159"/>
      <c r="FM88" s="159"/>
      <c r="FN88" s="160"/>
      <c r="FO88" s="161"/>
      <c r="FP88" s="162"/>
      <c r="FQ88" s="161"/>
      <c r="FR88" s="163"/>
      <c r="FS88" s="164"/>
      <c r="FT88" s="159"/>
      <c r="FU88" s="159"/>
      <c r="FV88" s="159"/>
      <c r="FW88" s="160"/>
      <c r="FX88" s="161"/>
      <c r="FY88" s="162"/>
      <c r="FZ88" s="161"/>
      <c r="GA88" s="163"/>
      <c r="GB88" s="164"/>
      <c r="GC88" s="159"/>
      <c r="GD88" s="159"/>
      <c r="GE88" s="159"/>
      <c r="GF88" s="160"/>
      <c r="GG88" s="161"/>
      <c r="GH88" s="162"/>
      <c r="GI88" s="161"/>
      <c r="GJ88" s="163"/>
      <c r="GK88" s="164"/>
      <c r="GL88" s="159"/>
      <c r="GM88" s="159"/>
      <c r="GN88" s="159"/>
      <c r="GO88" s="160"/>
      <c r="GP88" s="161"/>
      <c r="GQ88" s="162"/>
      <c r="GR88" s="161"/>
      <c r="GS88" s="163"/>
      <c r="GT88" s="164"/>
      <c r="GU88" s="206"/>
      <c r="GV88" s="207"/>
      <c r="GW88" s="203"/>
      <c r="GX88" s="200"/>
      <c r="GY88" s="200"/>
      <c r="GZ88" s="217"/>
      <c r="HA88" s="93"/>
      <c r="HB88" s="116"/>
    </row>
    <row r="89" spans="1:211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85"/>
      <c r="M89" s="105"/>
      <c r="N89" s="87"/>
      <c r="O89" s="201"/>
      <c r="P89" s="106"/>
      <c r="Q89" s="150">
        <f t="shared" si="0"/>
        <v>0</v>
      </c>
      <c r="R89" s="166"/>
      <c r="S89" s="166"/>
      <c r="T89" s="166"/>
      <c r="U89" s="45">
        <f t="shared" si="2"/>
        <v>0</v>
      </c>
      <c r="V89" s="202"/>
      <c r="W89" s="204"/>
      <c r="X89" s="205"/>
      <c r="Y89" s="159"/>
      <c r="Z89" s="160"/>
      <c r="AA89" s="161"/>
      <c r="AB89" s="162"/>
      <c r="AC89" s="161"/>
      <c r="AD89" s="163"/>
      <c r="AE89" s="164"/>
      <c r="AF89" s="159"/>
      <c r="AG89" s="159"/>
      <c r="AH89" s="159"/>
      <c r="AI89" s="160"/>
      <c r="AJ89" s="161"/>
      <c r="AK89" s="162"/>
      <c r="AL89" s="161"/>
      <c r="AM89" s="163"/>
      <c r="AN89" s="164"/>
      <c r="AO89" s="159"/>
      <c r="AP89" s="159"/>
      <c r="AQ89" s="159"/>
      <c r="AR89" s="160"/>
      <c r="AS89" s="161"/>
      <c r="AT89" s="162"/>
      <c r="AU89" s="161"/>
      <c r="AV89" s="163"/>
      <c r="AW89" s="164"/>
      <c r="AX89" s="159"/>
      <c r="AY89" s="159"/>
      <c r="AZ89" s="159"/>
      <c r="BA89" s="160"/>
      <c r="BB89" s="161"/>
      <c r="BC89" s="162"/>
      <c r="BD89" s="161"/>
      <c r="BE89" s="163"/>
      <c r="BF89" s="164"/>
      <c r="BG89" s="159"/>
      <c r="BH89" s="159"/>
      <c r="BI89" s="159"/>
      <c r="BJ89" s="160"/>
      <c r="BK89" s="161"/>
      <c r="BL89" s="162"/>
      <c r="BM89" s="161"/>
      <c r="BN89" s="163"/>
      <c r="BO89" s="164"/>
      <c r="BP89" s="159"/>
      <c r="BQ89" s="159"/>
      <c r="BR89" s="159"/>
      <c r="BS89" s="160"/>
      <c r="BT89" s="161"/>
      <c r="BU89" s="162"/>
      <c r="BV89" s="161"/>
      <c r="BW89" s="163"/>
      <c r="BX89" s="164"/>
      <c r="BY89" s="159"/>
      <c r="BZ89" s="159"/>
      <c r="CA89" s="159"/>
      <c r="CB89" s="160"/>
      <c r="CC89" s="161"/>
      <c r="CD89" s="162"/>
      <c r="CE89" s="161"/>
      <c r="CF89" s="163"/>
      <c r="CG89" s="164"/>
      <c r="CH89" s="159"/>
      <c r="CI89" s="159"/>
      <c r="CJ89" s="159"/>
      <c r="CK89" s="160"/>
      <c r="CL89" s="161"/>
      <c r="CM89" s="162"/>
      <c r="CN89" s="161"/>
      <c r="CO89" s="163"/>
      <c r="CP89" s="164"/>
      <c r="CQ89" s="159"/>
      <c r="CR89" s="159"/>
      <c r="CS89" s="159"/>
      <c r="CT89" s="160"/>
      <c r="CU89" s="161"/>
      <c r="CV89" s="162"/>
      <c r="CW89" s="161"/>
      <c r="CX89" s="163"/>
      <c r="CY89" s="164"/>
      <c r="CZ89" s="159"/>
      <c r="DA89" s="159"/>
      <c r="DB89" s="159"/>
      <c r="DC89" s="160"/>
      <c r="DD89" s="161"/>
      <c r="DE89" s="162"/>
      <c r="DF89" s="161"/>
      <c r="DG89" s="163"/>
      <c r="DH89" s="164"/>
      <c r="DI89" s="159"/>
      <c r="DJ89" s="159"/>
      <c r="DK89" s="159"/>
      <c r="DL89" s="160"/>
      <c r="DM89" s="161"/>
      <c r="DN89" s="162"/>
      <c r="DO89" s="161"/>
      <c r="DP89" s="163"/>
      <c r="DQ89" s="164"/>
      <c r="DR89" s="159"/>
      <c r="DS89" s="159"/>
      <c r="DT89" s="159"/>
      <c r="DU89" s="160"/>
      <c r="DV89" s="161"/>
      <c r="DW89" s="162"/>
      <c r="DX89" s="161"/>
      <c r="DY89" s="163"/>
      <c r="DZ89" s="164"/>
      <c r="EA89" s="159"/>
      <c r="EB89" s="159"/>
      <c r="EC89" s="159"/>
      <c r="ED89" s="160"/>
      <c r="EE89" s="161"/>
      <c r="EF89" s="162"/>
      <c r="EG89" s="161"/>
      <c r="EH89" s="163"/>
      <c r="EI89" s="164"/>
      <c r="EJ89" s="159"/>
      <c r="EK89" s="159"/>
      <c r="EL89" s="159"/>
      <c r="EM89" s="160"/>
      <c r="EN89" s="161"/>
      <c r="EO89" s="162"/>
      <c r="EP89" s="161"/>
      <c r="EQ89" s="163"/>
      <c r="ER89" s="164"/>
      <c r="ES89" s="159"/>
      <c r="ET89" s="159"/>
      <c r="EU89" s="159"/>
      <c r="EV89" s="160"/>
      <c r="EW89" s="161"/>
      <c r="EX89" s="162"/>
      <c r="EY89" s="161"/>
      <c r="EZ89" s="163"/>
      <c r="FA89" s="164"/>
      <c r="FB89" s="159"/>
      <c r="FC89" s="159"/>
      <c r="FD89" s="159"/>
      <c r="FE89" s="160"/>
      <c r="FF89" s="161"/>
      <c r="FG89" s="162"/>
      <c r="FH89" s="161"/>
      <c r="FI89" s="163"/>
      <c r="FJ89" s="164"/>
      <c r="FK89" s="159"/>
      <c r="FL89" s="159"/>
      <c r="FM89" s="159"/>
      <c r="FN89" s="160"/>
      <c r="FO89" s="161"/>
      <c r="FP89" s="162"/>
      <c r="FQ89" s="161"/>
      <c r="FR89" s="163"/>
      <c r="FS89" s="164"/>
      <c r="FT89" s="159"/>
      <c r="FU89" s="159"/>
      <c r="FV89" s="159"/>
      <c r="FW89" s="160"/>
      <c r="FX89" s="161"/>
      <c r="FY89" s="162"/>
      <c r="FZ89" s="161"/>
      <c r="GA89" s="163"/>
      <c r="GB89" s="164"/>
      <c r="GC89" s="159"/>
      <c r="GD89" s="159"/>
      <c r="GE89" s="159"/>
      <c r="GF89" s="160"/>
      <c r="GG89" s="161"/>
      <c r="GH89" s="162"/>
      <c r="GI89" s="161"/>
      <c r="GJ89" s="163"/>
      <c r="GK89" s="164"/>
      <c r="GL89" s="159"/>
      <c r="GM89" s="159"/>
      <c r="GN89" s="159"/>
      <c r="GO89" s="160"/>
      <c r="GP89" s="161"/>
      <c r="GQ89" s="162"/>
      <c r="GR89" s="161"/>
      <c r="GS89" s="163"/>
      <c r="GT89" s="164"/>
      <c r="GU89" s="206"/>
      <c r="GV89" s="207"/>
      <c r="GW89" s="203"/>
      <c r="GX89" s="200"/>
      <c r="GY89" s="200"/>
      <c r="GZ89" s="217"/>
      <c r="HA89" s="93"/>
      <c r="HB89" s="116"/>
    </row>
    <row r="90" spans="1:211" x14ac:dyDescent="0.25">
      <c r="A90"/>
      <c r="B90" s="116"/>
      <c r="C90" s="116"/>
      <c r="D90" s="41"/>
      <c r="E90" s="42"/>
      <c r="F90" s="43"/>
      <c r="G90" s="44"/>
      <c r="H90" s="45"/>
      <c r="I90" s="46"/>
      <c r="J90" s="104"/>
      <c r="K90" s="85"/>
      <c r="L90" s="85"/>
      <c r="M90" s="105"/>
      <c r="N90" s="87"/>
      <c r="O90" s="201"/>
      <c r="P90" s="106"/>
      <c r="Q90" s="150">
        <f t="shared" si="0"/>
        <v>0</v>
      </c>
      <c r="R90" s="166"/>
      <c r="S90" s="166"/>
      <c r="T90" s="166"/>
      <c r="U90" s="45">
        <f t="shared" si="2"/>
        <v>0</v>
      </c>
      <c r="V90" s="202"/>
      <c r="W90" s="204"/>
      <c r="X90" s="205"/>
      <c r="Y90" s="209"/>
      <c r="Z90" s="210"/>
      <c r="AA90" s="211"/>
      <c r="AB90" s="212"/>
      <c r="AC90" s="211"/>
      <c r="AD90" s="213"/>
      <c r="AE90" s="214"/>
      <c r="AF90" s="209"/>
      <c r="AG90" s="209"/>
      <c r="AH90" s="209"/>
      <c r="AI90" s="210"/>
      <c r="AJ90" s="211"/>
      <c r="AK90" s="212"/>
      <c r="AL90" s="211"/>
      <c r="AM90" s="213"/>
      <c r="AN90" s="214"/>
      <c r="AO90" s="209"/>
      <c r="AP90" s="209"/>
      <c r="AQ90" s="209"/>
      <c r="AR90" s="210"/>
      <c r="AS90" s="211"/>
      <c r="AT90" s="212"/>
      <c r="AU90" s="211"/>
      <c r="AV90" s="213"/>
      <c r="AW90" s="214"/>
      <c r="AX90" s="209"/>
      <c r="AY90" s="209"/>
      <c r="AZ90" s="209"/>
      <c r="BA90" s="210"/>
      <c r="BB90" s="211"/>
      <c r="BC90" s="212"/>
      <c r="BD90" s="211"/>
      <c r="BE90" s="213"/>
      <c r="BF90" s="214"/>
      <c r="BG90" s="209"/>
      <c r="BH90" s="209"/>
      <c r="BI90" s="209"/>
      <c r="BJ90" s="210"/>
      <c r="BK90" s="211"/>
      <c r="BL90" s="212"/>
      <c r="BM90" s="211"/>
      <c r="BN90" s="213"/>
      <c r="BO90" s="214"/>
      <c r="BP90" s="209"/>
      <c r="BQ90" s="209"/>
      <c r="BR90" s="209"/>
      <c r="BS90" s="210"/>
      <c r="BT90" s="211"/>
      <c r="BU90" s="212"/>
      <c r="BV90" s="211"/>
      <c r="BW90" s="213"/>
      <c r="BX90" s="214"/>
      <c r="BY90" s="209"/>
      <c r="BZ90" s="209"/>
      <c r="CA90" s="209"/>
      <c r="CB90" s="210"/>
      <c r="CC90" s="211"/>
      <c r="CD90" s="212"/>
      <c r="CE90" s="211"/>
      <c r="CF90" s="213"/>
      <c r="CG90" s="214"/>
      <c r="CH90" s="209"/>
      <c r="CI90" s="209"/>
      <c r="CJ90" s="209"/>
      <c r="CK90" s="210"/>
      <c r="CL90" s="211"/>
      <c r="CM90" s="212"/>
      <c r="CN90" s="211"/>
      <c r="CO90" s="213"/>
      <c r="CP90" s="214"/>
      <c r="CQ90" s="209"/>
      <c r="CR90" s="209"/>
      <c r="CS90" s="209"/>
      <c r="CT90" s="210"/>
      <c r="CU90" s="211"/>
      <c r="CV90" s="212"/>
      <c r="CW90" s="211"/>
      <c r="CX90" s="213"/>
      <c r="CY90" s="214"/>
      <c r="CZ90" s="209"/>
      <c r="DA90" s="209"/>
      <c r="DB90" s="209"/>
      <c r="DC90" s="210"/>
      <c r="DD90" s="211"/>
      <c r="DE90" s="212"/>
      <c r="DF90" s="211"/>
      <c r="DG90" s="213"/>
      <c r="DH90" s="214"/>
      <c r="DI90" s="209"/>
      <c r="DJ90" s="209"/>
      <c r="DK90" s="209"/>
      <c r="DL90" s="210"/>
      <c r="DM90" s="211"/>
      <c r="DN90" s="212"/>
      <c r="DO90" s="211"/>
      <c r="DP90" s="213"/>
      <c r="DQ90" s="214"/>
      <c r="DR90" s="209"/>
      <c r="DS90" s="209"/>
      <c r="DT90" s="209"/>
      <c r="DU90" s="210"/>
      <c r="DV90" s="211"/>
      <c r="DW90" s="212"/>
      <c r="DX90" s="211"/>
      <c r="DY90" s="213"/>
      <c r="DZ90" s="214"/>
      <c r="EA90" s="209"/>
      <c r="EB90" s="209"/>
      <c r="EC90" s="209"/>
      <c r="ED90" s="210"/>
      <c r="EE90" s="211"/>
      <c r="EF90" s="212"/>
      <c r="EG90" s="211"/>
      <c r="EH90" s="213"/>
      <c r="EI90" s="214"/>
      <c r="EJ90" s="209"/>
      <c r="EK90" s="209"/>
      <c r="EL90" s="209"/>
      <c r="EM90" s="210"/>
      <c r="EN90" s="211"/>
      <c r="EO90" s="212"/>
      <c r="EP90" s="211"/>
      <c r="EQ90" s="213"/>
      <c r="ER90" s="214"/>
      <c r="ES90" s="209"/>
      <c r="ET90" s="209"/>
      <c r="EU90" s="209"/>
      <c r="EV90" s="210"/>
      <c r="EW90" s="211"/>
      <c r="EX90" s="212"/>
      <c r="EY90" s="211"/>
      <c r="EZ90" s="213"/>
      <c r="FA90" s="214"/>
      <c r="FB90" s="209"/>
      <c r="FC90" s="209"/>
      <c r="FD90" s="209"/>
      <c r="FE90" s="210"/>
      <c r="FF90" s="211"/>
      <c r="FG90" s="212"/>
      <c r="FH90" s="211"/>
      <c r="FI90" s="213"/>
      <c r="FJ90" s="214"/>
      <c r="FK90" s="209"/>
      <c r="FL90" s="209"/>
      <c r="FM90" s="209"/>
      <c r="FN90" s="210"/>
      <c r="FO90" s="211"/>
      <c r="FP90" s="212"/>
      <c r="FQ90" s="211"/>
      <c r="FR90" s="213"/>
      <c r="FS90" s="214"/>
      <c r="FT90" s="209"/>
      <c r="FU90" s="209"/>
      <c r="FV90" s="209"/>
      <c r="FW90" s="210"/>
      <c r="FX90" s="211"/>
      <c r="FY90" s="212"/>
      <c r="FZ90" s="211"/>
      <c r="GA90" s="213"/>
      <c r="GB90" s="214"/>
      <c r="GC90" s="209"/>
      <c r="GD90" s="209"/>
      <c r="GE90" s="209"/>
      <c r="GF90" s="210"/>
      <c r="GG90" s="211"/>
      <c r="GH90" s="212"/>
      <c r="GI90" s="211"/>
      <c r="GJ90" s="213"/>
      <c r="GK90" s="214"/>
      <c r="GL90" s="209"/>
      <c r="GM90" s="209"/>
      <c r="GN90" s="209"/>
      <c r="GO90" s="210"/>
      <c r="GP90" s="211"/>
      <c r="GQ90" s="212"/>
      <c r="GR90" s="211"/>
      <c r="GS90" s="213"/>
      <c r="GT90" s="214"/>
      <c r="GU90" s="206"/>
      <c r="GV90" s="207"/>
      <c r="GW90" s="203"/>
      <c r="GX90" s="200"/>
      <c r="GY90" s="200"/>
      <c r="GZ90" s="217"/>
      <c r="HA90" s="93"/>
      <c r="HB90" s="116"/>
    </row>
    <row r="91" spans="1:211" x14ac:dyDescent="0.25">
      <c r="A91"/>
      <c r="B91" s="116"/>
      <c r="C91" s="116"/>
      <c r="D91" s="41"/>
      <c r="E91" s="42"/>
      <c r="F91" s="43"/>
      <c r="G91" s="44"/>
      <c r="H91" s="45"/>
      <c r="I91" s="46"/>
      <c r="J91" s="104"/>
      <c r="K91" s="85"/>
      <c r="L91" s="85"/>
      <c r="M91" s="105"/>
      <c r="N91" s="87"/>
      <c r="O91" s="215"/>
      <c r="P91" s="106"/>
      <c r="Q91" s="150">
        <f t="shared" si="0"/>
        <v>0</v>
      </c>
      <c r="R91" s="166"/>
      <c r="S91" s="166"/>
      <c r="T91" s="166"/>
      <c r="U91" s="45">
        <f t="shared" si="2"/>
        <v>0</v>
      </c>
      <c r="V91" s="202"/>
      <c r="W91" s="204"/>
      <c r="X91" s="216"/>
      <c r="Y91" s="209"/>
      <c r="Z91" s="210"/>
      <c r="AA91" s="211"/>
      <c r="AB91" s="212"/>
      <c r="AC91" s="211"/>
      <c r="AD91" s="213"/>
      <c r="AE91" s="214"/>
      <c r="AF91" s="209"/>
      <c r="AG91" s="209"/>
      <c r="AH91" s="209"/>
      <c r="AI91" s="210"/>
      <c r="AJ91" s="211"/>
      <c r="AK91" s="212"/>
      <c r="AL91" s="211"/>
      <c r="AM91" s="213"/>
      <c r="AN91" s="214"/>
      <c r="AO91" s="209"/>
      <c r="AP91" s="209"/>
      <c r="AQ91" s="209"/>
      <c r="AR91" s="210"/>
      <c r="AS91" s="211"/>
      <c r="AT91" s="212"/>
      <c r="AU91" s="211"/>
      <c r="AV91" s="213"/>
      <c r="AW91" s="214"/>
      <c r="AX91" s="209"/>
      <c r="AY91" s="209"/>
      <c r="AZ91" s="209"/>
      <c r="BA91" s="210"/>
      <c r="BB91" s="211"/>
      <c r="BC91" s="212"/>
      <c r="BD91" s="211"/>
      <c r="BE91" s="213"/>
      <c r="BF91" s="214"/>
      <c r="BG91" s="209"/>
      <c r="BH91" s="209"/>
      <c r="BI91" s="209"/>
      <c r="BJ91" s="210"/>
      <c r="BK91" s="211"/>
      <c r="BL91" s="212"/>
      <c r="BM91" s="211"/>
      <c r="BN91" s="213"/>
      <c r="BO91" s="214"/>
      <c r="BP91" s="209"/>
      <c r="BQ91" s="209"/>
      <c r="BR91" s="209"/>
      <c r="BS91" s="210"/>
      <c r="BT91" s="211"/>
      <c r="BU91" s="212"/>
      <c r="BV91" s="211"/>
      <c r="BW91" s="213"/>
      <c r="BX91" s="214"/>
      <c r="BY91" s="209"/>
      <c r="BZ91" s="209"/>
      <c r="CA91" s="209"/>
      <c r="CB91" s="210"/>
      <c r="CC91" s="211"/>
      <c r="CD91" s="212"/>
      <c r="CE91" s="211"/>
      <c r="CF91" s="213"/>
      <c r="CG91" s="214"/>
      <c r="CH91" s="209"/>
      <c r="CI91" s="209"/>
      <c r="CJ91" s="209"/>
      <c r="CK91" s="210"/>
      <c r="CL91" s="211"/>
      <c r="CM91" s="212"/>
      <c r="CN91" s="211"/>
      <c r="CO91" s="213"/>
      <c r="CP91" s="214"/>
      <c r="CQ91" s="209"/>
      <c r="CR91" s="209"/>
      <c r="CS91" s="209"/>
      <c r="CT91" s="210"/>
      <c r="CU91" s="211"/>
      <c r="CV91" s="212"/>
      <c r="CW91" s="211"/>
      <c r="CX91" s="213"/>
      <c r="CY91" s="214"/>
      <c r="CZ91" s="209"/>
      <c r="DA91" s="209"/>
      <c r="DB91" s="209"/>
      <c r="DC91" s="210"/>
      <c r="DD91" s="211"/>
      <c r="DE91" s="212"/>
      <c r="DF91" s="211"/>
      <c r="DG91" s="213"/>
      <c r="DH91" s="214"/>
      <c r="DI91" s="209"/>
      <c r="DJ91" s="209"/>
      <c r="DK91" s="209"/>
      <c r="DL91" s="210"/>
      <c r="DM91" s="211"/>
      <c r="DN91" s="212"/>
      <c r="DO91" s="211"/>
      <c r="DP91" s="213"/>
      <c r="DQ91" s="214"/>
      <c r="DR91" s="209"/>
      <c r="DS91" s="209"/>
      <c r="DT91" s="209"/>
      <c r="DU91" s="210"/>
      <c r="DV91" s="211"/>
      <c r="DW91" s="212"/>
      <c r="DX91" s="211"/>
      <c r="DY91" s="213"/>
      <c r="DZ91" s="214"/>
      <c r="EA91" s="209"/>
      <c r="EB91" s="209"/>
      <c r="EC91" s="209"/>
      <c r="ED91" s="210"/>
      <c r="EE91" s="211"/>
      <c r="EF91" s="212"/>
      <c r="EG91" s="211"/>
      <c r="EH91" s="213"/>
      <c r="EI91" s="214"/>
      <c r="EJ91" s="209"/>
      <c r="EK91" s="209"/>
      <c r="EL91" s="209"/>
      <c r="EM91" s="210"/>
      <c r="EN91" s="211"/>
      <c r="EO91" s="212"/>
      <c r="EP91" s="211"/>
      <c r="EQ91" s="213"/>
      <c r="ER91" s="214"/>
      <c r="ES91" s="209"/>
      <c r="ET91" s="209"/>
      <c r="EU91" s="209"/>
      <c r="EV91" s="210"/>
      <c r="EW91" s="211"/>
      <c r="EX91" s="212"/>
      <c r="EY91" s="211"/>
      <c r="EZ91" s="213"/>
      <c r="FA91" s="214"/>
      <c r="FB91" s="209"/>
      <c r="FC91" s="209"/>
      <c r="FD91" s="209"/>
      <c r="FE91" s="210"/>
      <c r="FF91" s="211"/>
      <c r="FG91" s="212"/>
      <c r="FH91" s="211"/>
      <c r="FI91" s="213"/>
      <c r="FJ91" s="214"/>
      <c r="FK91" s="209"/>
      <c r="FL91" s="209"/>
      <c r="FM91" s="209"/>
      <c r="FN91" s="210"/>
      <c r="FO91" s="211"/>
      <c r="FP91" s="212"/>
      <c r="FQ91" s="211"/>
      <c r="FR91" s="213"/>
      <c r="FS91" s="214"/>
      <c r="FT91" s="209"/>
      <c r="FU91" s="209"/>
      <c r="FV91" s="209"/>
      <c r="FW91" s="210"/>
      <c r="FX91" s="211"/>
      <c r="FY91" s="212"/>
      <c r="FZ91" s="211"/>
      <c r="GA91" s="213"/>
      <c r="GB91" s="214"/>
      <c r="GC91" s="209"/>
      <c r="GD91" s="209"/>
      <c r="GE91" s="209"/>
      <c r="GF91" s="210"/>
      <c r="GG91" s="211"/>
      <c r="GH91" s="212"/>
      <c r="GI91" s="211"/>
      <c r="GJ91" s="213"/>
      <c r="GK91" s="214"/>
      <c r="GL91" s="209"/>
      <c r="GM91" s="209"/>
      <c r="GN91" s="209"/>
      <c r="GO91" s="210"/>
      <c r="GP91" s="211"/>
      <c r="GQ91" s="212"/>
      <c r="GR91" s="211"/>
      <c r="GS91" s="213"/>
      <c r="GT91" s="214"/>
      <c r="GU91" s="206"/>
      <c r="GV91" s="207"/>
      <c r="GW91" s="203"/>
      <c r="GX91" s="101"/>
      <c r="GY91" s="101"/>
      <c r="GZ91" s="217"/>
      <c r="HA91" s="93"/>
      <c r="HB91" s="116"/>
    </row>
    <row r="92" spans="1:211" x14ac:dyDescent="0.25">
      <c r="A92"/>
      <c r="B92" s="116"/>
      <c r="C92" s="116"/>
      <c r="D92" s="41"/>
      <c r="E92" s="42"/>
      <c r="F92" s="43"/>
      <c r="G92" s="44"/>
      <c r="H92" s="45"/>
      <c r="I92" s="46"/>
      <c r="J92" s="104"/>
      <c r="K92" s="85"/>
      <c r="L92" s="85"/>
      <c r="M92" s="105"/>
      <c r="N92" s="87"/>
      <c r="O92" s="88"/>
      <c r="P92" s="106"/>
      <c r="Q92" s="150">
        <f t="shared" si="0"/>
        <v>0</v>
      </c>
      <c r="R92" s="166"/>
      <c r="S92" s="166"/>
      <c r="T92" s="166"/>
      <c r="U92" s="45">
        <f t="shared" si="2"/>
        <v>0</v>
      </c>
      <c r="V92" s="196"/>
      <c r="W92" s="92"/>
      <c r="X92" s="93"/>
      <c r="Y92" s="104"/>
      <c r="Z92" s="217"/>
      <c r="AA92" s="218"/>
      <c r="AB92" s="219"/>
      <c r="AC92" s="218"/>
      <c r="AD92" s="220"/>
      <c r="AE92" s="221"/>
      <c r="AF92" s="104"/>
      <c r="AG92" s="104"/>
      <c r="AH92" s="104"/>
      <c r="AI92" s="217"/>
      <c r="AJ92" s="218"/>
      <c r="AK92" s="219"/>
      <c r="AL92" s="218"/>
      <c r="AM92" s="220"/>
      <c r="AN92" s="221"/>
      <c r="AO92" s="104"/>
      <c r="AP92" s="104"/>
      <c r="AQ92" s="104"/>
      <c r="AR92" s="217"/>
      <c r="AS92" s="218"/>
      <c r="AT92" s="219"/>
      <c r="AU92" s="218"/>
      <c r="AV92" s="220"/>
      <c r="AW92" s="221"/>
      <c r="AX92" s="104"/>
      <c r="AY92" s="104"/>
      <c r="AZ92" s="104"/>
      <c r="BA92" s="217"/>
      <c r="BB92" s="218"/>
      <c r="BC92" s="219"/>
      <c r="BD92" s="218"/>
      <c r="BE92" s="220"/>
      <c r="BF92" s="221"/>
      <c r="BG92" s="104"/>
      <c r="BH92" s="104"/>
      <c r="BI92" s="104"/>
      <c r="BJ92" s="217"/>
      <c r="BK92" s="218"/>
      <c r="BL92" s="219"/>
      <c r="BM92" s="218"/>
      <c r="BN92" s="220"/>
      <c r="BO92" s="221"/>
      <c r="BP92" s="104"/>
      <c r="BQ92" s="104"/>
      <c r="BR92" s="104"/>
      <c r="BS92" s="217"/>
      <c r="BT92" s="218"/>
      <c r="BU92" s="219"/>
      <c r="BV92" s="218"/>
      <c r="BW92" s="220"/>
      <c r="BX92" s="221"/>
      <c r="BY92" s="104"/>
      <c r="BZ92" s="104"/>
      <c r="CA92" s="104"/>
      <c r="CB92" s="217"/>
      <c r="CC92" s="218"/>
      <c r="CD92" s="219"/>
      <c r="CE92" s="218"/>
      <c r="CF92" s="220"/>
      <c r="CG92" s="221"/>
      <c r="CH92" s="104"/>
      <c r="CI92" s="104"/>
      <c r="CJ92" s="104"/>
      <c r="CK92" s="217"/>
      <c r="CL92" s="218"/>
      <c r="CM92" s="219"/>
      <c r="CN92" s="218"/>
      <c r="CO92" s="220"/>
      <c r="CP92" s="221"/>
      <c r="CQ92" s="104"/>
      <c r="CR92" s="104"/>
      <c r="CS92" s="104"/>
      <c r="CT92" s="217"/>
      <c r="CU92" s="218"/>
      <c r="CV92" s="219"/>
      <c r="CW92" s="218"/>
      <c r="CX92" s="220"/>
      <c r="CY92" s="221"/>
      <c r="CZ92" s="104"/>
      <c r="DA92" s="104"/>
      <c r="DB92" s="104"/>
      <c r="DC92" s="217"/>
      <c r="DD92" s="218"/>
      <c r="DE92" s="219"/>
      <c r="DF92" s="218"/>
      <c r="DG92" s="220"/>
      <c r="DH92" s="221"/>
      <c r="DI92" s="104"/>
      <c r="DJ92" s="104"/>
      <c r="DK92" s="104"/>
      <c r="DL92" s="217"/>
      <c r="DM92" s="218"/>
      <c r="DN92" s="219"/>
      <c r="DO92" s="218"/>
      <c r="DP92" s="220"/>
      <c r="DQ92" s="221"/>
      <c r="DR92" s="104"/>
      <c r="DS92" s="104"/>
      <c r="DT92" s="104"/>
      <c r="DU92" s="217"/>
      <c r="DV92" s="218"/>
      <c r="DW92" s="219"/>
      <c r="DX92" s="218"/>
      <c r="DY92" s="220"/>
      <c r="DZ92" s="221"/>
      <c r="EA92" s="104"/>
      <c r="EB92" s="104"/>
      <c r="EC92" s="104"/>
      <c r="ED92" s="217"/>
      <c r="EE92" s="218"/>
      <c r="EF92" s="219"/>
      <c r="EG92" s="218"/>
      <c r="EH92" s="220"/>
      <c r="EI92" s="221"/>
      <c r="EJ92" s="104"/>
      <c r="EK92" s="104"/>
      <c r="EL92" s="104"/>
      <c r="EM92" s="217"/>
      <c r="EN92" s="218"/>
      <c r="EO92" s="219"/>
      <c r="EP92" s="218"/>
      <c r="EQ92" s="220"/>
      <c r="ER92" s="221"/>
      <c r="ES92" s="104"/>
      <c r="ET92" s="104"/>
      <c r="EU92" s="104"/>
      <c r="EV92" s="217"/>
      <c r="EW92" s="218"/>
      <c r="EX92" s="219"/>
      <c r="EY92" s="218"/>
      <c r="EZ92" s="220"/>
      <c r="FA92" s="221"/>
      <c r="FB92" s="104"/>
      <c r="FC92" s="104"/>
      <c r="FD92" s="104"/>
      <c r="FE92" s="217"/>
      <c r="FF92" s="218"/>
      <c r="FG92" s="219"/>
      <c r="FH92" s="218"/>
      <c r="FI92" s="220"/>
      <c r="FJ92" s="221"/>
      <c r="FK92" s="104"/>
      <c r="FL92" s="104"/>
      <c r="FM92" s="104"/>
      <c r="FN92" s="217"/>
      <c r="FO92" s="218"/>
      <c r="FP92" s="219"/>
      <c r="FQ92" s="218"/>
      <c r="FR92" s="220"/>
      <c r="FS92" s="221"/>
      <c r="FT92" s="104"/>
      <c r="FU92" s="104"/>
      <c r="FV92" s="104"/>
      <c r="FW92" s="217"/>
      <c r="FX92" s="218"/>
      <c r="FY92" s="219"/>
      <c r="FZ92" s="218"/>
      <c r="GA92" s="220"/>
      <c r="GB92" s="221"/>
      <c r="GC92" s="104"/>
      <c r="GD92" s="104"/>
      <c r="GE92" s="104"/>
      <c r="GF92" s="217"/>
      <c r="GG92" s="218"/>
      <c r="GH92" s="219"/>
      <c r="GI92" s="218"/>
      <c r="GJ92" s="220"/>
      <c r="GK92" s="221"/>
      <c r="GL92" s="104"/>
      <c r="GM92" s="104"/>
      <c r="GN92" s="104"/>
      <c r="GO92" s="217"/>
      <c r="GP92" s="218"/>
      <c r="GQ92" s="219"/>
      <c r="GR92" s="218"/>
      <c r="GS92" s="220"/>
      <c r="GT92" s="221"/>
      <c r="GU92" s="101"/>
      <c r="GV92" s="99"/>
      <c r="GW92" s="222"/>
      <c r="GX92" s="101"/>
      <c r="GY92" s="101"/>
      <c r="GZ92" s="217"/>
      <c r="HA92" s="93"/>
      <c r="HB92" s="116"/>
    </row>
    <row r="93" spans="1:211" x14ac:dyDescent="0.25">
      <c r="A93"/>
      <c r="B93" s="116"/>
      <c r="C93" s="116"/>
      <c r="D93" s="41"/>
      <c r="E93" s="42"/>
      <c r="F93" s="43"/>
      <c r="G93" s="44"/>
      <c r="H93" s="45"/>
      <c r="I93" s="46"/>
      <c r="J93" s="104"/>
      <c r="K93" s="85"/>
      <c r="L93" s="85"/>
      <c r="M93" s="105"/>
      <c r="N93" s="87"/>
      <c r="O93" s="88"/>
      <c r="P93" s="106"/>
      <c r="Q93" s="150">
        <f t="shared" si="0"/>
        <v>0</v>
      </c>
      <c r="R93" s="166"/>
      <c r="S93" s="166"/>
      <c r="T93" s="166"/>
      <c r="U93" s="45">
        <f t="shared" si="2"/>
        <v>0</v>
      </c>
      <c r="V93" s="196"/>
      <c r="W93" s="92"/>
      <c r="X93" s="93"/>
      <c r="Y93" s="104"/>
      <c r="Z93" s="217"/>
      <c r="AA93" s="218"/>
      <c r="AB93" s="219"/>
      <c r="AC93" s="218"/>
      <c r="AD93" s="220"/>
      <c r="AE93" s="221"/>
      <c r="AF93" s="104"/>
      <c r="AG93" s="104"/>
      <c r="AH93" s="104"/>
      <c r="AI93" s="217"/>
      <c r="AJ93" s="218"/>
      <c r="AK93" s="219"/>
      <c r="AL93" s="218"/>
      <c r="AM93" s="220"/>
      <c r="AN93" s="221"/>
      <c r="AO93" s="104"/>
      <c r="AP93" s="104"/>
      <c r="AQ93" s="104"/>
      <c r="AR93" s="217"/>
      <c r="AS93" s="218"/>
      <c r="AT93" s="219"/>
      <c r="AU93" s="218"/>
      <c r="AV93" s="220"/>
      <c r="AW93" s="221"/>
      <c r="AX93" s="104"/>
      <c r="AY93" s="104"/>
      <c r="AZ93" s="104"/>
      <c r="BA93" s="217"/>
      <c r="BB93" s="218"/>
      <c r="BC93" s="219"/>
      <c r="BD93" s="218"/>
      <c r="BE93" s="220"/>
      <c r="BF93" s="221"/>
      <c r="BG93" s="104"/>
      <c r="BH93" s="104"/>
      <c r="BI93" s="104"/>
      <c r="BJ93" s="217"/>
      <c r="BK93" s="218"/>
      <c r="BL93" s="219"/>
      <c r="BM93" s="218"/>
      <c r="BN93" s="220"/>
      <c r="BO93" s="221"/>
      <c r="BP93" s="104"/>
      <c r="BQ93" s="104"/>
      <c r="BR93" s="104"/>
      <c r="BS93" s="217"/>
      <c r="BT93" s="218"/>
      <c r="BU93" s="219"/>
      <c r="BV93" s="218"/>
      <c r="BW93" s="220"/>
      <c r="BX93" s="221"/>
      <c r="BY93" s="104"/>
      <c r="BZ93" s="104"/>
      <c r="CA93" s="104"/>
      <c r="CB93" s="217"/>
      <c r="CC93" s="218"/>
      <c r="CD93" s="219"/>
      <c r="CE93" s="218"/>
      <c r="CF93" s="220"/>
      <c r="CG93" s="221"/>
      <c r="CH93" s="104"/>
      <c r="CI93" s="104"/>
      <c r="CJ93" s="104"/>
      <c r="CK93" s="217"/>
      <c r="CL93" s="218"/>
      <c r="CM93" s="219"/>
      <c r="CN93" s="218"/>
      <c r="CO93" s="220"/>
      <c r="CP93" s="221"/>
      <c r="CQ93" s="104"/>
      <c r="CR93" s="104"/>
      <c r="CS93" s="104"/>
      <c r="CT93" s="217"/>
      <c r="CU93" s="218"/>
      <c r="CV93" s="219"/>
      <c r="CW93" s="218"/>
      <c r="CX93" s="220"/>
      <c r="CY93" s="221"/>
      <c r="CZ93" s="104"/>
      <c r="DA93" s="104"/>
      <c r="DB93" s="104"/>
      <c r="DC93" s="217"/>
      <c r="DD93" s="218"/>
      <c r="DE93" s="219"/>
      <c r="DF93" s="218"/>
      <c r="DG93" s="220"/>
      <c r="DH93" s="221"/>
      <c r="DI93" s="104"/>
      <c r="DJ93" s="104"/>
      <c r="DK93" s="104"/>
      <c r="DL93" s="217"/>
      <c r="DM93" s="218"/>
      <c r="DN93" s="219"/>
      <c r="DO93" s="218"/>
      <c r="DP93" s="220"/>
      <c r="DQ93" s="221"/>
      <c r="DR93" s="104"/>
      <c r="DS93" s="104"/>
      <c r="DT93" s="104"/>
      <c r="DU93" s="217"/>
      <c r="DV93" s="218"/>
      <c r="DW93" s="219"/>
      <c r="DX93" s="218"/>
      <c r="DY93" s="220"/>
      <c r="DZ93" s="221"/>
      <c r="EA93" s="104"/>
      <c r="EB93" s="104"/>
      <c r="EC93" s="104"/>
      <c r="ED93" s="217"/>
      <c r="EE93" s="218"/>
      <c r="EF93" s="219"/>
      <c r="EG93" s="218"/>
      <c r="EH93" s="220"/>
      <c r="EI93" s="221"/>
      <c r="EJ93" s="104"/>
      <c r="EK93" s="104"/>
      <c r="EL93" s="104"/>
      <c r="EM93" s="217"/>
      <c r="EN93" s="218"/>
      <c r="EO93" s="219"/>
      <c r="EP93" s="218"/>
      <c r="EQ93" s="220"/>
      <c r="ER93" s="221"/>
      <c r="ES93" s="104"/>
      <c r="ET93" s="104"/>
      <c r="EU93" s="104"/>
      <c r="EV93" s="217"/>
      <c r="EW93" s="218"/>
      <c r="EX93" s="219"/>
      <c r="EY93" s="218"/>
      <c r="EZ93" s="220"/>
      <c r="FA93" s="221"/>
      <c r="FB93" s="104"/>
      <c r="FC93" s="104"/>
      <c r="FD93" s="104"/>
      <c r="FE93" s="217"/>
      <c r="FF93" s="218"/>
      <c r="FG93" s="219"/>
      <c r="FH93" s="218"/>
      <c r="FI93" s="220"/>
      <c r="FJ93" s="221"/>
      <c r="FK93" s="104"/>
      <c r="FL93" s="104"/>
      <c r="FM93" s="104"/>
      <c r="FN93" s="217"/>
      <c r="FO93" s="218"/>
      <c r="FP93" s="219"/>
      <c r="FQ93" s="218"/>
      <c r="FR93" s="220"/>
      <c r="FS93" s="221"/>
      <c r="FT93" s="104"/>
      <c r="FU93" s="104"/>
      <c r="FV93" s="104"/>
      <c r="FW93" s="217"/>
      <c r="FX93" s="218"/>
      <c r="FY93" s="219"/>
      <c r="FZ93" s="218"/>
      <c r="GA93" s="220"/>
      <c r="GB93" s="221"/>
      <c r="GC93" s="104"/>
      <c r="GD93" s="104"/>
      <c r="GE93" s="104"/>
      <c r="GF93" s="217"/>
      <c r="GG93" s="218"/>
      <c r="GH93" s="219"/>
      <c r="GI93" s="218"/>
      <c r="GJ93" s="220"/>
      <c r="GK93" s="221"/>
      <c r="GL93" s="104"/>
      <c r="GM93" s="104"/>
      <c r="GN93" s="104"/>
      <c r="GO93" s="217"/>
      <c r="GP93" s="218"/>
      <c r="GQ93" s="219"/>
      <c r="GR93" s="218"/>
      <c r="GS93" s="220"/>
      <c r="GT93" s="221"/>
      <c r="GU93" s="101"/>
      <c r="GV93" s="99"/>
      <c r="GW93" s="222"/>
      <c r="GX93" s="101"/>
      <c r="GY93" s="101"/>
      <c r="GZ93" s="217"/>
      <c r="HA93" s="93"/>
      <c r="HB93" s="116"/>
    </row>
    <row r="94" spans="1:211" x14ac:dyDescent="0.25">
      <c r="A94"/>
      <c r="B94" s="116"/>
      <c r="C94" s="116"/>
      <c r="D94" s="41"/>
      <c r="E94" s="42"/>
      <c r="F94" s="43"/>
      <c r="G94" s="44"/>
      <c r="H94" s="45"/>
      <c r="I94" s="46"/>
      <c r="J94" s="104"/>
      <c r="K94" s="85"/>
      <c r="L94" s="85"/>
      <c r="M94" s="105"/>
      <c r="N94" s="87"/>
      <c r="O94" s="88"/>
      <c r="P94" s="106"/>
      <c r="Q94" s="150">
        <f t="shared" si="0"/>
        <v>0</v>
      </c>
      <c r="R94" s="166"/>
      <c r="S94" s="166"/>
      <c r="T94" s="166"/>
      <c r="U94" s="45">
        <f t="shared" si="2"/>
        <v>0</v>
      </c>
      <c r="V94" s="196"/>
      <c r="W94" s="92"/>
      <c r="X94" s="93"/>
      <c r="Y94" s="104"/>
      <c r="Z94" s="217"/>
      <c r="AA94" s="218"/>
      <c r="AB94" s="219"/>
      <c r="AC94" s="218"/>
      <c r="AD94" s="220"/>
      <c r="AE94" s="221"/>
      <c r="AF94" s="104"/>
      <c r="AG94" s="104"/>
      <c r="AH94" s="104"/>
      <c r="AI94" s="217"/>
      <c r="AJ94" s="218"/>
      <c r="AK94" s="219"/>
      <c r="AL94" s="218"/>
      <c r="AM94" s="220"/>
      <c r="AN94" s="221"/>
      <c r="AO94" s="104"/>
      <c r="AP94" s="104"/>
      <c r="AQ94" s="104"/>
      <c r="AR94" s="217"/>
      <c r="AS94" s="218"/>
      <c r="AT94" s="219"/>
      <c r="AU94" s="218"/>
      <c r="AV94" s="220"/>
      <c r="AW94" s="221"/>
      <c r="AX94" s="104"/>
      <c r="AY94" s="104"/>
      <c r="AZ94" s="104"/>
      <c r="BA94" s="217"/>
      <c r="BB94" s="218"/>
      <c r="BC94" s="219"/>
      <c r="BD94" s="218"/>
      <c r="BE94" s="220"/>
      <c r="BF94" s="221"/>
      <c r="BG94" s="104"/>
      <c r="BH94" s="104"/>
      <c r="BI94" s="104"/>
      <c r="BJ94" s="217"/>
      <c r="BK94" s="218"/>
      <c r="BL94" s="219"/>
      <c r="BM94" s="218"/>
      <c r="BN94" s="220"/>
      <c r="BO94" s="221"/>
      <c r="BP94" s="104"/>
      <c r="BQ94" s="104"/>
      <c r="BR94" s="104"/>
      <c r="BS94" s="217"/>
      <c r="BT94" s="218"/>
      <c r="BU94" s="219"/>
      <c r="BV94" s="218"/>
      <c r="BW94" s="220"/>
      <c r="BX94" s="221"/>
      <c r="BY94" s="104"/>
      <c r="BZ94" s="104"/>
      <c r="CA94" s="104"/>
      <c r="CB94" s="217"/>
      <c r="CC94" s="218"/>
      <c r="CD94" s="219"/>
      <c r="CE94" s="218"/>
      <c r="CF94" s="220"/>
      <c r="CG94" s="221"/>
      <c r="CH94" s="104"/>
      <c r="CI94" s="104"/>
      <c r="CJ94" s="104"/>
      <c r="CK94" s="217"/>
      <c r="CL94" s="218"/>
      <c r="CM94" s="219"/>
      <c r="CN94" s="218"/>
      <c r="CO94" s="220"/>
      <c r="CP94" s="221"/>
      <c r="CQ94" s="104"/>
      <c r="CR94" s="104"/>
      <c r="CS94" s="104"/>
      <c r="CT94" s="217"/>
      <c r="CU94" s="218"/>
      <c r="CV94" s="219"/>
      <c r="CW94" s="218"/>
      <c r="CX94" s="220"/>
      <c r="CY94" s="221"/>
      <c r="CZ94" s="104"/>
      <c r="DA94" s="104"/>
      <c r="DB94" s="104"/>
      <c r="DC94" s="217"/>
      <c r="DD94" s="218"/>
      <c r="DE94" s="219"/>
      <c r="DF94" s="218"/>
      <c r="DG94" s="220"/>
      <c r="DH94" s="221"/>
      <c r="DI94" s="104"/>
      <c r="DJ94" s="104"/>
      <c r="DK94" s="104"/>
      <c r="DL94" s="217"/>
      <c r="DM94" s="218"/>
      <c r="DN94" s="219"/>
      <c r="DO94" s="218"/>
      <c r="DP94" s="220"/>
      <c r="DQ94" s="221"/>
      <c r="DR94" s="104"/>
      <c r="DS94" s="104"/>
      <c r="DT94" s="104"/>
      <c r="DU94" s="217"/>
      <c r="DV94" s="218"/>
      <c r="DW94" s="219"/>
      <c r="DX94" s="218"/>
      <c r="DY94" s="220"/>
      <c r="DZ94" s="221"/>
      <c r="EA94" s="104"/>
      <c r="EB94" s="104"/>
      <c r="EC94" s="104"/>
      <c r="ED94" s="217"/>
      <c r="EE94" s="218"/>
      <c r="EF94" s="219"/>
      <c r="EG94" s="218"/>
      <c r="EH94" s="220"/>
      <c r="EI94" s="221"/>
      <c r="EJ94" s="104"/>
      <c r="EK94" s="104"/>
      <c r="EL94" s="104"/>
      <c r="EM94" s="217"/>
      <c r="EN94" s="218"/>
      <c r="EO94" s="219"/>
      <c r="EP94" s="218"/>
      <c r="EQ94" s="220"/>
      <c r="ER94" s="221"/>
      <c r="ES94" s="104"/>
      <c r="ET94" s="104"/>
      <c r="EU94" s="104"/>
      <c r="EV94" s="217"/>
      <c r="EW94" s="218"/>
      <c r="EX94" s="219"/>
      <c r="EY94" s="218"/>
      <c r="EZ94" s="220"/>
      <c r="FA94" s="221"/>
      <c r="FB94" s="104"/>
      <c r="FC94" s="104"/>
      <c r="FD94" s="104"/>
      <c r="FE94" s="217"/>
      <c r="FF94" s="218"/>
      <c r="FG94" s="219"/>
      <c r="FH94" s="218"/>
      <c r="FI94" s="220"/>
      <c r="FJ94" s="221"/>
      <c r="FK94" s="104"/>
      <c r="FL94" s="104"/>
      <c r="FM94" s="104"/>
      <c r="FN94" s="217"/>
      <c r="FO94" s="218"/>
      <c r="FP94" s="219"/>
      <c r="FQ94" s="218"/>
      <c r="FR94" s="220"/>
      <c r="FS94" s="221"/>
      <c r="FT94" s="104"/>
      <c r="FU94" s="104"/>
      <c r="FV94" s="104"/>
      <c r="FW94" s="217"/>
      <c r="FX94" s="218"/>
      <c r="FY94" s="219"/>
      <c r="FZ94" s="218"/>
      <c r="GA94" s="220"/>
      <c r="GB94" s="221"/>
      <c r="GC94" s="104"/>
      <c r="GD94" s="104"/>
      <c r="GE94" s="104"/>
      <c r="GF94" s="217"/>
      <c r="GG94" s="218"/>
      <c r="GH94" s="219"/>
      <c r="GI94" s="218"/>
      <c r="GJ94" s="220"/>
      <c r="GK94" s="221"/>
      <c r="GL94" s="104"/>
      <c r="GM94" s="104"/>
      <c r="GN94" s="104"/>
      <c r="GO94" s="217"/>
      <c r="GP94" s="218"/>
      <c r="GQ94" s="219"/>
      <c r="GR94" s="218"/>
      <c r="GS94" s="220"/>
      <c r="GT94" s="221"/>
      <c r="GU94" s="223"/>
      <c r="GV94" s="99"/>
      <c r="GW94" s="222"/>
      <c r="GX94" s="101"/>
      <c r="GY94" s="101"/>
      <c r="GZ94" s="217"/>
      <c r="HA94" s="93"/>
      <c r="HB94" s="116"/>
    </row>
    <row r="95" spans="1:211" x14ac:dyDescent="0.25">
      <c r="A95"/>
      <c r="B95" s="116"/>
      <c r="C95" s="116"/>
      <c r="D95" s="41"/>
      <c r="E95" s="42"/>
      <c r="F95" s="43"/>
      <c r="G95" s="44"/>
      <c r="H95" s="45"/>
      <c r="I95" s="46"/>
      <c r="J95" s="104"/>
      <c r="K95" s="85"/>
      <c r="L95" s="85"/>
      <c r="M95" s="105"/>
      <c r="N95" s="87"/>
      <c r="O95" s="88"/>
      <c r="P95" s="106"/>
      <c r="Q95" s="150">
        <f t="shared" si="0"/>
        <v>0</v>
      </c>
      <c r="R95" s="166"/>
      <c r="S95" s="166"/>
      <c r="T95" s="166"/>
      <c r="U95" s="45">
        <f t="shared" si="2"/>
        <v>0</v>
      </c>
      <c r="V95" s="196"/>
      <c r="W95" s="92"/>
      <c r="X95" s="93"/>
      <c r="Y95" s="104"/>
      <c r="Z95" s="217"/>
      <c r="AA95" s="218"/>
      <c r="AB95" s="219"/>
      <c r="AC95" s="218"/>
      <c r="AD95" s="220"/>
      <c r="AE95" s="221"/>
      <c r="AF95" s="104"/>
      <c r="AG95" s="104"/>
      <c r="AH95" s="104"/>
      <c r="AI95" s="217"/>
      <c r="AJ95" s="218"/>
      <c r="AK95" s="219"/>
      <c r="AL95" s="218"/>
      <c r="AM95" s="220"/>
      <c r="AN95" s="221"/>
      <c r="AO95" s="104"/>
      <c r="AP95" s="104"/>
      <c r="AQ95" s="104"/>
      <c r="AR95" s="217"/>
      <c r="AS95" s="218"/>
      <c r="AT95" s="219"/>
      <c r="AU95" s="218"/>
      <c r="AV95" s="220"/>
      <c r="AW95" s="221"/>
      <c r="AX95" s="104"/>
      <c r="AY95" s="104"/>
      <c r="AZ95" s="104"/>
      <c r="BA95" s="217"/>
      <c r="BB95" s="218"/>
      <c r="BC95" s="219"/>
      <c r="BD95" s="218"/>
      <c r="BE95" s="220"/>
      <c r="BF95" s="221"/>
      <c r="BG95" s="104"/>
      <c r="BH95" s="104"/>
      <c r="BI95" s="104"/>
      <c r="BJ95" s="217"/>
      <c r="BK95" s="218"/>
      <c r="BL95" s="219"/>
      <c r="BM95" s="218"/>
      <c r="BN95" s="220"/>
      <c r="BO95" s="221"/>
      <c r="BP95" s="104"/>
      <c r="BQ95" s="104"/>
      <c r="BR95" s="104"/>
      <c r="BS95" s="217"/>
      <c r="BT95" s="218"/>
      <c r="BU95" s="219"/>
      <c r="BV95" s="218"/>
      <c r="BW95" s="220"/>
      <c r="BX95" s="221"/>
      <c r="BY95" s="104"/>
      <c r="BZ95" s="104"/>
      <c r="CA95" s="104"/>
      <c r="CB95" s="217"/>
      <c r="CC95" s="218"/>
      <c r="CD95" s="219"/>
      <c r="CE95" s="218"/>
      <c r="CF95" s="220"/>
      <c r="CG95" s="221"/>
      <c r="CH95" s="104"/>
      <c r="CI95" s="104"/>
      <c r="CJ95" s="104"/>
      <c r="CK95" s="217"/>
      <c r="CL95" s="218"/>
      <c r="CM95" s="219"/>
      <c r="CN95" s="218"/>
      <c r="CO95" s="220"/>
      <c r="CP95" s="221"/>
      <c r="CQ95" s="104"/>
      <c r="CR95" s="104"/>
      <c r="CS95" s="104"/>
      <c r="CT95" s="217"/>
      <c r="CU95" s="218"/>
      <c r="CV95" s="219"/>
      <c r="CW95" s="218"/>
      <c r="CX95" s="220"/>
      <c r="CY95" s="221"/>
      <c r="CZ95" s="104"/>
      <c r="DA95" s="104"/>
      <c r="DB95" s="104"/>
      <c r="DC95" s="217"/>
      <c r="DD95" s="218"/>
      <c r="DE95" s="219"/>
      <c r="DF95" s="218"/>
      <c r="DG95" s="220"/>
      <c r="DH95" s="221"/>
      <c r="DI95" s="104"/>
      <c r="DJ95" s="104"/>
      <c r="DK95" s="104"/>
      <c r="DL95" s="217"/>
      <c r="DM95" s="218"/>
      <c r="DN95" s="219"/>
      <c r="DO95" s="218"/>
      <c r="DP95" s="220"/>
      <c r="DQ95" s="221"/>
      <c r="DR95" s="104"/>
      <c r="DS95" s="104"/>
      <c r="DT95" s="104"/>
      <c r="DU95" s="217"/>
      <c r="DV95" s="218"/>
      <c r="DW95" s="219"/>
      <c r="DX95" s="218"/>
      <c r="DY95" s="220"/>
      <c r="DZ95" s="221"/>
      <c r="EA95" s="104"/>
      <c r="EB95" s="104"/>
      <c r="EC95" s="104"/>
      <c r="ED95" s="217"/>
      <c r="EE95" s="218"/>
      <c r="EF95" s="219"/>
      <c r="EG95" s="218"/>
      <c r="EH95" s="220"/>
      <c r="EI95" s="221"/>
      <c r="EJ95" s="104"/>
      <c r="EK95" s="104"/>
      <c r="EL95" s="104"/>
      <c r="EM95" s="217"/>
      <c r="EN95" s="218"/>
      <c r="EO95" s="219"/>
      <c r="EP95" s="218"/>
      <c r="EQ95" s="220"/>
      <c r="ER95" s="221"/>
      <c r="ES95" s="104"/>
      <c r="ET95" s="104"/>
      <c r="EU95" s="104"/>
      <c r="EV95" s="217"/>
      <c r="EW95" s="218"/>
      <c r="EX95" s="219"/>
      <c r="EY95" s="218"/>
      <c r="EZ95" s="220"/>
      <c r="FA95" s="221"/>
      <c r="FB95" s="104"/>
      <c r="FC95" s="104"/>
      <c r="FD95" s="104"/>
      <c r="FE95" s="217"/>
      <c r="FF95" s="218"/>
      <c r="FG95" s="219"/>
      <c r="FH95" s="218"/>
      <c r="FI95" s="220"/>
      <c r="FJ95" s="221"/>
      <c r="FK95" s="104"/>
      <c r="FL95" s="104"/>
      <c r="FM95" s="104"/>
      <c r="FN95" s="217"/>
      <c r="FO95" s="218"/>
      <c r="FP95" s="219"/>
      <c r="FQ95" s="218"/>
      <c r="FR95" s="220"/>
      <c r="FS95" s="221"/>
      <c r="FT95" s="104"/>
      <c r="FU95" s="104"/>
      <c r="FV95" s="104"/>
      <c r="FW95" s="217"/>
      <c r="FX95" s="218"/>
      <c r="FY95" s="219"/>
      <c r="FZ95" s="218"/>
      <c r="GA95" s="220"/>
      <c r="GB95" s="221"/>
      <c r="GC95" s="104"/>
      <c r="GD95" s="104"/>
      <c r="GE95" s="104"/>
      <c r="GF95" s="217"/>
      <c r="GG95" s="218"/>
      <c r="GH95" s="219"/>
      <c r="GI95" s="218"/>
      <c r="GJ95" s="220"/>
      <c r="GK95" s="221"/>
      <c r="GL95" s="104"/>
      <c r="GM95" s="104"/>
      <c r="GN95" s="104"/>
      <c r="GO95" s="217"/>
      <c r="GP95" s="218"/>
      <c r="GQ95" s="219"/>
      <c r="GR95" s="218"/>
      <c r="GS95" s="220"/>
      <c r="GT95" s="221"/>
      <c r="GU95" s="223"/>
      <c r="GV95" s="99"/>
      <c r="GW95" s="222"/>
      <c r="GX95" s="101"/>
      <c r="GY95" s="101"/>
      <c r="GZ95" s="217"/>
      <c r="HA95" s="93"/>
      <c r="HB95" s="116"/>
    </row>
    <row r="96" spans="1:211" x14ac:dyDescent="0.25">
      <c r="A96"/>
      <c r="B96" s="116"/>
      <c r="C96" s="116"/>
      <c r="D96" s="41"/>
      <c r="E96" s="42"/>
      <c r="F96" s="43"/>
      <c r="G96" s="44"/>
      <c r="H96" s="45"/>
      <c r="I96" s="46"/>
      <c r="J96" s="104"/>
      <c r="K96" s="85"/>
      <c r="L96" s="85"/>
      <c r="M96" s="105"/>
      <c r="N96" s="87"/>
      <c r="O96" s="88"/>
      <c r="P96" s="106"/>
      <c r="Q96" s="150">
        <f t="shared" si="0"/>
        <v>0</v>
      </c>
      <c r="R96" s="166"/>
      <c r="S96" s="166"/>
      <c r="T96" s="166"/>
      <c r="U96" s="45">
        <f t="shared" si="2"/>
        <v>0</v>
      </c>
      <c r="V96" s="196"/>
      <c r="W96" s="92"/>
      <c r="X96" s="93"/>
      <c r="Y96" s="104"/>
      <c r="Z96" s="217"/>
      <c r="AA96" s="218"/>
      <c r="AB96" s="219"/>
      <c r="AC96" s="218"/>
      <c r="AD96" s="220"/>
      <c r="AE96" s="221"/>
      <c r="AF96" s="104"/>
      <c r="AG96" s="104"/>
      <c r="AH96" s="104"/>
      <c r="AI96" s="217"/>
      <c r="AJ96" s="218"/>
      <c r="AK96" s="219"/>
      <c r="AL96" s="218"/>
      <c r="AM96" s="220"/>
      <c r="AN96" s="221"/>
      <c r="AO96" s="104"/>
      <c r="AP96" s="104"/>
      <c r="AQ96" s="104"/>
      <c r="AR96" s="217"/>
      <c r="AS96" s="218"/>
      <c r="AT96" s="219"/>
      <c r="AU96" s="218"/>
      <c r="AV96" s="220"/>
      <c r="AW96" s="221"/>
      <c r="AX96" s="104"/>
      <c r="AY96" s="104"/>
      <c r="AZ96" s="104"/>
      <c r="BA96" s="217"/>
      <c r="BB96" s="218"/>
      <c r="BC96" s="219"/>
      <c r="BD96" s="218"/>
      <c r="BE96" s="220"/>
      <c r="BF96" s="221"/>
      <c r="BG96" s="104"/>
      <c r="BH96" s="104"/>
      <c r="BI96" s="104"/>
      <c r="BJ96" s="217"/>
      <c r="BK96" s="218"/>
      <c r="BL96" s="219"/>
      <c r="BM96" s="218"/>
      <c r="BN96" s="220"/>
      <c r="BO96" s="221"/>
      <c r="BP96" s="104"/>
      <c r="BQ96" s="104"/>
      <c r="BR96" s="104"/>
      <c r="BS96" s="217"/>
      <c r="BT96" s="218"/>
      <c r="BU96" s="219"/>
      <c r="BV96" s="218"/>
      <c r="BW96" s="220"/>
      <c r="BX96" s="221"/>
      <c r="BY96" s="104"/>
      <c r="BZ96" s="104"/>
      <c r="CA96" s="104"/>
      <c r="CB96" s="217"/>
      <c r="CC96" s="218"/>
      <c r="CD96" s="219"/>
      <c r="CE96" s="218"/>
      <c r="CF96" s="220"/>
      <c r="CG96" s="221"/>
      <c r="CH96" s="104"/>
      <c r="CI96" s="104"/>
      <c r="CJ96" s="104"/>
      <c r="CK96" s="217"/>
      <c r="CL96" s="218"/>
      <c r="CM96" s="219"/>
      <c r="CN96" s="218"/>
      <c r="CO96" s="220"/>
      <c r="CP96" s="221"/>
      <c r="CQ96" s="104"/>
      <c r="CR96" s="104"/>
      <c r="CS96" s="104"/>
      <c r="CT96" s="217"/>
      <c r="CU96" s="218"/>
      <c r="CV96" s="219"/>
      <c r="CW96" s="218"/>
      <c r="CX96" s="220"/>
      <c r="CY96" s="221"/>
      <c r="CZ96" s="104"/>
      <c r="DA96" s="104"/>
      <c r="DB96" s="104"/>
      <c r="DC96" s="217"/>
      <c r="DD96" s="218"/>
      <c r="DE96" s="219"/>
      <c r="DF96" s="218"/>
      <c r="DG96" s="220"/>
      <c r="DH96" s="221"/>
      <c r="DI96" s="104"/>
      <c r="DJ96" s="104"/>
      <c r="DK96" s="104"/>
      <c r="DL96" s="217"/>
      <c r="DM96" s="218"/>
      <c r="DN96" s="219"/>
      <c r="DO96" s="218"/>
      <c r="DP96" s="220"/>
      <c r="DQ96" s="221"/>
      <c r="DR96" s="104"/>
      <c r="DS96" s="104"/>
      <c r="DT96" s="104"/>
      <c r="DU96" s="217"/>
      <c r="DV96" s="218"/>
      <c r="DW96" s="219"/>
      <c r="DX96" s="218"/>
      <c r="DY96" s="220"/>
      <c r="DZ96" s="221"/>
      <c r="EA96" s="104"/>
      <c r="EB96" s="104"/>
      <c r="EC96" s="104"/>
      <c r="ED96" s="217"/>
      <c r="EE96" s="218"/>
      <c r="EF96" s="219"/>
      <c r="EG96" s="218"/>
      <c r="EH96" s="220"/>
      <c r="EI96" s="221"/>
      <c r="EJ96" s="104"/>
      <c r="EK96" s="104"/>
      <c r="EL96" s="104"/>
      <c r="EM96" s="217"/>
      <c r="EN96" s="218"/>
      <c r="EO96" s="219"/>
      <c r="EP96" s="218"/>
      <c r="EQ96" s="220"/>
      <c r="ER96" s="221"/>
      <c r="ES96" s="104"/>
      <c r="ET96" s="104"/>
      <c r="EU96" s="104"/>
      <c r="EV96" s="217"/>
      <c r="EW96" s="218"/>
      <c r="EX96" s="219"/>
      <c r="EY96" s="218"/>
      <c r="EZ96" s="220"/>
      <c r="FA96" s="221"/>
      <c r="FB96" s="104"/>
      <c r="FC96" s="104"/>
      <c r="FD96" s="104"/>
      <c r="FE96" s="217"/>
      <c r="FF96" s="218"/>
      <c r="FG96" s="219"/>
      <c r="FH96" s="218"/>
      <c r="FI96" s="220"/>
      <c r="FJ96" s="221"/>
      <c r="FK96" s="104"/>
      <c r="FL96" s="104"/>
      <c r="FM96" s="104"/>
      <c r="FN96" s="217"/>
      <c r="FO96" s="218"/>
      <c r="FP96" s="219"/>
      <c r="FQ96" s="218"/>
      <c r="FR96" s="220"/>
      <c r="FS96" s="221"/>
      <c r="FT96" s="104"/>
      <c r="FU96" s="104"/>
      <c r="FV96" s="104"/>
      <c r="FW96" s="217"/>
      <c r="FX96" s="218"/>
      <c r="FY96" s="219"/>
      <c r="FZ96" s="218"/>
      <c r="GA96" s="220"/>
      <c r="GB96" s="221"/>
      <c r="GC96" s="104"/>
      <c r="GD96" s="104"/>
      <c r="GE96" s="104"/>
      <c r="GF96" s="217"/>
      <c r="GG96" s="218"/>
      <c r="GH96" s="219"/>
      <c r="GI96" s="218"/>
      <c r="GJ96" s="220"/>
      <c r="GK96" s="221"/>
      <c r="GL96" s="104"/>
      <c r="GM96" s="104"/>
      <c r="GN96" s="104"/>
      <c r="GO96" s="217"/>
      <c r="GP96" s="218"/>
      <c r="GQ96" s="219"/>
      <c r="GR96" s="218"/>
      <c r="GS96" s="220"/>
      <c r="GT96" s="221"/>
      <c r="GU96" s="223"/>
      <c r="GV96" s="99"/>
      <c r="GW96" s="222"/>
      <c r="GX96" s="101"/>
      <c r="GY96" s="101"/>
      <c r="GZ96" s="217"/>
      <c r="HA96" s="93"/>
      <c r="HB96" s="116"/>
    </row>
    <row r="97" spans="1:210" x14ac:dyDescent="0.25">
      <c r="A97"/>
      <c r="B97" s="116"/>
      <c r="C97" s="116"/>
      <c r="D97" s="41"/>
      <c r="E97" s="42"/>
      <c r="F97" s="43"/>
      <c r="G97" s="44"/>
      <c r="H97" s="45"/>
      <c r="I97" s="46"/>
      <c r="J97" s="104"/>
      <c r="K97" s="85"/>
      <c r="L97" s="85"/>
      <c r="M97" s="105"/>
      <c r="N97" s="87"/>
      <c r="O97" s="88"/>
      <c r="P97" s="106"/>
      <c r="Q97" s="150">
        <f t="shared" si="0"/>
        <v>0</v>
      </c>
      <c r="R97" s="166"/>
      <c r="S97" s="166"/>
      <c r="T97" s="166"/>
      <c r="U97" s="45">
        <f t="shared" si="2"/>
        <v>0</v>
      </c>
      <c r="V97" s="196"/>
      <c r="W97" s="92"/>
      <c r="X97" s="93"/>
      <c r="Y97" s="104"/>
      <c r="Z97" s="217"/>
      <c r="AA97" s="218"/>
      <c r="AB97" s="219"/>
      <c r="AC97" s="218"/>
      <c r="AD97" s="220"/>
      <c r="AE97" s="221"/>
      <c r="AF97" s="104"/>
      <c r="AG97" s="104"/>
      <c r="AH97" s="104"/>
      <c r="AI97" s="217"/>
      <c r="AJ97" s="218"/>
      <c r="AK97" s="219"/>
      <c r="AL97" s="218"/>
      <c r="AM97" s="220"/>
      <c r="AN97" s="221"/>
      <c r="AO97" s="104"/>
      <c r="AP97" s="104"/>
      <c r="AQ97" s="104"/>
      <c r="AR97" s="217"/>
      <c r="AS97" s="218"/>
      <c r="AT97" s="219"/>
      <c r="AU97" s="218"/>
      <c r="AV97" s="220"/>
      <c r="AW97" s="221"/>
      <c r="AX97" s="104"/>
      <c r="AY97" s="104"/>
      <c r="AZ97" s="104"/>
      <c r="BA97" s="217"/>
      <c r="BB97" s="218"/>
      <c r="BC97" s="219"/>
      <c r="BD97" s="218"/>
      <c r="BE97" s="220"/>
      <c r="BF97" s="221"/>
      <c r="BG97" s="104"/>
      <c r="BH97" s="104"/>
      <c r="BI97" s="104"/>
      <c r="BJ97" s="217"/>
      <c r="BK97" s="218"/>
      <c r="BL97" s="219"/>
      <c r="BM97" s="218"/>
      <c r="BN97" s="220"/>
      <c r="BO97" s="221"/>
      <c r="BP97" s="104"/>
      <c r="BQ97" s="104"/>
      <c r="BR97" s="104"/>
      <c r="BS97" s="217"/>
      <c r="BT97" s="218"/>
      <c r="BU97" s="219"/>
      <c r="BV97" s="218"/>
      <c r="BW97" s="220"/>
      <c r="BX97" s="221"/>
      <c r="BY97" s="104"/>
      <c r="BZ97" s="104"/>
      <c r="CA97" s="104"/>
      <c r="CB97" s="217"/>
      <c r="CC97" s="218"/>
      <c r="CD97" s="219"/>
      <c r="CE97" s="218"/>
      <c r="CF97" s="220"/>
      <c r="CG97" s="221"/>
      <c r="CH97" s="104"/>
      <c r="CI97" s="104"/>
      <c r="CJ97" s="104"/>
      <c r="CK97" s="217"/>
      <c r="CL97" s="218"/>
      <c r="CM97" s="219"/>
      <c r="CN97" s="218"/>
      <c r="CO97" s="220"/>
      <c r="CP97" s="221"/>
      <c r="CQ97" s="104"/>
      <c r="CR97" s="104"/>
      <c r="CS97" s="104"/>
      <c r="CT97" s="217"/>
      <c r="CU97" s="218"/>
      <c r="CV97" s="219"/>
      <c r="CW97" s="218"/>
      <c r="CX97" s="220"/>
      <c r="CY97" s="221"/>
      <c r="CZ97" s="104"/>
      <c r="DA97" s="104"/>
      <c r="DB97" s="104"/>
      <c r="DC97" s="217"/>
      <c r="DD97" s="218"/>
      <c r="DE97" s="219"/>
      <c r="DF97" s="218"/>
      <c r="DG97" s="220"/>
      <c r="DH97" s="221"/>
      <c r="DI97" s="104"/>
      <c r="DJ97" s="104"/>
      <c r="DK97" s="104"/>
      <c r="DL97" s="217"/>
      <c r="DM97" s="218"/>
      <c r="DN97" s="219"/>
      <c r="DO97" s="218"/>
      <c r="DP97" s="220"/>
      <c r="DQ97" s="221"/>
      <c r="DR97" s="104"/>
      <c r="DS97" s="104"/>
      <c r="DT97" s="104"/>
      <c r="DU97" s="217"/>
      <c r="DV97" s="218"/>
      <c r="DW97" s="219"/>
      <c r="DX97" s="218"/>
      <c r="DY97" s="220"/>
      <c r="DZ97" s="221"/>
      <c r="EA97" s="104"/>
      <c r="EB97" s="104"/>
      <c r="EC97" s="104"/>
      <c r="ED97" s="217"/>
      <c r="EE97" s="218"/>
      <c r="EF97" s="219"/>
      <c r="EG97" s="218"/>
      <c r="EH97" s="220"/>
      <c r="EI97" s="221"/>
      <c r="EJ97" s="104"/>
      <c r="EK97" s="104"/>
      <c r="EL97" s="104"/>
      <c r="EM97" s="217"/>
      <c r="EN97" s="218"/>
      <c r="EO97" s="219"/>
      <c r="EP97" s="218"/>
      <c r="EQ97" s="220"/>
      <c r="ER97" s="221"/>
      <c r="ES97" s="104"/>
      <c r="ET97" s="104"/>
      <c r="EU97" s="104"/>
      <c r="EV97" s="217"/>
      <c r="EW97" s="218"/>
      <c r="EX97" s="219"/>
      <c r="EY97" s="218"/>
      <c r="EZ97" s="220"/>
      <c r="FA97" s="221"/>
      <c r="FB97" s="104"/>
      <c r="FC97" s="104"/>
      <c r="FD97" s="104"/>
      <c r="FE97" s="217"/>
      <c r="FF97" s="218"/>
      <c r="FG97" s="219"/>
      <c r="FH97" s="218"/>
      <c r="FI97" s="220"/>
      <c r="FJ97" s="221"/>
      <c r="FK97" s="104"/>
      <c r="FL97" s="104"/>
      <c r="FM97" s="104"/>
      <c r="FN97" s="217"/>
      <c r="FO97" s="218"/>
      <c r="FP97" s="219"/>
      <c r="FQ97" s="218"/>
      <c r="FR97" s="220"/>
      <c r="FS97" s="221"/>
      <c r="FT97" s="104"/>
      <c r="FU97" s="104"/>
      <c r="FV97" s="104"/>
      <c r="FW97" s="217"/>
      <c r="FX97" s="218"/>
      <c r="FY97" s="219"/>
      <c r="FZ97" s="218"/>
      <c r="GA97" s="220"/>
      <c r="GB97" s="221"/>
      <c r="GC97" s="104"/>
      <c r="GD97" s="104"/>
      <c r="GE97" s="104"/>
      <c r="GF97" s="217"/>
      <c r="GG97" s="218"/>
      <c r="GH97" s="219"/>
      <c r="GI97" s="218"/>
      <c r="GJ97" s="220"/>
      <c r="GK97" s="221"/>
      <c r="GL97" s="104"/>
      <c r="GM97" s="104"/>
      <c r="GN97" s="104"/>
      <c r="GO97" s="217"/>
      <c r="GP97" s="218"/>
      <c r="GQ97" s="219"/>
      <c r="GR97" s="218"/>
      <c r="GS97" s="220"/>
      <c r="GT97" s="221"/>
      <c r="GU97" s="223"/>
      <c r="GV97" s="99"/>
      <c r="GW97" s="222"/>
      <c r="GX97" s="101"/>
      <c r="GY97" s="101"/>
      <c r="GZ97" s="217"/>
      <c r="HA97" s="93"/>
      <c r="HB97" s="116"/>
    </row>
    <row r="98" spans="1:210" x14ac:dyDescent="0.25">
      <c r="A98"/>
      <c r="B98" s="116"/>
      <c r="C98" s="116"/>
      <c r="D98" s="41"/>
      <c r="E98" s="42"/>
      <c r="F98" s="43"/>
      <c r="G98" s="44"/>
      <c r="H98" s="45"/>
      <c r="I98" s="46"/>
      <c r="J98" s="104"/>
      <c r="K98" s="85"/>
      <c r="L98" s="85"/>
      <c r="M98" s="105"/>
      <c r="N98" s="87"/>
      <c r="O98" s="88"/>
      <c r="P98" s="106"/>
      <c r="Q98" s="150">
        <f t="shared" ref="Q98:Q100" si="6">P98-M98</f>
        <v>0</v>
      </c>
      <c r="R98" s="166"/>
      <c r="S98" s="166"/>
      <c r="T98" s="166"/>
      <c r="U98" s="45">
        <f t="shared" si="2"/>
        <v>0</v>
      </c>
      <c r="V98" s="196"/>
      <c r="W98" s="224"/>
      <c r="X98" s="93"/>
      <c r="Y98" s="104"/>
      <c r="Z98" s="217"/>
      <c r="AA98" s="218"/>
      <c r="AB98" s="219"/>
      <c r="AC98" s="218"/>
      <c r="AD98" s="220"/>
      <c r="AE98" s="221"/>
      <c r="AF98" s="104"/>
      <c r="AG98" s="104"/>
      <c r="AH98" s="104"/>
      <c r="AI98" s="217"/>
      <c r="AJ98" s="218"/>
      <c r="AK98" s="219"/>
      <c r="AL98" s="218"/>
      <c r="AM98" s="220"/>
      <c r="AN98" s="221"/>
      <c r="AO98" s="104"/>
      <c r="AP98" s="104"/>
      <c r="AQ98" s="104"/>
      <c r="AR98" s="217"/>
      <c r="AS98" s="218"/>
      <c r="AT98" s="219"/>
      <c r="AU98" s="218"/>
      <c r="AV98" s="220"/>
      <c r="AW98" s="221"/>
      <c r="AX98" s="104"/>
      <c r="AY98" s="104"/>
      <c r="AZ98" s="104"/>
      <c r="BA98" s="217"/>
      <c r="BB98" s="218"/>
      <c r="BC98" s="219"/>
      <c r="BD98" s="218"/>
      <c r="BE98" s="220"/>
      <c r="BF98" s="221"/>
      <c r="BG98" s="104"/>
      <c r="BH98" s="104"/>
      <c r="BI98" s="104"/>
      <c r="BJ98" s="217"/>
      <c r="BK98" s="218"/>
      <c r="BL98" s="219"/>
      <c r="BM98" s="218"/>
      <c r="BN98" s="220"/>
      <c r="BO98" s="221"/>
      <c r="BP98" s="104"/>
      <c r="BQ98" s="104"/>
      <c r="BR98" s="104"/>
      <c r="BS98" s="217"/>
      <c r="BT98" s="218"/>
      <c r="BU98" s="219"/>
      <c r="BV98" s="218"/>
      <c r="BW98" s="220"/>
      <c r="BX98" s="221"/>
      <c r="BY98" s="104"/>
      <c r="BZ98" s="104"/>
      <c r="CA98" s="104"/>
      <c r="CB98" s="217"/>
      <c r="CC98" s="218"/>
      <c r="CD98" s="219"/>
      <c r="CE98" s="218"/>
      <c r="CF98" s="220"/>
      <c r="CG98" s="221"/>
      <c r="CH98" s="104"/>
      <c r="CI98" s="104"/>
      <c r="CJ98" s="104"/>
      <c r="CK98" s="217"/>
      <c r="CL98" s="218"/>
      <c r="CM98" s="219"/>
      <c r="CN98" s="218"/>
      <c r="CO98" s="220"/>
      <c r="CP98" s="221"/>
      <c r="CQ98" s="104"/>
      <c r="CR98" s="104"/>
      <c r="CS98" s="104"/>
      <c r="CT98" s="217"/>
      <c r="CU98" s="218"/>
      <c r="CV98" s="219"/>
      <c r="CW98" s="218"/>
      <c r="CX98" s="220"/>
      <c r="CY98" s="221"/>
      <c r="CZ98" s="104"/>
      <c r="DA98" s="104"/>
      <c r="DB98" s="104"/>
      <c r="DC98" s="217"/>
      <c r="DD98" s="218"/>
      <c r="DE98" s="219"/>
      <c r="DF98" s="218"/>
      <c r="DG98" s="220"/>
      <c r="DH98" s="221"/>
      <c r="DI98" s="104"/>
      <c r="DJ98" s="104"/>
      <c r="DK98" s="104"/>
      <c r="DL98" s="217"/>
      <c r="DM98" s="218"/>
      <c r="DN98" s="219"/>
      <c r="DO98" s="218"/>
      <c r="DP98" s="220"/>
      <c r="DQ98" s="221"/>
      <c r="DR98" s="104"/>
      <c r="DS98" s="104"/>
      <c r="DT98" s="104"/>
      <c r="DU98" s="217"/>
      <c r="DV98" s="218"/>
      <c r="DW98" s="219"/>
      <c r="DX98" s="218"/>
      <c r="DY98" s="220"/>
      <c r="DZ98" s="221"/>
      <c r="EA98" s="104"/>
      <c r="EB98" s="104"/>
      <c r="EC98" s="104"/>
      <c r="ED98" s="217"/>
      <c r="EE98" s="218"/>
      <c r="EF98" s="219"/>
      <c r="EG98" s="218"/>
      <c r="EH98" s="220"/>
      <c r="EI98" s="221"/>
      <c r="EJ98" s="104"/>
      <c r="EK98" s="104"/>
      <c r="EL98" s="104"/>
      <c r="EM98" s="217"/>
      <c r="EN98" s="218"/>
      <c r="EO98" s="219"/>
      <c r="EP98" s="218"/>
      <c r="EQ98" s="220"/>
      <c r="ER98" s="221"/>
      <c r="ES98" s="104"/>
      <c r="ET98" s="104"/>
      <c r="EU98" s="104"/>
      <c r="EV98" s="217"/>
      <c r="EW98" s="218"/>
      <c r="EX98" s="219"/>
      <c r="EY98" s="218"/>
      <c r="EZ98" s="220"/>
      <c r="FA98" s="221"/>
      <c r="FB98" s="104"/>
      <c r="FC98" s="104"/>
      <c r="FD98" s="104"/>
      <c r="FE98" s="217"/>
      <c r="FF98" s="218"/>
      <c r="FG98" s="219"/>
      <c r="FH98" s="218"/>
      <c r="FI98" s="220"/>
      <c r="FJ98" s="221"/>
      <c r="FK98" s="104"/>
      <c r="FL98" s="104"/>
      <c r="FM98" s="104"/>
      <c r="FN98" s="217"/>
      <c r="FO98" s="218"/>
      <c r="FP98" s="219"/>
      <c r="FQ98" s="218"/>
      <c r="FR98" s="220"/>
      <c r="FS98" s="221"/>
      <c r="FT98" s="104"/>
      <c r="FU98" s="104"/>
      <c r="FV98" s="104"/>
      <c r="FW98" s="217"/>
      <c r="FX98" s="218"/>
      <c r="FY98" s="219"/>
      <c r="FZ98" s="218"/>
      <c r="GA98" s="220"/>
      <c r="GB98" s="221"/>
      <c r="GC98" s="104"/>
      <c r="GD98" s="104"/>
      <c r="GE98" s="104"/>
      <c r="GF98" s="217"/>
      <c r="GG98" s="218"/>
      <c r="GH98" s="219"/>
      <c r="GI98" s="218"/>
      <c r="GJ98" s="220"/>
      <c r="GK98" s="221"/>
      <c r="GL98" s="104"/>
      <c r="GM98" s="104"/>
      <c r="GN98" s="104"/>
      <c r="GO98" s="217"/>
      <c r="GP98" s="218"/>
      <c r="GQ98" s="219"/>
      <c r="GR98" s="218"/>
      <c r="GS98" s="220"/>
      <c r="GT98" s="221"/>
      <c r="GU98" s="223"/>
      <c r="GV98" s="99"/>
      <c r="GW98" s="222"/>
      <c r="GX98" s="101"/>
      <c r="GY98" s="101"/>
      <c r="GZ98" s="217"/>
      <c r="HA98" s="93"/>
      <c r="HB98" s="116"/>
    </row>
    <row r="99" spans="1:210" x14ac:dyDescent="0.25">
      <c r="A99"/>
      <c r="B99" s="116"/>
      <c r="C99" s="116"/>
      <c r="D99" s="41"/>
      <c r="E99" s="42"/>
      <c r="F99" s="43"/>
      <c r="G99" s="44"/>
      <c r="H99" s="45"/>
      <c r="I99" s="46"/>
      <c r="J99" s="104"/>
      <c r="K99" s="85"/>
      <c r="L99" s="85"/>
      <c r="M99" s="105"/>
      <c r="N99" s="87"/>
      <c r="O99" s="225"/>
      <c r="P99" s="106"/>
      <c r="Q99" s="150">
        <f t="shared" si="6"/>
        <v>0</v>
      </c>
      <c r="R99" s="166"/>
      <c r="S99" s="166"/>
      <c r="T99" s="166"/>
      <c r="U99" s="45">
        <f t="shared" si="2"/>
        <v>0</v>
      </c>
      <c r="V99" s="196"/>
      <c r="W99" s="224"/>
      <c r="X99" s="93"/>
      <c r="Y99" s="104"/>
      <c r="Z99" s="217"/>
      <c r="AA99" s="218"/>
      <c r="AB99" s="219"/>
      <c r="AC99" s="218"/>
      <c r="AD99" s="220"/>
      <c r="AE99" s="221"/>
      <c r="AF99" s="104"/>
      <c r="AG99" s="104"/>
      <c r="AH99" s="104"/>
      <c r="AI99" s="217"/>
      <c r="AJ99" s="218"/>
      <c r="AK99" s="219"/>
      <c r="AL99" s="218"/>
      <c r="AM99" s="220"/>
      <c r="AN99" s="221"/>
      <c r="AO99" s="104"/>
      <c r="AP99" s="104"/>
      <c r="AQ99" s="104"/>
      <c r="AR99" s="217"/>
      <c r="AS99" s="218"/>
      <c r="AT99" s="219"/>
      <c r="AU99" s="218"/>
      <c r="AV99" s="220"/>
      <c r="AW99" s="221"/>
      <c r="AX99" s="104"/>
      <c r="AY99" s="104"/>
      <c r="AZ99" s="104"/>
      <c r="BA99" s="217"/>
      <c r="BB99" s="218"/>
      <c r="BC99" s="219"/>
      <c r="BD99" s="218"/>
      <c r="BE99" s="220"/>
      <c r="BF99" s="221"/>
      <c r="BG99" s="104"/>
      <c r="BH99" s="104"/>
      <c r="BI99" s="104"/>
      <c r="BJ99" s="217"/>
      <c r="BK99" s="218"/>
      <c r="BL99" s="219"/>
      <c r="BM99" s="218"/>
      <c r="BN99" s="220"/>
      <c r="BO99" s="221"/>
      <c r="BP99" s="104"/>
      <c r="BQ99" s="104"/>
      <c r="BR99" s="104"/>
      <c r="BS99" s="217"/>
      <c r="BT99" s="218"/>
      <c r="BU99" s="219"/>
      <c r="BV99" s="218"/>
      <c r="BW99" s="220"/>
      <c r="BX99" s="221"/>
      <c r="BY99" s="104"/>
      <c r="BZ99" s="104"/>
      <c r="CA99" s="104"/>
      <c r="CB99" s="217"/>
      <c r="CC99" s="218"/>
      <c r="CD99" s="219"/>
      <c r="CE99" s="218"/>
      <c r="CF99" s="220"/>
      <c r="CG99" s="221"/>
      <c r="CH99" s="104"/>
      <c r="CI99" s="104"/>
      <c r="CJ99" s="104"/>
      <c r="CK99" s="217"/>
      <c r="CL99" s="218"/>
      <c r="CM99" s="219"/>
      <c r="CN99" s="218"/>
      <c r="CO99" s="220"/>
      <c r="CP99" s="221"/>
      <c r="CQ99" s="104"/>
      <c r="CR99" s="104"/>
      <c r="CS99" s="104"/>
      <c r="CT99" s="217"/>
      <c r="CU99" s="218"/>
      <c r="CV99" s="219"/>
      <c r="CW99" s="218"/>
      <c r="CX99" s="220"/>
      <c r="CY99" s="221"/>
      <c r="CZ99" s="104"/>
      <c r="DA99" s="104"/>
      <c r="DB99" s="104"/>
      <c r="DC99" s="217"/>
      <c r="DD99" s="218"/>
      <c r="DE99" s="219"/>
      <c r="DF99" s="218"/>
      <c r="DG99" s="220"/>
      <c r="DH99" s="221"/>
      <c r="DI99" s="104"/>
      <c r="DJ99" s="104"/>
      <c r="DK99" s="104"/>
      <c r="DL99" s="217"/>
      <c r="DM99" s="218"/>
      <c r="DN99" s="219"/>
      <c r="DO99" s="218"/>
      <c r="DP99" s="220"/>
      <c r="DQ99" s="221"/>
      <c r="DR99" s="104"/>
      <c r="DS99" s="104"/>
      <c r="DT99" s="104"/>
      <c r="DU99" s="217"/>
      <c r="DV99" s="218"/>
      <c r="DW99" s="219"/>
      <c r="DX99" s="218"/>
      <c r="DY99" s="220"/>
      <c r="DZ99" s="221"/>
      <c r="EA99" s="104"/>
      <c r="EB99" s="104"/>
      <c r="EC99" s="104"/>
      <c r="ED99" s="217"/>
      <c r="EE99" s="218"/>
      <c r="EF99" s="219"/>
      <c r="EG99" s="218"/>
      <c r="EH99" s="220"/>
      <c r="EI99" s="221"/>
      <c r="EJ99" s="104"/>
      <c r="EK99" s="104"/>
      <c r="EL99" s="104"/>
      <c r="EM99" s="217"/>
      <c r="EN99" s="218"/>
      <c r="EO99" s="219"/>
      <c r="EP99" s="218"/>
      <c r="EQ99" s="220"/>
      <c r="ER99" s="221"/>
      <c r="ES99" s="104"/>
      <c r="ET99" s="104"/>
      <c r="EU99" s="104"/>
      <c r="EV99" s="217"/>
      <c r="EW99" s="218"/>
      <c r="EX99" s="219"/>
      <c r="EY99" s="218"/>
      <c r="EZ99" s="220"/>
      <c r="FA99" s="221"/>
      <c r="FB99" s="104"/>
      <c r="FC99" s="104"/>
      <c r="FD99" s="104"/>
      <c r="FE99" s="217"/>
      <c r="FF99" s="218"/>
      <c r="FG99" s="219"/>
      <c r="FH99" s="218"/>
      <c r="FI99" s="220"/>
      <c r="FJ99" s="221"/>
      <c r="FK99" s="104"/>
      <c r="FL99" s="104"/>
      <c r="FM99" s="104"/>
      <c r="FN99" s="217"/>
      <c r="FO99" s="218"/>
      <c r="FP99" s="219"/>
      <c r="FQ99" s="218"/>
      <c r="FR99" s="220"/>
      <c r="FS99" s="221"/>
      <c r="FT99" s="104"/>
      <c r="FU99" s="104"/>
      <c r="FV99" s="104"/>
      <c r="FW99" s="217"/>
      <c r="FX99" s="218"/>
      <c r="FY99" s="219"/>
      <c r="FZ99" s="218"/>
      <c r="GA99" s="220"/>
      <c r="GB99" s="221"/>
      <c r="GC99" s="104"/>
      <c r="GD99" s="104"/>
      <c r="GE99" s="104"/>
      <c r="GF99" s="217"/>
      <c r="GG99" s="218"/>
      <c r="GH99" s="219"/>
      <c r="GI99" s="218"/>
      <c r="GJ99" s="220"/>
      <c r="GK99" s="221"/>
      <c r="GL99" s="104"/>
      <c r="GM99" s="104"/>
      <c r="GN99" s="104"/>
      <c r="GO99" s="217"/>
      <c r="GP99" s="218"/>
      <c r="GQ99" s="219"/>
      <c r="GR99" s="218"/>
      <c r="GS99" s="220"/>
      <c r="GT99" s="221"/>
      <c r="GU99" s="223"/>
      <c r="GV99" s="99"/>
      <c r="GW99" s="222"/>
      <c r="GX99" s="101"/>
      <c r="GY99" s="101"/>
      <c r="GZ99" s="217"/>
      <c r="HA99" s="93"/>
      <c r="HB99" s="116"/>
    </row>
    <row r="100" spans="1:210" x14ac:dyDescent="0.25">
      <c r="A100"/>
      <c r="B100" s="116"/>
      <c r="C100" s="116"/>
      <c r="D100" s="41"/>
      <c r="E100" s="42"/>
      <c r="F100" s="43"/>
      <c r="G100" s="44"/>
      <c r="H100" s="45"/>
      <c r="I100" s="46"/>
      <c r="J100" s="226"/>
      <c r="K100" s="85"/>
      <c r="L100" s="85"/>
      <c r="M100" s="105"/>
      <c r="N100" s="87"/>
      <c r="O100" s="227"/>
      <c r="P100" s="106"/>
      <c r="Q100" s="150">
        <f t="shared" si="6"/>
        <v>0</v>
      </c>
      <c r="R100" s="166"/>
      <c r="S100" s="166"/>
      <c r="T100" s="166"/>
      <c r="U100" s="45">
        <f t="shared" ref="U100:U107" si="7">R100*P100</f>
        <v>0</v>
      </c>
      <c r="V100" s="196"/>
      <c r="W100" s="224"/>
      <c r="X100" s="93"/>
      <c r="Y100" s="104"/>
      <c r="Z100" s="217"/>
      <c r="AA100" s="218"/>
      <c r="AB100" s="219"/>
      <c r="AC100" s="218"/>
      <c r="AD100" s="220"/>
      <c r="AE100" s="221"/>
      <c r="AF100" s="104"/>
      <c r="AG100" s="104"/>
      <c r="AH100" s="104"/>
      <c r="AI100" s="217"/>
      <c r="AJ100" s="218"/>
      <c r="AK100" s="219"/>
      <c r="AL100" s="218"/>
      <c r="AM100" s="220"/>
      <c r="AN100" s="221"/>
      <c r="AO100" s="104"/>
      <c r="AP100" s="104"/>
      <c r="AQ100" s="104"/>
      <c r="AR100" s="217"/>
      <c r="AS100" s="218"/>
      <c r="AT100" s="219"/>
      <c r="AU100" s="218"/>
      <c r="AV100" s="220"/>
      <c r="AW100" s="221"/>
      <c r="AX100" s="104"/>
      <c r="AY100" s="104"/>
      <c r="AZ100" s="104"/>
      <c r="BA100" s="217"/>
      <c r="BB100" s="218"/>
      <c r="BC100" s="219"/>
      <c r="BD100" s="218"/>
      <c r="BE100" s="220"/>
      <c r="BF100" s="221"/>
      <c r="BG100" s="104"/>
      <c r="BH100" s="104"/>
      <c r="BI100" s="104"/>
      <c r="BJ100" s="217"/>
      <c r="BK100" s="218"/>
      <c r="BL100" s="219"/>
      <c r="BM100" s="218"/>
      <c r="BN100" s="220"/>
      <c r="BO100" s="221"/>
      <c r="BP100" s="104"/>
      <c r="BQ100" s="104"/>
      <c r="BR100" s="104"/>
      <c r="BS100" s="217"/>
      <c r="BT100" s="218"/>
      <c r="BU100" s="219"/>
      <c r="BV100" s="218"/>
      <c r="BW100" s="220"/>
      <c r="BX100" s="221"/>
      <c r="BY100" s="104"/>
      <c r="BZ100" s="104"/>
      <c r="CA100" s="104"/>
      <c r="CB100" s="217"/>
      <c r="CC100" s="218"/>
      <c r="CD100" s="219"/>
      <c r="CE100" s="218"/>
      <c r="CF100" s="220"/>
      <c r="CG100" s="221"/>
      <c r="CH100" s="104"/>
      <c r="CI100" s="104"/>
      <c r="CJ100" s="104"/>
      <c r="CK100" s="217"/>
      <c r="CL100" s="218"/>
      <c r="CM100" s="219"/>
      <c r="CN100" s="218"/>
      <c r="CO100" s="220"/>
      <c r="CP100" s="221"/>
      <c r="CQ100" s="104"/>
      <c r="CR100" s="104"/>
      <c r="CS100" s="104"/>
      <c r="CT100" s="217"/>
      <c r="CU100" s="218"/>
      <c r="CV100" s="219"/>
      <c r="CW100" s="218"/>
      <c r="CX100" s="220"/>
      <c r="CY100" s="221"/>
      <c r="CZ100" s="104"/>
      <c r="DA100" s="104"/>
      <c r="DB100" s="104"/>
      <c r="DC100" s="217"/>
      <c r="DD100" s="218"/>
      <c r="DE100" s="219"/>
      <c r="DF100" s="218"/>
      <c r="DG100" s="220"/>
      <c r="DH100" s="221"/>
      <c r="DI100" s="104"/>
      <c r="DJ100" s="104"/>
      <c r="DK100" s="104"/>
      <c r="DL100" s="217"/>
      <c r="DM100" s="218"/>
      <c r="DN100" s="219"/>
      <c r="DO100" s="218"/>
      <c r="DP100" s="220"/>
      <c r="DQ100" s="221"/>
      <c r="DR100" s="104"/>
      <c r="DS100" s="104"/>
      <c r="DT100" s="104"/>
      <c r="DU100" s="217"/>
      <c r="DV100" s="218"/>
      <c r="DW100" s="219"/>
      <c r="DX100" s="218"/>
      <c r="DY100" s="220"/>
      <c r="DZ100" s="221"/>
      <c r="EA100" s="104"/>
      <c r="EB100" s="104"/>
      <c r="EC100" s="104"/>
      <c r="ED100" s="217"/>
      <c r="EE100" s="218"/>
      <c r="EF100" s="219"/>
      <c r="EG100" s="218"/>
      <c r="EH100" s="220"/>
      <c r="EI100" s="221"/>
      <c r="EJ100" s="104"/>
      <c r="EK100" s="104"/>
      <c r="EL100" s="104"/>
      <c r="EM100" s="217"/>
      <c r="EN100" s="218"/>
      <c r="EO100" s="219"/>
      <c r="EP100" s="218"/>
      <c r="EQ100" s="220"/>
      <c r="ER100" s="221"/>
      <c r="ES100" s="104"/>
      <c r="ET100" s="104"/>
      <c r="EU100" s="104"/>
      <c r="EV100" s="217"/>
      <c r="EW100" s="218"/>
      <c r="EX100" s="219"/>
      <c r="EY100" s="218"/>
      <c r="EZ100" s="220"/>
      <c r="FA100" s="221"/>
      <c r="FB100" s="104"/>
      <c r="FC100" s="104"/>
      <c r="FD100" s="104"/>
      <c r="FE100" s="217"/>
      <c r="FF100" s="218"/>
      <c r="FG100" s="219"/>
      <c r="FH100" s="218"/>
      <c r="FI100" s="220"/>
      <c r="FJ100" s="221"/>
      <c r="FK100" s="104"/>
      <c r="FL100" s="104"/>
      <c r="FM100" s="104"/>
      <c r="FN100" s="217"/>
      <c r="FO100" s="218"/>
      <c r="FP100" s="219"/>
      <c r="FQ100" s="218"/>
      <c r="FR100" s="220"/>
      <c r="FS100" s="221"/>
      <c r="FT100" s="104"/>
      <c r="FU100" s="104"/>
      <c r="FV100" s="104"/>
      <c r="FW100" s="217"/>
      <c r="FX100" s="218"/>
      <c r="FY100" s="219"/>
      <c r="FZ100" s="218"/>
      <c r="GA100" s="220"/>
      <c r="GB100" s="221"/>
      <c r="GC100" s="104"/>
      <c r="GD100" s="104"/>
      <c r="GE100" s="104"/>
      <c r="GF100" s="217"/>
      <c r="GG100" s="218"/>
      <c r="GH100" s="219"/>
      <c r="GI100" s="218"/>
      <c r="GJ100" s="220"/>
      <c r="GK100" s="221"/>
      <c r="GL100" s="104"/>
      <c r="GM100" s="104"/>
      <c r="GN100" s="104"/>
      <c r="GO100" s="217"/>
      <c r="GP100" s="218"/>
      <c r="GQ100" s="219"/>
      <c r="GR100" s="218"/>
      <c r="GS100" s="220"/>
      <c r="GT100" s="221"/>
      <c r="GU100" s="223"/>
      <c r="GV100" s="99"/>
      <c r="GW100" s="222"/>
      <c r="GX100" s="101"/>
      <c r="GY100" s="101"/>
      <c r="GZ100" s="583"/>
      <c r="HA100" s="229"/>
      <c r="HB100" s="116"/>
    </row>
    <row r="101" spans="1:210" x14ac:dyDescent="0.25">
      <c r="A101"/>
      <c r="B101" s="116"/>
      <c r="C101" s="116"/>
      <c r="D101" s="41"/>
      <c r="E101" s="42"/>
      <c r="F101" s="43"/>
      <c r="G101" s="44"/>
      <c r="H101" s="45"/>
      <c r="I101" s="46"/>
      <c r="J101" s="230"/>
      <c r="K101" s="231"/>
      <c r="L101" s="282"/>
      <c r="M101" s="232"/>
      <c r="N101" s="233"/>
      <c r="O101" s="234"/>
      <c r="P101" s="89"/>
      <c r="Q101" s="89"/>
      <c r="R101" s="235"/>
      <c r="S101" s="235"/>
      <c r="T101" s="235"/>
      <c r="U101" s="45">
        <f t="shared" si="7"/>
        <v>0</v>
      </c>
      <c r="V101" s="236"/>
      <c r="W101" s="237"/>
      <c r="X101" s="238"/>
      <c r="Y101" s="239"/>
      <c r="Z101" s="240"/>
      <c r="AA101" s="241"/>
      <c r="AB101" s="242"/>
      <c r="AC101" s="241"/>
      <c r="AD101" s="243"/>
      <c r="AE101" s="244"/>
      <c r="AF101" s="245"/>
      <c r="AG101" s="239"/>
      <c r="AH101" s="246"/>
      <c r="AI101" s="240"/>
      <c r="AJ101" s="241"/>
      <c r="AK101" s="242"/>
      <c r="AL101" s="247"/>
      <c r="AM101" s="243"/>
      <c r="AN101" s="244"/>
      <c r="AO101" s="245"/>
      <c r="AP101" s="239"/>
      <c r="AQ101" s="246"/>
      <c r="AR101" s="240"/>
      <c r="AS101" s="241"/>
      <c r="AT101" s="242"/>
      <c r="AU101" s="241"/>
      <c r="AV101" s="243"/>
      <c r="AW101" s="244"/>
      <c r="AX101" s="245"/>
      <c r="AY101" s="239"/>
      <c r="AZ101" s="246"/>
      <c r="BA101" s="240"/>
      <c r="BB101" s="241"/>
      <c r="BC101" s="242"/>
      <c r="BD101" s="247"/>
      <c r="BE101" s="243"/>
      <c r="BF101" s="244"/>
      <c r="BG101" s="245"/>
      <c r="BH101" s="239"/>
      <c r="BI101" s="246"/>
      <c r="BJ101" s="240"/>
      <c r="BK101" s="241"/>
      <c r="BL101" s="242"/>
      <c r="BM101" s="247"/>
      <c r="BN101" s="243"/>
      <c r="BO101" s="244"/>
      <c r="BP101" s="245"/>
      <c r="BQ101" s="239"/>
      <c r="BR101" s="246"/>
      <c r="BS101" s="240"/>
      <c r="BT101" s="241"/>
      <c r="BU101" s="242"/>
      <c r="BV101" s="241"/>
      <c r="BW101" s="243"/>
      <c r="BX101" s="244"/>
      <c r="BY101" s="245"/>
      <c r="BZ101" s="239"/>
      <c r="CA101" s="246"/>
      <c r="CB101" s="240"/>
      <c r="CC101" s="241"/>
      <c r="CD101" s="242"/>
      <c r="CE101" s="241"/>
      <c r="CF101" s="243"/>
      <c r="CG101" s="244"/>
      <c r="CH101" s="245"/>
      <c r="CI101" s="239"/>
      <c r="CJ101" s="246"/>
      <c r="CK101" s="240"/>
      <c r="CL101" s="241"/>
      <c r="CM101" s="242"/>
      <c r="CN101" s="241"/>
      <c r="CO101" s="243"/>
      <c r="CP101" s="244"/>
      <c r="CQ101" s="245"/>
      <c r="CR101" s="239"/>
      <c r="CS101" s="246"/>
      <c r="CT101" s="240"/>
      <c r="CU101" s="241"/>
      <c r="CV101" s="248"/>
      <c r="CW101" s="247"/>
      <c r="CX101" s="249"/>
      <c r="CY101" s="244"/>
      <c r="CZ101" s="245"/>
      <c r="DA101" s="239"/>
      <c r="DB101" s="246"/>
      <c r="DC101" s="240"/>
      <c r="DD101" s="241"/>
      <c r="DE101" s="242"/>
      <c r="DF101" s="241"/>
      <c r="DG101" s="243"/>
      <c r="DH101" s="244"/>
      <c r="DI101" s="245"/>
      <c r="DJ101" s="239"/>
      <c r="DK101" s="246"/>
      <c r="DL101" s="240"/>
      <c r="DM101" s="241"/>
      <c r="DN101" s="248"/>
      <c r="DO101" s="247"/>
      <c r="DP101" s="249"/>
      <c r="DQ101" s="244"/>
      <c r="DR101" s="245"/>
      <c r="DS101" s="239"/>
      <c r="DT101" s="246"/>
      <c r="DU101" s="240"/>
      <c r="DV101" s="241"/>
      <c r="DW101" s="242"/>
      <c r="DX101" s="241"/>
      <c r="DY101" s="243"/>
      <c r="DZ101" s="244"/>
      <c r="EA101" s="245"/>
      <c r="EB101" s="239"/>
      <c r="EC101" s="246"/>
      <c r="ED101" s="240"/>
      <c r="EE101" s="241"/>
      <c r="EF101" s="248"/>
      <c r="EG101" s="247"/>
      <c r="EH101" s="249"/>
      <c r="EI101" s="244"/>
      <c r="EJ101" s="245"/>
      <c r="EK101" s="239"/>
      <c r="EL101" s="246"/>
      <c r="EM101" s="240"/>
      <c r="EN101" s="241"/>
      <c r="EO101" s="248"/>
      <c r="EP101" s="247"/>
      <c r="EQ101" s="249"/>
      <c r="ER101" s="244"/>
      <c r="ES101" s="245"/>
      <c r="ET101" s="239"/>
      <c r="EU101" s="246"/>
      <c r="EV101" s="240"/>
      <c r="EW101" s="241"/>
      <c r="EX101" s="242"/>
      <c r="EY101" s="241"/>
      <c r="EZ101" s="243"/>
      <c r="FA101" s="244"/>
      <c r="FB101" s="245"/>
      <c r="FC101" s="239"/>
      <c r="FD101" s="246"/>
      <c r="FE101" s="240"/>
      <c r="FF101" s="241"/>
      <c r="FG101" s="242"/>
      <c r="FH101" s="241"/>
      <c r="FI101" s="243"/>
      <c r="FJ101" s="244"/>
      <c r="FK101" s="245"/>
      <c r="FL101" s="239"/>
      <c r="FM101" s="246"/>
      <c r="FN101" s="240"/>
      <c r="FO101" s="241"/>
      <c r="FP101" s="242"/>
      <c r="FQ101" s="241"/>
      <c r="FR101" s="243"/>
      <c r="FS101" s="244"/>
      <c r="FT101" s="245"/>
      <c r="FU101" s="239"/>
      <c r="FV101" s="246"/>
      <c r="FW101" s="240"/>
      <c r="FX101" s="241"/>
      <c r="FY101" s="242"/>
      <c r="FZ101" s="241"/>
      <c r="GA101" s="243"/>
      <c r="GB101" s="244"/>
      <c r="GC101" s="245"/>
      <c r="GD101" s="239"/>
      <c r="GE101" s="246"/>
      <c r="GF101" s="240"/>
      <c r="GG101" s="241"/>
      <c r="GH101" s="242"/>
      <c r="GI101" s="241"/>
      <c r="GJ101" s="243"/>
      <c r="GK101" s="244"/>
      <c r="GL101" s="245"/>
      <c r="GM101" s="239"/>
      <c r="GN101" s="246"/>
      <c r="GO101" s="240"/>
      <c r="GP101" s="241"/>
      <c r="GQ101" s="242"/>
      <c r="GR101" s="241"/>
      <c r="GS101" s="243"/>
      <c r="GT101" s="244"/>
      <c r="GU101" s="250"/>
      <c r="GV101" s="140"/>
      <c r="GW101" s="251"/>
      <c r="GX101" s="82"/>
      <c r="GY101" s="82"/>
      <c r="GZ101" s="584"/>
      <c r="HA101" s="253"/>
      <c r="HB101" s="116"/>
    </row>
    <row r="102" spans="1:210" x14ac:dyDescent="0.25">
      <c r="A102"/>
      <c r="B102" s="116"/>
      <c r="C102" s="116"/>
      <c r="D102" s="41"/>
      <c r="E102" s="42"/>
      <c r="F102" s="43"/>
      <c r="G102" s="44"/>
      <c r="H102" s="45"/>
      <c r="I102" s="46"/>
      <c r="J102" s="230"/>
      <c r="K102" s="231"/>
      <c r="L102" s="282"/>
      <c r="M102" s="232"/>
      <c r="N102" s="233"/>
      <c r="O102" s="254"/>
      <c r="P102" s="89"/>
      <c r="Q102" s="89"/>
      <c r="R102" s="235"/>
      <c r="S102" s="235"/>
      <c r="T102" s="235"/>
      <c r="U102" s="45">
        <f t="shared" si="7"/>
        <v>0</v>
      </c>
      <c r="V102" s="236"/>
      <c r="W102" s="237"/>
      <c r="X102" s="238"/>
      <c r="Y102" s="239"/>
      <c r="Z102" s="240"/>
      <c r="AA102" s="241"/>
      <c r="AB102" s="242"/>
      <c r="AC102" s="241"/>
      <c r="AD102" s="243"/>
      <c r="AE102" s="244"/>
      <c r="AF102" s="245"/>
      <c r="AG102" s="239"/>
      <c r="AH102" s="246"/>
      <c r="AI102" s="240"/>
      <c r="AJ102" s="241"/>
      <c r="AK102" s="242"/>
      <c r="AL102" s="247"/>
      <c r="AM102" s="243"/>
      <c r="AN102" s="244"/>
      <c r="AO102" s="245"/>
      <c r="AP102" s="239"/>
      <c r="AQ102" s="246"/>
      <c r="AR102" s="240"/>
      <c r="AS102" s="241"/>
      <c r="AT102" s="242"/>
      <c r="AU102" s="241"/>
      <c r="AV102" s="243"/>
      <c r="AW102" s="244"/>
      <c r="AX102" s="245"/>
      <c r="AY102" s="239"/>
      <c r="AZ102" s="246"/>
      <c r="BA102" s="240"/>
      <c r="BB102" s="241"/>
      <c r="BC102" s="242"/>
      <c r="BD102" s="247"/>
      <c r="BE102" s="243"/>
      <c r="BF102" s="244"/>
      <c r="BG102" s="245"/>
      <c r="BH102" s="239"/>
      <c r="BI102" s="246"/>
      <c r="BJ102" s="240"/>
      <c r="BK102" s="241"/>
      <c r="BL102" s="242"/>
      <c r="BM102" s="247"/>
      <c r="BN102" s="243"/>
      <c r="BO102" s="244"/>
      <c r="BP102" s="245"/>
      <c r="BQ102" s="239"/>
      <c r="BR102" s="246"/>
      <c r="BS102" s="240"/>
      <c r="BT102" s="241"/>
      <c r="BU102" s="242"/>
      <c r="BV102" s="241"/>
      <c r="BW102" s="243"/>
      <c r="BX102" s="244"/>
      <c r="BY102" s="245"/>
      <c r="BZ102" s="239"/>
      <c r="CA102" s="246"/>
      <c r="CB102" s="240"/>
      <c r="CC102" s="241"/>
      <c r="CD102" s="242"/>
      <c r="CE102" s="241"/>
      <c r="CF102" s="243"/>
      <c r="CG102" s="244"/>
      <c r="CH102" s="245"/>
      <c r="CI102" s="239"/>
      <c r="CJ102" s="246"/>
      <c r="CK102" s="240"/>
      <c r="CL102" s="241"/>
      <c r="CM102" s="242"/>
      <c r="CN102" s="241"/>
      <c r="CO102" s="243"/>
      <c r="CP102" s="244"/>
      <c r="CQ102" s="245"/>
      <c r="CR102" s="239"/>
      <c r="CS102" s="246"/>
      <c r="CT102" s="240"/>
      <c r="CU102" s="241"/>
      <c r="CV102" s="248"/>
      <c r="CW102" s="247"/>
      <c r="CX102" s="249"/>
      <c r="CY102" s="244"/>
      <c r="CZ102" s="245"/>
      <c r="DA102" s="239"/>
      <c r="DB102" s="246"/>
      <c r="DC102" s="240"/>
      <c r="DD102" s="241"/>
      <c r="DE102" s="242"/>
      <c r="DF102" s="241"/>
      <c r="DG102" s="243"/>
      <c r="DH102" s="244"/>
      <c r="DI102" s="245"/>
      <c r="DJ102" s="239"/>
      <c r="DK102" s="246"/>
      <c r="DL102" s="240"/>
      <c r="DM102" s="241"/>
      <c r="DN102" s="248"/>
      <c r="DO102" s="247"/>
      <c r="DP102" s="249"/>
      <c r="DQ102" s="244"/>
      <c r="DR102" s="245"/>
      <c r="DS102" s="239"/>
      <c r="DT102" s="246"/>
      <c r="DU102" s="240"/>
      <c r="DV102" s="241"/>
      <c r="DW102" s="242"/>
      <c r="DX102" s="241"/>
      <c r="DY102" s="243"/>
      <c r="DZ102" s="244"/>
      <c r="EA102" s="245"/>
      <c r="EB102" s="239"/>
      <c r="EC102" s="246"/>
      <c r="ED102" s="240"/>
      <c r="EE102" s="241"/>
      <c r="EF102" s="248"/>
      <c r="EG102" s="247"/>
      <c r="EH102" s="249"/>
      <c r="EI102" s="244"/>
      <c r="EJ102" s="245"/>
      <c r="EK102" s="239"/>
      <c r="EL102" s="246"/>
      <c r="EM102" s="240"/>
      <c r="EN102" s="241"/>
      <c r="EO102" s="248"/>
      <c r="EP102" s="247"/>
      <c r="EQ102" s="249"/>
      <c r="ER102" s="244"/>
      <c r="ES102" s="245"/>
      <c r="ET102" s="239"/>
      <c r="EU102" s="246"/>
      <c r="EV102" s="240"/>
      <c r="EW102" s="241"/>
      <c r="EX102" s="242"/>
      <c r="EY102" s="241"/>
      <c r="EZ102" s="243"/>
      <c r="FA102" s="244"/>
      <c r="FB102" s="245"/>
      <c r="FC102" s="239"/>
      <c r="FD102" s="246"/>
      <c r="FE102" s="240"/>
      <c r="FF102" s="241"/>
      <c r="FG102" s="242"/>
      <c r="FH102" s="241"/>
      <c r="FI102" s="243"/>
      <c r="FJ102" s="244"/>
      <c r="FK102" s="245"/>
      <c r="FL102" s="239"/>
      <c r="FM102" s="246"/>
      <c r="FN102" s="240"/>
      <c r="FO102" s="241"/>
      <c r="FP102" s="242"/>
      <c r="FQ102" s="241"/>
      <c r="FR102" s="243"/>
      <c r="FS102" s="244"/>
      <c r="FT102" s="245"/>
      <c r="FU102" s="239"/>
      <c r="FV102" s="246"/>
      <c r="FW102" s="240"/>
      <c r="FX102" s="241"/>
      <c r="FY102" s="242"/>
      <c r="FZ102" s="241"/>
      <c r="GA102" s="243"/>
      <c r="GB102" s="244"/>
      <c r="GC102" s="245"/>
      <c r="GD102" s="239"/>
      <c r="GE102" s="246"/>
      <c r="GF102" s="240"/>
      <c r="GG102" s="241"/>
      <c r="GH102" s="242"/>
      <c r="GI102" s="241"/>
      <c r="GJ102" s="243"/>
      <c r="GK102" s="244"/>
      <c r="GL102" s="245"/>
      <c r="GM102" s="239"/>
      <c r="GN102" s="246"/>
      <c r="GO102" s="240"/>
      <c r="GP102" s="241"/>
      <c r="GQ102" s="242"/>
      <c r="GR102" s="241"/>
      <c r="GS102" s="243"/>
      <c r="GT102" s="244"/>
      <c r="GU102" s="250"/>
      <c r="GV102" s="140"/>
      <c r="GW102" s="251"/>
      <c r="GX102" s="82"/>
      <c r="GY102" s="82"/>
      <c r="GZ102" s="584"/>
      <c r="HA102" s="253"/>
    </row>
    <row r="103" spans="1:210" ht="16.5" thickBot="1" x14ac:dyDescent="0.3">
      <c r="A103"/>
      <c r="B103" s="116"/>
      <c r="C103" s="116"/>
      <c r="D103" s="41"/>
      <c r="E103" s="42"/>
      <c r="F103" s="43"/>
      <c r="G103" s="44"/>
      <c r="H103" s="45"/>
      <c r="I103" s="46"/>
      <c r="J103" s="230"/>
      <c r="K103" s="231"/>
      <c r="L103" s="282"/>
      <c r="M103" s="232"/>
      <c r="N103" s="233"/>
      <c r="O103" s="254"/>
      <c r="P103" s="255"/>
      <c r="Q103" s="89"/>
      <c r="R103" s="235"/>
      <c r="S103" s="235"/>
      <c r="T103" s="235"/>
      <c r="U103" s="45">
        <f t="shared" si="7"/>
        <v>0</v>
      </c>
      <c r="V103" s="236"/>
      <c r="W103" s="237"/>
      <c r="X103" s="238"/>
      <c r="Y103" s="239"/>
      <c r="Z103" s="240"/>
      <c r="AA103" s="241"/>
      <c r="AB103" s="242"/>
      <c r="AC103" s="241"/>
      <c r="AD103" s="243"/>
      <c r="AE103" s="244"/>
      <c r="AF103" s="245"/>
      <c r="AG103" s="239"/>
      <c r="AH103" s="246"/>
      <c r="AI103" s="240"/>
      <c r="AJ103" s="241"/>
      <c r="AK103" s="242"/>
      <c r="AL103" s="247"/>
      <c r="AM103" s="243"/>
      <c r="AN103" s="244"/>
      <c r="AO103" s="245"/>
      <c r="AP103" s="239"/>
      <c r="AQ103" s="246"/>
      <c r="AR103" s="240"/>
      <c r="AS103" s="241"/>
      <c r="AT103" s="242"/>
      <c r="AU103" s="241"/>
      <c r="AV103" s="243"/>
      <c r="AW103" s="244"/>
      <c r="AX103" s="245"/>
      <c r="AY103" s="239"/>
      <c r="AZ103" s="246"/>
      <c r="BA103" s="240"/>
      <c r="BB103" s="241"/>
      <c r="BC103" s="242"/>
      <c r="BD103" s="247"/>
      <c r="BE103" s="243"/>
      <c r="BF103" s="244"/>
      <c r="BG103" s="245"/>
      <c r="BH103" s="239"/>
      <c r="BI103" s="246"/>
      <c r="BJ103" s="240"/>
      <c r="BK103" s="241"/>
      <c r="BL103" s="242"/>
      <c r="BM103" s="247"/>
      <c r="BN103" s="243"/>
      <c r="BO103" s="244"/>
      <c r="BP103" s="245"/>
      <c r="BQ103" s="239"/>
      <c r="BR103" s="246"/>
      <c r="BS103" s="240"/>
      <c r="BT103" s="241"/>
      <c r="BU103" s="242"/>
      <c r="BV103" s="241"/>
      <c r="BW103" s="243"/>
      <c r="BX103" s="244"/>
      <c r="BY103" s="245"/>
      <c r="BZ103" s="239"/>
      <c r="CA103" s="246"/>
      <c r="CB103" s="240"/>
      <c r="CC103" s="241"/>
      <c r="CD103" s="242"/>
      <c r="CE103" s="241"/>
      <c r="CF103" s="243"/>
      <c r="CG103" s="244"/>
      <c r="CH103" s="245"/>
      <c r="CI103" s="239"/>
      <c r="CJ103" s="246"/>
      <c r="CK103" s="240"/>
      <c r="CL103" s="241"/>
      <c r="CM103" s="242"/>
      <c r="CN103" s="241"/>
      <c r="CO103" s="243"/>
      <c r="CP103" s="244"/>
      <c r="CQ103" s="245"/>
      <c r="CR103" s="239"/>
      <c r="CS103" s="246"/>
      <c r="CT103" s="240"/>
      <c r="CU103" s="241"/>
      <c r="CV103" s="248"/>
      <c r="CW103" s="247"/>
      <c r="CX103" s="249"/>
      <c r="CY103" s="244"/>
      <c r="CZ103" s="245"/>
      <c r="DA103" s="239"/>
      <c r="DB103" s="246"/>
      <c r="DC103" s="240"/>
      <c r="DD103" s="241"/>
      <c r="DE103" s="242"/>
      <c r="DF103" s="241"/>
      <c r="DG103" s="243"/>
      <c r="DH103" s="244"/>
      <c r="DI103" s="245"/>
      <c r="DJ103" s="239"/>
      <c r="DK103" s="246"/>
      <c r="DL103" s="240"/>
      <c r="DM103" s="241"/>
      <c r="DN103" s="248"/>
      <c r="DO103" s="247"/>
      <c r="DP103" s="249"/>
      <c r="DQ103" s="244"/>
      <c r="DR103" s="245"/>
      <c r="DS103" s="239"/>
      <c r="DT103" s="246"/>
      <c r="DU103" s="240"/>
      <c r="DV103" s="241"/>
      <c r="DW103" s="242"/>
      <c r="DX103" s="241"/>
      <c r="DY103" s="243"/>
      <c r="DZ103" s="244"/>
      <c r="EA103" s="245"/>
      <c r="EB103" s="239"/>
      <c r="EC103" s="246"/>
      <c r="ED103" s="240"/>
      <c r="EE103" s="241"/>
      <c r="EF103" s="248"/>
      <c r="EG103" s="247"/>
      <c r="EH103" s="249"/>
      <c r="EI103" s="244"/>
      <c r="EJ103" s="245"/>
      <c r="EK103" s="239"/>
      <c r="EL103" s="246"/>
      <c r="EM103" s="240"/>
      <c r="EN103" s="241"/>
      <c r="EO103" s="248"/>
      <c r="EP103" s="247"/>
      <c r="EQ103" s="249"/>
      <c r="ER103" s="244"/>
      <c r="ES103" s="245"/>
      <c r="ET103" s="239"/>
      <c r="EU103" s="246"/>
      <c r="EV103" s="240"/>
      <c r="EW103" s="241"/>
      <c r="EX103" s="242"/>
      <c r="EY103" s="241"/>
      <c r="EZ103" s="243"/>
      <c r="FA103" s="244"/>
      <c r="FB103" s="245"/>
      <c r="FC103" s="239"/>
      <c r="FD103" s="246"/>
      <c r="FE103" s="240"/>
      <c r="FF103" s="241"/>
      <c r="FG103" s="242"/>
      <c r="FH103" s="241"/>
      <c r="FI103" s="243"/>
      <c r="FJ103" s="244"/>
      <c r="FK103" s="245"/>
      <c r="FL103" s="239"/>
      <c r="FM103" s="246"/>
      <c r="FN103" s="240"/>
      <c r="FO103" s="241"/>
      <c r="FP103" s="242"/>
      <c r="FQ103" s="241"/>
      <c r="FR103" s="243"/>
      <c r="FS103" s="244"/>
      <c r="FT103" s="245"/>
      <c r="FU103" s="239"/>
      <c r="FV103" s="246"/>
      <c r="FW103" s="240"/>
      <c r="FX103" s="241"/>
      <c r="FY103" s="242"/>
      <c r="FZ103" s="241"/>
      <c r="GA103" s="243"/>
      <c r="GB103" s="244"/>
      <c r="GC103" s="245"/>
      <c r="GD103" s="239"/>
      <c r="GE103" s="246"/>
      <c r="GF103" s="240"/>
      <c r="GG103" s="241"/>
      <c r="GH103" s="242"/>
      <c r="GI103" s="241"/>
      <c r="GJ103" s="243"/>
      <c r="GK103" s="244"/>
      <c r="GL103" s="245"/>
      <c r="GM103" s="239"/>
      <c r="GN103" s="246"/>
      <c r="GO103" s="240"/>
      <c r="GP103" s="241"/>
      <c r="GQ103" s="242"/>
      <c r="GR103" s="241"/>
      <c r="GS103" s="243"/>
      <c r="GT103" s="244"/>
      <c r="GU103" s="250"/>
      <c r="GV103" s="140"/>
      <c r="GW103" s="256"/>
      <c r="GX103" s="37"/>
      <c r="GY103" s="37"/>
      <c r="GZ103" s="580"/>
      <c r="HA103" s="39"/>
    </row>
    <row r="104" spans="1:210" ht="20.25" thickTop="1" thickBot="1" x14ac:dyDescent="0.35">
      <c r="A104"/>
      <c r="B104" s="116"/>
      <c r="C104" s="116"/>
      <c r="D104" s="41"/>
      <c r="E104" s="42"/>
      <c r="F104" s="43"/>
      <c r="G104" s="44"/>
      <c r="H104" s="45"/>
      <c r="I104" s="46"/>
      <c r="J104" s="230"/>
      <c r="K104" s="231"/>
      <c r="L104" s="282"/>
      <c r="M104" s="232"/>
      <c r="N104" s="835" t="s">
        <v>34</v>
      </c>
      <c r="O104" s="836"/>
      <c r="P104" s="837">
        <f>SUM(P15:P103)</f>
        <v>631695</v>
      </c>
      <c r="Q104" s="257"/>
      <c r="R104" s="235"/>
      <c r="S104" s="258"/>
      <c r="T104" s="235"/>
      <c r="U104" s="45">
        <f t="shared" si="7"/>
        <v>0</v>
      </c>
      <c r="V104" s="236"/>
      <c r="W104" s="237"/>
      <c r="X104" s="238"/>
      <c r="Y104" s="259"/>
      <c r="Z104" s="260"/>
      <c r="AA104" s="261"/>
      <c r="AB104" s="262"/>
      <c r="AC104" s="261"/>
      <c r="AD104" s="263"/>
      <c r="AE104" s="264"/>
      <c r="AF104" s="265"/>
      <c r="AG104" s="259"/>
      <c r="AH104" s="266"/>
      <c r="AI104" s="260"/>
      <c r="AJ104" s="261"/>
      <c r="AK104" s="262"/>
      <c r="AL104" s="267"/>
      <c r="AM104" s="263"/>
      <c r="AN104" s="264"/>
      <c r="AO104" s="265"/>
      <c r="AP104" s="259"/>
      <c r="AQ104" s="266"/>
      <c r="AR104" s="260"/>
      <c r="AS104" s="261"/>
      <c r="AT104" s="262"/>
      <c r="AU104" s="261"/>
      <c r="AV104" s="263"/>
      <c r="AW104" s="264"/>
      <c r="AX104" s="265"/>
      <c r="AY104" s="259"/>
      <c r="AZ104" s="266"/>
      <c r="BA104" s="260"/>
      <c r="BB104" s="261"/>
      <c r="BC104" s="262"/>
      <c r="BD104" s="267"/>
      <c r="BE104" s="263"/>
      <c r="BF104" s="264"/>
      <c r="BG104" s="265"/>
      <c r="BH104" s="259"/>
      <c r="BI104" s="266"/>
      <c r="BJ104" s="260"/>
      <c r="BK104" s="261"/>
      <c r="BL104" s="262"/>
      <c r="BM104" s="267"/>
      <c r="BN104" s="263"/>
      <c r="BO104" s="264"/>
      <c r="BP104" s="265"/>
      <c r="BQ104" s="259"/>
      <c r="BR104" s="266"/>
      <c r="BS104" s="260"/>
      <c r="BT104" s="261"/>
      <c r="BU104" s="262"/>
      <c r="BV104" s="261"/>
      <c r="BW104" s="263"/>
      <c r="BX104" s="264"/>
      <c r="BY104" s="265"/>
      <c r="BZ104" s="259"/>
      <c r="CA104" s="266"/>
      <c r="CB104" s="260"/>
      <c r="CC104" s="261"/>
      <c r="CD104" s="262"/>
      <c r="CE104" s="261"/>
      <c r="CF104" s="263"/>
      <c r="CG104" s="264"/>
      <c r="CH104" s="265"/>
      <c r="CI104" s="259"/>
      <c r="CJ104" s="266"/>
      <c r="CK104" s="260"/>
      <c r="CL104" s="261"/>
      <c r="CM104" s="262"/>
      <c r="CN104" s="261"/>
      <c r="CO104" s="263"/>
      <c r="CP104" s="264"/>
      <c r="CQ104" s="265"/>
      <c r="CR104" s="259"/>
      <c r="CS104" s="266"/>
      <c r="CT104" s="260"/>
      <c r="CU104" s="261"/>
      <c r="CV104" s="268"/>
      <c r="CW104" s="267"/>
      <c r="CX104" s="269"/>
      <c r="CY104" s="264"/>
      <c r="CZ104" s="265"/>
      <c r="DA104" s="259"/>
      <c r="DB104" s="266"/>
      <c r="DC104" s="260"/>
      <c r="DD104" s="261"/>
      <c r="DE104" s="262"/>
      <c r="DF104" s="261"/>
      <c r="DG104" s="263"/>
      <c r="DH104" s="264"/>
      <c r="DI104" s="265"/>
      <c r="DJ104" s="259"/>
      <c r="DK104" s="266"/>
      <c r="DL104" s="260"/>
      <c r="DM104" s="261"/>
      <c r="DN104" s="268"/>
      <c r="DO104" s="267"/>
      <c r="DP104" s="269"/>
      <c r="DQ104" s="264"/>
      <c r="DR104" s="265"/>
      <c r="DS104" s="259"/>
      <c r="DT104" s="266"/>
      <c r="DU104" s="260"/>
      <c r="DV104" s="261"/>
      <c r="DW104" s="262"/>
      <c r="DX104" s="261"/>
      <c r="DY104" s="263"/>
      <c r="DZ104" s="264"/>
      <c r="EA104" s="265"/>
      <c r="EB104" s="259"/>
      <c r="EC104" s="266"/>
      <c r="ED104" s="260"/>
      <c r="EE104" s="261"/>
      <c r="EF104" s="268"/>
      <c r="EG104" s="267"/>
      <c r="EH104" s="269"/>
      <c r="EI104" s="264"/>
      <c r="EJ104" s="265"/>
      <c r="EK104" s="259"/>
      <c r="EL104" s="266"/>
      <c r="EM104" s="260"/>
      <c r="EN104" s="261"/>
      <c r="EO104" s="268"/>
      <c r="EP104" s="267"/>
      <c r="EQ104" s="269"/>
      <c r="ER104" s="264"/>
      <c r="ES104" s="265"/>
      <c r="ET104" s="259"/>
      <c r="EU104" s="266"/>
      <c r="EV104" s="260"/>
      <c r="EW104" s="261"/>
      <c r="EX104" s="262"/>
      <c r="EY104" s="261"/>
      <c r="EZ104" s="263"/>
      <c r="FA104" s="264"/>
      <c r="FB104" s="265"/>
      <c r="FC104" s="259"/>
      <c r="FD104" s="266"/>
      <c r="FE104" s="260"/>
      <c r="FF104" s="261"/>
      <c r="FG104" s="262"/>
      <c r="FH104" s="261"/>
      <c r="FI104" s="263"/>
      <c r="FJ104" s="264"/>
      <c r="FK104" s="265"/>
      <c r="FL104" s="259"/>
      <c r="FM104" s="266"/>
      <c r="FN104" s="260"/>
      <c r="FO104" s="261"/>
      <c r="FP104" s="262"/>
      <c r="FQ104" s="261"/>
      <c r="FR104" s="263"/>
      <c r="FS104" s="264"/>
      <c r="FT104" s="265"/>
      <c r="FU104" s="259"/>
      <c r="FV104" s="266"/>
      <c r="FW104" s="260"/>
      <c r="FX104" s="261"/>
      <c r="FY104" s="262"/>
      <c r="FZ104" s="261"/>
      <c r="GA104" s="263"/>
      <c r="GB104" s="264"/>
      <c r="GC104" s="265"/>
      <c r="GD104" s="259"/>
      <c r="GE104" s="266"/>
      <c r="GF104" s="260"/>
      <c r="GG104" s="261"/>
      <c r="GH104" s="262"/>
      <c r="GI104" s="261"/>
      <c r="GJ104" s="263"/>
      <c r="GK104" s="264"/>
      <c r="GL104" s="265"/>
      <c r="GM104" s="259"/>
      <c r="GN104" s="266"/>
      <c r="GO104" s="260"/>
      <c r="GP104" s="261"/>
      <c r="GQ104" s="262"/>
      <c r="GR104" s="261"/>
      <c r="GS104" s="263"/>
      <c r="GT104" s="264"/>
      <c r="GU104" s="250"/>
      <c r="GV104" s="140"/>
      <c r="GW104" s="270"/>
      <c r="GX104" s="271"/>
      <c r="GY104" s="271"/>
      <c r="GZ104" s="585"/>
      <c r="HA104" s="39"/>
    </row>
    <row r="105" spans="1:210" ht="19.5" thickBot="1" x14ac:dyDescent="0.3">
      <c r="A105"/>
      <c r="B105" s="116"/>
      <c r="C105" s="116"/>
      <c r="D105" s="41"/>
      <c r="E105" s="42"/>
      <c r="F105" s="43"/>
      <c r="G105" s="44"/>
      <c r="H105" s="45"/>
      <c r="I105" s="46"/>
      <c r="J105" s="273"/>
      <c r="K105" s="231"/>
      <c r="L105" s="282"/>
      <c r="M105" s="232"/>
      <c r="N105" s="233"/>
      <c r="O105" s="254"/>
      <c r="P105" s="838"/>
      <c r="Q105" s="257"/>
      <c r="R105" s="235"/>
      <c r="S105" s="258"/>
      <c r="T105" s="235"/>
      <c r="U105" s="274">
        <f t="shared" si="7"/>
        <v>0</v>
      </c>
      <c r="V105" s="236"/>
      <c r="W105" s="237"/>
      <c r="X105" s="238"/>
      <c r="Y105" s="259"/>
      <c r="Z105" s="260"/>
      <c r="AA105" s="261"/>
      <c r="AB105" s="262"/>
      <c r="AC105" s="261"/>
      <c r="AD105" s="263"/>
      <c r="AE105" s="264"/>
      <c r="AF105" s="265"/>
      <c r="AG105" s="259"/>
      <c r="AH105" s="266"/>
      <c r="AI105" s="260"/>
      <c r="AJ105" s="261"/>
      <c r="AK105" s="262"/>
      <c r="AL105" s="267"/>
      <c r="AM105" s="263"/>
      <c r="AN105" s="264"/>
      <c r="AO105" s="265"/>
      <c r="AP105" s="259"/>
      <c r="AQ105" s="266"/>
      <c r="AR105" s="260"/>
      <c r="AS105" s="261"/>
      <c r="AT105" s="262"/>
      <c r="AU105" s="261"/>
      <c r="AV105" s="263"/>
      <c r="AW105" s="264"/>
      <c r="AX105" s="265"/>
      <c r="AY105" s="259"/>
      <c r="AZ105" s="266"/>
      <c r="BA105" s="260"/>
      <c r="BB105" s="261"/>
      <c r="BC105" s="262"/>
      <c r="BD105" s="267"/>
      <c r="BE105" s="263"/>
      <c r="BF105" s="264"/>
      <c r="BG105" s="265"/>
      <c r="BH105" s="259"/>
      <c r="BI105" s="266"/>
      <c r="BJ105" s="260"/>
      <c r="BK105" s="261"/>
      <c r="BL105" s="262"/>
      <c r="BM105" s="267"/>
      <c r="BN105" s="263"/>
      <c r="BO105" s="264"/>
      <c r="BP105" s="265"/>
      <c r="BQ105" s="259"/>
      <c r="BR105" s="266"/>
      <c r="BS105" s="260"/>
      <c r="BT105" s="261"/>
      <c r="BU105" s="262"/>
      <c r="BV105" s="261"/>
      <c r="BW105" s="263"/>
      <c r="BX105" s="264"/>
      <c r="BY105" s="265"/>
      <c r="BZ105" s="259"/>
      <c r="CA105" s="266"/>
      <c r="CB105" s="260"/>
      <c r="CC105" s="261"/>
      <c r="CD105" s="262"/>
      <c r="CE105" s="261"/>
      <c r="CF105" s="263"/>
      <c r="CG105" s="264"/>
      <c r="CH105" s="265"/>
      <c r="CI105" s="259"/>
      <c r="CJ105" s="266"/>
      <c r="CK105" s="260"/>
      <c r="CL105" s="261"/>
      <c r="CM105" s="262"/>
      <c r="CN105" s="261"/>
      <c r="CO105" s="263"/>
      <c r="CP105" s="264"/>
      <c r="CQ105" s="265"/>
      <c r="CR105" s="259"/>
      <c r="CS105" s="266"/>
      <c r="CT105" s="260"/>
      <c r="CU105" s="261"/>
      <c r="CV105" s="268"/>
      <c r="CW105" s="267"/>
      <c r="CX105" s="269"/>
      <c r="CY105" s="264"/>
      <c r="CZ105" s="265"/>
      <c r="DA105" s="259"/>
      <c r="DB105" s="266"/>
      <c r="DC105" s="260"/>
      <c r="DD105" s="261"/>
      <c r="DE105" s="262"/>
      <c r="DF105" s="261"/>
      <c r="DG105" s="263"/>
      <c r="DH105" s="264"/>
      <c r="DI105" s="265"/>
      <c r="DJ105" s="259"/>
      <c r="DK105" s="266"/>
      <c r="DL105" s="260"/>
      <c r="DM105" s="261"/>
      <c r="DN105" s="268"/>
      <c r="DO105" s="267"/>
      <c r="DP105" s="269"/>
      <c r="DQ105" s="264"/>
      <c r="DR105" s="265"/>
      <c r="DS105" s="259"/>
      <c r="DT105" s="266"/>
      <c r="DU105" s="260"/>
      <c r="DV105" s="261"/>
      <c r="DW105" s="262"/>
      <c r="DX105" s="261"/>
      <c r="DY105" s="263"/>
      <c r="DZ105" s="264"/>
      <c r="EA105" s="265"/>
      <c r="EB105" s="259"/>
      <c r="EC105" s="266"/>
      <c r="ED105" s="260"/>
      <c r="EE105" s="261"/>
      <c r="EF105" s="268"/>
      <c r="EG105" s="267"/>
      <c r="EH105" s="269"/>
      <c r="EI105" s="264"/>
      <c r="EJ105" s="265"/>
      <c r="EK105" s="259"/>
      <c r="EL105" s="266"/>
      <c r="EM105" s="260"/>
      <c r="EN105" s="261"/>
      <c r="EO105" s="268"/>
      <c r="EP105" s="267"/>
      <c r="EQ105" s="269"/>
      <c r="ER105" s="264"/>
      <c r="ES105" s="265"/>
      <c r="ET105" s="259"/>
      <c r="EU105" s="266"/>
      <c r="EV105" s="260"/>
      <c r="EW105" s="261"/>
      <c r="EX105" s="262"/>
      <c r="EY105" s="261"/>
      <c r="EZ105" s="263"/>
      <c r="FA105" s="264"/>
      <c r="FB105" s="265"/>
      <c r="FC105" s="259"/>
      <c r="FD105" s="266"/>
      <c r="FE105" s="260"/>
      <c r="FF105" s="261"/>
      <c r="FG105" s="262"/>
      <c r="FH105" s="261"/>
      <c r="FI105" s="263"/>
      <c r="FJ105" s="264"/>
      <c r="FK105" s="265"/>
      <c r="FL105" s="259"/>
      <c r="FM105" s="266"/>
      <c r="FN105" s="260"/>
      <c r="FO105" s="261"/>
      <c r="FP105" s="262"/>
      <c r="FQ105" s="261"/>
      <c r="FR105" s="263"/>
      <c r="FS105" s="264"/>
      <c r="FT105" s="265"/>
      <c r="FU105" s="259"/>
      <c r="FV105" s="266"/>
      <c r="FW105" s="260"/>
      <c r="FX105" s="261"/>
      <c r="FY105" s="262"/>
      <c r="FZ105" s="261"/>
      <c r="GA105" s="263"/>
      <c r="GB105" s="264"/>
      <c r="GC105" s="265"/>
      <c r="GD105" s="259"/>
      <c r="GE105" s="266"/>
      <c r="GF105" s="260"/>
      <c r="GG105" s="261"/>
      <c r="GH105" s="262"/>
      <c r="GI105" s="261"/>
      <c r="GJ105" s="263"/>
      <c r="GK105" s="264"/>
      <c r="GL105" s="265"/>
      <c r="GM105" s="259"/>
      <c r="GN105" s="266"/>
      <c r="GO105" s="260"/>
      <c r="GP105" s="261"/>
      <c r="GQ105" s="262"/>
      <c r="GR105" s="261"/>
      <c r="GS105" s="263"/>
      <c r="GT105" s="264"/>
      <c r="GU105" s="250"/>
      <c r="GV105" s="140"/>
      <c r="GW105" s="270"/>
      <c r="GX105" s="271"/>
      <c r="GY105" s="271"/>
      <c r="GZ105" s="585"/>
      <c r="HA105" s="39"/>
    </row>
    <row r="106" spans="1:210" ht="16.5" thickTop="1" x14ac:dyDescent="0.25">
      <c r="A106"/>
      <c r="B106" s="116"/>
      <c r="C106" s="116"/>
      <c r="D106" s="41"/>
      <c r="E106" s="42"/>
      <c r="F106" s="43"/>
      <c r="G106" s="44"/>
      <c r="H106" s="45"/>
      <c r="I106" s="46"/>
      <c r="J106" s="230"/>
      <c r="K106" s="231"/>
      <c r="L106" s="282"/>
      <c r="M106" s="232"/>
      <c r="N106" s="233"/>
      <c r="O106" s="254"/>
      <c r="P106" s="275"/>
      <c r="Q106" s="275"/>
      <c r="R106" s="235"/>
      <c r="S106" s="235"/>
      <c r="T106" s="235"/>
      <c r="U106" s="274">
        <f t="shared" si="7"/>
        <v>0</v>
      </c>
      <c r="V106" s="236"/>
      <c r="W106" s="237"/>
      <c r="X106" s="238"/>
      <c r="Y106" s="259"/>
      <c r="Z106" s="260"/>
      <c r="AA106" s="261"/>
      <c r="AB106" s="262"/>
      <c r="AC106" s="261"/>
      <c r="AD106" s="263"/>
      <c r="AE106" s="264"/>
      <c r="AF106" s="265"/>
      <c r="AG106" s="259"/>
      <c r="AH106" s="266"/>
      <c r="AI106" s="260"/>
      <c r="AJ106" s="261"/>
      <c r="AK106" s="262"/>
      <c r="AL106" s="267"/>
      <c r="AM106" s="263"/>
      <c r="AN106" s="264"/>
      <c r="AO106" s="265"/>
      <c r="AP106" s="259"/>
      <c r="AQ106" s="266"/>
      <c r="AR106" s="260"/>
      <c r="AS106" s="261"/>
      <c r="AT106" s="262"/>
      <c r="AU106" s="261"/>
      <c r="AV106" s="263"/>
      <c r="AW106" s="264"/>
      <c r="AX106" s="265"/>
      <c r="AY106" s="259"/>
      <c r="AZ106" s="266"/>
      <c r="BA106" s="260"/>
      <c r="BB106" s="261"/>
      <c r="BC106" s="262"/>
      <c r="BD106" s="267"/>
      <c r="BE106" s="263"/>
      <c r="BF106" s="264"/>
      <c r="BG106" s="265"/>
      <c r="BH106" s="259"/>
      <c r="BI106" s="266"/>
      <c r="BJ106" s="260"/>
      <c r="BK106" s="261"/>
      <c r="BL106" s="262"/>
      <c r="BM106" s="267"/>
      <c r="BN106" s="263"/>
      <c r="BO106" s="264"/>
      <c r="BP106" s="265"/>
      <c r="BQ106" s="259"/>
      <c r="BR106" s="266"/>
      <c r="BS106" s="260"/>
      <c r="BT106" s="261"/>
      <c r="BU106" s="262"/>
      <c r="BV106" s="261"/>
      <c r="BW106" s="263"/>
      <c r="BX106" s="264"/>
      <c r="BY106" s="265"/>
      <c r="BZ106" s="259"/>
      <c r="CA106" s="266"/>
      <c r="CB106" s="260"/>
      <c r="CC106" s="261"/>
      <c r="CD106" s="262"/>
      <c r="CE106" s="261"/>
      <c r="CF106" s="263"/>
      <c r="CG106" s="264"/>
      <c r="CH106" s="265"/>
      <c r="CI106" s="259"/>
      <c r="CJ106" s="266"/>
      <c r="CK106" s="260"/>
      <c r="CL106" s="261"/>
      <c r="CM106" s="262"/>
      <c r="CN106" s="261"/>
      <c r="CO106" s="263"/>
      <c r="CP106" s="264"/>
      <c r="CQ106" s="265"/>
      <c r="CR106" s="259"/>
      <c r="CS106" s="266"/>
      <c r="CT106" s="260"/>
      <c r="CU106" s="261"/>
      <c r="CV106" s="268"/>
      <c r="CW106" s="267"/>
      <c r="CX106" s="269"/>
      <c r="CY106" s="264"/>
      <c r="CZ106" s="265"/>
      <c r="DA106" s="259"/>
      <c r="DB106" s="266"/>
      <c r="DC106" s="260"/>
      <c r="DD106" s="261"/>
      <c r="DE106" s="262"/>
      <c r="DF106" s="261"/>
      <c r="DG106" s="263"/>
      <c r="DH106" s="264"/>
      <c r="DI106" s="265"/>
      <c r="DJ106" s="259"/>
      <c r="DK106" s="266"/>
      <c r="DL106" s="260"/>
      <c r="DM106" s="261"/>
      <c r="DN106" s="268"/>
      <c r="DO106" s="267"/>
      <c r="DP106" s="269"/>
      <c r="DQ106" s="264"/>
      <c r="DR106" s="265"/>
      <c r="DS106" s="259"/>
      <c r="DT106" s="266"/>
      <c r="DU106" s="260"/>
      <c r="DV106" s="261"/>
      <c r="DW106" s="262"/>
      <c r="DX106" s="261"/>
      <c r="DY106" s="263"/>
      <c r="DZ106" s="264"/>
      <c r="EA106" s="265"/>
      <c r="EB106" s="259"/>
      <c r="EC106" s="266"/>
      <c r="ED106" s="260"/>
      <c r="EE106" s="261"/>
      <c r="EF106" s="268"/>
      <c r="EG106" s="267"/>
      <c r="EH106" s="269"/>
      <c r="EI106" s="264"/>
      <c r="EJ106" s="265"/>
      <c r="EK106" s="259"/>
      <c r="EL106" s="266"/>
      <c r="EM106" s="260"/>
      <c r="EN106" s="261"/>
      <c r="EO106" s="268"/>
      <c r="EP106" s="267"/>
      <c r="EQ106" s="269"/>
      <c r="ER106" s="264"/>
      <c r="ES106" s="265"/>
      <c r="ET106" s="259"/>
      <c r="EU106" s="266"/>
      <c r="EV106" s="260"/>
      <c r="EW106" s="261"/>
      <c r="EX106" s="262"/>
      <c r="EY106" s="261"/>
      <c r="EZ106" s="263"/>
      <c r="FA106" s="264"/>
      <c r="FB106" s="265"/>
      <c r="FC106" s="259"/>
      <c r="FD106" s="266"/>
      <c r="FE106" s="260"/>
      <c r="FF106" s="261"/>
      <c r="FG106" s="262"/>
      <c r="FH106" s="261"/>
      <c r="FI106" s="263"/>
      <c r="FJ106" s="264"/>
      <c r="FK106" s="265"/>
      <c r="FL106" s="259"/>
      <c r="FM106" s="266"/>
      <c r="FN106" s="260"/>
      <c r="FO106" s="261"/>
      <c r="FP106" s="262"/>
      <c r="FQ106" s="261"/>
      <c r="FR106" s="263"/>
      <c r="FS106" s="264"/>
      <c r="FT106" s="265"/>
      <c r="FU106" s="259"/>
      <c r="FV106" s="266"/>
      <c r="FW106" s="260"/>
      <c r="FX106" s="261"/>
      <c r="FY106" s="262"/>
      <c r="FZ106" s="261"/>
      <c r="GA106" s="263"/>
      <c r="GB106" s="264"/>
      <c r="GC106" s="265"/>
      <c r="GD106" s="259"/>
      <c r="GE106" s="266"/>
      <c r="GF106" s="260"/>
      <c r="GG106" s="261"/>
      <c r="GH106" s="262"/>
      <c r="GI106" s="261"/>
      <c r="GJ106" s="263"/>
      <c r="GK106" s="264"/>
      <c r="GL106" s="265"/>
      <c r="GM106" s="259"/>
      <c r="GN106" s="266"/>
      <c r="GO106" s="260"/>
      <c r="GP106" s="261"/>
      <c r="GQ106" s="262"/>
      <c r="GR106" s="261"/>
      <c r="GS106" s="263"/>
      <c r="GT106" s="264"/>
      <c r="GU106" s="250"/>
      <c r="GV106" s="140"/>
      <c r="GW106" s="270"/>
      <c r="GX106" s="271"/>
      <c r="GY106" s="271"/>
      <c r="GZ106" s="585"/>
      <c r="HA106" s="39"/>
    </row>
    <row r="107" spans="1:210" ht="16.5" thickBot="1" x14ac:dyDescent="0.3">
      <c r="A107"/>
      <c r="B107" s="116"/>
      <c r="C107" s="116"/>
      <c r="D107" s="41"/>
      <c r="E107" s="42"/>
      <c r="F107" s="43"/>
      <c r="G107" s="44"/>
      <c r="H107" s="45"/>
      <c r="I107" s="46"/>
      <c r="J107" s="230"/>
      <c r="K107" s="231"/>
      <c r="L107" s="282"/>
      <c r="M107" s="232"/>
      <c r="N107" s="233"/>
      <c r="O107" s="254"/>
      <c r="P107" s="275"/>
      <c r="Q107" s="275"/>
      <c r="R107" s="276"/>
      <c r="S107" s="808"/>
      <c r="T107" s="808"/>
      <c r="U107" s="45">
        <f t="shared" si="7"/>
        <v>0</v>
      </c>
      <c r="V107" s="277"/>
      <c r="W107" s="245"/>
      <c r="X107" s="238"/>
      <c r="Y107" s="259"/>
      <c r="Z107" s="240"/>
      <c r="AA107" s="261"/>
      <c r="AB107" s="262"/>
      <c r="AC107" s="261"/>
      <c r="AD107" s="263"/>
      <c r="AE107" s="264"/>
      <c r="AF107" s="265"/>
      <c r="AG107" s="259"/>
      <c r="AH107" s="278"/>
      <c r="AI107" s="240"/>
      <c r="AJ107" s="261"/>
      <c r="AK107" s="262"/>
      <c r="AL107" s="267"/>
      <c r="AM107" s="263"/>
      <c r="AN107" s="264"/>
      <c r="AO107" s="279"/>
      <c r="AP107" s="280"/>
      <c r="AQ107" s="278"/>
      <c r="AR107" s="240"/>
      <c r="AS107" s="261"/>
      <c r="AT107" s="262"/>
      <c r="AU107" s="261"/>
      <c r="AV107" s="263"/>
      <c r="AW107" s="264"/>
      <c r="AX107" s="279"/>
      <c r="AY107" s="280"/>
      <c r="AZ107" s="278"/>
      <c r="BA107" s="240"/>
      <c r="BB107" s="261"/>
      <c r="BC107" s="262"/>
      <c r="BD107" s="267"/>
      <c r="BE107" s="263"/>
      <c r="BF107" s="264"/>
      <c r="BG107" s="279"/>
      <c r="BH107" s="280"/>
      <c r="BI107" s="278"/>
      <c r="BJ107" s="240"/>
      <c r="BK107" s="261"/>
      <c r="BL107" s="262"/>
      <c r="BM107" s="267"/>
      <c r="BN107" s="263"/>
      <c r="BO107" s="264"/>
      <c r="BP107" s="279"/>
      <c r="BQ107" s="280"/>
      <c r="BR107" s="278"/>
      <c r="BS107" s="240"/>
      <c r="BT107" s="261"/>
      <c r="BU107" s="262"/>
      <c r="BV107" s="261"/>
      <c r="BW107" s="263"/>
      <c r="BX107" s="264"/>
      <c r="BY107" s="279"/>
      <c r="BZ107" s="280"/>
      <c r="CA107" s="278"/>
      <c r="CB107" s="240"/>
      <c r="CC107" s="261"/>
      <c r="CD107" s="262"/>
      <c r="CE107" s="261"/>
      <c r="CF107" s="263"/>
      <c r="CG107" s="264"/>
      <c r="CH107" s="279"/>
      <c r="CI107" s="280"/>
      <c r="CJ107" s="278"/>
      <c r="CK107" s="240"/>
      <c r="CL107" s="261"/>
      <c r="CM107" s="262"/>
      <c r="CN107" s="261"/>
      <c r="CO107" s="263"/>
      <c r="CP107" s="264"/>
      <c r="CQ107" s="279"/>
      <c r="CR107" s="280"/>
      <c r="CS107" s="278"/>
      <c r="CT107" s="240"/>
      <c r="CU107" s="261"/>
      <c r="CV107" s="268"/>
      <c r="CW107" s="267"/>
      <c r="CX107" s="269"/>
      <c r="CY107" s="264"/>
      <c r="CZ107" s="279"/>
      <c r="DA107" s="280"/>
      <c r="DB107" s="278"/>
      <c r="DC107" s="240"/>
      <c r="DD107" s="261"/>
      <c r="DE107" s="262"/>
      <c r="DF107" s="261"/>
      <c r="DG107" s="263"/>
      <c r="DH107" s="264"/>
      <c r="DI107" s="279"/>
      <c r="DJ107" s="280"/>
      <c r="DK107" s="278"/>
      <c r="DL107" s="240"/>
      <c r="DM107" s="261"/>
      <c r="DN107" s="268"/>
      <c r="DO107" s="267"/>
      <c r="DP107" s="269"/>
      <c r="DQ107" s="264"/>
      <c r="DR107" s="279"/>
      <c r="DS107" s="280"/>
      <c r="DT107" s="278"/>
      <c r="DU107" s="240"/>
      <c r="DV107" s="261"/>
      <c r="DW107" s="262"/>
      <c r="DX107" s="261"/>
      <c r="DY107" s="263"/>
      <c r="DZ107" s="264"/>
      <c r="EA107" s="279"/>
      <c r="EB107" s="280"/>
      <c r="EC107" s="278"/>
      <c r="ED107" s="240"/>
      <c r="EE107" s="261"/>
      <c r="EF107" s="268"/>
      <c r="EG107" s="267"/>
      <c r="EH107" s="269"/>
      <c r="EI107" s="264"/>
      <c r="EJ107" s="279"/>
      <c r="EK107" s="280"/>
      <c r="EL107" s="278"/>
      <c r="EM107" s="240"/>
      <c r="EN107" s="261"/>
      <c r="EO107" s="268"/>
      <c r="EP107" s="267"/>
      <c r="EQ107" s="269"/>
      <c r="ER107" s="264"/>
      <c r="ES107" s="279"/>
      <c r="ET107" s="280"/>
      <c r="EU107" s="278"/>
      <c r="EV107" s="240"/>
      <c r="EW107" s="261"/>
      <c r="EX107" s="262"/>
      <c r="EY107" s="261"/>
      <c r="EZ107" s="263"/>
      <c r="FA107" s="264"/>
      <c r="FB107" s="279"/>
      <c r="FC107" s="280"/>
      <c r="FD107" s="278"/>
      <c r="FE107" s="240"/>
      <c r="FF107" s="261"/>
      <c r="FG107" s="262"/>
      <c r="FH107" s="261"/>
      <c r="FI107" s="263"/>
      <c r="FJ107" s="264"/>
      <c r="FK107" s="279"/>
      <c r="FL107" s="280"/>
      <c r="FM107" s="278"/>
      <c r="FN107" s="240"/>
      <c r="FO107" s="261"/>
      <c r="FP107" s="262"/>
      <c r="FQ107" s="261"/>
      <c r="FR107" s="263"/>
      <c r="FS107" s="264"/>
      <c r="FT107" s="279"/>
      <c r="FU107" s="280"/>
      <c r="FV107" s="278"/>
      <c r="FW107" s="240"/>
      <c r="FX107" s="261"/>
      <c r="FY107" s="262"/>
      <c r="FZ107" s="261"/>
      <c r="GA107" s="263"/>
      <c r="GB107" s="264"/>
      <c r="GC107" s="279"/>
      <c r="GD107" s="280"/>
      <c r="GE107" s="278"/>
      <c r="GF107" s="240"/>
      <c r="GG107" s="261"/>
      <c r="GH107" s="262"/>
      <c r="GI107" s="261"/>
      <c r="GJ107" s="263"/>
      <c r="GK107" s="264"/>
      <c r="GL107" s="279"/>
      <c r="GM107" s="280"/>
      <c r="GN107" s="278"/>
      <c r="GO107" s="240"/>
      <c r="GP107" s="261"/>
      <c r="GQ107" s="262"/>
      <c r="GR107" s="261"/>
      <c r="GS107" s="263"/>
      <c r="GT107" s="264"/>
      <c r="GU107" s="250"/>
      <c r="GV107" s="30"/>
      <c r="GW107" s="281"/>
      <c r="GX107" s="271"/>
      <c r="GY107" s="271"/>
      <c r="GZ107" s="585"/>
      <c r="HA107" s="39"/>
    </row>
    <row r="108" spans="1:210" ht="17.25" thickTop="1" thickBot="1" x14ac:dyDescent="0.3">
      <c r="A108"/>
      <c r="B108" s="116"/>
      <c r="C108" s="116"/>
      <c r="D108" s="41"/>
      <c r="E108" s="42"/>
      <c r="F108" s="43"/>
      <c r="G108" s="44"/>
      <c r="H108" s="45"/>
      <c r="I108" s="46"/>
      <c r="J108" s="230"/>
      <c r="K108" s="282"/>
      <c r="L108" s="282"/>
      <c r="M108" s="232"/>
      <c r="N108" s="283"/>
      <c r="O108" s="284"/>
      <c r="P108" s="839" t="s">
        <v>35</v>
      </c>
      <c r="Q108" s="840"/>
      <c r="R108" s="840"/>
      <c r="S108" s="285">
        <f>SUM(S15:S107)</f>
        <v>0</v>
      </c>
      <c r="T108" s="809"/>
      <c r="U108" s="287">
        <f>SUM(U15:U107)</f>
        <v>17648063.850000001</v>
      </c>
      <c r="V108" s="288"/>
      <c r="W108" s="245"/>
      <c r="X108" s="289">
        <f t="shared" ref="X108:CI108" si="8">SUM(X15:X107)</f>
        <v>141148.79999999999</v>
      </c>
      <c r="Y108" s="290">
        <f t="shared" si="8"/>
        <v>0</v>
      </c>
      <c r="Z108" s="290">
        <f t="shared" si="8"/>
        <v>0</v>
      </c>
      <c r="AA108" s="290">
        <f t="shared" si="8"/>
        <v>0</v>
      </c>
      <c r="AB108" s="290">
        <f t="shared" si="8"/>
        <v>0</v>
      </c>
      <c r="AC108" s="290">
        <f t="shared" si="8"/>
        <v>0</v>
      </c>
      <c r="AD108" s="290">
        <f t="shared" si="8"/>
        <v>0</v>
      </c>
      <c r="AE108" s="290">
        <f t="shared" si="8"/>
        <v>0</v>
      </c>
      <c r="AF108" s="290">
        <f t="shared" si="8"/>
        <v>0</v>
      </c>
      <c r="AG108" s="290">
        <f t="shared" si="8"/>
        <v>0</v>
      </c>
      <c r="AH108" s="290">
        <f t="shared" si="8"/>
        <v>0</v>
      </c>
      <c r="AI108" s="290">
        <f t="shared" si="8"/>
        <v>0</v>
      </c>
      <c r="AJ108" s="290">
        <f t="shared" si="8"/>
        <v>0</v>
      </c>
      <c r="AK108" s="290">
        <f t="shared" si="8"/>
        <v>0</v>
      </c>
      <c r="AL108" s="290">
        <f t="shared" si="8"/>
        <v>0</v>
      </c>
      <c r="AM108" s="290">
        <f t="shared" si="8"/>
        <v>0</v>
      </c>
      <c r="AN108" s="290">
        <f t="shared" si="8"/>
        <v>0</v>
      </c>
      <c r="AO108" s="290">
        <f t="shared" si="8"/>
        <v>0</v>
      </c>
      <c r="AP108" s="290">
        <f t="shared" si="8"/>
        <v>0</v>
      </c>
      <c r="AQ108" s="290">
        <f t="shared" si="8"/>
        <v>0</v>
      </c>
      <c r="AR108" s="290">
        <f t="shared" si="8"/>
        <v>0</v>
      </c>
      <c r="AS108" s="290">
        <f t="shared" si="8"/>
        <v>0</v>
      </c>
      <c r="AT108" s="290">
        <f t="shared" si="8"/>
        <v>0</v>
      </c>
      <c r="AU108" s="290">
        <f t="shared" si="8"/>
        <v>0</v>
      </c>
      <c r="AV108" s="290">
        <f t="shared" si="8"/>
        <v>0</v>
      </c>
      <c r="AW108" s="290">
        <f t="shared" si="8"/>
        <v>0</v>
      </c>
      <c r="AX108" s="290">
        <f t="shared" si="8"/>
        <v>0</v>
      </c>
      <c r="AY108" s="290">
        <f t="shared" si="8"/>
        <v>0</v>
      </c>
      <c r="AZ108" s="290">
        <f t="shared" si="8"/>
        <v>0</v>
      </c>
      <c r="BA108" s="290">
        <f t="shared" si="8"/>
        <v>0</v>
      </c>
      <c r="BB108" s="290">
        <f t="shared" si="8"/>
        <v>0</v>
      </c>
      <c r="BC108" s="290">
        <f t="shared" si="8"/>
        <v>0</v>
      </c>
      <c r="BD108" s="290">
        <f t="shared" si="8"/>
        <v>0</v>
      </c>
      <c r="BE108" s="290">
        <f t="shared" si="8"/>
        <v>0</v>
      </c>
      <c r="BF108" s="290">
        <f t="shared" si="8"/>
        <v>0</v>
      </c>
      <c r="BG108" s="290">
        <f t="shared" si="8"/>
        <v>0</v>
      </c>
      <c r="BH108" s="290">
        <f t="shared" si="8"/>
        <v>0</v>
      </c>
      <c r="BI108" s="290">
        <f t="shared" si="8"/>
        <v>0</v>
      </c>
      <c r="BJ108" s="290">
        <f t="shared" si="8"/>
        <v>0</v>
      </c>
      <c r="BK108" s="290">
        <f t="shared" si="8"/>
        <v>0</v>
      </c>
      <c r="BL108" s="290">
        <f t="shared" si="8"/>
        <v>0</v>
      </c>
      <c r="BM108" s="290">
        <f t="shared" si="8"/>
        <v>0</v>
      </c>
      <c r="BN108" s="290">
        <f t="shared" si="8"/>
        <v>0</v>
      </c>
      <c r="BO108" s="290">
        <f t="shared" si="8"/>
        <v>0</v>
      </c>
      <c r="BP108" s="290">
        <f t="shared" si="8"/>
        <v>0</v>
      </c>
      <c r="BQ108" s="290">
        <f t="shared" si="8"/>
        <v>0</v>
      </c>
      <c r="BR108" s="290">
        <f t="shared" si="8"/>
        <v>0</v>
      </c>
      <c r="BS108" s="290">
        <f t="shared" si="8"/>
        <v>0</v>
      </c>
      <c r="BT108" s="290">
        <f t="shared" si="8"/>
        <v>0</v>
      </c>
      <c r="BU108" s="290">
        <f t="shared" si="8"/>
        <v>0</v>
      </c>
      <c r="BV108" s="290">
        <f t="shared" si="8"/>
        <v>0</v>
      </c>
      <c r="BW108" s="290">
        <f t="shared" si="8"/>
        <v>0</v>
      </c>
      <c r="BX108" s="290">
        <f t="shared" si="8"/>
        <v>0</v>
      </c>
      <c r="BY108" s="290">
        <f t="shared" si="8"/>
        <v>0</v>
      </c>
      <c r="BZ108" s="290">
        <f t="shared" si="8"/>
        <v>0</v>
      </c>
      <c r="CA108" s="290">
        <f t="shared" si="8"/>
        <v>0</v>
      </c>
      <c r="CB108" s="290">
        <f t="shared" si="8"/>
        <v>0</v>
      </c>
      <c r="CC108" s="290">
        <f t="shared" si="8"/>
        <v>0</v>
      </c>
      <c r="CD108" s="290">
        <f t="shared" si="8"/>
        <v>0</v>
      </c>
      <c r="CE108" s="290">
        <f t="shared" si="8"/>
        <v>0</v>
      </c>
      <c r="CF108" s="290">
        <f t="shared" si="8"/>
        <v>0</v>
      </c>
      <c r="CG108" s="290">
        <f t="shared" si="8"/>
        <v>0</v>
      </c>
      <c r="CH108" s="290">
        <f t="shared" si="8"/>
        <v>0</v>
      </c>
      <c r="CI108" s="290">
        <f t="shared" si="8"/>
        <v>0</v>
      </c>
      <c r="CJ108" s="290">
        <f t="shared" ref="CJ108:EU108" si="9">SUM(CJ15:CJ107)</f>
        <v>0</v>
      </c>
      <c r="CK108" s="290">
        <f t="shared" si="9"/>
        <v>0</v>
      </c>
      <c r="CL108" s="290">
        <f t="shared" si="9"/>
        <v>0</v>
      </c>
      <c r="CM108" s="290">
        <f t="shared" si="9"/>
        <v>0</v>
      </c>
      <c r="CN108" s="290">
        <f t="shared" si="9"/>
        <v>0</v>
      </c>
      <c r="CO108" s="290">
        <f t="shared" si="9"/>
        <v>0</v>
      </c>
      <c r="CP108" s="290">
        <f t="shared" si="9"/>
        <v>0</v>
      </c>
      <c r="CQ108" s="290">
        <f t="shared" si="9"/>
        <v>0</v>
      </c>
      <c r="CR108" s="290">
        <f t="shared" si="9"/>
        <v>0</v>
      </c>
      <c r="CS108" s="290">
        <f t="shared" si="9"/>
        <v>0</v>
      </c>
      <c r="CT108" s="290">
        <f t="shared" si="9"/>
        <v>0</v>
      </c>
      <c r="CU108" s="290">
        <f t="shared" si="9"/>
        <v>0</v>
      </c>
      <c r="CV108" s="290">
        <f t="shared" si="9"/>
        <v>0</v>
      </c>
      <c r="CW108" s="290">
        <f t="shared" si="9"/>
        <v>0</v>
      </c>
      <c r="CX108" s="290">
        <f t="shared" si="9"/>
        <v>0</v>
      </c>
      <c r="CY108" s="290">
        <f t="shared" si="9"/>
        <v>0</v>
      </c>
      <c r="CZ108" s="290">
        <f t="shared" si="9"/>
        <v>0</v>
      </c>
      <c r="DA108" s="290">
        <f t="shared" si="9"/>
        <v>0</v>
      </c>
      <c r="DB108" s="290">
        <f t="shared" si="9"/>
        <v>0</v>
      </c>
      <c r="DC108" s="290">
        <f t="shared" si="9"/>
        <v>0</v>
      </c>
      <c r="DD108" s="290">
        <f t="shared" si="9"/>
        <v>0</v>
      </c>
      <c r="DE108" s="290">
        <f t="shared" si="9"/>
        <v>0</v>
      </c>
      <c r="DF108" s="290">
        <f t="shared" si="9"/>
        <v>0</v>
      </c>
      <c r="DG108" s="290">
        <f t="shared" si="9"/>
        <v>0</v>
      </c>
      <c r="DH108" s="290">
        <f t="shared" si="9"/>
        <v>0</v>
      </c>
      <c r="DI108" s="290">
        <f t="shared" si="9"/>
        <v>0</v>
      </c>
      <c r="DJ108" s="290">
        <f t="shared" si="9"/>
        <v>0</v>
      </c>
      <c r="DK108" s="290">
        <f t="shared" si="9"/>
        <v>0</v>
      </c>
      <c r="DL108" s="290">
        <f t="shared" si="9"/>
        <v>0</v>
      </c>
      <c r="DM108" s="290">
        <f t="shared" si="9"/>
        <v>0</v>
      </c>
      <c r="DN108" s="290">
        <f t="shared" si="9"/>
        <v>0</v>
      </c>
      <c r="DO108" s="290">
        <f t="shared" si="9"/>
        <v>0</v>
      </c>
      <c r="DP108" s="290">
        <f t="shared" si="9"/>
        <v>0</v>
      </c>
      <c r="DQ108" s="290">
        <f t="shared" si="9"/>
        <v>0</v>
      </c>
      <c r="DR108" s="290">
        <f t="shared" si="9"/>
        <v>0</v>
      </c>
      <c r="DS108" s="290">
        <f t="shared" si="9"/>
        <v>0</v>
      </c>
      <c r="DT108" s="290">
        <f t="shared" si="9"/>
        <v>0</v>
      </c>
      <c r="DU108" s="290">
        <f t="shared" si="9"/>
        <v>0</v>
      </c>
      <c r="DV108" s="290">
        <f t="shared" si="9"/>
        <v>0</v>
      </c>
      <c r="DW108" s="290">
        <f t="shared" si="9"/>
        <v>0</v>
      </c>
      <c r="DX108" s="290">
        <f t="shared" si="9"/>
        <v>0</v>
      </c>
      <c r="DY108" s="290">
        <f t="shared" si="9"/>
        <v>0</v>
      </c>
      <c r="DZ108" s="290">
        <f t="shared" si="9"/>
        <v>0</v>
      </c>
      <c r="EA108" s="290">
        <f t="shared" si="9"/>
        <v>0</v>
      </c>
      <c r="EB108" s="290">
        <f t="shared" si="9"/>
        <v>0</v>
      </c>
      <c r="EC108" s="290">
        <f t="shared" si="9"/>
        <v>0</v>
      </c>
      <c r="ED108" s="290">
        <f t="shared" si="9"/>
        <v>0</v>
      </c>
      <c r="EE108" s="290">
        <f t="shared" si="9"/>
        <v>0</v>
      </c>
      <c r="EF108" s="290">
        <f t="shared" si="9"/>
        <v>0</v>
      </c>
      <c r="EG108" s="290">
        <f t="shared" si="9"/>
        <v>0</v>
      </c>
      <c r="EH108" s="290">
        <f t="shared" si="9"/>
        <v>0</v>
      </c>
      <c r="EI108" s="290">
        <f t="shared" si="9"/>
        <v>0</v>
      </c>
      <c r="EJ108" s="290">
        <f t="shared" si="9"/>
        <v>0</v>
      </c>
      <c r="EK108" s="290">
        <f t="shared" si="9"/>
        <v>0</v>
      </c>
      <c r="EL108" s="290">
        <f t="shared" si="9"/>
        <v>0</v>
      </c>
      <c r="EM108" s="290">
        <f t="shared" si="9"/>
        <v>0</v>
      </c>
      <c r="EN108" s="290">
        <f t="shared" si="9"/>
        <v>0</v>
      </c>
      <c r="EO108" s="290">
        <f t="shared" si="9"/>
        <v>0</v>
      </c>
      <c r="EP108" s="290">
        <f t="shared" si="9"/>
        <v>0</v>
      </c>
      <c r="EQ108" s="290">
        <f t="shared" si="9"/>
        <v>0</v>
      </c>
      <c r="ER108" s="290">
        <f t="shared" si="9"/>
        <v>0</v>
      </c>
      <c r="ES108" s="290">
        <f t="shared" si="9"/>
        <v>0</v>
      </c>
      <c r="ET108" s="290">
        <f t="shared" si="9"/>
        <v>0</v>
      </c>
      <c r="EU108" s="290">
        <f t="shared" si="9"/>
        <v>0</v>
      </c>
      <c r="EV108" s="290">
        <f t="shared" ref="EV108:GT108" si="10">SUM(EV15:EV107)</f>
        <v>0</v>
      </c>
      <c r="EW108" s="290">
        <f t="shared" si="10"/>
        <v>0</v>
      </c>
      <c r="EX108" s="290">
        <f t="shared" si="10"/>
        <v>0</v>
      </c>
      <c r="EY108" s="290">
        <f t="shared" si="10"/>
        <v>0</v>
      </c>
      <c r="EZ108" s="290">
        <f t="shared" si="10"/>
        <v>0</v>
      </c>
      <c r="FA108" s="290">
        <f t="shared" si="10"/>
        <v>0</v>
      </c>
      <c r="FB108" s="290">
        <f t="shared" si="10"/>
        <v>0</v>
      </c>
      <c r="FC108" s="290">
        <f t="shared" si="10"/>
        <v>0</v>
      </c>
      <c r="FD108" s="290">
        <f t="shared" si="10"/>
        <v>0</v>
      </c>
      <c r="FE108" s="290">
        <f t="shared" si="10"/>
        <v>0</v>
      </c>
      <c r="FF108" s="290">
        <f t="shared" si="10"/>
        <v>0</v>
      </c>
      <c r="FG108" s="290">
        <f t="shared" si="10"/>
        <v>0</v>
      </c>
      <c r="FH108" s="290">
        <f t="shared" si="10"/>
        <v>0</v>
      </c>
      <c r="FI108" s="290">
        <f t="shared" si="10"/>
        <v>0</v>
      </c>
      <c r="FJ108" s="290">
        <f t="shared" si="10"/>
        <v>0</v>
      </c>
      <c r="FK108" s="290">
        <f t="shared" si="10"/>
        <v>0</v>
      </c>
      <c r="FL108" s="290">
        <f t="shared" si="10"/>
        <v>0</v>
      </c>
      <c r="FM108" s="290">
        <f t="shared" si="10"/>
        <v>0</v>
      </c>
      <c r="FN108" s="290">
        <f t="shared" si="10"/>
        <v>0</v>
      </c>
      <c r="FO108" s="290">
        <f t="shared" si="10"/>
        <v>0</v>
      </c>
      <c r="FP108" s="290">
        <f t="shared" si="10"/>
        <v>0</v>
      </c>
      <c r="FQ108" s="290">
        <f t="shared" si="10"/>
        <v>0</v>
      </c>
      <c r="FR108" s="290">
        <f t="shared" si="10"/>
        <v>0</v>
      </c>
      <c r="FS108" s="290">
        <f t="shared" si="10"/>
        <v>0</v>
      </c>
      <c r="FT108" s="290">
        <f t="shared" si="10"/>
        <v>0</v>
      </c>
      <c r="FU108" s="290">
        <f t="shared" si="10"/>
        <v>0</v>
      </c>
      <c r="FV108" s="290">
        <f t="shared" si="10"/>
        <v>0</v>
      </c>
      <c r="FW108" s="290">
        <f t="shared" si="10"/>
        <v>0</v>
      </c>
      <c r="FX108" s="290">
        <f t="shared" si="10"/>
        <v>0</v>
      </c>
      <c r="FY108" s="290">
        <f t="shared" si="10"/>
        <v>0</v>
      </c>
      <c r="FZ108" s="290">
        <f t="shared" si="10"/>
        <v>0</v>
      </c>
      <c r="GA108" s="290">
        <f t="shared" si="10"/>
        <v>0</v>
      </c>
      <c r="GB108" s="290">
        <f t="shared" si="10"/>
        <v>0</v>
      </c>
      <c r="GC108" s="290">
        <f t="shared" si="10"/>
        <v>0</v>
      </c>
      <c r="GD108" s="290">
        <f t="shared" si="10"/>
        <v>0</v>
      </c>
      <c r="GE108" s="290">
        <f t="shared" si="10"/>
        <v>0</v>
      </c>
      <c r="GF108" s="290">
        <f t="shared" si="10"/>
        <v>0</v>
      </c>
      <c r="GG108" s="290">
        <f t="shared" si="10"/>
        <v>0</v>
      </c>
      <c r="GH108" s="290">
        <f t="shared" si="10"/>
        <v>0</v>
      </c>
      <c r="GI108" s="290">
        <f t="shared" si="10"/>
        <v>0</v>
      </c>
      <c r="GJ108" s="290">
        <f t="shared" si="10"/>
        <v>0</v>
      </c>
      <c r="GK108" s="290">
        <f t="shared" si="10"/>
        <v>0</v>
      </c>
      <c r="GL108" s="290">
        <f t="shared" si="10"/>
        <v>0</v>
      </c>
      <c r="GM108" s="290">
        <f t="shared" si="10"/>
        <v>0</v>
      </c>
      <c r="GN108" s="290">
        <f t="shared" si="10"/>
        <v>0</v>
      </c>
      <c r="GO108" s="290">
        <f t="shared" si="10"/>
        <v>0</v>
      </c>
      <c r="GP108" s="290">
        <f t="shared" si="10"/>
        <v>0</v>
      </c>
      <c r="GQ108" s="290">
        <f t="shared" si="10"/>
        <v>0</v>
      </c>
      <c r="GR108" s="290">
        <f t="shared" si="10"/>
        <v>0</v>
      </c>
      <c r="GS108" s="290">
        <f t="shared" si="10"/>
        <v>0</v>
      </c>
      <c r="GT108" s="290">
        <f t="shared" si="10"/>
        <v>0</v>
      </c>
      <c r="GU108" s="140"/>
      <c r="GV108" s="291">
        <f>SUM(GV15:GV107)</f>
        <v>161280</v>
      </c>
      <c r="GW108" s="292"/>
      <c r="GX108" s="293"/>
      <c r="GY108" s="293"/>
      <c r="GZ108" s="290"/>
      <c r="HA108" s="295">
        <f>SUM(HA15:HA107)</f>
        <v>0</v>
      </c>
    </row>
    <row r="109" spans="1:210" x14ac:dyDescent="0.25">
      <c r="B109" s="116"/>
      <c r="C109" s="116"/>
      <c r="D109" s="41"/>
      <c r="E109" s="42"/>
      <c r="F109" s="43"/>
      <c r="G109" s="44"/>
      <c r="H109" s="45"/>
      <c r="I109" s="46"/>
      <c r="J109" s="230"/>
      <c r="K109" s="282"/>
      <c r="L109" s="282"/>
      <c r="M109" s="232"/>
      <c r="N109" s="283"/>
      <c r="O109" s="284"/>
      <c r="P109" s="296"/>
      <c r="Q109" s="297"/>
      <c r="R109" s="298"/>
      <c r="S109" s="298"/>
      <c r="T109" s="298"/>
      <c r="U109" s="45"/>
      <c r="V109" s="288"/>
      <c r="W109" s="245"/>
      <c r="X109" s="290"/>
      <c r="Y109" s="299"/>
      <c r="Z109" s="300"/>
      <c r="AA109" s="301"/>
      <c r="AB109" s="42"/>
      <c r="AC109" s="301"/>
      <c r="AD109" s="302"/>
      <c r="AE109" s="124"/>
      <c r="AF109" s="116"/>
      <c r="AG109" s="79"/>
      <c r="AH109" s="303"/>
      <c r="AI109" s="300"/>
      <c r="AJ109" s="301"/>
      <c r="AK109" s="42"/>
      <c r="AL109" s="304"/>
      <c r="AM109" s="302"/>
      <c r="AN109" s="124"/>
      <c r="AP109" s="60"/>
      <c r="AQ109" s="303"/>
      <c r="AR109" s="300"/>
      <c r="AS109" s="301"/>
      <c r="AT109" s="42"/>
      <c r="AU109" s="301"/>
      <c r="AV109" s="302"/>
      <c r="AW109" s="124"/>
      <c r="AY109" s="60"/>
      <c r="AZ109" s="303"/>
      <c r="BA109" s="300"/>
      <c r="BB109" s="301"/>
      <c r="BC109" s="42"/>
      <c r="BD109" s="304"/>
      <c r="BE109" s="302"/>
      <c r="BF109" s="124"/>
      <c r="BH109" s="60"/>
      <c r="BI109" s="303"/>
      <c r="BJ109" s="300"/>
      <c r="BK109" s="301"/>
      <c r="BL109" s="42"/>
      <c r="BM109" s="304"/>
      <c r="BN109" s="302"/>
      <c r="BO109" s="124"/>
      <c r="BQ109" s="60"/>
      <c r="BR109" s="303"/>
      <c r="BS109" s="300"/>
      <c r="BT109" s="301"/>
      <c r="BU109" s="42"/>
      <c r="BV109" s="301"/>
      <c r="BW109" s="302"/>
      <c r="BX109" s="124"/>
      <c r="BZ109" s="60"/>
      <c r="CA109" s="303"/>
      <c r="CB109" s="300"/>
      <c r="CC109" s="301"/>
      <c r="CD109" s="42"/>
      <c r="CE109" s="301"/>
      <c r="CF109" s="302"/>
      <c r="CG109" s="124"/>
      <c r="CI109" s="60"/>
      <c r="CJ109" s="303"/>
      <c r="CK109" s="300"/>
      <c r="CL109" s="301"/>
      <c r="CM109" s="42"/>
      <c r="CN109" s="301"/>
      <c r="CO109" s="302"/>
      <c r="CP109" s="124"/>
      <c r="CR109" s="60"/>
      <c r="CS109" s="303"/>
      <c r="CT109" s="300"/>
      <c r="CU109" s="301"/>
      <c r="CV109" s="305"/>
      <c r="CW109" s="304"/>
      <c r="CX109" s="306"/>
      <c r="CY109" s="124"/>
      <c r="DA109" s="60"/>
      <c r="DB109" s="303"/>
      <c r="DC109" s="300"/>
      <c r="DD109" s="301"/>
      <c r="DE109" s="42"/>
      <c r="DF109" s="301"/>
      <c r="DG109" s="302"/>
      <c r="DH109" s="124"/>
      <c r="DJ109" s="60"/>
      <c r="DK109" s="303"/>
      <c r="DL109" s="300"/>
      <c r="DM109" s="301"/>
      <c r="DN109" s="305"/>
      <c r="DO109" s="304"/>
      <c r="DP109" s="306"/>
      <c r="DQ109" s="124"/>
      <c r="DS109" s="60"/>
      <c r="DT109" s="303"/>
      <c r="DU109" s="300"/>
      <c r="DV109" s="301"/>
      <c r="DW109" s="42"/>
      <c r="DX109" s="301"/>
      <c r="DY109" s="302"/>
      <c r="DZ109" s="124"/>
      <c r="EB109" s="60"/>
      <c r="EC109" s="303"/>
      <c r="ED109" s="300"/>
      <c r="EE109" s="301"/>
      <c r="EF109" s="305"/>
      <c r="EG109" s="304"/>
      <c r="EH109" s="306"/>
      <c r="EI109" s="124"/>
      <c r="EK109" s="60"/>
      <c r="EL109" s="303"/>
      <c r="EM109" s="300"/>
      <c r="EN109" s="301"/>
      <c r="EO109" s="305"/>
      <c r="EP109" s="304"/>
      <c r="EQ109" s="306"/>
      <c r="ER109" s="124"/>
      <c r="ET109" s="60"/>
      <c r="EU109" s="303"/>
      <c r="EV109" s="300"/>
      <c r="EW109" s="301"/>
      <c r="EX109" s="42"/>
      <c r="EY109" s="301"/>
      <c r="EZ109" s="302"/>
      <c r="FA109" s="124"/>
      <c r="FC109" s="60"/>
      <c r="FD109" s="303"/>
      <c r="FE109" s="300"/>
      <c r="FF109" s="301"/>
      <c r="FG109" s="42"/>
      <c r="FH109" s="301"/>
      <c r="FI109" s="302"/>
      <c r="FJ109" s="124"/>
      <c r="FL109" s="60"/>
      <c r="FM109" s="303"/>
      <c r="FN109" s="300"/>
      <c r="FO109" s="301"/>
      <c r="FP109" s="42"/>
      <c r="FQ109" s="301"/>
      <c r="FR109" s="302"/>
      <c r="FS109" s="124"/>
      <c r="FU109" s="60"/>
      <c r="FV109" s="303"/>
      <c r="FW109" s="300"/>
      <c r="FX109" s="301"/>
      <c r="FY109" s="42"/>
      <c r="FZ109" s="301"/>
      <c r="GA109" s="302"/>
      <c r="GB109" s="124"/>
      <c r="GD109" s="60"/>
      <c r="GE109" s="303"/>
      <c r="GF109" s="300"/>
      <c r="GG109" s="301"/>
      <c r="GH109" s="42"/>
      <c r="GI109" s="301"/>
      <c r="GJ109" s="302"/>
      <c r="GK109" s="124"/>
      <c r="GM109" s="60"/>
      <c r="GN109" s="303"/>
      <c r="GO109" s="300"/>
      <c r="GP109" s="301"/>
      <c r="GQ109" s="42"/>
      <c r="GR109" s="301"/>
      <c r="GS109" s="302"/>
      <c r="GT109" s="124"/>
      <c r="GU109" s="250"/>
      <c r="GV109"/>
      <c r="GX109" s="308"/>
      <c r="GY109" s="308"/>
      <c r="GZ109" s="279"/>
      <c r="HA109"/>
    </row>
    <row r="110" spans="1:210" ht="16.5" thickBot="1" x14ac:dyDescent="0.3">
      <c r="B110" s="116"/>
      <c r="C110" s="116"/>
      <c r="D110" s="41"/>
      <c r="E110" s="42"/>
      <c r="F110" s="43"/>
      <c r="G110" s="44"/>
      <c r="H110" s="45"/>
      <c r="I110" s="46"/>
      <c r="J110" s="230"/>
      <c r="K110" s="282"/>
      <c r="L110" s="282"/>
      <c r="M110" s="232"/>
      <c r="N110" s="283"/>
      <c r="O110" s="284"/>
      <c r="P110" s="296"/>
      <c r="Q110" s="297"/>
      <c r="R110" s="298"/>
      <c r="S110" s="298"/>
      <c r="T110" s="298"/>
      <c r="U110" s="45"/>
      <c r="V110" s="288"/>
      <c r="W110" s="245"/>
      <c r="X110" s="290"/>
      <c r="Y110" s="299"/>
      <c r="Z110" s="300"/>
      <c r="AA110" s="301"/>
      <c r="AB110" s="42"/>
      <c r="AC110" s="301"/>
      <c r="AD110" s="302"/>
      <c r="AE110" s="124"/>
      <c r="AF110" s="116"/>
      <c r="AG110" s="79"/>
      <c r="AH110" s="303"/>
      <c r="AI110" s="300"/>
      <c r="AJ110" s="301"/>
      <c r="AK110" s="42"/>
      <c r="AL110" s="304"/>
      <c r="AM110" s="302"/>
      <c r="AN110" s="124"/>
      <c r="AP110" s="60"/>
      <c r="AQ110" s="303"/>
      <c r="AR110" s="300"/>
      <c r="AS110" s="301"/>
      <c r="AT110" s="42"/>
      <c r="AU110" s="301"/>
      <c r="AV110" s="302"/>
      <c r="AW110" s="124"/>
      <c r="AY110" s="60"/>
      <c r="AZ110" s="303"/>
      <c r="BA110" s="300"/>
      <c r="BB110" s="301"/>
      <c r="BC110" s="42"/>
      <c r="BD110" s="304"/>
      <c r="BE110" s="302"/>
      <c r="BF110" s="124"/>
      <c r="BH110" s="60"/>
      <c r="BI110" s="303"/>
      <c r="BJ110" s="300"/>
      <c r="BK110" s="301"/>
      <c r="BL110" s="42"/>
      <c r="BM110" s="304"/>
      <c r="BN110" s="302"/>
      <c r="BO110" s="124"/>
      <c r="BQ110" s="60"/>
      <c r="BR110" s="303"/>
      <c r="BS110" s="300"/>
      <c r="BT110" s="301"/>
      <c r="BU110" s="42"/>
      <c r="BV110" s="301"/>
      <c r="BW110" s="302"/>
      <c r="BX110" s="124"/>
      <c r="BZ110" s="60"/>
      <c r="CA110" s="303"/>
      <c r="CB110" s="300"/>
      <c r="CC110" s="301"/>
      <c r="CD110" s="42"/>
      <c r="CE110" s="301"/>
      <c r="CF110" s="302"/>
      <c r="CG110" s="124"/>
      <c r="CI110" s="60"/>
      <c r="CJ110" s="303"/>
      <c r="CK110" s="300"/>
      <c r="CL110" s="301"/>
      <c r="CM110" s="42"/>
      <c r="CN110" s="301"/>
      <c r="CO110" s="302"/>
      <c r="CP110" s="124"/>
      <c r="CR110" s="60"/>
      <c r="CS110" s="303"/>
      <c r="CT110" s="300"/>
      <c r="CU110" s="301"/>
      <c r="CV110" s="305"/>
      <c r="CW110" s="304"/>
      <c r="CX110" s="306"/>
      <c r="CY110" s="124"/>
      <c r="DA110" s="60"/>
      <c r="DB110" s="303"/>
      <c r="DC110" s="300"/>
      <c r="DD110" s="301"/>
      <c r="DE110" s="42"/>
      <c r="DF110" s="301"/>
      <c r="DG110" s="302"/>
      <c r="DH110" s="124"/>
      <c r="DJ110" s="60"/>
      <c r="DK110" s="303"/>
      <c r="DL110" s="300"/>
      <c r="DM110" s="301"/>
      <c r="DN110" s="305"/>
      <c r="DO110" s="304"/>
      <c r="DP110" s="306"/>
      <c r="DQ110" s="124"/>
      <c r="DS110" s="60"/>
      <c r="DT110" s="303"/>
      <c r="DU110" s="300"/>
      <c r="DV110" s="301"/>
      <c r="DW110" s="42"/>
      <c r="DX110" s="301"/>
      <c r="DY110" s="302"/>
      <c r="DZ110" s="124"/>
      <c r="EB110" s="60"/>
      <c r="EC110" s="303"/>
      <c r="ED110" s="300"/>
      <c r="EE110" s="301"/>
      <c r="EF110" s="305"/>
      <c r="EG110" s="304"/>
      <c r="EH110" s="306"/>
      <c r="EI110" s="124"/>
      <c r="EK110" s="60"/>
      <c r="EL110" s="303"/>
      <c r="EM110" s="300"/>
      <c r="EN110" s="301"/>
      <c r="EO110" s="305"/>
      <c r="EP110" s="304"/>
      <c r="EQ110" s="306"/>
      <c r="ER110" s="124"/>
      <c r="ET110" s="60"/>
      <c r="EU110" s="303"/>
      <c r="EV110" s="300"/>
      <c r="EW110" s="301"/>
      <c r="EX110" s="42"/>
      <c r="EY110" s="301"/>
      <c r="EZ110" s="302"/>
      <c r="FA110" s="124"/>
      <c r="FC110" s="60"/>
      <c r="FD110" s="303"/>
      <c r="FE110" s="300"/>
      <c r="FF110" s="301"/>
      <c r="FG110" s="42"/>
      <c r="FH110" s="301"/>
      <c r="FI110" s="302"/>
      <c r="FJ110" s="124"/>
      <c r="FL110" s="60"/>
      <c r="FM110" s="303"/>
      <c r="FN110" s="300"/>
      <c r="FO110" s="301"/>
      <c r="FP110" s="42"/>
      <c r="FQ110" s="301"/>
      <c r="FR110" s="302"/>
      <c r="FS110" s="124"/>
      <c r="FU110" s="60"/>
      <c r="FV110" s="303"/>
      <c r="FW110" s="300"/>
      <c r="FX110" s="301"/>
      <c r="FY110" s="42"/>
      <c r="FZ110" s="301"/>
      <c r="GA110" s="302"/>
      <c r="GB110" s="124"/>
      <c r="GD110" s="60"/>
      <c r="GE110" s="303"/>
      <c r="GF110" s="300"/>
      <c r="GG110" s="301"/>
      <c r="GH110" s="42"/>
      <c r="GI110" s="301"/>
      <c r="GJ110" s="302"/>
      <c r="GK110" s="124"/>
      <c r="GM110" s="60"/>
      <c r="GN110" s="303"/>
      <c r="GO110" s="300"/>
      <c r="GP110" s="301"/>
      <c r="GQ110" s="42"/>
      <c r="GR110" s="301"/>
      <c r="GS110" s="302"/>
      <c r="GT110" s="124"/>
      <c r="GU110" s="250"/>
      <c r="GV110"/>
      <c r="GX110" s="308"/>
      <c r="GY110" s="308"/>
      <c r="GZ110" s="279"/>
      <c r="HA110"/>
    </row>
    <row r="111" spans="1:210" ht="16.5" thickTop="1" x14ac:dyDescent="0.25">
      <c r="B111" s="116"/>
      <c r="C111" s="116"/>
      <c r="D111" s="41"/>
      <c r="E111" s="42"/>
      <c r="F111" s="43"/>
      <c r="G111" s="44"/>
      <c r="H111" s="45"/>
      <c r="I111" s="46"/>
      <c r="J111" s="230"/>
      <c r="K111" s="282"/>
      <c r="L111" s="282"/>
      <c r="M111" s="232"/>
      <c r="N111" s="283"/>
      <c r="O111" s="254"/>
      <c r="P111" s="841" t="s">
        <v>36</v>
      </c>
      <c r="Q111" s="842"/>
      <c r="R111" s="842"/>
      <c r="S111" s="810"/>
      <c r="T111" s="810"/>
      <c r="U111" s="826">
        <f>HA108+GV108+X108+U108+S108</f>
        <v>17950492.650000002</v>
      </c>
      <c r="V111" s="827"/>
      <c r="W111" s="245"/>
      <c r="X111" s="290"/>
      <c r="Y111" s="299"/>
      <c r="Z111" s="300"/>
      <c r="AA111" s="301"/>
      <c r="AB111" s="42"/>
      <c r="AC111" s="301"/>
      <c r="AD111" s="302"/>
      <c r="AE111" s="124"/>
      <c r="AF111" s="116"/>
      <c r="AG111" s="79"/>
      <c r="AH111" s="303"/>
      <c r="AI111" s="300"/>
      <c r="AJ111" s="301"/>
      <c r="AK111" s="42"/>
      <c r="AL111" s="304"/>
      <c r="AM111" s="302"/>
      <c r="AN111" s="124"/>
      <c r="AP111" s="60"/>
      <c r="AQ111" s="303"/>
      <c r="AR111" s="300"/>
      <c r="AS111" s="301"/>
      <c r="AT111" s="42"/>
      <c r="AU111" s="301"/>
      <c r="AV111" s="302"/>
      <c r="AW111" s="124"/>
      <c r="AY111" s="60"/>
      <c r="AZ111" s="303"/>
      <c r="BA111" s="300"/>
      <c r="BB111" s="301"/>
      <c r="BC111" s="42"/>
      <c r="BD111" s="304"/>
      <c r="BE111" s="302"/>
      <c r="BF111" s="124"/>
      <c r="BH111" s="60"/>
      <c r="BI111" s="303"/>
      <c r="BJ111" s="300"/>
      <c r="BK111" s="301"/>
      <c r="BL111" s="42"/>
      <c r="BM111" s="304"/>
      <c r="BN111" s="302"/>
      <c r="BO111" s="124"/>
      <c r="BQ111" s="60"/>
      <c r="BR111" s="303"/>
      <c r="BS111" s="300"/>
      <c r="BT111" s="301"/>
      <c r="BU111" s="42"/>
      <c r="BV111" s="301"/>
      <c r="BW111" s="302"/>
      <c r="BX111" s="124"/>
      <c r="BZ111" s="60"/>
      <c r="CA111" s="303"/>
      <c r="CB111" s="300"/>
      <c r="CC111" s="301"/>
      <c r="CD111" s="42"/>
      <c r="CE111" s="301"/>
      <c r="CF111" s="302"/>
      <c r="CG111" s="124"/>
      <c r="CI111" s="60"/>
      <c r="CJ111" s="303"/>
      <c r="CK111" s="300"/>
      <c r="CL111" s="301"/>
      <c r="CM111" s="42"/>
      <c r="CN111" s="301"/>
      <c r="CO111" s="302"/>
      <c r="CP111" s="124"/>
      <c r="CR111" s="60"/>
      <c r="CS111" s="303"/>
      <c r="CT111" s="300"/>
      <c r="CU111" s="301"/>
      <c r="CV111" s="305"/>
      <c r="CW111" s="304"/>
      <c r="CX111" s="306"/>
      <c r="CY111" s="124"/>
      <c r="DA111" s="60"/>
      <c r="DB111" s="303"/>
      <c r="DC111" s="300"/>
      <c r="DD111" s="301"/>
      <c r="DE111" s="42"/>
      <c r="DF111" s="301"/>
      <c r="DG111" s="302"/>
      <c r="DH111" s="124"/>
      <c r="DJ111" s="60"/>
      <c r="DK111" s="303"/>
      <c r="DL111" s="300"/>
      <c r="DM111" s="301"/>
      <c r="DN111" s="305"/>
      <c r="DO111" s="304"/>
      <c r="DP111" s="306"/>
      <c r="DQ111" s="124"/>
      <c r="DS111" s="60"/>
      <c r="DT111" s="303"/>
      <c r="DU111" s="300"/>
      <c r="DV111" s="301"/>
      <c r="DW111" s="42"/>
      <c r="DX111" s="301"/>
      <c r="DY111" s="302"/>
      <c r="DZ111" s="124"/>
      <c r="EB111" s="60"/>
      <c r="EC111" s="303"/>
      <c r="ED111" s="300"/>
      <c r="EE111" s="301"/>
      <c r="EF111" s="305"/>
      <c r="EG111" s="304"/>
      <c r="EH111" s="306"/>
      <c r="EI111" s="124"/>
      <c r="EK111" s="60"/>
      <c r="EL111" s="303"/>
      <c r="EM111" s="300"/>
      <c r="EN111" s="301"/>
      <c r="EO111" s="305"/>
      <c r="EP111" s="304"/>
      <c r="EQ111" s="306"/>
      <c r="ER111" s="124"/>
      <c r="ET111" s="60"/>
      <c r="EU111" s="303"/>
      <c r="EV111" s="300"/>
      <c r="EW111" s="301"/>
      <c r="EX111" s="42"/>
      <c r="EY111" s="301"/>
      <c r="EZ111" s="302"/>
      <c r="FA111" s="124"/>
      <c r="FC111" s="60"/>
      <c r="FD111" s="303"/>
      <c r="FE111" s="300"/>
      <c r="FF111" s="301"/>
      <c r="FG111" s="42"/>
      <c r="FH111" s="301"/>
      <c r="FI111" s="302"/>
      <c r="FJ111" s="124"/>
      <c r="FL111" s="60"/>
      <c r="FM111" s="303"/>
      <c r="FN111" s="300"/>
      <c r="FO111" s="301"/>
      <c r="FP111" s="42"/>
      <c r="FQ111" s="301"/>
      <c r="FR111" s="302"/>
      <c r="FS111" s="124"/>
      <c r="FU111" s="60"/>
      <c r="FV111" s="303"/>
      <c r="FW111" s="300"/>
      <c r="FX111" s="301"/>
      <c r="FY111" s="42"/>
      <c r="FZ111" s="301"/>
      <c r="GA111" s="302"/>
      <c r="GB111" s="124"/>
      <c r="GD111" s="60"/>
      <c r="GE111" s="303"/>
      <c r="GF111" s="300"/>
      <c r="GG111" s="301"/>
      <c r="GH111" s="42"/>
      <c r="GI111" s="301"/>
      <c r="GJ111" s="302"/>
      <c r="GK111" s="124"/>
      <c r="GM111" s="60"/>
      <c r="GN111" s="303"/>
      <c r="GO111" s="300"/>
      <c r="GP111" s="301"/>
      <c r="GQ111" s="42"/>
      <c r="GR111" s="301"/>
      <c r="GS111" s="302"/>
      <c r="GT111" s="124"/>
      <c r="GU111" s="250"/>
      <c r="GV111"/>
      <c r="GX111" s="308"/>
      <c r="GY111" s="308"/>
      <c r="GZ111" s="279"/>
      <c r="HA111"/>
    </row>
    <row r="112" spans="1:210" ht="16.5" thickBot="1" x14ac:dyDescent="0.3">
      <c r="B112" s="116"/>
      <c r="C112" s="116"/>
      <c r="D112" s="41"/>
      <c r="E112" s="42"/>
      <c r="F112" s="43"/>
      <c r="G112" s="44"/>
      <c r="H112" s="45"/>
      <c r="I112" s="46"/>
      <c r="J112" s="311"/>
      <c r="K112" s="282"/>
      <c r="L112" s="282"/>
      <c r="M112" s="232"/>
      <c r="N112" s="283"/>
      <c r="O112" s="254"/>
      <c r="P112" s="843"/>
      <c r="Q112" s="844"/>
      <c r="R112" s="844"/>
      <c r="S112" s="811"/>
      <c r="T112" s="811"/>
      <c r="U112" s="828"/>
      <c r="V112" s="829"/>
      <c r="W112" s="245"/>
      <c r="X112" s="290"/>
      <c r="Y112" s="299"/>
      <c r="Z112" s="300"/>
      <c r="AA112" s="301"/>
      <c r="AB112" s="42"/>
      <c r="AC112" s="301"/>
      <c r="AD112" s="302"/>
      <c r="AE112" s="124"/>
      <c r="AF112" s="116"/>
      <c r="AG112" s="79"/>
      <c r="AH112" s="303"/>
      <c r="AI112" s="300"/>
      <c r="AJ112" s="301"/>
      <c r="AK112" s="42"/>
      <c r="AL112" s="304"/>
      <c r="AM112" s="302"/>
      <c r="AN112" s="124"/>
      <c r="AP112" s="60"/>
      <c r="AQ112" s="303"/>
      <c r="AR112" s="300"/>
      <c r="AS112" s="301"/>
      <c r="AT112" s="42"/>
      <c r="AU112" s="301"/>
      <c r="AV112" s="302"/>
      <c r="AW112" s="124"/>
      <c r="AY112" s="60"/>
      <c r="AZ112" s="303"/>
      <c r="BA112" s="300"/>
      <c r="BB112" s="301"/>
      <c r="BC112" s="42"/>
      <c r="BD112" s="304"/>
      <c r="BE112" s="302"/>
      <c r="BF112" s="124"/>
      <c r="BH112" s="60"/>
      <c r="BI112" s="303"/>
      <c r="BJ112" s="300"/>
      <c r="BK112" s="301"/>
      <c r="BL112" s="42"/>
      <c r="BM112" s="304"/>
      <c r="BN112" s="302"/>
      <c r="BO112" s="124"/>
      <c r="BQ112" s="60"/>
      <c r="BR112" s="303"/>
      <c r="BS112" s="300"/>
      <c r="BT112" s="301"/>
      <c r="BU112" s="42"/>
      <c r="BV112" s="301"/>
      <c r="BW112" s="302"/>
      <c r="BX112" s="124"/>
      <c r="BZ112" s="60"/>
      <c r="CA112" s="303"/>
      <c r="CB112" s="300"/>
      <c r="CC112" s="301"/>
      <c r="CD112" s="42"/>
      <c r="CE112" s="301"/>
      <c r="CF112" s="302"/>
      <c r="CG112" s="124"/>
      <c r="CI112" s="60"/>
      <c r="CJ112" s="303"/>
      <c r="CK112" s="300"/>
      <c r="CL112" s="301"/>
      <c r="CM112" s="42"/>
      <c r="CN112" s="301"/>
      <c r="CO112" s="302"/>
      <c r="CP112" s="124"/>
      <c r="CR112" s="60"/>
      <c r="CS112" s="303"/>
      <c r="CT112" s="300"/>
      <c r="CU112" s="301"/>
      <c r="CV112" s="305"/>
      <c r="CW112" s="304"/>
      <c r="CX112" s="306"/>
      <c r="CY112" s="124"/>
      <c r="DA112" s="60"/>
      <c r="DB112" s="303"/>
      <c r="DC112" s="300"/>
      <c r="DD112" s="301"/>
      <c r="DE112" s="42"/>
      <c r="DF112" s="301"/>
      <c r="DG112" s="302"/>
      <c r="DH112" s="124"/>
      <c r="DJ112" s="60"/>
      <c r="DK112" s="303"/>
      <c r="DL112" s="300"/>
      <c r="DM112" s="301"/>
      <c r="DN112" s="305"/>
      <c r="DO112" s="304"/>
      <c r="DP112" s="306"/>
      <c r="DQ112" s="124"/>
      <c r="DS112" s="60"/>
      <c r="DT112" s="303"/>
      <c r="DU112" s="300"/>
      <c r="DV112" s="301"/>
      <c r="DW112" s="42"/>
      <c r="DX112" s="301"/>
      <c r="DY112" s="302"/>
      <c r="DZ112" s="124"/>
      <c r="EB112" s="60"/>
      <c r="EC112" s="303"/>
      <c r="ED112" s="300"/>
      <c r="EE112" s="301"/>
      <c r="EF112" s="305"/>
      <c r="EG112" s="304"/>
      <c r="EH112" s="306"/>
      <c r="EI112" s="124"/>
      <c r="EK112" s="60"/>
      <c r="EL112" s="303"/>
      <c r="EM112" s="300"/>
      <c r="EN112" s="301"/>
      <c r="EO112" s="305"/>
      <c r="EP112" s="304"/>
      <c r="EQ112" s="306"/>
      <c r="ER112" s="124"/>
      <c r="ET112" s="60"/>
      <c r="EU112" s="303"/>
      <c r="EV112" s="300"/>
      <c r="EW112" s="301"/>
      <c r="EX112" s="42"/>
      <c r="EY112" s="301"/>
      <c r="EZ112" s="302"/>
      <c r="FA112" s="124"/>
      <c r="FC112" s="60"/>
      <c r="FD112" s="303"/>
      <c r="FE112" s="300"/>
      <c r="FF112" s="301"/>
      <c r="FG112" s="42"/>
      <c r="FH112" s="301"/>
      <c r="FI112" s="302"/>
      <c r="FJ112" s="124"/>
      <c r="FL112" s="60"/>
      <c r="FM112" s="303"/>
      <c r="FN112" s="300"/>
      <c r="FO112" s="301"/>
      <c r="FP112" s="42"/>
      <c r="FQ112" s="301"/>
      <c r="FR112" s="302"/>
      <c r="FS112" s="124"/>
      <c r="FU112" s="60"/>
      <c r="FV112" s="303"/>
      <c r="FW112" s="300"/>
      <c r="FX112" s="301"/>
      <c r="FY112" s="42"/>
      <c r="FZ112" s="301"/>
      <c r="GA112" s="302"/>
      <c r="GB112" s="124"/>
      <c r="GD112" s="60"/>
      <c r="GE112" s="303"/>
      <c r="GF112" s="300"/>
      <c r="GG112" s="301"/>
      <c r="GH112" s="42"/>
      <c r="GI112" s="301"/>
      <c r="GJ112" s="302"/>
      <c r="GK112" s="124"/>
      <c r="GM112" s="60"/>
      <c r="GN112" s="303"/>
      <c r="GO112" s="300"/>
      <c r="GP112" s="301"/>
      <c r="GQ112" s="42"/>
      <c r="GR112" s="301"/>
      <c r="GS112" s="302"/>
      <c r="GT112" s="124"/>
      <c r="GU112" s="250"/>
      <c r="GV112"/>
      <c r="GX112" s="308"/>
      <c r="GY112" s="308"/>
      <c r="GZ112" s="279"/>
      <c r="HA112"/>
    </row>
    <row r="113" spans="1:209" ht="16.5" thickTop="1" x14ac:dyDescent="0.25">
      <c r="B113" s="116"/>
      <c r="C113" s="116"/>
      <c r="D113" s="41"/>
      <c r="E113" s="42"/>
      <c r="F113" s="43"/>
      <c r="G113" s="44"/>
      <c r="H113" s="45"/>
      <c r="I113" s="46"/>
      <c r="J113" s="311"/>
      <c r="K113" s="282"/>
      <c r="L113" s="282"/>
      <c r="M113" s="232"/>
      <c r="N113" s="283"/>
      <c r="O113" s="254"/>
      <c r="P113" s="296"/>
      <c r="Q113" s="297"/>
      <c r="R113" s="298"/>
      <c r="S113" s="298"/>
      <c r="T113" s="298"/>
      <c r="U113" s="274"/>
      <c r="V113" s="313"/>
      <c r="W113" s="245"/>
      <c r="X113" s="290"/>
      <c r="Y113" s="299"/>
      <c r="Z113" s="300"/>
      <c r="AA113" s="301"/>
      <c r="AB113" s="42"/>
      <c r="AC113" s="301"/>
      <c r="AD113" s="302"/>
      <c r="AE113" s="124"/>
      <c r="AF113" s="116"/>
      <c r="AG113" s="79"/>
      <c r="AH113" s="303"/>
      <c r="AI113" s="300"/>
      <c r="AJ113" s="301"/>
      <c r="AK113" s="42"/>
      <c r="AL113" s="304"/>
      <c r="AM113" s="302"/>
      <c r="AN113" s="124"/>
      <c r="AP113" s="60"/>
      <c r="AQ113" s="303"/>
      <c r="AR113" s="300"/>
      <c r="AS113" s="301"/>
      <c r="AT113" s="42"/>
      <c r="AU113" s="301"/>
      <c r="AV113" s="302"/>
      <c r="AW113" s="124"/>
      <c r="AY113" s="60"/>
      <c r="AZ113" s="303"/>
      <c r="BA113" s="300"/>
      <c r="BB113" s="301"/>
      <c r="BC113" s="42"/>
      <c r="BD113" s="304"/>
      <c r="BE113" s="302"/>
      <c r="BF113" s="124"/>
      <c r="BH113" s="60"/>
      <c r="BI113" s="303"/>
      <c r="BJ113" s="300"/>
      <c r="BK113" s="301"/>
      <c r="BL113" s="42"/>
      <c r="BM113" s="304"/>
      <c r="BN113" s="302"/>
      <c r="BO113" s="124"/>
      <c r="BQ113" s="60"/>
      <c r="BR113" s="303"/>
      <c r="BS113" s="300"/>
      <c r="BT113" s="301"/>
      <c r="BU113" s="42"/>
      <c r="BV113" s="301"/>
      <c r="BW113" s="302"/>
      <c r="BX113" s="124"/>
      <c r="BZ113" s="60"/>
      <c r="CA113" s="303"/>
      <c r="CB113" s="300"/>
      <c r="CC113" s="301"/>
      <c r="CD113" s="42"/>
      <c r="CE113" s="301"/>
      <c r="CF113" s="302"/>
      <c r="CG113" s="124"/>
      <c r="CI113" s="60"/>
      <c r="CJ113" s="303"/>
      <c r="CK113" s="300"/>
      <c r="CL113" s="301"/>
      <c r="CM113" s="42"/>
      <c r="CN113" s="301"/>
      <c r="CO113" s="302"/>
      <c r="CP113" s="124"/>
      <c r="CR113" s="60"/>
      <c r="CS113" s="303"/>
      <c r="CT113" s="300"/>
      <c r="CU113" s="301"/>
      <c r="CV113" s="305"/>
      <c r="CW113" s="304"/>
      <c r="CX113" s="306"/>
      <c r="CY113" s="124"/>
      <c r="DA113" s="60"/>
      <c r="DB113" s="303"/>
      <c r="DC113" s="300"/>
      <c r="DD113" s="301"/>
      <c r="DE113" s="42"/>
      <c r="DF113" s="301"/>
      <c r="DG113" s="302"/>
      <c r="DH113" s="124"/>
      <c r="DJ113" s="60"/>
      <c r="DK113" s="303"/>
      <c r="DL113" s="300"/>
      <c r="DM113" s="301"/>
      <c r="DN113" s="305"/>
      <c r="DO113" s="304"/>
      <c r="DP113" s="306"/>
      <c r="DQ113" s="124"/>
      <c r="DS113" s="60"/>
      <c r="DT113" s="303"/>
      <c r="DU113" s="300"/>
      <c r="DV113" s="301"/>
      <c r="DW113" s="42"/>
      <c r="DX113" s="301"/>
      <c r="DY113" s="302"/>
      <c r="DZ113" s="124"/>
      <c r="EB113" s="60"/>
      <c r="EC113" s="303"/>
      <c r="ED113" s="300"/>
      <c r="EE113" s="301"/>
      <c r="EF113" s="305"/>
      <c r="EG113" s="304"/>
      <c r="EH113" s="306"/>
      <c r="EI113" s="124"/>
      <c r="EK113" s="60"/>
      <c r="EL113" s="303"/>
      <c r="EM113" s="300"/>
      <c r="EN113" s="301"/>
      <c r="EO113" s="305"/>
      <c r="EP113" s="304"/>
      <c r="EQ113" s="306"/>
      <c r="ER113" s="124"/>
      <c r="ET113" s="60"/>
      <c r="EU113" s="303"/>
      <c r="EV113" s="300"/>
      <c r="EW113" s="301"/>
      <c r="EX113" s="42"/>
      <c r="EY113" s="301"/>
      <c r="EZ113" s="302"/>
      <c r="FA113" s="124"/>
      <c r="FC113" s="60"/>
      <c r="FD113" s="303"/>
      <c r="FE113" s="300"/>
      <c r="FF113" s="301"/>
      <c r="FG113" s="42"/>
      <c r="FH113" s="301"/>
      <c r="FI113" s="302"/>
      <c r="FJ113" s="124"/>
      <c r="FL113" s="60"/>
      <c r="FM113" s="303"/>
      <c r="FN113" s="300"/>
      <c r="FO113" s="301"/>
      <c r="FP113" s="42"/>
      <c r="FQ113" s="301"/>
      <c r="FR113" s="302"/>
      <c r="FS113" s="124"/>
      <c r="FU113" s="60"/>
      <c r="FV113" s="303"/>
      <c r="FW113" s="300"/>
      <c r="FX113" s="301"/>
      <c r="FY113" s="42"/>
      <c r="FZ113" s="301"/>
      <c r="GA113" s="302"/>
      <c r="GB113" s="124"/>
      <c r="GD113" s="60"/>
      <c r="GE113" s="303"/>
      <c r="GF113" s="300"/>
      <c r="GG113" s="301"/>
      <c r="GH113" s="42"/>
      <c r="GI113" s="301"/>
      <c r="GJ113" s="302"/>
      <c r="GK113" s="124"/>
      <c r="GM113" s="60"/>
      <c r="GN113" s="303"/>
      <c r="GO113" s="300"/>
      <c r="GP113" s="301"/>
      <c r="GQ113" s="42"/>
      <c r="GR113" s="301"/>
      <c r="GS113" s="302"/>
      <c r="GT113" s="124"/>
      <c r="GU113" s="250"/>
      <c r="GV113"/>
      <c r="GX113" s="308"/>
      <c r="GY113" s="308"/>
      <c r="GZ113" s="279"/>
      <c r="HA113"/>
    </row>
    <row r="114" spans="1:209" x14ac:dyDescent="0.25">
      <c r="B114" s="116"/>
      <c r="C114" s="116"/>
      <c r="D114" s="41"/>
      <c r="E114" s="42"/>
      <c r="F114" s="43"/>
      <c r="G114" s="44"/>
      <c r="H114" s="45"/>
      <c r="I114" s="46"/>
      <c r="J114" s="230"/>
      <c r="K114" s="282"/>
      <c r="L114" s="282"/>
      <c r="M114" s="232"/>
      <c r="N114" s="283"/>
      <c r="O114" s="254"/>
      <c r="P114" s="296"/>
      <c r="Q114" s="297"/>
      <c r="R114" s="298"/>
      <c r="S114" s="298"/>
      <c r="T114" s="298"/>
      <c r="U114" s="274"/>
      <c r="V114" s="313"/>
      <c r="W114" s="245"/>
      <c r="X114" s="290"/>
      <c r="Y114" s="299"/>
      <c r="Z114" s="300"/>
      <c r="AA114" s="301"/>
      <c r="AB114" s="42"/>
      <c r="AC114" s="301"/>
      <c r="AD114" s="302"/>
      <c r="AE114" s="124"/>
      <c r="AF114" s="116"/>
      <c r="AG114" s="79"/>
      <c r="AH114" s="303"/>
      <c r="AI114" s="300"/>
      <c r="AJ114" s="301"/>
      <c r="AK114" s="42"/>
      <c r="AL114" s="304"/>
      <c r="AM114" s="302"/>
      <c r="AN114" s="124"/>
      <c r="AP114" s="60"/>
      <c r="AQ114" s="303"/>
      <c r="AR114" s="300"/>
      <c r="AS114" s="301"/>
      <c r="AT114" s="42"/>
      <c r="AU114" s="301"/>
      <c r="AV114" s="302"/>
      <c r="AW114" s="124"/>
      <c r="AY114" s="60"/>
      <c r="AZ114" s="303"/>
      <c r="BA114" s="300"/>
      <c r="BB114" s="301"/>
      <c r="BC114" s="42"/>
      <c r="BD114" s="304"/>
      <c r="BE114" s="302"/>
      <c r="BF114" s="124"/>
      <c r="BH114" s="60"/>
      <c r="BI114" s="303"/>
      <c r="BJ114" s="300"/>
      <c r="BK114" s="301"/>
      <c r="BL114" s="42"/>
      <c r="BM114" s="304"/>
      <c r="BN114" s="302"/>
      <c r="BO114" s="124"/>
      <c r="BQ114" s="60"/>
      <c r="BR114" s="303"/>
      <c r="BS114" s="300"/>
      <c r="BT114" s="301"/>
      <c r="BU114" s="42"/>
      <c r="BV114" s="301"/>
      <c r="BW114" s="302"/>
      <c r="BX114" s="124"/>
      <c r="BZ114" s="60"/>
      <c r="CA114" s="303"/>
      <c r="CB114" s="300"/>
      <c r="CC114" s="301"/>
      <c r="CD114" s="42"/>
      <c r="CE114" s="301"/>
      <c r="CF114" s="302"/>
      <c r="CG114" s="124"/>
      <c r="CI114" s="60"/>
      <c r="CJ114" s="303"/>
      <c r="CK114" s="300"/>
      <c r="CL114" s="301"/>
      <c r="CM114" s="42"/>
      <c r="CN114" s="301"/>
      <c r="CO114" s="302"/>
      <c r="CP114" s="124"/>
      <c r="CR114" s="60"/>
      <c r="CS114" s="303"/>
      <c r="CT114" s="300"/>
      <c r="CU114" s="301"/>
      <c r="CV114" s="305"/>
      <c r="CW114" s="304"/>
      <c r="CX114" s="306"/>
      <c r="CY114" s="124"/>
      <c r="DA114" s="60"/>
      <c r="DB114" s="303"/>
      <c r="DC114" s="300"/>
      <c r="DD114" s="301"/>
      <c r="DE114" s="42"/>
      <c r="DF114" s="301"/>
      <c r="DG114" s="302"/>
      <c r="DH114" s="124"/>
      <c r="DJ114" s="60"/>
      <c r="DK114" s="303"/>
      <c r="DL114" s="300"/>
      <c r="DM114" s="301"/>
      <c r="DN114" s="305"/>
      <c r="DO114" s="304"/>
      <c r="DP114" s="306"/>
      <c r="DQ114" s="124"/>
      <c r="DS114" s="60"/>
      <c r="DT114" s="303"/>
      <c r="DU114" s="300"/>
      <c r="DV114" s="301"/>
      <c r="DW114" s="42"/>
      <c r="DX114" s="301"/>
      <c r="DY114" s="302"/>
      <c r="DZ114" s="124"/>
      <c r="EB114" s="60"/>
      <c r="EC114" s="303"/>
      <c r="ED114" s="300"/>
      <c r="EE114" s="301"/>
      <c r="EF114" s="305"/>
      <c r="EG114" s="304"/>
      <c r="EH114" s="306"/>
      <c r="EI114" s="124"/>
      <c r="EK114" s="60"/>
      <c r="EL114" s="303"/>
      <c r="EM114" s="300"/>
      <c r="EN114" s="301"/>
      <c r="EO114" s="305"/>
      <c r="EP114" s="304"/>
      <c r="EQ114" s="306"/>
      <c r="ER114" s="124"/>
      <c r="ET114" s="60"/>
      <c r="EU114" s="303"/>
      <c r="EV114" s="300"/>
      <c r="EW114" s="301"/>
      <c r="EX114" s="42"/>
      <c r="EY114" s="301"/>
      <c r="EZ114" s="302"/>
      <c r="FA114" s="124"/>
      <c r="FC114" s="60"/>
      <c r="FD114" s="303"/>
      <c r="FE114" s="300"/>
      <c r="FF114" s="301"/>
      <c r="FG114" s="42"/>
      <c r="FH114" s="301"/>
      <c r="FI114" s="302"/>
      <c r="FJ114" s="124"/>
      <c r="FL114" s="60"/>
      <c r="FM114" s="303"/>
      <c r="FN114" s="300"/>
      <c r="FO114" s="301"/>
      <c r="FP114" s="42"/>
      <c r="FQ114" s="301"/>
      <c r="FR114" s="302"/>
      <c r="FS114" s="124"/>
      <c r="FU114" s="60"/>
      <c r="FV114" s="303"/>
      <c r="FW114" s="300"/>
      <c r="FX114" s="301"/>
      <c r="FY114" s="42"/>
      <c r="FZ114" s="301"/>
      <c r="GA114" s="302"/>
      <c r="GB114" s="124"/>
      <c r="GD114" s="60"/>
      <c r="GE114" s="303"/>
      <c r="GF114" s="300"/>
      <c r="GG114" s="301"/>
      <c r="GH114" s="42"/>
      <c r="GI114" s="301"/>
      <c r="GJ114" s="302"/>
      <c r="GK114" s="124"/>
      <c r="GM114" s="60"/>
      <c r="GN114" s="303"/>
      <c r="GO114" s="300"/>
      <c r="GP114" s="301"/>
      <c r="GQ114" s="42"/>
      <c r="GR114" s="301"/>
      <c r="GS114" s="302"/>
      <c r="GT114" s="124"/>
      <c r="GU114" s="250"/>
      <c r="GV114"/>
      <c r="GX114" s="308"/>
      <c r="GY114" s="308"/>
      <c r="GZ114" s="279"/>
      <c r="HA114"/>
    </row>
    <row r="115" spans="1:209" x14ac:dyDescent="0.25">
      <c r="A115" s="1">
        <v>25</v>
      </c>
      <c r="B115" s="116" t="e">
        <f>#REF!</f>
        <v>#REF!</v>
      </c>
      <c r="C115" s="116" t="e">
        <f>#REF!</f>
        <v>#REF!</v>
      </c>
      <c r="D115" s="41" t="e">
        <f>#REF!</f>
        <v>#REF!</v>
      </c>
      <c r="E115" s="42" t="e">
        <f>#REF!</f>
        <v>#REF!</v>
      </c>
      <c r="F115" s="43" t="e">
        <f>#REF!</f>
        <v>#REF!</v>
      </c>
      <c r="G115" s="44" t="e">
        <f>#REF!</f>
        <v>#REF!</v>
      </c>
      <c r="H115" s="45" t="e">
        <f>#REF!</f>
        <v>#REF!</v>
      </c>
      <c r="I115" s="46" t="e">
        <f>#REF!</f>
        <v>#REF!</v>
      </c>
      <c r="J115" s="230"/>
      <c r="K115" s="282"/>
      <c r="L115" s="282"/>
      <c r="M115" s="232"/>
      <c r="N115" s="283"/>
      <c r="O115" s="254"/>
      <c r="P115" s="296"/>
      <c r="Q115" s="314"/>
      <c r="R115" s="298"/>
      <c r="S115" s="298"/>
      <c r="T115" s="298"/>
      <c r="U115" s="274"/>
      <c r="V115" s="315"/>
      <c r="W115" s="245"/>
      <c r="X115" s="290"/>
      <c r="Y115" s="299"/>
      <c r="Z115" s="300"/>
      <c r="AA115" s="301"/>
      <c r="AB115" s="262"/>
      <c r="AC115" s="261"/>
      <c r="AD115" s="263"/>
      <c r="AE115" s="264"/>
      <c r="AF115" s="116"/>
      <c r="AG115" s="79"/>
      <c r="AH115" s="303"/>
      <c r="AI115" s="300"/>
      <c r="AJ115" s="301"/>
      <c r="AK115" s="305"/>
      <c r="AL115" s="304"/>
      <c r="AM115" s="306"/>
      <c r="AN115" s="124"/>
      <c r="AP115" s="60"/>
      <c r="AQ115" s="303"/>
      <c r="AR115" s="300">
        <v>21</v>
      </c>
      <c r="AS115" s="301"/>
      <c r="AT115" s="305"/>
      <c r="AU115" s="301"/>
      <c r="AV115" s="306"/>
      <c r="AW115" s="124"/>
      <c r="AY115" s="60"/>
      <c r="AZ115" s="303"/>
      <c r="BA115" s="300">
        <v>21</v>
      </c>
      <c r="BB115" s="301"/>
      <c r="BC115" s="305"/>
      <c r="BD115" s="304"/>
      <c r="BE115" s="306"/>
      <c r="BF115" s="124"/>
      <c r="BH115" s="60"/>
      <c r="BI115" s="303"/>
      <c r="BJ115" s="300"/>
      <c r="BK115" s="301"/>
      <c r="BL115" s="305"/>
      <c r="BM115" s="304"/>
      <c r="BN115" s="306"/>
      <c r="BO115" s="124"/>
      <c r="BQ115" s="60"/>
      <c r="BR115" s="303"/>
      <c r="BS115" s="300"/>
      <c r="BT115" s="301"/>
      <c r="BU115" s="42"/>
      <c r="BV115" s="301"/>
      <c r="BW115" s="302"/>
      <c r="BX115" s="124"/>
      <c r="BZ115" s="60"/>
      <c r="CA115" s="303"/>
      <c r="CB115" s="300"/>
      <c r="CC115" s="301"/>
      <c r="CD115" s="42"/>
      <c r="CE115" s="301"/>
      <c r="CF115" s="302"/>
      <c r="CG115" s="124"/>
      <c r="CI115" s="60"/>
      <c r="CJ115" s="303"/>
      <c r="CK115" s="300">
        <v>21</v>
      </c>
      <c r="CL115" s="301"/>
      <c r="CM115" s="42"/>
      <c r="CN115" s="301"/>
      <c r="CO115" s="302"/>
      <c r="CP115" s="124"/>
      <c r="CR115" s="60"/>
      <c r="CS115" s="303"/>
      <c r="CT115" s="300"/>
      <c r="CU115" s="301"/>
      <c r="CV115" s="305"/>
      <c r="CW115" s="304"/>
      <c r="CX115" s="306"/>
      <c r="CY115" s="124"/>
      <c r="DA115" s="60"/>
      <c r="DB115" s="303"/>
      <c r="DC115" s="300">
        <v>21</v>
      </c>
      <c r="DD115" s="301"/>
      <c r="DE115" s="42"/>
      <c r="DF115" s="301"/>
      <c r="DG115" s="302"/>
      <c r="DH115" s="124"/>
      <c r="DJ115" s="60"/>
      <c r="DK115" s="303"/>
      <c r="DL115" s="300"/>
      <c r="DM115" s="301"/>
      <c r="DN115" s="305"/>
      <c r="DO115" s="304"/>
      <c r="DP115" s="306"/>
      <c r="DQ115" s="124"/>
      <c r="DS115" s="60"/>
      <c r="DT115" s="303"/>
      <c r="DU115" s="300"/>
      <c r="DV115" s="301"/>
      <c r="DW115" s="42"/>
      <c r="DX115" s="301"/>
      <c r="DY115" s="302"/>
      <c r="DZ115" s="124"/>
      <c r="EB115" s="60"/>
      <c r="EC115" s="303"/>
      <c r="ED115" s="300">
        <v>21</v>
      </c>
      <c r="EE115" s="301"/>
      <c r="EF115" s="305"/>
      <c r="EG115" s="304"/>
      <c r="EH115" s="306"/>
      <c r="EI115" s="124"/>
      <c r="EK115" s="60"/>
      <c r="EL115" s="303"/>
      <c r="EM115" s="300">
        <v>21</v>
      </c>
      <c r="EN115" s="301"/>
      <c r="EO115" s="305"/>
      <c r="EP115" s="304"/>
      <c r="EQ115" s="306"/>
      <c r="ER115" s="124"/>
      <c r="ET115" s="60"/>
      <c r="EU115" s="303"/>
      <c r="EV115" s="300">
        <v>21</v>
      </c>
      <c r="EW115" s="301"/>
      <c r="EX115" s="42"/>
      <c r="EY115" s="301"/>
      <c r="EZ115" s="302"/>
      <c r="FA115" s="124"/>
      <c r="FC115" s="60"/>
      <c r="FD115" s="303"/>
      <c r="FE115" s="300">
        <v>21</v>
      </c>
      <c r="FF115" s="301"/>
      <c r="FG115" s="42"/>
      <c r="FH115" s="301"/>
      <c r="FI115" s="302"/>
      <c r="FJ115" s="124"/>
      <c r="FL115" s="60"/>
      <c r="FM115" s="303"/>
      <c r="FN115" s="300">
        <v>21</v>
      </c>
      <c r="FO115" s="301"/>
      <c r="FP115" s="42"/>
      <c r="FQ115" s="301"/>
      <c r="FR115" s="302"/>
      <c r="FS115" s="124"/>
      <c r="FU115" s="60"/>
      <c r="FV115" s="303"/>
      <c r="FW115" s="300">
        <v>21</v>
      </c>
      <c r="FX115" s="301"/>
      <c r="FY115" s="42"/>
      <c r="FZ115" s="301"/>
      <c r="GA115" s="302"/>
      <c r="GB115" s="124"/>
      <c r="GD115" s="60"/>
      <c r="GE115" s="303"/>
      <c r="GF115" s="300">
        <v>21</v>
      </c>
      <c r="GG115" s="301"/>
      <c r="GH115" s="42"/>
      <c r="GI115" s="301"/>
      <c r="GJ115" s="302"/>
      <c r="GK115" s="124"/>
      <c r="GM115" s="60"/>
      <c r="GN115" s="303"/>
      <c r="GO115" s="300">
        <v>21</v>
      </c>
      <c r="GP115" s="301"/>
      <c r="GQ115" s="42"/>
      <c r="GR115" s="301"/>
      <c r="GS115" s="302"/>
      <c r="GT115" s="124"/>
      <c r="GU115" s="250"/>
      <c r="GV115"/>
      <c r="GX115" s="308"/>
      <c r="GY115" s="308"/>
      <c r="GZ115" s="279"/>
      <c r="HA115"/>
    </row>
    <row r="116" spans="1:209" x14ac:dyDescent="0.25">
      <c r="A116" s="1">
        <v>26</v>
      </c>
      <c r="B116" s="116" t="e">
        <f>#REF!</f>
        <v>#REF!</v>
      </c>
      <c r="C116" s="116" t="e">
        <f>#REF!</f>
        <v>#REF!</v>
      </c>
      <c r="D116" s="41" t="e">
        <f>#REF!</f>
        <v>#REF!</v>
      </c>
      <c r="E116" s="42" t="e">
        <f>#REF!</f>
        <v>#REF!</v>
      </c>
      <c r="F116" s="43" t="e">
        <f>#REF!</f>
        <v>#REF!</v>
      </c>
      <c r="G116" s="44" t="e">
        <f>#REF!</f>
        <v>#REF!</v>
      </c>
      <c r="H116" s="45" t="e">
        <f>#REF!</f>
        <v>#REF!</v>
      </c>
      <c r="I116" s="46" t="e">
        <f>#REF!</f>
        <v>#REF!</v>
      </c>
      <c r="J116" s="311"/>
      <c r="K116" s="282"/>
      <c r="L116" s="282"/>
      <c r="M116" s="232"/>
      <c r="N116" s="283"/>
      <c r="O116" s="254"/>
      <c r="P116" s="89"/>
      <c r="Q116" s="247"/>
      <c r="R116" s="808"/>
      <c r="S116" s="808"/>
      <c r="T116" s="808"/>
      <c r="U116" s="274"/>
      <c r="V116" s="316"/>
      <c r="W116" s="245"/>
      <c r="X116" s="290"/>
      <c r="Y116" s="299"/>
      <c r="Z116" s="300"/>
      <c r="AA116" s="301"/>
      <c r="AB116" s="42"/>
      <c r="AC116" s="301"/>
      <c r="AD116" s="302"/>
      <c r="AE116" s="124"/>
      <c r="AF116" s="116"/>
      <c r="AG116" s="79"/>
      <c r="AH116" s="303"/>
      <c r="AI116" s="300"/>
      <c r="AJ116" s="301"/>
      <c r="AK116" s="305"/>
      <c r="AL116" s="304"/>
      <c r="AM116" s="306"/>
      <c r="AN116" s="124"/>
      <c r="AP116" s="60"/>
      <c r="AQ116" s="303"/>
      <c r="AR116" s="300">
        <v>22</v>
      </c>
      <c r="AS116" s="304"/>
      <c r="AT116" s="305"/>
      <c r="AU116" s="301"/>
      <c r="AV116" s="306"/>
      <c r="AW116" s="124"/>
      <c r="AY116" s="60"/>
      <c r="AZ116" s="303"/>
      <c r="BA116" s="300">
        <v>22</v>
      </c>
      <c r="BB116" s="301"/>
      <c r="BC116" s="305"/>
      <c r="BD116" s="304"/>
      <c r="BE116" s="306"/>
      <c r="BF116" s="124"/>
      <c r="BH116" s="60"/>
      <c r="BI116" s="303"/>
      <c r="BJ116" s="300"/>
      <c r="BK116" s="301"/>
      <c r="BL116" s="305"/>
      <c r="BM116" s="304"/>
      <c r="BN116" s="306"/>
      <c r="BO116" s="124"/>
      <c r="BQ116" s="60"/>
      <c r="BR116" s="303"/>
      <c r="BS116" s="300"/>
      <c r="BT116" s="301"/>
      <c r="BU116" s="42"/>
      <c r="BV116" s="301"/>
      <c r="BW116" s="302"/>
      <c r="BX116" s="124"/>
      <c r="BZ116" s="60"/>
      <c r="CA116" s="303"/>
      <c r="CB116" s="300"/>
      <c r="CC116" s="301"/>
      <c r="CD116" s="42"/>
      <c r="CE116" s="301"/>
      <c r="CF116" s="302"/>
      <c r="CG116" s="124"/>
      <c r="CI116" s="60"/>
      <c r="CJ116" s="303"/>
      <c r="CK116" s="300">
        <v>22</v>
      </c>
      <c r="CL116" s="301"/>
      <c r="CM116" s="42"/>
      <c r="CN116" s="301"/>
      <c r="CO116" s="302"/>
      <c r="CP116" s="124"/>
      <c r="CR116" s="60"/>
      <c r="CS116" s="303"/>
      <c r="CT116" s="300"/>
      <c r="CU116" s="301"/>
      <c r="CV116" s="305"/>
      <c r="CW116" s="304"/>
      <c r="CX116" s="306"/>
      <c r="CY116" s="124"/>
      <c r="DA116" s="60"/>
      <c r="DB116" s="303"/>
      <c r="DC116" s="300">
        <v>22</v>
      </c>
      <c r="DD116" s="301"/>
      <c r="DE116" s="305"/>
      <c r="DF116" s="304"/>
      <c r="DG116" s="306"/>
      <c r="DH116" s="124"/>
      <c r="DJ116" s="60"/>
      <c r="DK116" s="303"/>
      <c r="DL116" s="300"/>
      <c r="DM116" s="301">
        <v>0</v>
      </c>
      <c r="DN116" s="305"/>
      <c r="DO116" s="304"/>
      <c r="DP116" s="306"/>
      <c r="DQ116" s="124"/>
      <c r="DS116" s="60"/>
      <c r="DT116" s="303"/>
      <c r="DU116" s="300"/>
      <c r="DV116" s="301"/>
      <c r="DW116" s="42"/>
      <c r="DX116" s="301"/>
      <c r="DY116" s="302"/>
      <c r="DZ116" s="124"/>
      <c r="EB116" s="60"/>
      <c r="EC116" s="303"/>
      <c r="ED116" s="300">
        <v>22</v>
      </c>
      <c r="EE116" s="301"/>
      <c r="EF116" s="305"/>
      <c r="EG116" s="304"/>
      <c r="EH116" s="306"/>
      <c r="EI116" s="124"/>
      <c r="EK116" s="60"/>
      <c r="EL116" s="303"/>
      <c r="EM116" s="300">
        <v>22</v>
      </c>
      <c r="EN116" s="301"/>
      <c r="EO116" s="305"/>
      <c r="EP116" s="304"/>
      <c r="EQ116" s="306"/>
      <c r="ER116" s="124"/>
      <c r="ET116" s="60"/>
      <c r="EU116" s="303"/>
      <c r="EV116" s="300">
        <v>22</v>
      </c>
      <c r="EW116" s="301"/>
      <c r="EX116" s="42"/>
      <c r="EY116" s="301"/>
      <c r="EZ116" s="302"/>
      <c r="FA116" s="124"/>
      <c r="FC116" s="60"/>
      <c r="FD116" s="303"/>
      <c r="FE116" s="300">
        <v>22</v>
      </c>
      <c r="FF116" s="301"/>
      <c r="FG116" s="42"/>
      <c r="FH116" s="301"/>
      <c r="FI116" s="302"/>
      <c r="FJ116" s="124"/>
      <c r="FL116" s="60"/>
      <c r="FM116" s="303"/>
      <c r="FN116" s="300">
        <v>22</v>
      </c>
      <c r="FO116" s="301"/>
      <c r="FP116" s="42"/>
      <c r="FQ116" s="301"/>
      <c r="FR116" s="302"/>
      <c r="FS116" s="124"/>
      <c r="FU116" s="60"/>
      <c r="FV116" s="303"/>
      <c r="FW116" s="300">
        <v>22</v>
      </c>
      <c r="FX116" s="301"/>
      <c r="FY116" s="42"/>
      <c r="FZ116" s="301"/>
      <c r="GA116" s="302"/>
      <c r="GB116" s="124"/>
      <c r="GD116" s="60"/>
      <c r="GE116" s="303"/>
      <c r="GF116" s="300">
        <v>22</v>
      </c>
      <c r="GG116" s="301"/>
      <c r="GH116" s="42"/>
      <c r="GI116" s="301"/>
      <c r="GJ116" s="302"/>
      <c r="GK116" s="124"/>
      <c r="GM116" s="60"/>
      <c r="GN116" s="303"/>
      <c r="GO116" s="300">
        <v>22</v>
      </c>
      <c r="GP116" s="301"/>
      <c r="GQ116" s="42"/>
      <c r="GR116" s="301"/>
      <c r="GS116" s="302"/>
      <c r="GT116" s="124"/>
      <c r="GU116" s="250"/>
      <c r="GV116"/>
      <c r="GX116" s="308"/>
      <c r="GY116" s="308"/>
      <c r="GZ116" s="279"/>
      <c r="HA116"/>
    </row>
    <row r="117" spans="1:209" ht="16.5" thickBot="1" x14ac:dyDescent="0.3">
      <c r="A117" s="1">
        <v>27</v>
      </c>
      <c r="B117" s="116" t="e">
        <f>#REF!</f>
        <v>#REF!</v>
      </c>
      <c r="C117" s="116" t="e">
        <f>#REF!</f>
        <v>#REF!</v>
      </c>
      <c r="D117" s="41" t="e">
        <f>#REF!</f>
        <v>#REF!</v>
      </c>
      <c r="E117" s="42" t="e">
        <f>#REF!</f>
        <v>#REF!</v>
      </c>
      <c r="F117" s="43" t="e">
        <f>#REF!</f>
        <v>#REF!</v>
      </c>
      <c r="G117" s="44" t="e">
        <f>#REF!</f>
        <v>#REF!</v>
      </c>
      <c r="H117" s="45" t="e">
        <f>#REF!</f>
        <v>#REF!</v>
      </c>
      <c r="I117" s="46" t="e">
        <f>#REF!</f>
        <v>#REF!</v>
      </c>
      <c r="J117" s="311"/>
      <c r="K117" s="282"/>
      <c r="L117" s="282"/>
      <c r="M117" s="232"/>
      <c r="P117" s="317"/>
      <c r="Q117" s="318"/>
      <c r="R117" s="319"/>
      <c r="S117" s="319"/>
      <c r="T117" s="319"/>
      <c r="U117" s="60"/>
      <c r="V117" s="316"/>
      <c r="W117" s="245"/>
      <c r="X117" s="290"/>
      <c r="Y117" s="299"/>
      <c r="Z117" s="300"/>
      <c r="AA117" s="304"/>
      <c r="AB117" s="42"/>
      <c r="AC117" s="301"/>
      <c r="AD117" s="302"/>
      <c r="AE117" s="124"/>
      <c r="AF117" s="116"/>
      <c r="AG117" s="79"/>
      <c r="AH117" s="320"/>
      <c r="AI117" s="321"/>
      <c r="AJ117" s="322"/>
      <c r="AK117" s="323"/>
      <c r="AL117" s="324"/>
      <c r="AM117" s="325"/>
      <c r="AP117" s="60"/>
      <c r="AQ117" s="303"/>
      <c r="AR117" s="300">
        <v>23</v>
      </c>
      <c r="AS117" s="326"/>
      <c r="AT117" s="327"/>
      <c r="AU117" s="301"/>
      <c r="AV117" s="328"/>
      <c r="AW117" s="329"/>
      <c r="AY117" s="60"/>
      <c r="AZ117" s="303"/>
      <c r="BA117" s="300"/>
      <c r="BB117" s="326"/>
      <c r="BC117" s="305"/>
      <c r="BD117" s="330"/>
      <c r="BE117" s="331"/>
      <c r="BF117" s="332"/>
      <c r="BH117" s="60"/>
      <c r="BI117" s="320"/>
      <c r="BJ117" s="333"/>
      <c r="BK117" s="322"/>
      <c r="BL117" s="334"/>
      <c r="BM117" s="324"/>
      <c r="BN117" s="335"/>
      <c r="BO117" s="332"/>
      <c r="BQ117" s="60"/>
      <c r="BR117" s="60"/>
      <c r="BS117" s="300"/>
      <c r="BT117" s="326"/>
      <c r="BU117" s="42"/>
      <c r="BV117" s="326"/>
      <c r="BW117" s="302"/>
      <c r="BX117" s="124"/>
      <c r="BZ117" s="60"/>
      <c r="CA117" s="320"/>
      <c r="CB117" s="336"/>
      <c r="CC117" s="322"/>
      <c r="CD117" s="323"/>
      <c r="CE117" s="324"/>
      <c r="CF117" s="325"/>
      <c r="CI117" s="60"/>
      <c r="CJ117" s="303"/>
      <c r="CK117" s="300">
        <v>23</v>
      </c>
      <c r="CL117" s="304"/>
      <c r="CM117" s="79"/>
      <c r="CN117" s="304"/>
      <c r="CO117" s="79"/>
      <c r="CP117" s="116"/>
      <c r="CR117" s="60"/>
      <c r="CS117" s="320"/>
      <c r="CT117" s="336"/>
      <c r="CU117" s="322">
        <v>0</v>
      </c>
      <c r="CV117" s="323"/>
      <c r="CW117" s="324">
        <v>0</v>
      </c>
      <c r="CX117" s="325"/>
      <c r="DA117" s="60"/>
      <c r="DB117" s="320"/>
      <c r="DC117" s="336"/>
      <c r="DD117" s="322">
        <v>0</v>
      </c>
      <c r="DE117" s="323"/>
      <c r="DF117" s="324">
        <v>0</v>
      </c>
      <c r="DG117" s="325"/>
      <c r="DJ117" s="60"/>
      <c r="DK117" s="320"/>
      <c r="DL117" s="336"/>
      <c r="DM117" s="322">
        <v>0</v>
      </c>
      <c r="DN117" s="323"/>
      <c r="DO117" s="324">
        <v>0</v>
      </c>
      <c r="DP117" s="325"/>
      <c r="DS117" s="60"/>
      <c r="DT117" s="320"/>
      <c r="DU117" s="336"/>
      <c r="DV117" s="322">
        <v>0</v>
      </c>
      <c r="DW117" s="323"/>
      <c r="DX117" s="324">
        <v>0</v>
      </c>
      <c r="DY117" s="325"/>
      <c r="EB117" s="60"/>
      <c r="EC117" s="320"/>
      <c r="ED117" s="336"/>
      <c r="EE117" s="322">
        <v>0</v>
      </c>
      <c r="EF117" s="323"/>
      <c r="EG117" s="324">
        <v>0</v>
      </c>
      <c r="EH117" s="325"/>
      <c r="EK117" s="60"/>
      <c r="EL117" s="320"/>
      <c r="EM117" s="336"/>
      <c r="EN117" s="322">
        <v>0</v>
      </c>
      <c r="EO117" s="323"/>
      <c r="EP117" s="324">
        <v>0</v>
      </c>
      <c r="EQ117" s="325"/>
      <c r="ET117" s="60"/>
      <c r="EU117" s="320"/>
      <c r="EV117" s="336"/>
      <c r="EW117" s="322">
        <v>0</v>
      </c>
      <c r="EX117" s="323"/>
      <c r="EY117" s="324">
        <v>0</v>
      </c>
      <c r="EZ117" s="325"/>
      <c r="FC117" s="60"/>
      <c r="FD117" s="320"/>
      <c r="FE117" s="336"/>
      <c r="FF117" s="322">
        <v>0</v>
      </c>
      <c r="FG117" s="323"/>
      <c r="FH117" s="324">
        <v>0</v>
      </c>
      <c r="FI117" s="325"/>
      <c r="FL117" s="60"/>
      <c r="FM117" s="320"/>
      <c r="FN117" s="336"/>
      <c r="FO117" s="322">
        <v>0</v>
      </c>
      <c r="FP117" s="323"/>
      <c r="FQ117" s="324">
        <v>0</v>
      </c>
      <c r="FR117" s="325"/>
      <c r="FU117" s="60"/>
      <c r="FV117" s="320"/>
      <c r="FW117" s="336"/>
      <c r="FX117" s="322">
        <v>0</v>
      </c>
      <c r="FY117" s="323"/>
      <c r="FZ117" s="324">
        <v>0</v>
      </c>
      <c r="GA117" s="325"/>
      <c r="GD117" s="60"/>
      <c r="GE117" s="320"/>
      <c r="GF117" s="336"/>
      <c r="GG117" s="322">
        <v>0</v>
      </c>
      <c r="GH117" s="323"/>
      <c r="GI117" s="324">
        <v>0</v>
      </c>
      <c r="GJ117" s="325"/>
      <c r="GM117" s="60"/>
      <c r="GN117" s="320"/>
      <c r="GO117" s="336"/>
      <c r="GP117" s="322">
        <v>0</v>
      </c>
      <c r="GQ117" s="323"/>
      <c r="GR117" s="324">
        <v>0</v>
      </c>
      <c r="GS117" s="325"/>
      <c r="GV117"/>
      <c r="GX117" s="308"/>
      <c r="GY117" s="308"/>
      <c r="GZ117" s="279"/>
      <c r="HA117"/>
    </row>
    <row r="118" spans="1:209" x14ac:dyDescent="0.25">
      <c r="J118" s="230"/>
      <c r="K118" s="231"/>
      <c r="L118" s="282"/>
      <c r="M118" s="232"/>
      <c r="N118" s="233"/>
      <c r="O118" s="254"/>
      <c r="P118" s="89"/>
      <c r="Q118" s="247"/>
      <c r="R118" s="808"/>
      <c r="S118" s="808"/>
      <c r="T118" s="808"/>
      <c r="U118" s="274"/>
      <c r="V118" s="313"/>
      <c r="GV118"/>
      <c r="GX118" s="308"/>
      <c r="GY118" s="308"/>
      <c r="GZ118" s="279"/>
      <c r="HA118"/>
    </row>
    <row r="119" spans="1:209" x14ac:dyDescent="0.25">
      <c r="J119" s="311"/>
      <c r="K119" s="231"/>
      <c r="L119" s="282"/>
      <c r="M119" s="232"/>
      <c r="N119" s="233"/>
      <c r="O119" s="254"/>
      <c r="P119" s="89"/>
      <c r="Q119" s="247"/>
      <c r="R119" s="808"/>
      <c r="S119" s="808"/>
      <c r="T119" s="808"/>
      <c r="U119" s="274"/>
      <c r="V119" s="313"/>
      <c r="GV119"/>
      <c r="GX119" s="308"/>
      <c r="GY119" s="308"/>
      <c r="GZ119" s="279"/>
      <c r="HA119"/>
    </row>
    <row r="120" spans="1:209" x14ac:dyDescent="0.25">
      <c r="J120" s="230"/>
      <c r="K120" s="231"/>
      <c r="L120" s="282"/>
      <c r="M120" s="232"/>
      <c r="N120" s="233"/>
      <c r="O120" s="254"/>
      <c r="P120" s="296"/>
      <c r="Q120" s="297"/>
      <c r="R120" s="298"/>
      <c r="S120" s="298"/>
      <c r="T120" s="298"/>
      <c r="U120" s="274"/>
      <c r="V120" s="313"/>
      <c r="GV120"/>
      <c r="GX120" s="308"/>
      <c r="GY120" s="308"/>
      <c r="GZ120" s="279"/>
      <c r="HA120"/>
    </row>
    <row r="121" spans="1:209" x14ac:dyDescent="0.25">
      <c r="J121" s="311"/>
      <c r="K121" s="231"/>
      <c r="L121" s="282"/>
      <c r="M121" s="232"/>
      <c r="N121" s="283"/>
      <c r="O121" s="254"/>
      <c r="P121" s="296"/>
      <c r="Q121" s="297"/>
      <c r="R121" s="298"/>
      <c r="S121" s="298"/>
      <c r="T121" s="298"/>
      <c r="U121" s="274"/>
      <c r="V121" s="313"/>
      <c r="GV121"/>
      <c r="GX121" s="308"/>
      <c r="GY121" s="308"/>
      <c r="GZ121" s="279"/>
      <c r="HA121"/>
    </row>
    <row r="122" spans="1:209" x14ac:dyDescent="0.25">
      <c r="J122" s="230"/>
      <c r="K122" s="231"/>
      <c r="L122" s="282"/>
      <c r="M122" s="232"/>
      <c r="N122" s="283"/>
      <c r="O122" s="254"/>
      <c r="P122" s="832"/>
      <c r="Q122" s="832"/>
      <c r="R122" s="832"/>
      <c r="S122" s="808"/>
      <c r="T122" s="808"/>
      <c r="U122" s="274"/>
      <c r="V122" s="313"/>
      <c r="GV122"/>
      <c r="GX122" s="308"/>
      <c r="GY122" s="308"/>
      <c r="GZ122" s="279"/>
      <c r="HA122"/>
    </row>
    <row r="123" spans="1:209" x14ac:dyDescent="0.25">
      <c r="J123" s="311"/>
      <c r="P123" s="317"/>
      <c r="Q123" s="318"/>
      <c r="R123" s="319"/>
      <c r="S123" s="319"/>
      <c r="T123" s="319"/>
      <c r="U123" s="60"/>
      <c r="V123" s="340"/>
      <c r="GV123"/>
      <c r="GX123" s="308"/>
      <c r="GY123" s="308"/>
      <c r="GZ123" s="279"/>
      <c r="HA123"/>
    </row>
    <row r="124" spans="1:209" x14ac:dyDescent="0.25">
      <c r="J124" s="230"/>
      <c r="P124" s="317"/>
      <c r="Q124" s="318"/>
      <c r="R124" s="319"/>
      <c r="S124" s="319"/>
      <c r="T124" s="319"/>
      <c r="U124" s="60"/>
      <c r="V124" s="340"/>
      <c r="GV124"/>
      <c r="GX124" s="308"/>
      <c r="GY124" s="308"/>
      <c r="GZ124" s="279"/>
      <c r="HA124"/>
    </row>
    <row r="125" spans="1:209" x14ac:dyDescent="0.25">
      <c r="A125"/>
      <c r="F125"/>
      <c r="J125" s="230"/>
      <c r="K125" s="341"/>
      <c r="L125" s="341"/>
      <c r="M125"/>
      <c r="N125"/>
      <c r="O125"/>
      <c r="P125" s="342"/>
      <c r="Q125"/>
      <c r="R125"/>
      <c r="S125"/>
      <c r="T125"/>
      <c r="W125"/>
      <c r="X125"/>
      <c r="GV125"/>
      <c r="GX125" s="308"/>
      <c r="GY125" s="308"/>
      <c r="GZ125" s="279"/>
      <c r="HA125"/>
    </row>
    <row r="126" spans="1:209" x14ac:dyDescent="0.25">
      <c r="A126"/>
      <c r="F126"/>
      <c r="J126" s="311"/>
      <c r="K126" s="341"/>
      <c r="L126" s="341"/>
      <c r="M126"/>
      <c r="N126"/>
      <c r="O126"/>
      <c r="P126" s="342"/>
      <c r="Q126"/>
      <c r="R126"/>
      <c r="S126"/>
      <c r="T126"/>
      <c r="W126"/>
      <c r="X126"/>
      <c r="GV126"/>
      <c r="GX126" s="308"/>
      <c r="GY126" s="308"/>
      <c r="GZ126" s="279"/>
      <c r="HA126"/>
    </row>
    <row r="127" spans="1:209" x14ac:dyDescent="0.25">
      <c r="A127"/>
      <c r="F127"/>
      <c r="J127" s="311"/>
      <c r="K127" s="341"/>
      <c r="L127" s="341"/>
      <c r="M127"/>
      <c r="N127"/>
      <c r="O127"/>
      <c r="P127" s="342"/>
      <c r="Q127"/>
      <c r="R127"/>
      <c r="S127"/>
      <c r="T127"/>
      <c r="W127"/>
      <c r="X127"/>
      <c r="GV127"/>
      <c r="GX127" s="308"/>
      <c r="GY127" s="308"/>
      <c r="GZ127" s="279"/>
      <c r="HA127"/>
    </row>
    <row r="128" spans="1:209" x14ac:dyDescent="0.25">
      <c r="A128"/>
      <c r="F128"/>
      <c r="J128" s="311"/>
      <c r="K128" s="341"/>
      <c r="L128" s="341"/>
      <c r="M128"/>
      <c r="N128"/>
      <c r="O128"/>
      <c r="P128" s="342"/>
      <c r="Q128"/>
      <c r="R128"/>
      <c r="S128"/>
      <c r="T128"/>
      <c r="W128"/>
      <c r="X128"/>
      <c r="GV128"/>
      <c r="GX128" s="308"/>
      <c r="GY128" s="308"/>
      <c r="GZ128" s="279"/>
      <c r="HA128"/>
    </row>
    <row r="129" spans="1:209" x14ac:dyDescent="0.25">
      <c r="A129"/>
      <c r="F129"/>
      <c r="J129" s="343"/>
      <c r="K129" s="341"/>
      <c r="L129" s="341"/>
      <c r="M129"/>
      <c r="N129"/>
      <c r="O129"/>
      <c r="P129" s="342"/>
      <c r="Q129"/>
      <c r="R129"/>
      <c r="S129"/>
      <c r="T129"/>
      <c r="W129"/>
      <c r="X129"/>
      <c r="GV129"/>
      <c r="GX129" s="308"/>
      <c r="GY129" s="308"/>
      <c r="GZ129" s="279"/>
      <c r="HA129"/>
    </row>
    <row r="130" spans="1:209" x14ac:dyDescent="0.25">
      <c r="A130"/>
      <c r="F130"/>
      <c r="J130" s="273"/>
      <c r="K130" s="341"/>
      <c r="L130" s="341"/>
      <c r="M130"/>
      <c r="N130"/>
      <c r="O130"/>
      <c r="P130" s="342"/>
      <c r="Q130"/>
      <c r="R130"/>
      <c r="S130"/>
      <c r="T130"/>
      <c r="W130"/>
      <c r="X130"/>
      <c r="GV130"/>
      <c r="GX130" s="308"/>
      <c r="GY130" s="308"/>
      <c r="GZ130" s="279"/>
      <c r="HA130"/>
    </row>
    <row r="131" spans="1:209" x14ac:dyDescent="0.25">
      <c r="A131"/>
      <c r="F131"/>
      <c r="J131" s="344"/>
      <c r="K131" s="341"/>
      <c r="L131" s="341"/>
      <c r="M131"/>
      <c r="N131"/>
      <c r="O131"/>
      <c r="P131" s="342"/>
      <c r="Q131"/>
      <c r="R131"/>
      <c r="S131"/>
      <c r="T131"/>
      <c r="W131"/>
      <c r="X131"/>
      <c r="GV131"/>
      <c r="GX131" s="308"/>
      <c r="GY131" s="308"/>
      <c r="GZ131" s="279"/>
      <c r="HA131"/>
    </row>
    <row r="132" spans="1:209" x14ac:dyDescent="0.25">
      <c r="A132"/>
      <c r="F132"/>
      <c r="J132" s="344"/>
      <c r="K132" s="341"/>
      <c r="L132" s="341"/>
      <c r="M132"/>
      <c r="N132"/>
      <c r="O132"/>
      <c r="P132" s="342"/>
      <c r="Q132"/>
      <c r="R132"/>
      <c r="S132"/>
      <c r="T132"/>
      <c r="W132"/>
      <c r="X132"/>
      <c r="GV132"/>
      <c r="GX132" s="308"/>
      <c r="GY132" s="308"/>
      <c r="GZ132" s="279"/>
      <c r="HA132"/>
    </row>
    <row r="133" spans="1:209" x14ac:dyDescent="0.25">
      <c r="A133"/>
      <c r="F133"/>
      <c r="J133" s="230"/>
      <c r="K133" s="341"/>
      <c r="L133" s="341"/>
      <c r="M133"/>
      <c r="N133"/>
      <c r="O133"/>
      <c r="P133" s="342"/>
      <c r="Q133"/>
      <c r="R133"/>
      <c r="S133"/>
      <c r="T133"/>
      <c r="W133"/>
      <c r="X133"/>
      <c r="GV133"/>
      <c r="GX133" s="308"/>
      <c r="GY133" s="308"/>
      <c r="GZ133" s="279"/>
      <c r="HA133"/>
    </row>
    <row r="134" spans="1:209" x14ac:dyDescent="0.25">
      <c r="A134"/>
      <c r="F134"/>
      <c r="J134" s="230"/>
      <c r="K134" s="341"/>
      <c r="L134" s="341"/>
      <c r="M134"/>
      <c r="N134"/>
      <c r="O134"/>
      <c r="P134" s="342"/>
      <c r="Q134"/>
      <c r="R134"/>
      <c r="S134"/>
      <c r="T134"/>
      <c r="W134"/>
      <c r="X134"/>
      <c r="GV134"/>
      <c r="GX134" s="308"/>
      <c r="GY134" s="308"/>
      <c r="GZ134" s="279"/>
      <c r="HA134"/>
    </row>
    <row r="135" spans="1:209" x14ac:dyDescent="0.25">
      <c r="A135"/>
      <c r="F135"/>
      <c r="J135" s="230"/>
      <c r="K135" s="341"/>
      <c r="L135" s="341"/>
      <c r="M135"/>
      <c r="N135"/>
      <c r="O135"/>
      <c r="P135" s="342"/>
      <c r="Q135"/>
      <c r="R135"/>
      <c r="S135"/>
      <c r="T135"/>
      <c r="W135"/>
      <c r="X135"/>
      <c r="GV135"/>
      <c r="GX135" s="308"/>
      <c r="GY135" s="308"/>
      <c r="GZ135" s="279"/>
      <c r="HA135"/>
    </row>
    <row r="136" spans="1:209" x14ac:dyDescent="0.25">
      <c r="A136"/>
      <c r="F136"/>
      <c r="J136" s="230"/>
      <c r="K136" s="341"/>
      <c r="L136" s="341"/>
      <c r="M136"/>
      <c r="N136"/>
      <c r="O136"/>
      <c r="P136" s="342"/>
      <c r="Q136"/>
      <c r="R136"/>
      <c r="S136"/>
      <c r="T136"/>
      <c r="W136"/>
      <c r="X136"/>
      <c r="GV136"/>
      <c r="GX136" s="308"/>
      <c r="GY136" s="308"/>
      <c r="GZ136" s="279"/>
      <c r="HA136"/>
    </row>
    <row r="137" spans="1:209" x14ac:dyDescent="0.25">
      <c r="A137"/>
      <c r="F137"/>
      <c r="J137" s="230"/>
      <c r="K137" s="341"/>
      <c r="L137" s="341"/>
      <c r="M137"/>
      <c r="N137"/>
      <c r="O137"/>
      <c r="P137" s="342"/>
      <c r="Q137"/>
      <c r="R137"/>
      <c r="S137"/>
      <c r="T137"/>
      <c r="W137"/>
      <c r="X137"/>
      <c r="GV137"/>
      <c r="GX137" s="308"/>
      <c r="GY137" s="308"/>
      <c r="GZ137" s="279"/>
      <c r="HA137"/>
    </row>
  </sheetData>
  <mergeCells count="35"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  <mergeCell ref="N104:O104"/>
    <mergeCell ref="P104:P105"/>
    <mergeCell ref="FU1:GA1"/>
    <mergeCell ref="GD1:GJ1"/>
    <mergeCell ref="GM1:GS1"/>
    <mergeCell ref="S9:T9"/>
    <mergeCell ref="S17:T17"/>
    <mergeCell ref="S24:T24"/>
    <mergeCell ref="DS1:DY1"/>
    <mergeCell ref="EB1:EH1"/>
    <mergeCell ref="EK1:EQ1"/>
    <mergeCell ref="ET1:EZ1"/>
    <mergeCell ref="FC1:FI1"/>
    <mergeCell ref="FL1:FR1"/>
    <mergeCell ref="BQ1:BW1"/>
    <mergeCell ref="BZ1:CF1"/>
    <mergeCell ref="P108:R108"/>
    <mergeCell ref="P111:R112"/>
    <mergeCell ref="U111:V112"/>
    <mergeCell ref="P122:R122"/>
    <mergeCell ref="S25:T25"/>
    <mergeCell ref="S27:T27"/>
    <mergeCell ref="S32:T32"/>
    <mergeCell ref="S53:T53"/>
    <mergeCell ref="S69:T6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260"/>
  <sheetViews>
    <sheetView workbookViewId="0">
      <selection activeCell="G19" sqref="G19"/>
    </sheetView>
  </sheetViews>
  <sheetFormatPr baseColWidth="10" defaultRowHeight="15" x14ac:dyDescent="0.25"/>
  <cols>
    <col min="1" max="1" width="26.7109375" style="245" bestFit="1" customWidth="1"/>
    <col min="2" max="2" width="16.7109375" style="245" bestFit="1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824" t="s">
        <v>990</v>
      </c>
      <c r="B1" s="824"/>
      <c r="C1" s="824"/>
      <c r="D1" s="824"/>
      <c r="E1" s="824"/>
      <c r="F1" s="824"/>
      <c r="G1" s="824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808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808"/>
      <c r="G5" s="274">
        <f t="shared" si="0"/>
        <v>0</v>
      </c>
      <c r="H5" s="653"/>
      <c r="I5" s="654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808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808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3"/>
      <c r="B8" s="381"/>
      <c r="C8" s="514"/>
      <c r="D8" s="515"/>
      <c r="E8" s="516"/>
      <c r="F8" s="235"/>
      <c r="G8" s="517">
        <f t="shared" si="0"/>
        <v>0</v>
      </c>
      <c r="H8" s="652"/>
      <c r="I8" s="654"/>
      <c r="J8" s="463"/>
      <c r="K8" s="265"/>
      <c r="L8" s="279"/>
      <c r="M8" s="279"/>
      <c r="N8" s="279"/>
    </row>
    <row r="9" spans="1:14" ht="15.75" x14ac:dyDescent="0.25">
      <c r="A9" s="365"/>
      <c r="B9" s="359"/>
      <c r="C9" s="371"/>
      <c r="D9" s="515"/>
      <c r="E9" s="362"/>
      <c r="F9" s="808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ht="15.75" x14ac:dyDescent="0.25">
      <c r="A10" s="365"/>
      <c r="B10" s="359"/>
      <c r="C10" s="371"/>
      <c r="D10" s="515"/>
      <c r="E10" s="362"/>
      <c r="F10" s="808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ht="15.75" x14ac:dyDescent="0.25">
      <c r="A11" s="373"/>
      <c r="B11" s="239"/>
      <c r="C11" s="371"/>
      <c r="D11" s="515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ht="15.75" x14ac:dyDescent="0.25">
      <c r="A12" s="373"/>
      <c r="B12" s="239"/>
      <c r="C12" s="371"/>
      <c r="D12" s="515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ht="15.75" x14ac:dyDescent="0.25">
      <c r="A13" s="373"/>
      <c r="B13" s="239"/>
      <c r="C13" s="371"/>
      <c r="D13" s="515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ht="15.75" x14ac:dyDescent="0.25">
      <c r="A14" s="373"/>
      <c r="B14" s="239"/>
      <c r="C14" s="371"/>
      <c r="D14" s="515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ht="15.75" x14ac:dyDescent="0.25">
      <c r="A15" s="373"/>
      <c r="B15" s="239"/>
      <c r="C15" s="371"/>
      <c r="D15" s="515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ht="15.75" x14ac:dyDescent="0.25">
      <c r="A16" s="373"/>
      <c r="B16" s="239"/>
      <c r="C16" s="371"/>
      <c r="D16" s="515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ht="15.75" x14ac:dyDescent="0.25">
      <c r="A17" s="373"/>
      <c r="B17" s="239"/>
      <c r="C17" s="371"/>
      <c r="D17" s="515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ht="15.75" x14ac:dyDescent="0.25">
      <c r="A18" s="375"/>
      <c r="B18" s="376"/>
      <c r="C18" s="377"/>
      <c r="D18" s="515"/>
      <c r="E18" s="362"/>
      <c r="F18" s="808"/>
      <c r="G18" s="45">
        <f t="shared" si="0"/>
        <v>0</v>
      </c>
      <c r="H18" s="82"/>
      <c r="K18" s="265"/>
      <c r="L18" s="279"/>
      <c r="M18" s="279"/>
      <c r="N18" s="279"/>
    </row>
    <row r="19" spans="1:14" ht="15.75" x14ac:dyDescent="0.25">
      <c r="A19" s="378"/>
      <c r="B19" s="359"/>
      <c r="C19" s="379"/>
      <c r="D19" s="515"/>
      <c r="E19" s="362"/>
      <c r="F19" s="808"/>
      <c r="G19" s="45">
        <f t="shared" si="0"/>
        <v>0</v>
      </c>
      <c r="H19" s="82"/>
      <c r="K19" s="265"/>
      <c r="L19" s="279"/>
      <c r="M19" s="279"/>
      <c r="N19" s="279"/>
    </row>
    <row r="20" spans="1:14" ht="15.75" x14ac:dyDescent="0.25">
      <c r="A20" s="365"/>
      <c r="B20" s="359"/>
      <c r="C20" s="371"/>
      <c r="D20" s="515"/>
      <c r="E20" s="362"/>
      <c r="F20" s="808"/>
      <c r="G20" s="45">
        <f t="shared" si="0"/>
        <v>0</v>
      </c>
      <c r="H20" s="82"/>
      <c r="K20" s="265"/>
      <c r="L20" s="279"/>
      <c r="M20" s="279"/>
      <c r="N20" s="279"/>
    </row>
    <row r="21" spans="1:14" ht="15.75" x14ac:dyDescent="0.25">
      <c r="A21" s="365"/>
      <c r="B21" s="380"/>
      <c r="C21" s="371"/>
      <c r="D21" s="515"/>
      <c r="E21" s="362"/>
      <c r="F21" s="808"/>
      <c r="G21" s="45">
        <f t="shared" si="0"/>
        <v>0</v>
      </c>
      <c r="H21" s="82"/>
      <c r="K21" s="265"/>
      <c r="L21" s="279"/>
      <c r="M21" s="279"/>
      <c r="N21" s="279"/>
    </row>
    <row r="22" spans="1:14" ht="15.75" x14ac:dyDescent="0.25">
      <c r="A22" s="513"/>
      <c r="B22" s="381"/>
      <c r="C22" s="371"/>
      <c r="D22" s="515"/>
      <c r="E22" s="362"/>
      <c r="F22" s="808"/>
      <c r="G22" s="45">
        <f t="shared" si="0"/>
        <v>0</v>
      </c>
      <c r="H22" s="653"/>
      <c r="I22" s="654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515"/>
      <c r="E23" s="362"/>
      <c r="F23" s="808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515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ht="15.75" x14ac:dyDescent="0.25">
      <c r="A25" s="383"/>
      <c r="B25" s="384"/>
      <c r="C25" s="385"/>
      <c r="D25" s="515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ht="15.75" x14ac:dyDescent="0.25">
      <c r="A26" s="383"/>
      <c r="B26" s="384"/>
      <c r="C26" s="385"/>
      <c r="D26" s="515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ht="15.75" x14ac:dyDescent="0.25">
      <c r="A27" s="383"/>
      <c r="B27" s="384"/>
      <c r="C27" s="385"/>
      <c r="D27" s="515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ht="15.75" x14ac:dyDescent="0.25">
      <c r="A28" s="383"/>
      <c r="B28" s="380"/>
      <c r="C28" s="385"/>
      <c r="D28" s="515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ht="15.75" x14ac:dyDescent="0.25">
      <c r="A29" s="383"/>
      <c r="B29" s="380"/>
      <c r="C29" s="385"/>
      <c r="D29" s="515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ht="15.75" x14ac:dyDescent="0.25">
      <c r="A30" s="383"/>
      <c r="B30" s="380"/>
      <c r="C30" s="385"/>
      <c r="D30" s="515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ht="15.75" x14ac:dyDescent="0.25">
      <c r="A31" s="383"/>
      <c r="B31" s="380"/>
      <c r="C31" s="385"/>
      <c r="D31" s="515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ht="15.75" x14ac:dyDescent="0.25">
      <c r="A32" s="386"/>
      <c r="B32" s="380"/>
      <c r="C32" s="377"/>
      <c r="D32" s="515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ht="15.75" x14ac:dyDescent="0.25">
      <c r="A33" s="373"/>
      <c r="B33" s="380"/>
      <c r="C33" s="371"/>
      <c r="D33" s="515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ht="15.75" x14ac:dyDescent="0.25">
      <c r="A34" s="373"/>
      <c r="B34" s="380"/>
      <c r="C34" s="371"/>
      <c r="D34" s="515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ht="15.75" x14ac:dyDescent="0.25">
      <c r="A35" s="373"/>
      <c r="B35" s="380"/>
      <c r="C35" s="371"/>
      <c r="D35" s="515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ht="15.75" x14ac:dyDescent="0.25">
      <c r="A36" s="373"/>
      <c r="B36" s="380"/>
      <c r="C36" s="371"/>
      <c r="D36" s="515"/>
      <c r="E36" s="374"/>
      <c r="F36" s="808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ht="15.75" x14ac:dyDescent="0.25">
      <c r="A37" s="373"/>
      <c r="B37" s="380"/>
      <c r="C37" s="371"/>
      <c r="D37" s="515"/>
      <c r="E37" s="374"/>
      <c r="F37" s="808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ht="15.75" x14ac:dyDescent="0.25">
      <c r="A38" s="373"/>
      <c r="B38" s="380"/>
      <c r="C38" s="371"/>
      <c r="D38" s="515"/>
      <c r="E38" s="374"/>
      <c r="F38" s="808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ht="15.75" x14ac:dyDescent="0.25">
      <c r="A39" s="373"/>
      <c r="B39" s="230"/>
      <c r="C39" s="371"/>
      <c r="D39" s="515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ht="15.75" x14ac:dyDescent="0.25">
      <c r="A40" s="373"/>
      <c r="B40" s="230"/>
      <c r="C40" s="371"/>
      <c r="D40" s="515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ht="15.75" x14ac:dyDescent="0.25">
      <c r="A41" s="373"/>
      <c r="B41" s="230"/>
      <c r="C41" s="371"/>
      <c r="D41" s="515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ht="15.75" x14ac:dyDescent="0.25">
      <c r="A42" s="389"/>
      <c r="B42" s="246"/>
      <c r="C42" s="390"/>
      <c r="D42" s="515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ht="15.75" x14ac:dyDescent="0.25">
      <c r="A43" s="391"/>
      <c r="B43" s="246"/>
      <c r="C43" s="360"/>
      <c r="D43" s="515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ht="15.75" x14ac:dyDescent="0.25">
      <c r="A44" s="392"/>
      <c r="B44" s="246"/>
      <c r="C44" s="393"/>
      <c r="D44" s="515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ht="15.75" x14ac:dyDescent="0.25">
      <c r="A45" s="391"/>
      <c r="B45" s="246"/>
      <c r="C45" s="360"/>
      <c r="D45" s="515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ht="15.75" x14ac:dyDescent="0.25">
      <c r="A46" s="391"/>
      <c r="B46" s="246"/>
      <c r="C46" s="360"/>
      <c r="D46" s="515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ht="15.75" x14ac:dyDescent="0.25">
      <c r="A47" s="391"/>
      <c r="B47" s="246"/>
      <c r="C47" s="360"/>
      <c r="D47" s="515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ht="15.75" x14ac:dyDescent="0.25">
      <c r="A48" s="391"/>
      <c r="B48" s="246"/>
      <c r="C48" s="360"/>
      <c r="D48" s="515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ht="15.75" x14ac:dyDescent="0.25">
      <c r="A49" s="389"/>
      <c r="B49" s="246"/>
      <c r="C49" s="390"/>
      <c r="D49" s="515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ht="15.75" x14ac:dyDescent="0.25">
      <c r="A50" s="391"/>
      <c r="B50" s="246"/>
      <c r="C50" s="360"/>
      <c r="D50" s="515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ht="15.75" x14ac:dyDescent="0.25">
      <c r="A51" s="391"/>
      <c r="B51" s="246"/>
      <c r="C51" s="360"/>
      <c r="D51" s="515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ht="15.75" x14ac:dyDescent="0.25">
      <c r="A52" s="391"/>
      <c r="B52" s="246"/>
      <c r="C52" s="360"/>
      <c r="D52" s="515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ht="15.75" x14ac:dyDescent="0.25">
      <c r="A53" s="391"/>
      <c r="B53" s="246"/>
      <c r="C53" s="360"/>
      <c r="D53" s="515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ht="15.75" x14ac:dyDescent="0.25">
      <c r="A54" s="391"/>
      <c r="B54" s="246"/>
      <c r="C54" s="360"/>
      <c r="D54" s="515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ht="15.75" x14ac:dyDescent="0.25">
      <c r="A55" s="391"/>
      <c r="B55" s="246"/>
      <c r="C55" s="360"/>
      <c r="D55" s="515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515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515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515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ht="15.75" x14ac:dyDescent="0.25">
      <c r="A59" s="391"/>
      <c r="B59" s="248"/>
      <c r="C59" s="360"/>
      <c r="D59" s="515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ht="15.75" x14ac:dyDescent="0.25">
      <c r="A60" s="391"/>
      <c r="B60" s="248"/>
      <c r="C60" s="360"/>
      <c r="D60" s="515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ht="15.75" x14ac:dyDescent="0.25">
      <c r="A61" s="391"/>
      <c r="B61" s="248"/>
      <c r="C61" s="360"/>
      <c r="D61" s="515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ht="15.75" x14ac:dyDescent="0.25">
      <c r="A62" s="391"/>
      <c r="B62" s="246"/>
      <c r="C62" s="360"/>
      <c r="D62" s="515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ht="15.75" x14ac:dyDescent="0.25">
      <c r="A63" s="391"/>
      <c r="B63" s="246"/>
      <c r="C63" s="360"/>
      <c r="D63" s="515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ht="15.75" x14ac:dyDescent="0.25">
      <c r="A64" s="391"/>
      <c r="B64" s="246"/>
      <c r="C64" s="360"/>
      <c r="D64" s="515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ht="15.75" x14ac:dyDescent="0.25">
      <c r="A65" s="391"/>
      <c r="B65" s="246"/>
      <c r="C65" s="360"/>
      <c r="D65" s="515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ht="15.75" x14ac:dyDescent="0.25">
      <c r="A66" s="391"/>
      <c r="B66" s="246"/>
      <c r="C66" s="360"/>
      <c r="D66" s="515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ht="15.75" x14ac:dyDescent="0.25">
      <c r="A67" s="391"/>
      <c r="B67" s="246"/>
      <c r="C67" s="360"/>
      <c r="D67" s="515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515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ht="15.75" x14ac:dyDescent="0.25">
      <c r="A69" s="391"/>
      <c r="B69" s="246"/>
      <c r="C69" s="360"/>
      <c r="D69" s="515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ht="15.75" x14ac:dyDescent="0.25">
      <c r="A70" s="391"/>
      <c r="B70" s="246"/>
      <c r="C70" s="360"/>
      <c r="D70" s="515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ht="15.75" x14ac:dyDescent="0.25">
      <c r="A71" s="391"/>
      <c r="B71" s="404"/>
      <c r="C71" s="360"/>
      <c r="D71" s="515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ht="15.75" x14ac:dyDescent="0.25">
      <c r="A72" s="391"/>
      <c r="B72" s="404"/>
      <c r="C72" s="360"/>
      <c r="D72" s="515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ht="15.75" x14ac:dyDescent="0.25">
      <c r="A73" s="391"/>
      <c r="B73" s="246"/>
      <c r="C73" s="360"/>
      <c r="D73" s="515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ht="15.75" x14ac:dyDescent="0.25">
      <c r="A74" s="391"/>
      <c r="B74" s="246"/>
      <c r="C74" s="360"/>
      <c r="D74" s="515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ht="15.75" x14ac:dyDescent="0.25">
      <c r="A75" s="392"/>
      <c r="B75" s="246"/>
      <c r="C75" s="393"/>
      <c r="D75" s="515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ht="15.75" x14ac:dyDescent="0.25">
      <c r="A76" s="391"/>
      <c r="B76" s="246"/>
      <c r="C76" s="360"/>
      <c r="D76" s="515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ht="15.75" x14ac:dyDescent="0.25">
      <c r="A77" s="391"/>
      <c r="B77" s="246"/>
      <c r="C77" s="360"/>
      <c r="D77" s="515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ht="15.75" x14ac:dyDescent="0.25">
      <c r="A78" s="391"/>
      <c r="B78" s="246"/>
      <c r="C78" s="360"/>
      <c r="D78" s="515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ht="15.75" x14ac:dyDescent="0.25">
      <c r="A79" s="392"/>
      <c r="B79" s="246"/>
      <c r="C79" s="393"/>
      <c r="D79" s="515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ht="15.75" x14ac:dyDescent="0.25">
      <c r="A80" s="389"/>
      <c r="B80" s="246"/>
      <c r="C80" s="390"/>
      <c r="D80" s="515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ht="15.75" x14ac:dyDescent="0.25">
      <c r="A81" s="391"/>
      <c r="B81" s="248"/>
      <c r="C81" s="360"/>
      <c r="D81" s="515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ht="15.75" x14ac:dyDescent="0.25">
      <c r="A82" s="389"/>
      <c r="B82" s="248"/>
      <c r="C82" s="390"/>
      <c r="D82" s="515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ht="15.75" x14ac:dyDescent="0.25">
      <c r="A83" s="391"/>
      <c r="B83" s="246"/>
      <c r="C83" s="360"/>
      <c r="D83" s="515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ht="15.75" x14ac:dyDescent="0.25">
      <c r="A84" s="391"/>
      <c r="B84" s="246"/>
      <c r="C84" s="360"/>
      <c r="D84" s="515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ht="15.75" x14ac:dyDescent="0.25">
      <c r="A85" s="391"/>
      <c r="B85" s="246"/>
      <c r="C85" s="360"/>
      <c r="D85" s="515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ht="15.75" x14ac:dyDescent="0.25">
      <c r="A86" s="391"/>
      <c r="B86" s="246"/>
      <c r="C86" s="360"/>
      <c r="D86" s="515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ht="15.75" x14ac:dyDescent="0.25">
      <c r="A87" s="391"/>
      <c r="B87" s="246"/>
      <c r="C87" s="360"/>
      <c r="D87" s="515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ht="15.75" x14ac:dyDescent="0.25">
      <c r="A88" s="391"/>
      <c r="B88" s="246"/>
      <c r="C88" s="360"/>
      <c r="D88" s="515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ht="15.75" x14ac:dyDescent="0.25">
      <c r="A89" s="391"/>
      <c r="B89" s="246"/>
      <c r="C89" s="360"/>
      <c r="D89" s="515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ht="15.75" x14ac:dyDescent="0.25">
      <c r="A90" s="391"/>
      <c r="B90" s="246"/>
      <c r="C90" s="360"/>
      <c r="D90" s="515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ht="15.75" x14ac:dyDescent="0.25">
      <c r="A91" s="405"/>
      <c r="B91" s="246"/>
      <c r="C91" s="406"/>
      <c r="D91" s="515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ht="15.75" x14ac:dyDescent="0.25">
      <c r="A92" s="391"/>
      <c r="B92" s="246"/>
      <c r="C92" s="360"/>
      <c r="D92" s="515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ht="15.75" x14ac:dyDescent="0.25">
      <c r="A93" s="391"/>
      <c r="B93" s="246"/>
      <c r="C93" s="360"/>
      <c r="D93" s="515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ht="15.75" x14ac:dyDescent="0.25">
      <c r="A94" s="391"/>
      <c r="B94" s="246"/>
      <c r="C94" s="360"/>
      <c r="D94" s="515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ht="15.75" x14ac:dyDescent="0.25">
      <c r="A95" s="391"/>
      <c r="B95" s="246"/>
      <c r="C95" s="360"/>
      <c r="D95" s="515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ht="15.75" x14ac:dyDescent="0.25">
      <c r="A96" s="391"/>
      <c r="B96" s="246"/>
      <c r="C96" s="360"/>
      <c r="D96" s="515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ht="15.75" x14ac:dyDescent="0.25">
      <c r="A97" s="391"/>
      <c r="B97" s="246"/>
      <c r="C97" s="360"/>
      <c r="D97" s="515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ht="15.75" x14ac:dyDescent="0.25">
      <c r="A98" s="391"/>
      <c r="B98" s="246"/>
      <c r="C98" s="360"/>
      <c r="D98" s="515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ht="15.75" x14ac:dyDescent="0.25">
      <c r="A99" s="405"/>
      <c r="B99" s="246"/>
      <c r="C99" s="406"/>
      <c r="D99" s="515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ht="15.75" x14ac:dyDescent="0.25">
      <c r="A100" s="405"/>
      <c r="B100" s="246"/>
      <c r="C100" s="406"/>
      <c r="D100" s="515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ht="15.75" x14ac:dyDescent="0.25">
      <c r="A101" s="391"/>
      <c r="B101" s="246"/>
      <c r="C101" s="360"/>
      <c r="D101" s="515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ht="15.75" x14ac:dyDescent="0.25">
      <c r="A102" s="391"/>
      <c r="B102" s="246"/>
      <c r="C102" s="360"/>
      <c r="D102" s="515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ht="15.75" x14ac:dyDescent="0.25">
      <c r="A103" s="391"/>
      <c r="B103" s="246"/>
      <c r="C103" s="360"/>
      <c r="D103" s="515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ht="15.75" x14ac:dyDescent="0.25">
      <c r="A104" s="391"/>
      <c r="B104" s="246"/>
      <c r="C104" s="360"/>
      <c r="D104" s="515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ht="15.75" x14ac:dyDescent="0.25">
      <c r="A105" s="392"/>
      <c r="B105" s="248"/>
      <c r="C105" s="393"/>
      <c r="D105" s="515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ht="15.75" x14ac:dyDescent="0.25">
      <c r="A106" s="392"/>
      <c r="B106" s="248"/>
      <c r="C106" s="393"/>
      <c r="D106" s="515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ht="15.75" x14ac:dyDescent="0.25">
      <c r="A107" s="407"/>
      <c r="B107" s="248"/>
      <c r="C107" s="408"/>
      <c r="D107" s="515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ht="15.75" x14ac:dyDescent="0.25">
      <c r="A108" s="392"/>
      <c r="B108" s="248"/>
      <c r="C108" s="393"/>
      <c r="D108" s="515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ht="15.75" x14ac:dyDescent="0.25">
      <c r="A109" s="392"/>
      <c r="B109" s="248"/>
      <c r="C109" s="393"/>
      <c r="D109" s="515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ht="15.75" x14ac:dyDescent="0.25">
      <c r="A110" s="392"/>
      <c r="B110" s="248"/>
      <c r="C110" s="393"/>
      <c r="D110" s="515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ht="15.75" x14ac:dyDescent="0.25">
      <c r="A111" s="391"/>
      <c r="B111" s="246"/>
      <c r="C111" s="360"/>
      <c r="D111" s="515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ht="15.75" x14ac:dyDescent="0.25">
      <c r="A112" s="391"/>
      <c r="B112" s="246"/>
      <c r="C112" s="360"/>
      <c r="D112" s="515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ht="15.75" x14ac:dyDescent="0.25">
      <c r="A113" s="391"/>
      <c r="B113" s="246"/>
      <c r="C113" s="360"/>
      <c r="D113" s="515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ht="15.75" x14ac:dyDescent="0.25">
      <c r="A114" s="391"/>
      <c r="B114" s="246"/>
      <c r="C114" s="360"/>
      <c r="D114" s="515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ht="15.75" x14ac:dyDescent="0.25">
      <c r="A115" s="391"/>
      <c r="B115" s="246"/>
      <c r="C115" s="360"/>
      <c r="D115" s="515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ht="15.75" x14ac:dyDescent="0.25">
      <c r="A116" s="391"/>
      <c r="B116" s="246"/>
      <c r="C116" s="360"/>
      <c r="D116" s="515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ht="15.75" x14ac:dyDescent="0.25">
      <c r="A117" s="389"/>
      <c r="B117" s="246"/>
      <c r="C117" s="390"/>
      <c r="D117" s="515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ht="15.75" x14ac:dyDescent="0.25">
      <c r="A118" s="391"/>
      <c r="B118" s="246"/>
      <c r="C118" s="360"/>
      <c r="D118" s="515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ht="15.75" x14ac:dyDescent="0.25">
      <c r="A119" s="391"/>
      <c r="B119" s="246"/>
      <c r="C119" s="360"/>
      <c r="D119" s="515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ht="15.75" x14ac:dyDescent="0.25">
      <c r="A120" s="391"/>
      <c r="B120" s="246"/>
      <c r="C120" s="360"/>
      <c r="D120" s="515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ht="15.75" x14ac:dyDescent="0.25">
      <c r="A121" s="391"/>
      <c r="B121" s="246"/>
      <c r="C121" s="360"/>
      <c r="D121" s="515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ht="15.75" x14ac:dyDescent="0.25">
      <c r="A122" s="389"/>
      <c r="B122" s="246"/>
      <c r="C122" s="390"/>
      <c r="D122" s="515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ht="15.75" x14ac:dyDescent="0.25">
      <c r="A123" s="391"/>
      <c r="B123" s="246"/>
      <c r="C123" s="360"/>
      <c r="D123" s="515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ht="15.75" x14ac:dyDescent="0.25">
      <c r="A124" s="389"/>
      <c r="B124" s="246"/>
      <c r="C124" s="390"/>
      <c r="D124" s="515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ht="15.75" x14ac:dyDescent="0.25">
      <c r="A125" s="391"/>
      <c r="B125" s="246"/>
      <c r="C125" s="360"/>
      <c r="D125" s="515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ht="15.75" x14ac:dyDescent="0.25">
      <c r="A126" s="391"/>
      <c r="B126" s="246"/>
      <c r="C126" s="360"/>
      <c r="D126" s="515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ht="15.75" x14ac:dyDescent="0.25">
      <c r="A127" s="391"/>
      <c r="B127" s="246"/>
      <c r="C127" s="360"/>
      <c r="D127" s="515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ht="15.75" x14ac:dyDescent="0.25">
      <c r="A128" s="389"/>
      <c r="B128" s="246"/>
      <c r="C128" s="390"/>
      <c r="D128" s="515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ht="15.75" x14ac:dyDescent="0.25">
      <c r="A129" s="391"/>
      <c r="B129" s="246"/>
      <c r="C129" s="360"/>
      <c r="D129" s="515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ht="15.75" x14ac:dyDescent="0.25">
      <c r="A130" s="391"/>
      <c r="B130" s="246"/>
      <c r="C130" s="360"/>
      <c r="D130" s="515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ht="15.75" x14ac:dyDescent="0.25">
      <c r="A131" s="391"/>
      <c r="B131" s="246"/>
      <c r="C131" s="360"/>
      <c r="D131" s="515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ht="15.75" x14ac:dyDescent="0.25">
      <c r="A132" s="389"/>
      <c r="B132" s="246"/>
      <c r="C132" s="390"/>
      <c r="D132" s="515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ht="15.75" x14ac:dyDescent="0.25">
      <c r="A133" s="391"/>
      <c r="B133" s="246"/>
      <c r="C133" s="360"/>
      <c r="D133" s="515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ht="15.75" x14ac:dyDescent="0.25">
      <c r="A134" s="391"/>
      <c r="B134" s="246"/>
      <c r="C134" s="360"/>
      <c r="D134" s="515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ht="15.75" x14ac:dyDescent="0.25">
      <c r="A135" s="391"/>
      <c r="B135" s="246"/>
      <c r="C135" s="360"/>
      <c r="D135" s="515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ht="15.75" x14ac:dyDescent="0.25">
      <c r="A136" s="391"/>
      <c r="B136" s="246"/>
      <c r="C136" s="360"/>
      <c r="D136" s="515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845" t="s">
        <v>36</v>
      </c>
      <c r="F223" s="846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B126"/>
  <sheetViews>
    <sheetView topLeftCell="J1" workbookViewId="0">
      <pane xSplit="4" ySplit="2" topLeftCell="N3" activePane="bottomRight" state="frozen"/>
      <selection activeCell="J1" sqref="J1"/>
      <selection pane="topRight" activeCell="N1" sqref="N1"/>
      <selection pane="bottomLeft" activeCell="J3" sqref="J3"/>
      <selection pane="bottomRight" activeCell="N5" sqref="N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347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4" t="s">
        <v>116</v>
      </c>
      <c r="K1" s="824"/>
      <c r="L1" s="824"/>
      <c r="M1" s="824"/>
      <c r="N1" s="824"/>
      <c r="O1" s="824"/>
      <c r="P1" s="824"/>
      <c r="Q1" s="824"/>
      <c r="R1" s="6"/>
      <c r="S1" s="6"/>
      <c r="T1" s="6"/>
      <c r="U1" s="7">
        <v>1</v>
      </c>
      <c r="W1" s="9" t="s">
        <v>1</v>
      </c>
      <c r="X1" s="825"/>
      <c r="Y1" s="825"/>
      <c r="Z1" s="825"/>
      <c r="AA1" s="825"/>
      <c r="AB1" s="825"/>
      <c r="AC1" s="825"/>
      <c r="AD1" s="10" t="e">
        <f>#REF!+1</f>
        <v>#REF!</v>
      </c>
      <c r="AF1" s="823" t="e">
        <f>#REF!</f>
        <v>#REF!</v>
      </c>
      <c r="AG1" s="823"/>
      <c r="AH1" s="823"/>
      <c r="AI1" s="823"/>
      <c r="AJ1" s="823"/>
      <c r="AK1" s="823"/>
      <c r="AL1" s="823"/>
      <c r="AM1" s="10" t="e">
        <f>AD1+1</f>
        <v>#REF!</v>
      </c>
      <c r="AO1" s="823" t="e">
        <f>AF1</f>
        <v>#REF!</v>
      </c>
      <c r="AP1" s="823"/>
      <c r="AQ1" s="823"/>
      <c r="AR1" s="823"/>
      <c r="AS1" s="823"/>
      <c r="AT1" s="823"/>
      <c r="AU1" s="823"/>
      <c r="AV1" s="10" t="e">
        <f>AM1+1</f>
        <v>#REF!</v>
      </c>
      <c r="AX1" s="823" t="e">
        <f>AO1</f>
        <v>#REF!</v>
      </c>
      <c r="AY1" s="823"/>
      <c r="AZ1" s="823"/>
      <c r="BA1" s="823"/>
      <c r="BB1" s="823"/>
      <c r="BC1" s="823"/>
      <c r="BD1" s="823"/>
      <c r="BE1" s="10" t="e">
        <f>AV1+1</f>
        <v>#REF!</v>
      </c>
      <c r="BG1" s="823" t="e">
        <f>AX1</f>
        <v>#REF!</v>
      </c>
      <c r="BH1" s="823"/>
      <c r="BI1" s="823"/>
      <c r="BJ1" s="823"/>
      <c r="BK1" s="823"/>
      <c r="BL1" s="823"/>
      <c r="BM1" s="823"/>
      <c r="BN1" s="10" t="e">
        <f>BE1+1</f>
        <v>#REF!</v>
      </c>
      <c r="BP1" s="823" t="e">
        <f>BG1</f>
        <v>#REF!</v>
      </c>
      <c r="BQ1" s="823"/>
      <c r="BR1" s="823"/>
      <c r="BS1" s="823"/>
      <c r="BT1" s="823"/>
      <c r="BU1" s="823"/>
      <c r="BV1" s="823"/>
      <c r="BW1" s="10" t="e">
        <f>BN1+1</f>
        <v>#REF!</v>
      </c>
      <c r="BY1" s="823" t="e">
        <f>BP1</f>
        <v>#REF!</v>
      </c>
      <c r="BZ1" s="823"/>
      <c r="CA1" s="823"/>
      <c r="CB1" s="823"/>
      <c r="CC1" s="823"/>
      <c r="CD1" s="823"/>
      <c r="CE1" s="823"/>
      <c r="CF1" s="10" t="e">
        <f>BW1+1</f>
        <v>#REF!</v>
      </c>
      <c r="CH1" s="823" t="e">
        <f>BY1</f>
        <v>#REF!</v>
      </c>
      <c r="CI1" s="823"/>
      <c r="CJ1" s="823"/>
      <c r="CK1" s="823"/>
      <c r="CL1" s="823"/>
      <c r="CM1" s="823"/>
      <c r="CN1" s="823"/>
      <c r="CO1" s="10" t="e">
        <f>CF1+1</f>
        <v>#REF!</v>
      </c>
      <c r="CQ1" s="823" t="e">
        <f>CH1</f>
        <v>#REF!</v>
      </c>
      <c r="CR1" s="823"/>
      <c r="CS1" s="823"/>
      <c r="CT1" s="823"/>
      <c r="CU1" s="823"/>
      <c r="CV1" s="823"/>
      <c r="CW1" s="823"/>
      <c r="CX1" s="10" t="e">
        <f>CO1+1</f>
        <v>#REF!</v>
      </c>
      <c r="CZ1" s="823" t="e">
        <f>CQ1</f>
        <v>#REF!</v>
      </c>
      <c r="DA1" s="823"/>
      <c r="DB1" s="823"/>
      <c r="DC1" s="823"/>
      <c r="DD1" s="823"/>
      <c r="DE1" s="823"/>
      <c r="DF1" s="823"/>
      <c r="DG1" s="10" t="e">
        <f>CX1+1</f>
        <v>#REF!</v>
      </c>
      <c r="DI1" s="823" t="e">
        <f>CZ1</f>
        <v>#REF!</v>
      </c>
      <c r="DJ1" s="823"/>
      <c r="DK1" s="823"/>
      <c r="DL1" s="823"/>
      <c r="DM1" s="823"/>
      <c r="DN1" s="823"/>
      <c r="DO1" s="823"/>
      <c r="DP1" s="10" t="e">
        <f>DG1+1</f>
        <v>#REF!</v>
      </c>
      <c r="DR1" s="823" t="e">
        <f>DI1</f>
        <v>#REF!</v>
      </c>
      <c r="DS1" s="823"/>
      <c r="DT1" s="823"/>
      <c r="DU1" s="823"/>
      <c r="DV1" s="823"/>
      <c r="DW1" s="823"/>
      <c r="DX1" s="823"/>
      <c r="DY1" s="10" t="e">
        <f>DP1+1</f>
        <v>#REF!</v>
      </c>
      <c r="EA1" s="823" t="e">
        <f>DR1</f>
        <v>#REF!</v>
      </c>
      <c r="EB1" s="823"/>
      <c r="EC1" s="823"/>
      <c r="ED1" s="823"/>
      <c r="EE1" s="823"/>
      <c r="EF1" s="823"/>
      <c r="EG1" s="823"/>
      <c r="EH1" s="10" t="e">
        <f>DY1+1</f>
        <v>#REF!</v>
      </c>
      <c r="EJ1" s="823" t="e">
        <f>EA1</f>
        <v>#REF!</v>
      </c>
      <c r="EK1" s="823"/>
      <c r="EL1" s="823"/>
      <c r="EM1" s="823"/>
      <c r="EN1" s="823"/>
      <c r="EO1" s="823"/>
      <c r="EP1" s="823"/>
      <c r="EQ1" s="10" t="e">
        <f>EH1+1</f>
        <v>#REF!</v>
      </c>
      <c r="ES1" s="823" t="e">
        <f>EJ1</f>
        <v>#REF!</v>
      </c>
      <c r="ET1" s="823"/>
      <c r="EU1" s="823"/>
      <c r="EV1" s="823"/>
      <c r="EW1" s="823"/>
      <c r="EX1" s="823"/>
      <c r="EY1" s="823"/>
      <c r="EZ1" s="10" t="e">
        <f>EQ1+1</f>
        <v>#REF!</v>
      </c>
      <c r="FB1" s="823" t="e">
        <f>ES1</f>
        <v>#REF!</v>
      </c>
      <c r="FC1" s="823"/>
      <c r="FD1" s="823"/>
      <c r="FE1" s="823"/>
      <c r="FF1" s="823"/>
      <c r="FG1" s="823"/>
      <c r="FH1" s="823"/>
      <c r="FI1" s="10" t="e">
        <f>EZ1+1</f>
        <v>#REF!</v>
      </c>
      <c r="FK1" s="823" t="e">
        <f>FB1</f>
        <v>#REF!</v>
      </c>
      <c r="FL1" s="823"/>
      <c r="FM1" s="823"/>
      <c r="FN1" s="823"/>
      <c r="FO1" s="823"/>
      <c r="FP1" s="823"/>
      <c r="FQ1" s="823"/>
      <c r="FR1" s="10" t="e">
        <f>FI1+1</f>
        <v>#REF!</v>
      </c>
      <c r="FT1" s="823" t="e">
        <f>FK1</f>
        <v>#REF!</v>
      </c>
      <c r="FU1" s="823"/>
      <c r="FV1" s="823"/>
      <c r="FW1" s="823"/>
      <c r="FX1" s="823"/>
      <c r="FY1" s="823"/>
      <c r="FZ1" s="823"/>
      <c r="GA1" s="10" t="e">
        <f>FR1+1</f>
        <v>#REF!</v>
      </c>
      <c r="GC1" s="823" t="e">
        <f>FT1</f>
        <v>#REF!</v>
      </c>
      <c r="GD1" s="823"/>
      <c r="GE1" s="823"/>
      <c r="GF1" s="823"/>
      <c r="GG1" s="823"/>
      <c r="GH1" s="823"/>
      <c r="GI1" s="823"/>
      <c r="GJ1" s="10" t="e">
        <f>GA1+1</f>
        <v>#REF!</v>
      </c>
      <c r="GL1" s="823" t="e">
        <f>GC1</f>
        <v>#REF!</v>
      </c>
      <c r="GM1" s="823"/>
      <c r="GN1" s="823"/>
      <c r="GO1" s="823"/>
      <c r="GP1" s="823"/>
      <c r="GQ1" s="823"/>
      <c r="GR1" s="823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118</v>
      </c>
      <c r="K4" s="494" t="s">
        <v>30</v>
      </c>
      <c r="L4" s="146">
        <v>11250</v>
      </c>
      <c r="M4" s="87">
        <v>43132</v>
      </c>
      <c r="N4" s="88" t="s">
        <v>182</v>
      </c>
      <c r="O4" s="106">
        <v>14370</v>
      </c>
      <c r="P4" s="76">
        <f t="shared" ref="P4:P86" si="0">O4-L4</f>
        <v>3120</v>
      </c>
      <c r="Q4" s="490">
        <v>29.5</v>
      </c>
      <c r="R4" s="438"/>
      <c r="S4" s="438"/>
      <c r="T4" s="45">
        <f t="shared" ref="T4:T5" si="1">Q4*O4</f>
        <v>423915</v>
      </c>
      <c r="U4" s="501" t="s">
        <v>113</v>
      </c>
      <c r="V4" s="502">
        <v>43151</v>
      </c>
      <c r="W4" s="503">
        <v>9802</v>
      </c>
      <c r="X4" s="504"/>
      <c r="Y4" s="504"/>
      <c r="Z4" s="504"/>
      <c r="AA4" s="504"/>
      <c r="AB4" s="504"/>
      <c r="AC4" s="58"/>
      <c r="AD4" s="505"/>
      <c r="AE4" s="79"/>
      <c r="AF4" s="504"/>
      <c r="AG4" s="504"/>
      <c r="AH4" s="504"/>
      <c r="AI4" s="504"/>
      <c r="AJ4" s="504"/>
      <c r="AK4" s="504"/>
      <c r="AL4" s="58"/>
      <c r="AM4" s="505"/>
      <c r="AN4" s="79"/>
      <c r="AO4" s="504"/>
      <c r="AP4" s="504"/>
      <c r="AQ4" s="504"/>
      <c r="AR4" s="504"/>
      <c r="AS4" s="504"/>
      <c r="AT4" s="504"/>
      <c r="AU4" s="58"/>
      <c r="AV4" s="505"/>
      <c r="AW4" s="79"/>
      <c r="AX4" s="504"/>
      <c r="AY4" s="504"/>
      <c r="AZ4" s="504"/>
      <c r="BA4" s="504"/>
      <c r="BB4" s="504"/>
      <c r="BC4" s="504"/>
      <c r="BD4" s="58"/>
      <c r="BE4" s="505"/>
      <c r="BF4" s="79"/>
      <c r="BG4" s="504"/>
      <c r="BH4" s="504"/>
      <c r="BI4" s="504"/>
      <c r="BJ4" s="504"/>
      <c r="BK4" s="504"/>
      <c r="BL4" s="504"/>
      <c r="BM4" s="505"/>
      <c r="BN4" s="505"/>
      <c r="BO4" s="79"/>
      <c r="BP4" s="504"/>
      <c r="BQ4" s="504"/>
      <c r="BR4" s="504"/>
      <c r="BS4" s="504"/>
      <c r="BT4" s="504"/>
      <c r="BU4" s="504"/>
      <c r="BV4" s="505"/>
      <c r="BW4" s="505"/>
      <c r="BX4" s="79"/>
      <c r="BY4" s="504"/>
      <c r="BZ4" s="504"/>
      <c r="CA4" s="504"/>
      <c r="CB4" s="504"/>
      <c r="CC4" s="504"/>
      <c r="CD4" s="504"/>
      <c r="CE4" s="505"/>
      <c r="CF4" s="505"/>
      <c r="CG4" s="79"/>
      <c r="CH4" s="504"/>
      <c r="CI4" s="504"/>
      <c r="CJ4" s="504"/>
      <c r="CK4" s="504"/>
      <c r="CL4" s="504"/>
      <c r="CM4" s="504"/>
      <c r="CN4" s="58"/>
      <c r="CO4" s="505"/>
      <c r="CP4" s="79"/>
      <c r="CQ4" s="504"/>
      <c r="CR4" s="504"/>
      <c r="CS4" s="504"/>
      <c r="CT4" s="504"/>
      <c r="CU4" s="504"/>
      <c r="CV4" s="504"/>
      <c r="CW4" s="505"/>
      <c r="CX4" s="505"/>
      <c r="CY4" s="79"/>
      <c r="CZ4" s="504"/>
      <c r="DA4" s="504"/>
      <c r="DB4" s="504"/>
      <c r="DC4" s="504"/>
      <c r="DD4" s="504"/>
      <c r="DE4" s="504"/>
      <c r="DF4" s="505"/>
      <c r="DG4" s="505"/>
      <c r="DH4" s="79"/>
      <c r="DI4" s="504"/>
      <c r="DJ4" s="504"/>
      <c r="DK4" s="504"/>
      <c r="DL4" s="504"/>
      <c r="DM4" s="504"/>
      <c r="DN4" s="504"/>
      <c r="DO4" s="505"/>
      <c r="DP4" s="505"/>
      <c r="DQ4" s="79"/>
      <c r="DR4" s="504"/>
      <c r="DS4" s="504"/>
      <c r="DT4" s="504"/>
      <c r="DU4" s="504"/>
      <c r="DV4" s="504"/>
      <c r="DW4" s="504"/>
      <c r="DX4" s="505"/>
      <c r="DY4" s="505"/>
      <c r="DZ4" s="79"/>
      <c r="EA4" s="504"/>
      <c r="EB4" s="504"/>
      <c r="EC4" s="504"/>
      <c r="ED4" s="504"/>
      <c r="EE4" s="504"/>
      <c r="EF4" s="504"/>
      <c r="EG4" s="505"/>
      <c r="EH4" s="505"/>
      <c r="EI4" s="79"/>
      <c r="EJ4" s="504"/>
      <c r="EK4" s="504"/>
      <c r="EL4" s="504"/>
      <c r="EM4" s="504"/>
      <c r="EN4" s="504"/>
      <c r="EO4" s="504"/>
      <c r="EP4" s="505"/>
      <c r="EQ4" s="505"/>
      <c r="ER4" s="79"/>
      <c r="ES4" s="504"/>
      <c r="ET4" s="504"/>
      <c r="EU4" s="504"/>
      <c r="EV4" s="504"/>
      <c r="EW4" s="504"/>
      <c r="EX4" s="504"/>
      <c r="EY4" s="505"/>
      <c r="EZ4" s="505"/>
      <c r="FA4" s="79"/>
      <c r="FB4" s="504"/>
      <c r="FC4" s="504"/>
      <c r="FD4" s="504"/>
      <c r="FE4" s="504"/>
      <c r="FF4" s="504"/>
      <c r="FG4" s="504"/>
      <c r="FH4" s="505"/>
      <c r="FI4" s="505"/>
      <c r="FJ4" s="79"/>
      <c r="FK4" s="504"/>
      <c r="FL4" s="504"/>
      <c r="FM4" s="504"/>
      <c r="FN4" s="504"/>
      <c r="FO4" s="504"/>
      <c r="FP4" s="504"/>
      <c r="FQ4" s="505"/>
      <c r="FR4" s="505"/>
      <c r="FS4" s="79"/>
      <c r="FT4" s="504"/>
      <c r="FU4" s="504"/>
      <c r="FV4" s="504"/>
      <c r="FW4" s="504"/>
      <c r="FX4" s="504"/>
      <c r="FY4" s="504"/>
      <c r="FZ4" s="505"/>
      <c r="GA4" s="505"/>
      <c r="GB4" s="79"/>
      <c r="GC4" s="504"/>
      <c r="GD4" s="504"/>
      <c r="GE4" s="504"/>
      <c r="GF4" s="504"/>
      <c r="GG4" s="504"/>
      <c r="GH4" s="504"/>
      <c r="GI4" s="505"/>
      <c r="GJ4" s="505"/>
      <c r="GK4" s="79"/>
      <c r="GL4" s="504"/>
      <c r="GM4" s="504"/>
      <c r="GN4" s="504"/>
      <c r="GO4" s="504"/>
      <c r="GP4" s="504"/>
      <c r="GQ4" s="504"/>
      <c r="GR4" s="505"/>
      <c r="GS4" s="505"/>
      <c r="GT4" s="506">
        <v>43151</v>
      </c>
      <c r="GU4" s="298"/>
      <c r="GV4" s="507">
        <v>17584</v>
      </c>
      <c r="GW4" s="82" t="s">
        <v>137</v>
      </c>
      <c r="GX4" s="82"/>
      <c r="GY4" s="544">
        <v>43179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1" t="s">
        <v>120</v>
      </c>
      <c r="K5" s="494" t="s">
        <v>119</v>
      </c>
      <c r="L5" s="146">
        <v>17990</v>
      </c>
      <c r="M5" s="87">
        <v>43132</v>
      </c>
      <c r="N5" s="88" t="s">
        <v>179</v>
      </c>
      <c r="O5" s="106">
        <v>22660</v>
      </c>
      <c r="P5" s="76">
        <f t="shared" si="0"/>
        <v>4670</v>
      </c>
      <c r="Q5" s="490">
        <v>29.5</v>
      </c>
      <c r="R5" s="90"/>
      <c r="S5" s="90"/>
      <c r="T5" s="45">
        <f t="shared" si="1"/>
        <v>668470</v>
      </c>
      <c r="U5" s="91" t="s">
        <v>113</v>
      </c>
      <c r="V5" s="92">
        <v>43151</v>
      </c>
      <c r="W5" s="93">
        <v>14929.2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43151</v>
      </c>
      <c r="GU5" s="298"/>
      <c r="GV5" s="518">
        <v>22176</v>
      </c>
      <c r="GW5" s="101" t="s">
        <v>136</v>
      </c>
      <c r="GX5" s="101"/>
      <c r="GY5" s="545">
        <v>43179</v>
      </c>
      <c r="GZ5" s="102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519" t="s">
        <v>121</v>
      </c>
      <c r="K6" s="495" t="s">
        <v>87</v>
      </c>
      <c r="L6" s="72">
        <v>22070</v>
      </c>
      <c r="M6" s="73">
        <v>43133</v>
      </c>
      <c r="N6" s="74" t="s">
        <v>142</v>
      </c>
      <c r="O6" s="75">
        <v>22124.9</v>
      </c>
      <c r="P6" s="76">
        <f t="shared" si="0"/>
        <v>54.900000000001455</v>
      </c>
      <c r="Q6" s="77">
        <v>39.700000000000003</v>
      </c>
      <c r="R6" s="78"/>
      <c r="S6" s="78"/>
      <c r="T6" s="45">
        <f>Q6*O6</f>
        <v>878358.53000000014</v>
      </c>
      <c r="U6" s="91" t="s">
        <v>113</v>
      </c>
      <c r="V6" s="92">
        <v>43140</v>
      </c>
      <c r="W6" s="93"/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/>
      <c r="GU6" s="490"/>
      <c r="GV6" s="100"/>
      <c r="GW6" s="101"/>
      <c r="GX6" s="101"/>
      <c r="GY6" s="545"/>
      <c r="GZ6" s="102">
        <v>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125" t="s">
        <v>122</v>
      </c>
      <c r="K7" s="494" t="s">
        <v>27</v>
      </c>
      <c r="L7" s="86">
        <v>11280</v>
      </c>
      <c r="M7" s="87">
        <v>43134</v>
      </c>
      <c r="N7" s="88" t="s">
        <v>183</v>
      </c>
      <c r="O7" s="89">
        <v>14195</v>
      </c>
      <c r="P7" s="76">
        <f t="shared" si="0"/>
        <v>2915</v>
      </c>
      <c r="Q7" s="490">
        <v>29.5</v>
      </c>
      <c r="R7" s="90"/>
      <c r="S7" s="90"/>
      <c r="T7" s="45">
        <f>Q7*O7</f>
        <v>418752.5</v>
      </c>
      <c r="U7" s="91" t="s">
        <v>113</v>
      </c>
      <c r="V7" s="92">
        <v>43152</v>
      </c>
      <c r="W7" s="93">
        <v>9802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43152</v>
      </c>
      <c r="GU7" s="99"/>
      <c r="GV7" s="100">
        <v>17584</v>
      </c>
      <c r="GW7" s="101" t="s">
        <v>138</v>
      </c>
      <c r="GX7" s="101"/>
      <c r="GY7" s="545">
        <v>43179</v>
      </c>
      <c r="GZ7" s="102">
        <v>2320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5" t="s">
        <v>122</v>
      </c>
      <c r="K8" s="494" t="s">
        <v>29</v>
      </c>
      <c r="L8" s="86">
        <v>19590</v>
      </c>
      <c r="M8" s="87">
        <v>43135</v>
      </c>
      <c r="N8" s="88" t="s">
        <v>184</v>
      </c>
      <c r="O8" s="89">
        <v>24420</v>
      </c>
      <c r="P8" s="76">
        <f t="shared" si="0"/>
        <v>4830</v>
      </c>
      <c r="Q8" s="490">
        <v>29</v>
      </c>
      <c r="R8" s="90"/>
      <c r="S8" s="90"/>
      <c r="T8" s="45">
        <f t="shared" ref="T8:T88" si="2">Q8*O8</f>
        <v>708180</v>
      </c>
      <c r="U8" s="91" t="s">
        <v>113</v>
      </c>
      <c r="V8" s="92">
        <v>43153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/>
      <c r="GU8" s="99"/>
      <c r="GV8" s="103">
        <v>22176</v>
      </c>
      <c r="GW8" s="101" t="s">
        <v>166</v>
      </c>
      <c r="GX8" s="101"/>
      <c r="GY8" s="545">
        <v>43179</v>
      </c>
      <c r="GZ8" s="102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4" t="s">
        <v>186</v>
      </c>
      <c r="K9" s="494" t="s">
        <v>30</v>
      </c>
      <c r="L9" s="105">
        <v>10740</v>
      </c>
      <c r="M9" s="87">
        <v>43135</v>
      </c>
      <c r="N9" s="88" t="s">
        <v>185</v>
      </c>
      <c r="O9" s="106">
        <v>13345</v>
      </c>
      <c r="P9" s="76">
        <f t="shared" si="0"/>
        <v>2605</v>
      </c>
      <c r="Q9" s="99">
        <v>29</v>
      </c>
      <c r="R9" s="90"/>
      <c r="S9" s="90"/>
      <c r="T9" s="45">
        <f t="shared" si="2"/>
        <v>387005</v>
      </c>
      <c r="U9" s="107" t="s">
        <v>113</v>
      </c>
      <c r="V9" s="108">
        <v>43153</v>
      </c>
      <c r="W9" s="109">
        <v>9802</v>
      </c>
      <c r="X9" s="110"/>
      <c r="Y9" s="110"/>
      <c r="Z9" s="110"/>
      <c r="AA9" s="110"/>
      <c r="AB9" s="110"/>
      <c r="AC9" s="95"/>
      <c r="AD9" s="96"/>
      <c r="AE9" s="111"/>
      <c r="AF9" s="110"/>
      <c r="AG9" s="110"/>
      <c r="AH9" s="110"/>
      <c r="AI9" s="110"/>
      <c r="AJ9" s="110"/>
      <c r="AK9" s="110"/>
      <c r="AL9" s="95"/>
      <c r="AM9" s="96"/>
      <c r="AN9" s="111"/>
      <c r="AO9" s="110"/>
      <c r="AP9" s="110"/>
      <c r="AQ9" s="110"/>
      <c r="AR9" s="110"/>
      <c r="AS9" s="110"/>
      <c r="AT9" s="110"/>
      <c r="AU9" s="95"/>
      <c r="AV9" s="96"/>
      <c r="AW9" s="111"/>
      <c r="AX9" s="110"/>
      <c r="AY9" s="110"/>
      <c r="AZ9" s="110"/>
      <c r="BA9" s="110"/>
      <c r="BB9" s="110"/>
      <c r="BC9" s="110"/>
      <c r="BD9" s="95"/>
      <c r="BE9" s="96"/>
      <c r="BF9" s="111"/>
      <c r="BG9" s="110"/>
      <c r="BH9" s="110"/>
      <c r="BI9" s="110"/>
      <c r="BJ9" s="110"/>
      <c r="BK9" s="110"/>
      <c r="BL9" s="110"/>
      <c r="BM9" s="96"/>
      <c r="BN9" s="96"/>
      <c r="BO9" s="111"/>
      <c r="BP9" s="110"/>
      <c r="BQ9" s="110"/>
      <c r="BR9" s="110"/>
      <c r="BS9" s="110"/>
      <c r="BT9" s="110"/>
      <c r="BU9" s="110"/>
      <c r="BV9" s="96"/>
      <c r="BW9" s="96"/>
      <c r="BX9" s="111"/>
      <c r="BY9" s="110"/>
      <c r="BZ9" s="110"/>
      <c r="CA9" s="110"/>
      <c r="CB9" s="110"/>
      <c r="CC9" s="110"/>
      <c r="CD9" s="110"/>
      <c r="CE9" s="96"/>
      <c r="CF9" s="96"/>
      <c r="CG9" s="111"/>
      <c r="CH9" s="110"/>
      <c r="CI9" s="110"/>
      <c r="CJ9" s="110"/>
      <c r="CK9" s="110"/>
      <c r="CL9" s="110"/>
      <c r="CM9" s="110"/>
      <c r="CN9" s="95"/>
      <c r="CO9" s="96"/>
      <c r="CP9" s="111"/>
      <c r="CQ9" s="110"/>
      <c r="CR9" s="110"/>
      <c r="CS9" s="110"/>
      <c r="CT9" s="110"/>
      <c r="CU9" s="110"/>
      <c r="CV9" s="110"/>
      <c r="CW9" s="96"/>
      <c r="CX9" s="96"/>
      <c r="CY9" s="111"/>
      <c r="CZ9" s="110"/>
      <c r="DA9" s="110"/>
      <c r="DB9" s="110"/>
      <c r="DC9" s="110"/>
      <c r="DD9" s="110"/>
      <c r="DE9" s="110"/>
      <c r="DF9" s="96"/>
      <c r="DG9" s="96"/>
      <c r="DH9" s="111"/>
      <c r="DI9" s="110"/>
      <c r="DJ9" s="110"/>
      <c r="DK9" s="110"/>
      <c r="DL9" s="110"/>
      <c r="DM9" s="110"/>
      <c r="DN9" s="110"/>
      <c r="DO9" s="96"/>
      <c r="DP9" s="96"/>
      <c r="DQ9" s="111"/>
      <c r="DR9" s="110"/>
      <c r="DS9" s="110"/>
      <c r="DT9" s="110"/>
      <c r="DU9" s="110"/>
      <c r="DV9" s="110"/>
      <c r="DW9" s="110"/>
      <c r="DX9" s="96"/>
      <c r="DY9" s="96"/>
      <c r="DZ9" s="111"/>
      <c r="EA9" s="110"/>
      <c r="EB9" s="110"/>
      <c r="EC9" s="110"/>
      <c r="ED9" s="110"/>
      <c r="EE9" s="110"/>
      <c r="EF9" s="110"/>
      <c r="EG9" s="96"/>
      <c r="EH9" s="96"/>
      <c r="EI9" s="111"/>
      <c r="EJ9" s="110"/>
      <c r="EK9" s="110"/>
      <c r="EL9" s="110"/>
      <c r="EM9" s="110"/>
      <c r="EN9" s="110"/>
      <c r="EO9" s="110"/>
      <c r="EP9" s="96"/>
      <c r="EQ9" s="96"/>
      <c r="ER9" s="111"/>
      <c r="ES9" s="110"/>
      <c r="ET9" s="110"/>
      <c r="EU9" s="110"/>
      <c r="EV9" s="110"/>
      <c r="EW9" s="110"/>
      <c r="EX9" s="110"/>
      <c r="EY9" s="96"/>
      <c r="EZ9" s="96"/>
      <c r="FA9" s="111"/>
      <c r="FB9" s="110"/>
      <c r="FC9" s="110"/>
      <c r="FD9" s="110"/>
      <c r="FE9" s="110"/>
      <c r="FF9" s="110"/>
      <c r="FG9" s="110"/>
      <c r="FH9" s="96"/>
      <c r="FI9" s="96"/>
      <c r="FJ9" s="111"/>
      <c r="FK9" s="110"/>
      <c r="FL9" s="110"/>
      <c r="FM9" s="110"/>
      <c r="FN9" s="110"/>
      <c r="FO9" s="110"/>
      <c r="FP9" s="110"/>
      <c r="FQ9" s="96"/>
      <c r="FR9" s="96"/>
      <c r="FS9" s="111"/>
      <c r="FT9" s="110"/>
      <c r="FU9" s="110"/>
      <c r="FV9" s="110"/>
      <c r="FW9" s="110"/>
      <c r="FX9" s="110"/>
      <c r="FY9" s="110"/>
      <c r="FZ9" s="96"/>
      <c r="GA9" s="96"/>
      <c r="GB9" s="111"/>
      <c r="GC9" s="110"/>
      <c r="GD9" s="110"/>
      <c r="GE9" s="110"/>
      <c r="GF9" s="110"/>
      <c r="GG9" s="110"/>
      <c r="GH9" s="110"/>
      <c r="GI9" s="96"/>
      <c r="GJ9" s="96"/>
      <c r="GK9" s="111"/>
      <c r="GL9" s="110"/>
      <c r="GM9" s="110"/>
      <c r="GN9" s="110"/>
      <c r="GO9" s="110"/>
      <c r="GP9" s="110"/>
      <c r="GQ9" s="110"/>
      <c r="GR9" s="96"/>
      <c r="GS9" s="96"/>
      <c r="GT9" s="112">
        <v>43153</v>
      </c>
      <c r="GU9" s="113"/>
      <c r="GV9" s="100">
        <v>17584</v>
      </c>
      <c r="GW9" s="101" t="s">
        <v>167</v>
      </c>
      <c r="GX9" s="114"/>
      <c r="GY9" s="101">
        <v>43179</v>
      </c>
      <c r="GZ9" s="115">
        <v>2320</v>
      </c>
      <c r="HA9" s="116"/>
      <c r="HB9" s="116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152</v>
      </c>
      <c r="K10" s="494" t="s">
        <v>29</v>
      </c>
      <c r="L10" s="86">
        <v>18510</v>
      </c>
      <c r="M10" s="87">
        <v>43137</v>
      </c>
      <c r="N10" s="88" t="s">
        <v>187</v>
      </c>
      <c r="O10" s="117">
        <v>23410</v>
      </c>
      <c r="P10" s="76">
        <f t="shared" si="0"/>
        <v>4900</v>
      </c>
      <c r="Q10" s="118">
        <v>29</v>
      </c>
      <c r="R10" s="119"/>
      <c r="S10" s="120"/>
      <c r="T10" s="45">
        <f t="shared" si="2"/>
        <v>678890</v>
      </c>
      <c r="U10" s="107" t="s">
        <v>113</v>
      </c>
      <c r="V10" s="108">
        <v>43154</v>
      </c>
      <c r="W10" s="109">
        <v>15080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21">
        <v>43154</v>
      </c>
      <c r="GU10" s="113"/>
      <c r="GV10" s="122">
        <v>22176</v>
      </c>
      <c r="GW10" s="114" t="s">
        <v>168</v>
      </c>
      <c r="GX10" s="114"/>
      <c r="GY10" s="101">
        <v>43179</v>
      </c>
      <c r="GZ10" s="93">
        <v>4176</v>
      </c>
      <c r="HA10" s="116"/>
      <c r="HB10" s="116"/>
    </row>
    <row r="11" spans="1:210" x14ac:dyDescent="0.25">
      <c r="B11" s="116"/>
      <c r="C11" s="124"/>
      <c r="D11" s="41"/>
      <c r="E11" s="42"/>
      <c r="F11" s="43"/>
      <c r="G11" s="44"/>
      <c r="H11" s="45"/>
      <c r="I11" s="46"/>
      <c r="J11" s="125" t="s">
        <v>152</v>
      </c>
      <c r="K11" s="494" t="s">
        <v>29</v>
      </c>
      <c r="L11" s="86">
        <v>17050</v>
      </c>
      <c r="M11" s="87">
        <v>43138</v>
      </c>
      <c r="N11" s="88" t="s">
        <v>189</v>
      </c>
      <c r="O11" s="117">
        <v>21270</v>
      </c>
      <c r="P11" s="76">
        <f t="shared" si="0"/>
        <v>4220</v>
      </c>
      <c r="Q11" s="118">
        <v>29</v>
      </c>
      <c r="R11" s="99"/>
      <c r="S11" s="126"/>
      <c r="T11" s="45">
        <f t="shared" si="2"/>
        <v>616830</v>
      </c>
      <c r="U11" s="127" t="s">
        <v>113</v>
      </c>
      <c r="V11" s="128">
        <v>43157</v>
      </c>
      <c r="W11" s="129">
        <v>15080</v>
      </c>
      <c r="X11" s="111"/>
      <c r="Y11" s="110"/>
      <c r="Z11" s="130"/>
      <c r="AA11" s="131"/>
      <c r="AB11" s="130"/>
      <c r="AC11" s="132"/>
      <c r="AD11" s="133"/>
      <c r="AE11" s="111"/>
      <c r="AF11" s="111"/>
      <c r="AG11" s="111"/>
      <c r="AH11" s="110"/>
      <c r="AI11" s="130"/>
      <c r="AJ11" s="131"/>
      <c r="AK11" s="130"/>
      <c r="AL11" s="132"/>
      <c r="AM11" s="133"/>
      <c r="AN11" s="111"/>
      <c r="AO11" s="111"/>
      <c r="AP11" s="111"/>
      <c r="AQ11" s="110"/>
      <c r="AR11" s="130"/>
      <c r="AS11" s="131"/>
      <c r="AT11" s="130"/>
      <c r="AU11" s="132"/>
      <c r="AV11" s="133"/>
      <c r="AW11" s="111"/>
      <c r="AX11" s="111"/>
      <c r="AY11" s="111"/>
      <c r="AZ11" s="110"/>
      <c r="BA11" s="130"/>
      <c r="BB11" s="131"/>
      <c r="BC11" s="130"/>
      <c r="BD11" s="132"/>
      <c r="BE11" s="133"/>
      <c r="BF11" s="111"/>
      <c r="BG11" s="111"/>
      <c r="BH11" s="111"/>
      <c r="BI11" s="110"/>
      <c r="BJ11" s="130"/>
      <c r="BK11" s="131"/>
      <c r="BL11" s="130"/>
      <c r="BM11" s="132"/>
      <c r="BN11" s="133"/>
      <c r="BO11" s="111"/>
      <c r="BP11" s="111"/>
      <c r="BQ11" s="111"/>
      <c r="BR11" s="110"/>
      <c r="BS11" s="130"/>
      <c r="BT11" s="131"/>
      <c r="BU11" s="130"/>
      <c r="BV11" s="132"/>
      <c r="BW11" s="133"/>
      <c r="BX11" s="111"/>
      <c r="BY11" s="111"/>
      <c r="BZ11" s="111"/>
      <c r="CA11" s="110"/>
      <c r="CB11" s="130"/>
      <c r="CC11" s="131"/>
      <c r="CD11" s="130"/>
      <c r="CE11" s="132"/>
      <c r="CF11" s="133"/>
      <c r="CG11" s="111"/>
      <c r="CH11" s="111"/>
      <c r="CI11" s="111"/>
      <c r="CJ11" s="110"/>
      <c r="CK11" s="130"/>
      <c r="CL11" s="131"/>
      <c r="CM11" s="130"/>
      <c r="CN11" s="132"/>
      <c r="CO11" s="133"/>
      <c r="CP11" s="111"/>
      <c r="CQ11" s="111"/>
      <c r="CR11" s="111"/>
      <c r="CS11" s="110"/>
      <c r="CT11" s="130"/>
      <c r="CU11" s="131"/>
      <c r="CV11" s="134"/>
      <c r="CW11" s="132"/>
      <c r="CX11" s="133"/>
      <c r="CY11" s="111"/>
      <c r="CZ11" s="111"/>
      <c r="DA11" s="111"/>
      <c r="DB11" s="110"/>
      <c r="DC11" s="130"/>
      <c r="DD11" s="131"/>
      <c r="DE11" s="130"/>
      <c r="DF11" s="132"/>
      <c r="DG11" s="133"/>
      <c r="DH11" s="111"/>
      <c r="DI11" s="111"/>
      <c r="DJ11" s="111"/>
      <c r="DK11" s="110"/>
      <c r="DL11" s="130"/>
      <c r="DM11" s="131"/>
      <c r="DN11" s="130"/>
      <c r="DO11" s="132"/>
      <c r="DP11" s="133"/>
      <c r="DQ11" s="111"/>
      <c r="DR11" s="111"/>
      <c r="DS11" s="111"/>
      <c r="DT11" s="110"/>
      <c r="DU11" s="130"/>
      <c r="DV11" s="131"/>
      <c r="DW11" s="130"/>
      <c r="DX11" s="132"/>
      <c r="DY11" s="133"/>
      <c r="DZ11" s="111"/>
      <c r="EA11" s="111"/>
      <c r="EB11" s="111"/>
      <c r="EC11" s="110"/>
      <c r="ED11" s="130"/>
      <c r="EE11" s="131"/>
      <c r="EF11" s="130"/>
      <c r="EG11" s="132"/>
      <c r="EH11" s="133"/>
      <c r="EI11" s="111"/>
      <c r="EJ11" s="111"/>
      <c r="EK11" s="111"/>
      <c r="EL11" s="110"/>
      <c r="EM11" s="130"/>
      <c r="EN11" s="131"/>
      <c r="EO11" s="130"/>
      <c r="EP11" s="132"/>
      <c r="EQ11" s="133"/>
      <c r="ER11" s="111"/>
      <c r="ES11" s="111"/>
      <c r="ET11" s="111"/>
      <c r="EU11" s="110"/>
      <c r="EV11" s="130"/>
      <c r="EW11" s="131"/>
      <c r="EX11" s="130"/>
      <c r="EY11" s="132"/>
      <c r="EZ11" s="133"/>
      <c r="FA11" s="111"/>
      <c r="FB11" s="111"/>
      <c r="FC11" s="111"/>
      <c r="FD11" s="110"/>
      <c r="FE11" s="130"/>
      <c r="FF11" s="131"/>
      <c r="FG11" s="130"/>
      <c r="FH11" s="132"/>
      <c r="FI11" s="133"/>
      <c r="FJ11" s="111"/>
      <c r="FK11" s="111"/>
      <c r="FL11" s="111"/>
      <c r="FM11" s="110"/>
      <c r="FN11" s="130"/>
      <c r="FO11" s="131"/>
      <c r="FP11" s="130"/>
      <c r="FQ11" s="132"/>
      <c r="FR11" s="133"/>
      <c r="FS11" s="111"/>
      <c r="FT11" s="111"/>
      <c r="FU11" s="111"/>
      <c r="FV11" s="110"/>
      <c r="FW11" s="130"/>
      <c r="FX11" s="131"/>
      <c r="FY11" s="130"/>
      <c r="FZ11" s="132"/>
      <c r="GA11" s="133"/>
      <c r="GB11" s="111"/>
      <c r="GC11" s="111"/>
      <c r="GD11" s="111"/>
      <c r="GE11" s="110"/>
      <c r="GF11" s="130"/>
      <c r="GG11" s="131"/>
      <c r="GH11" s="130"/>
      <c r="GI11" s="132"/>
      <c r="GJ11" s="133"/>
      <c r="GK11" s="111"/>
      <c r="GL11" s="111"/>
      <c r="GM11" s="111"/>
      <c r="GN11" s="110"/>
      <c r="GO11" s="130"/>
      <c r="GP11" s="131"/>
      <c r="GQ11" s="130"/>
      <c r="GR11" s="132"/>
      <c r="GS11" s="133"/>
      <c r="GT11" s="135">
        <v>43157</v>
      </c>
      <c r="GU11" s="136"/>
      <c r="GV11" s="100">
        <v>22176</v>
      </c>
      <c r="GW11" s="114" t="s">
        <v>169</v>
      </c>
      <c r="GX11" s="114"/>
      <c r="GY11" s="101">
        <v>43179</v>
      </c>
      <c r="GZ11" s="93">
        <v>4176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542" t="s">
        <v>228</v>
      </c>
      <c r="K12" s="542" t="s">
        <v>226</v>
      </c>
      <c r="L12" s="543"/>
      <c r="M12" s="453">
        <v>43138</v>
      </c>
      <c r="N12" s="454" t="s">
        <v>227</v>
      </c>
      <c r="O12" s="117">
        <f>1819.8+1845.2</f>
        <v>3665</v>
      </c>
      <c r="P12" s="76"/>
      <c r="Q12" s="118">
        <v>19</v>
      </c>
      <c r="R12" s="99"/>
      <c r="S12" s="126"/>
      <c r="T12" s="458">
        <f t="shared" si="2"/>
        <v>69635</v>
      </c>
      <c r="U12" s="127"/>
      <c r="V12" s="128"/>
      <c r="W12" s="129"/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/>
      <c r="GU12" s="136"/>
      <c r="GV12" s="100"/>
      <c r="GW12" s="114"/>
      <c r="GX12" s="114"/>
      <c r="GY12" s="101"/>
      <c r="GZ12" s="93">
        <v>0</v>
      </c>
      <c r="HA12" s="116"/>
      <c r="HB12" s="116"/>
    </row>
    <row r="13" spans="1:210" x14ac:dyDescent="0.25">
      <c r="B13" s="116"/>
      <c r="C13" s="124"/>
      <c r="D13" s="41"/>
      <c r="E13" s="42"/>
      <c r="F13" s="43"/>
      <c r="G13" s="44"/>
      <c r="H13" s="45"/>
      <c r="I13" s="46"/>
      <c r="J13" s="125" t="s">
        <v>61</v>
      </c>
      <c r="K13" s="494" t="s">
        <v>29</v>
      </c>
      <c r="L13" s="86">
        <v>19000</v>
      </c>
      <c r="M13" s="87">
        <v>43139</v>
      </c>
      <c r="N13" s="88" t="s">
        <v>188</v>
      </c>
      <c r="O13" s="117">
        <v>23080</v>
      </c>
      <c r="P13" s="76">
        <f t="shared" si="0"/>
        <v>4080</v>
      </c>
      <c r="Q13" s="118">
        <v>29</v>
      </c>
      <c r="R13" s="99"/>
      <c r="S13" s="126"/>
      <c r="T13" s="45">
        <f t="shared" si="2"/>
        <v>669320</v>
      </c>
      <c r="U13" s="127" t="s">
        <v>113</v>
      </c>
      <c r="V13" s="128">
        <v>43157</v>
      </c>
      <c r="W13" s="129">
        <v>15080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43157</v>
      </c>
      <c r="GU13" s="136"/>
      <c r="GV13" s="100">
        <v>22176</v>
      </c>
      <c r="GW13" s="114" t="s">
        <v>170</v>
      </c>
      <c r="GX13" s="114"/>
      <c r="GY13" s="101">
        <v>43179</v>
      </c>
      <c r="GZ13" s="93">
        <v>4176</v>
      </c>
      <c r="HA13" s="116"/>
      <c r="HB13" s="116"/>
    </row>
    <row r="14" spans="1:210" x14ac:dyDescent="0.25">
      <c r="B14" s="116"/>
      <c r="C14" s="124"/>
      <c r="D14" s="41"/>
      <c r="E14" s="42"/>
      <c r="F14" s="43"/>
      <c r="G14" s="44"/>
      <c r="H14" s="45"/>
      <c r="I14" s="46"/>
      <c r="J14" s="104" t="s">
        <v>153</v>
      </c>
      <c r="K14" s="494" t="s">
        <v>39</v>
      </c>
      <c r="L14" s="105">
        <v>12120</v>
      </c>
      <c r="M14" s="87">
        <v>43139</v>
      </c>
      <c r="N14" s="88" t="s">
        <v>190</v>
      </c>
      <c r="O14" s="106">
        <v>16075</v>
      </c>
      <c r="P14" s="76">
        <f t="shared" si="0"/>
        <v>3955</v>
      </c>
      <c r="Q14" s="99">
        <v>29</v>
      </c>
      <c r="R14" s="99"/>
      <c r="S14" s="137"/>
      <c r="T14" s="45">
        <f t="shared" si="2"/>
        <v>466175</v>
      </c>
      <c r="U14" s="127" t="s">
        <v>113</v>
      </c>
      <c r="V14" s="128">
        <v>43157</v>
      </c>
      <c r="W14" s="129">
        <v>9726.6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135">
        <v>43157</v>
      </c>
      <c r="GU14" s="136"/>
      <c r="GV14" s="100">
        <v>17584</v>
      </c>
      <c r="GW14" s="114" t="s">
        <v>171</v>
      </c>
      <c r="GX14" s="114"/>
      <c r="GY14" s="101">
        <v>43179</v>
      </c>
      <c r="GZ14" s="93">
        <v>2320</v>
      </c>
      <c r="HA14" s="116"/>
      <c r="HB14" s="116"/>
    </row>
    <row r="15" spans="1:210" x14ac:dyDescent="0.25">
      <c r="B15" s="116"/>
      <c r="C15" s="124"/>
      <c r="D15" s="41"/>
      <c r="E15" s="42"/>
      <c r="F15" s="43"/>
      <c r="G15" s="44"/>
      <c r="H15" s="45"/>
      <c r="I15" s="46"/>
      <c r="J15" s="104" t="s">
        <v>192</v>
      </c>
      <c r="K15" s="495" t="s">
        <v>87</v>
      </c>
      <c r="L15" s="138">
        <v>21070</v>
      </c>
      <c r="M15" s="73">
        <v>43140</v>
      </c>
      <c r="N15" s="74" t="s">
        <v>191</v>
      </c>
      <c r="O15" s="139">
        <v>29085</v>
      </c>
      <c r="P15" s="76">
        <f t="shared" si="0"/>
        <v>8015</v>
      </c>
      <c r="Q15" s="140">
        <v>29</v>
      </c>
      <c r="R15" s="141"/>
      <c r="S15" s="142"/>
      <c r="T15" s="45">
        <f t="shared" si="2"/>
        <v>843465</v>
      </c>
      <c r="U15" s="143" t="s">
        <v>113</v>
      </c>
      <c r="V15" s="144">
        <v>43158</v>
      </c>
      <c r="W15" s="145">
        <v>18774.36</v>
      </c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>
        <v>43158</v>
      </c>
      <c r="GU15" s="136"/>
      <c r="GV15" s="100">
        <v>22176</v>
      </c>
      <c r="GW15" s="114" t="s">
        <v>172</v>
      </c>
      <c r="GX15" s="114"/>
      <c r="GY15" s="101">
        <v>43179</v>
      </c>
      <c r="GZ15" s="93">
        <v>4176</v>
      </c>
      <c r="HA15" s="116"/>
      <c r="HB15" s="116"/>
    </row>
    <row r="16" spans="1:210" x14ac:dyDescent="0.25">
      <c r="B16" s="116"/>
      <c r="C16" s="124"/>
      <c r="D16" s="41"/>
      <c r="E16" s="42"/>
      <c r="F16" s="43"/>
      <c r="G16" s="44"/>
      <c r="H16" s="45"/>
      <c r="I16" s="46"/>
      <c r="J16" s="104" t="s">
        <v>155</v>
      </c>
      <c r="K16" s="495" t="s">
        <v>29</v>
      </c>
      <c r="L16" s="138">
        <v>19570</v>
      </c>
      <c r="M16" s="73">
        <v>43140</v>
      </c>
      <c r="N16" s="74" t="s">
        <v>197</v>
      </c>
      <c r="O16" s="139">
        <v>22020</v>
      </c>
      <c r="P16" s="76">
        <f t="shared" si="0"/>
        <v>2450</v>
      </c>
      <c r="Q16" s="140">
        <v>29</v>
      </c>
      <c r="R16" s="141"/>
      <c r="S16" s="142"/>
      <c r="T16" s="45">
        <f t="shared" si="2"/>
        <v>638580</v>
      </c>
      <c r="U16" s="143" t="s">
        <v>113</v>
      </c>
      <c r="V16" s="144">
        <v>43159</v>
      </c>
      <c r="W16" s="145">
        <v>15080</v>
      </c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135">
        <v>43159</v>
      </c>
      <c r="GU16" s="136"/>
      <c r="GV16" s="100">
        <v>22176</v>
      </c>
      <c r="GW16" s="114" t="s">
        <v>173</v>
      </c>
      <c r="GX16" s="114"/>
      <c r="GY16" s="101">
        <v>43179</v>
      </c>
      <c r="GZ16" s="93">
        <v>2320</v>
      </c>
      <c r="HA16" s="116"/>
      <c r="HB16" s="116"/>
    </row>
    <row r="17" spans="2:210" x14ac:dyDescent="0.25">
      <c r="B17" s="116"/>
      <c r="C17" s="124"/>
      <c r="D17" s="41"/>
      <c r="E17" s="42"/>
      <c r="F17" s="43"/>
      <c r="G17" s="44"/>
      <c r="H17" s="45"/>
      <c r="I17" s="46"/>
      <c r="J17" s="104" t="s">
        <v>156</v>
      </c>
      <c r="K17" s="495" t="s">
        <v>30</v>
      </c>
      <c r="L17" s="138">
        <v>11020</v>
      </c>
      <c r="M17" s="73">
        <v>43142</v>
      </c>
      <c r="N17" s="496" t="s">
        <v>198</v>
      </c>
      <c r="O17" s="139">
        <v>13885</v>
      </c>
      <c r="P17" s="76">
        <f t="shared" si="0"/>
        <v>2865</v>
      </c>
      <c r="Q17" s="140">
        <v>29</v>
      </c>
      <c r="R17" s="141"/>
      <c r="S17" s="142"/>
      <c r="T17" s="45">
        <f t="shared" si="2"/>
        <v>402665</v>
      </c>
      <c r="U17" s="143" t="s">
        <v>113</v>
      </c>
      <c r="V17" s="144">
        <v>43159</v>
      </c>
      <c r="W17" s="145">
        <v>9802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135">
        <v>43159</v>
      </c>
      <c r="GU17" s="136"/>
      <c r="GV17" s="100">
        <v>17584</v>
      </c>
      <c r="GW17" s="114" t="s">
        <v>174</v>
      </c>
      <c r="GX17" s="114"/>
      <c r="GY17" s="101">
        <v>43179</v>
      </c>
      <c r="GZ17" s="93">
        <v>2320</v>
      </c>
      <c r="HA17" s="116"/>
      <c r="HB17" s="116"/>
    </row>
    <row r="18" spans="2:210" x14ac:dyDescent="0.25">
      <c r="B18" s="116"/>
      <c r="C18" s="124"/>
      <c r="D18" s="41"/>
      <c r="E18" s="42"/>
      <c r="F18" s="43"/>
      <c r="G18" s="44"/>
      <c r="H18" s="45"/>
      <c r="I18" s="46"/>
      <c r="J18" s="104" t="s">
        <v>156</v>
      </c>
      <c r="K18" s="494" t="s">
        <v>29</v>
      </c>
      <c r="L18" s="146">
        <v>18020</v>
      </c>
      <c r="M18" s="87">
        <v>43143</v>
      </c>
      <c r="N18" s="466" t="s">
        <v>209</v>
      </c>
      <c r="O18" s="106">
        <v>22730</v>
      </c>
      <c r="P18" s="76">
        <f t="shared" si="0"/>
        <v>4710</v>
      </c>
      <c r="Q18" s="99">
        <v>29</v>
      </c>
      <c r="R18" s="99"/>
      <c r="S18" s="147"/>
      <c r="T18" s="45">
        <f t="shared" si="2"/>
        <v>659170</v>
      </c>
      <c r="U18" s="537" t="s">
        <v>113</v>
      </c>
      <c r="V18" s="468">
        <v>43161</v>
      </c>
      <c r="W18" s="538">
        <v>15080</v>
      </c>
      <c r="X18" s="470"/>
      <c r="Y18" s="471"/>
      <c r="Z18" s="472"/>
      <c r="AA18" s="473"/>
      <c r="AB18" s="472"/>
      <c r="AC18" s="474"/>
      <c r="AD18" s="475"/>
      <c r="AE18" s="470"/>
      <c r="AF18" s="470"/>
      <c r="AG18" s="470"/>
      <c r="AH18" s="471"/>
      <c r="AI18" s="472"/>
      <c r="AJ18" s="473"/>
      <c r="AK18" s="472"/>
      <c r="AL18" s="474"/>
      <c r="AM18" s="475"/>
      <c r="AN18" s="470"/>
      <c r="AO18" s="470"/>
      <c r="AP18" s="470"/>
      <c r="AQ18" s="471"/>
      <c r="AR18" s="472"/>
      <c r="AS18" s="473"/>
      <c r="AT18" s="472"/>
      <c r="AU18" s="474"/>
      <c r="AV18" s="475"/>
      <c r="AW18" s="470"/>
      <c r="AX18" s="470"/>
      <c r="AY18" s="470"/>
      <c r="AZ18" s="471"/>
      <c r="BA18" s="472"/>
      <c r="BB18" s="473"/>
      <c r="BC18" s="472"/>
      <c r="BD18" s="474"/>
      <c r="BE18" s="475"/>
      <c r="BF18" s="470"/>
      <c r="BG18" s="470"/>
      <c r="BH18" s="470"/>
      <c r="BI18" s="471"/>
      <c r="BJ18" s="472"/>
      <c r="BK18" s="473"/>
      <c r="BL18" s="472"/>
      <c r="BM18" s="474"/>
      <c r="BN18" s="475"/>
      <c r="BO18" s="470"/>
      <c r="BP18" s="470"/>
      <c r="BQ18" s="470"/>
      <c r="BR18" s="471"/>
      <c r="BS18" s="472"/>
      <c r="BT18" s="473"/>
      <c r="BU18" s="472"/>
      <c r="BV18" s="474"/>
      <c r="BW18" s="475"/>
      <c r="BX18" s="470"/>
      <c r="BY18" s="470"/>
      <c r="BZ18" s="470"/>
      <c r="CA18" s="471"/>
      <c r="CB18" s="472"/>
      <c r="CC18" s="473"/>
      <c r="CD18" s="472"/>
      <c r="CE18" s="474"/>
      <c r="CF18" s="475"/>
      <c r="CG18" s="470"/>
      <c r="CH18" s="470"/>
      <c r="CI18" s="470"/>
      <c r="CJ18" s="471"/>
      <c r="CK18" s="472"/>
      <c r="CL18" s="473"/>
      <c r="CM18" s="472"/>
      <c r="CN18" s="474"/>
      <c r="CO18" s="475"/>
      <c r="CP18" s="470"/>
      <c r="CQ18" s="470"/>
      <c r="CR18" s="470"/>
      <c r="CS18" s="471"/>
      <c r="CT18" s="472"/>
      <c r="CU18" s="473"/>
      <c r="CV18" s="476"/>
      <c r="CW18" s="474"/>
      <c r="CX18" s="475"/>
      <c r="CY18" s="470"/>
      <c r="CZ18" s="470"/>
      <c r="DA18" s="470"/>
      <c r="DB18" s="471"/>
      <c r="DC18" s="472"/>
      <c r="DD18" s="473"/>
      <c r="DE18" s="472"/>
      <c r="DF18" s="474"/>
      <c r="DG18" s="475"/>
      <c r="DH18" s="470"/>
      <c r="DI18" s="470"/>
      <c r="DJ18" s="470"/>
      <c r="DK18" s="471"/>
      <c r="DL18" s="472"/>
      <c r="DM18" s="473"/>
      <c r="DN18" s="472"/>
      <c r="DO18" s="474"/>
      <c r="DP18" s="475"/>
      <c r="DQ18" s="470"/>
      <c r="DR18" s="470"/>
      <c r="DS18" s="470"/>
      <c r="DT18" s="471"/>
      <c r="DU18" s="472"/>
      <c r="DV18" s="473"/>
      <c r="DW18" s="472"/>
      <c r="DX18" s="474"/>
      <c r="DY18" s="475"/>
      <c r="DZ18" s="470"/>
      <c r="EA18" s="470"/>
      <c r="EB18" s="470"/>
      <c r="EC18" s="471"/>
      <c r="ED18" s="472"/>
      <c r="EE18" s="473"/>
      <c r="EF18" s="472"/>
      <c r="EG18" s="474"/>
      <c r="EH18" s="475"/>
      <c r="EI18" s="470"/>
      <c r="EJ18" s="470"/>
      <c r="EK18" s="470"/>
      <c r="EL18" s="471"/>
      <c r="EM18" s="472"/>
      <c r="EN18" s="473"/>
      <c r="EO18" s="472"/>
      <c r="EP18" s="474"/>
      <c r="EQ18" s="475"/>
      <c r="ER18" s="470"/>
      <c r="ES18" s="470"/>
      <c r="ET18" s="470"/>
      <c r="EU18" s="471"/>
      <c r="EV18" s="472"/>
      <c r="EW18" s="473"/>
      <c r="EX18" s="472"/>
      <c r="EY18" s="474"/>
      <c r="EZ18" s="475"/>
      <c r="FA18" s="470"/>
      <c r="FB18" s="470"/>
      <c r="FC18" s="470"/>
      <c r="FD18" s="471"/>
      <c r="FE18" s="472"/>
      <c r="FF18" s="473"/>
      <c r="FG18" s="472"/>
      <c r="FH18" s="474"/>
      <c r="FI18" s="475"/>
      <c r="FJ18" s="470"/>
      <c r="FK18" s="470"/>
      <c r="FL18" s="470"/>
      <c r="FM18" s="471"/>
      <c r="FN18" s="472"/>
      <c r="FO18" s="473"/>
      <c r="FP18" s="472"/>
      <c r="FQ18" s="474"/>
      <c r="FR18" s="475"/>
      <c r="FS18" s="470"/>
      <c r="FT18" s="470"/>
      <c r="FU18" s="470"/>
      <c r="FV18" s="471"/>
      <c r="FW18" s="472"/>
      <c r="FX18" s="473"/>
      <c r="FY18" s="472"/>
      <c r="FZ18" s="474"/>
      <c r="GA18" s="475"/>
      <c r="GB18" s="470"/>
      <c r="GC18" s="470"/>
      <c r="GD18" s="470"/>
      <c r="GE18" s="471"/>
      <c r="GF18" s="472"/>
      <c r="GG18" s="473"/>
      <c r="GH18" s="472"/>
      <c r="GI18" s="474"/>
      <c r="GJ18" s="475"/>
      <c r="GK18" s="470"/>
      <c r="GL18" s="470"/>
      <c r="GM18" s="470"/>
      <c r="GN18" s="471"/>
      <c r="GO18" s="472"/>
      <c r="GP18" s="473"/>
      <c r="GQ18" s="472"/>
      <c r="GR18" s="474"/>
      <c r="GS18" s="475"/>
      <c r="GT18" s="477">
        <v>43161</v>
      </c>
      <c r="GU18" s="136"/>
      <c r="GV18" s="100"/>
      <c r="GW18" s="114"/>
      <c r="GX18" s="114"/>
      <c r="GY18" s="101">
        <v>43179</v>
      </c>
      <c r="GZ18" s="93">
        <v>4176</v>
      </c>
      <c r="HA18" s="116"/>
      <c r="HB18" s="116"/>
    </row>
    <row r="19" spans="2:210" x14ac:dyDescent="0.25">
      <c r="B19" s="116"/>
      <c r="C19" s="124"/>
      <c r="D19" s="41"/>
      <c r="E19" s="42"/>
      <c r="F19" s="43"/>
      <c r="G19" s="44"/>
      <c r="H19" s="45"/>
      <c r="I19" s="46"/>
      <c r="J19" s="104" t="s">
        <v>157</v>
      </c>
      <c r="K19" s="494" t="s">
        <v>30</v>
      </c>
      <c r="L19" s="146">
        <v>12770</v>
      </c>
      <c r="M19" s="87">
        <v>43144</v>
      </c>
      <c r="N19" s="466" t="s">
        <v>210</v>
      </c>
      <c r="O19" s="106">
        <v>15995</v>
      </c>
      <c r="P19" s="76">
        <f t="shared" si="0"/>
        <v>3225</v>
      </c>
      <c r="Q19" s="99">
        <v>29</v>
      </c>
      <c r="R19" s="830"/>
      <c r="S19" s="831"/>
      <c r="T19" s="45">
        <f t="shared" si="2"/>
        <v>463855</v>
      </c>
      <c r="U19" s="537" t="s">
        <v>113</v>
      </c>
      <c r="V19" s="468">
        <v>43161</v>
      </c>
      <c r="W19" s="538">
        <v>9802</v>
      </c>
      <c r="X19" s="470"/>
      <c r="Y19" s="471"/>
      <c r="Z19" s="472"/>
      <c r="AA19" s="473"/>
      <c r="AB19" s="472"/>
      <c r="AC19" s="474"/>
      <c r="AD19" s="475"/>
      <c r="AE19" s="470"/>
      <c r="AF19" s="470"/>
      <c r="AG19" s="470"/>
      <c r="AH19" s="471"/>
      <c r="AI19" s="472"/>
      <c r="AJ19" s="473"/>
      <c r="AK19" s="472"/>
      <c r="AL19" s="474"/>
      <c r="AM19" s="475"/>
      <c r="AN19" s="470"/>
      <c r="AO19" s="470"/>
      <c r="AP19" s="470"/>
      <c r="AQ19" s="471"/>
      <c r="AR19" s="472"/>
      <c r="AS19" s="473"/>
      <c r="AT19" s="472"/>
      <c r="AU19" s="474"/>
      <c r="AV19" s="475"/>
      <c r="AW19" s="470"/>
      <c r="AX19" s="470"/>
      <c r="AY19" s="470"/>
      <c r="AZ19" s="471"/>
      <c r="BA19" s="472"/>
      <c r="BB19" s="473"/>
      <c r="BC19" s="472"/>
      <c r="BD19" s="474"/>
      <c r="BE19" s="475"/>
      <c r="BF19" s="470"/>
      <c r="BG19" s="470"/>
      <c r="BH19" s="470"/>
      <c r="BI19" s="471"/>
      <c r="BJ19" s="472"/>
      <c r="BK19" s="473"/>
      <c r="BL19" s="472"/>
      <c r="BM19" s="474"/>
      <c r="BN19" s="475"/>
      <c r="BO19" s="470"/>
      <c r="BP19" s="470"/>
      <c r="BQ19" s="470"/>
      <c r="BR19" s="471"/>
      <c r="BS19" s="472"/>
      <c r="BT19" s="473"/>
      <c r="BU19" s="472"/>
      <c r="BV19" s="474"/>
      <c r="BW19" s="475"/>
      <c r="BX19" s="470"/>
      <c r="BY19" s="470"/>
      <c r="BZ19" s="470"/>
      <c r="CA19" s="471"/>
      <c r="CB19" s="472"/>
      <c r="CC19" s="473"/>
      <c r="CD19" s="472"/>
      <c r="CE19" s="474"/>
      <c r="CF19" s="475"/>
      <c r="CG19" s="470"/>
      <c r="CH19" s="470"/>
      <c r="CI19" s="470"/>
      <c r="CJ19" s="471"/>
      <c r="CK19" s="472"/>
      <c r="CL19" s="473"/>
      <c r="CM19" s="472"/>
      <c r="CN19" s="474"/>
      <c r="CO19" s="475"/>
      <c r="CP19" s="470"/>
      <c r="CQ19" s="470"/>
      <c r="CR19" s="470"/>
      <c r="CS19" s="471"/>
      <c r="CT19" s="472"/>
      <c r="CU19" s="473"/>
      <c r="CV19" s="476"/>
      <c r="CW19" s="474"/>
      <c r="CX19" s="475"/>
      <c r="CY19" s="470"/>
      <c r="CZ19" s="470"/>
      <c r="DA19" s="470"/>
      <c r="DB19" s="471"/>
      <c r="DC19" s="472"/>
      <c r="DD19" s="473"/>
      <c r="DE19" s="472"/>
      <c r="DF19" s="474"/>
      <c r="DG19" s="475"/>
      <c r="DH19" s="470"/>
      <c r="DI19" s="470"/>
      <c r="DJ19" s="470"/>
      <c r="DK19" s="471"/>
      <c r="DL19" s="472"/>
      <c r="DM19" s="473"/>
      <c r="DN19" s="472"/>
      <c r="DO19" s="474"/>
      <c r="DP19" s="475"/>
      <c r="DQ19" s="470"/>
      <c r="DR19" s="470"/>
      <c r="DS19" s="470"/>
      <c r="DT19" s="471"/>
      <c r="DU19" s="472"/>
      <c r="DV19" s="473"/>
      <c r="DW19" s="472"/>
      <c r="DX19" s="474"/>
      <c r="DY19" s="475"/>
      <c r="DZ19" s="470"/>
      <c r="EA19" s="470"/>
      <c r="EB19" s="470"/>
      <c r="EC19" s="471"/>
      <c r="ED19" s="472"/>
      <c r="EE19" s="473"/>
      <c r="EF19" s="472"/>
      <c r="EG19" s="474"/>
      <c r="EH19" s="475"/>
      <c r="EI19" s="470"/>
      <c r="EJ19" s="470"/>
      <c r="EK19" s="470"/>
      <c r="EL19" s="471"/>
      <c r="EM19" s="472"/>
      <c r="EN19" s="473"/>
      <c r="EO19" s="472"/>
      <c r="EP19" s="474"/>
      <c r="EQ19" s="475"/>
      <c r="ER19" s="470"/>
      <c r="ES19" s="470"/>
      <c r="ET19" s="470"/>
      <c r="EU19" s="471"/>
      <c r="EV19" s="472"/>
      <c r="EW19" s="473"/>
      <c r="EX19" s="472"/>
      <c r="EY19" s="474"/>
      <c r="EZ19" s="475"/>
      <c r="FA19" s="470"/>
      <c r="FB19" s="470"/>
      <c r="FC19" s="470"/>
      <c r="FD19" s="471"/>
      <c r="FE19" s="472"/>
      <c r="FF19" s="473"/>
      <c r="FG19" s="472"/>
      <c r="FH19" s="474"/>
      <c r="FI19" s="475"/>
      <c r="FJ19" s="470"/>
      <c r="FK19" s="470"/>
      <c r="FL19" s="470"/>
      <c r="FM19" s="471"/>
      <c r="FN19" s="472"/>
      <c r="FO19" s="473"/>
      <c r="FP19" s="472"/>
      <c r="FQ19" s="474"/>
      <c r="FR19" s="475"/>
      <c r="FS19" s="470"/>
      <c r="FT19" s="470"/>
      <c r="FU19" s="470"/>
      <c r="FV19" s="471"/>
      <c r="FW19" s="472"/>
      <c r="FX19" s="473"/>
      <c r="FY19" s="472"/>
      <c r="FZ19" s="474"/>
      <c r="GA19" s="475"/>
      <c r="GB19" s="470"/>
      <c r="GC19" s="470"/>
      <c r="GD19" s="470"/>
      <c r="GE19" s="471"/>
      <c r="GF19" s="472"/>
      <c r="GG19" s="473"/>
      <c r="GH19" s="472"/>
      <c r="GI19" s="474"/>
      <c r="GJ19" s="475"/>
      <c r="GK19" s="470"/>
      <c r="GL19" s="470"/>
      <c r="GM19" s="470"/>
      <c r="GN19" s="471"/>
      <c r="GO19" s="472"/>
      <c r="GP19" s="473"/>
      <c r="GQ19" s="472"/>
      <c r="GR19" s="474"/>
      <c r="GS19" s="475"/>
      <c r="GT19" s="477">
        <v>43161</v>
      </c>
      <c r="GU19" s="149"/>
      <c r="GV19" s="100">
        <v>17584</v>
      </c>
      <c r="GW19" s="114" t="s">
        <v>175</v>
      </c>
      <c r="GX19" s="114"/>
      <c r="GY19" s="101">
        <v>43179</v>
      </c>
      <c r="GZ19" s="93">
        <v>2320</v>
      </c>
      <c r="HA19" s="116"/>
      <c r="HB19" s="116"/>
    </row>
    <row r="20" spans="2:210" x14ac:dyDescent="0.25">
      <c r="B20" s="116"/>
      <c r="C20" s="124"/>
      <c r="D20" s="41"/>
      <c r="E20" s="42"/>
      <c r="F20" s="43"/>
      <c r="G20" s="44"/>
      <c r="H20" s="45"/>
      <c r="I20" s="46"/>
      <c r="J20" s="151" t="s">
        <v>157</v>
      </c>
      <c r="K20" s="494" t="s">
        <v>29</v>
      </c>
      <c r="L20" s="146">
        <v>17920</v>
      </c>
      <c r="M20" s="87">
        <v>43145</v>
      </c>
      <c r="N20" s="466" t="s">
        <v>219</v>
      </c>
      <c r="O20" s="106">
        <v>22360</v>
      </c>
      <c r="P20" s="150">
        <f t="shared" si="0"/>
        <v>4440</v>
      </c>
      <c r="Q20" s="99">
        <v>29</v>
      </c>
      <c r="R20" s="152"/>
      <c r="S20" s="118"/>
      <c r="T20" s="45">
        <f>Q20*O20</f>
        <v>648440</v>
      </c>
      <c r="U20" s="537" t="s">
        <v>113</v>
      </c>
      <c r="V20" s="468">
        <v>43164</v>
      </c>
      <c r="W20" s="538">
        <v>15080</v>
      </c>
      <c r="X20" s="470"/>
      <c r="Y20" s="471"/>
      <c r="Z20" s="472"/>
      <c r="AA20" s="473"/>
      <c r="AB20" s="472"/>
      <c r="AC20" s="474"/>
      <c r="AD20" s="475"/>
      <c r="AE20" s="470"/>
      <c r="AF20" s="470"/>
      <c r="AG20" s="470"/>
      <c r="AH20" s="471"/>
      <c r="AI20" s="472"/>
      <c r="AJ20" s="473"/>
      <c r="AK20" s="472"/>
      <c r="AL20" s="474"/>
      <c r="AM20" s="475"/>
      <c r="AN20" s="470"/>
      <c r="AO20" s="470"/>
      <c r="AP20" s="470"/>
      <c r="AQ20" s="471"/>
      <c r="AR20" s="472"/>
      <c r="AS20" s="473"/>
      <c r="AT20" s="472"/>
      <c r="AU20" s="474"/>
      <c r="AV20" s="475"/>
      <c r="AW20" s="470"/>
      <c r="AX20" s="470"/>
      <c r="AY20" s="470"/>
      <c r="AZ20" s="471"/>
      <c r="BA20" s="472"/>
      <c r="BB20" s="473"/>
      <c r="BC20" s="472"/>
      <c r="BD20" s="474"/>
      <c r="BE20" s="475"/>
      <c r="BF20" s="470"/>
      <c r="BG20" s="470"/>
      <c r="BH20" s="470"/>
      <c r="BI20" s="471"/>
      <c r="BJ20" s="472"/>
      <c r="BK20" s="473"/>
      <c r="BL20" s="472"/>
      <c r="BM20" s="474"/>
      <c r="BN20" s="475"/>
      <c r="BO20" s="470"/>
      <c r="BP20" s="470"/>
      <c r="BQ20" s="470"/>
      <c r="BR20" s="471"/>
      <c r="BS20" s="472"/>
      <c r="BT20" s="473"/>
      <c r="BU20" s="472"/>
      <c r="BV20" s="474"/>
      <c r="BW20" s="475"/>
      <c r="BX20" s="470"/>
      <c r="BY20" s="470"/>
      <c r="BZ20" s="470"/>
      <c r="CA20" s="471"/>
      <c r="CB20" s="472"/>
      <c r="CC20" s="473"/>
      <c r="CD20" s="472"/>
      <c r="CE20" s="474"/>
      <c r="CF20" s="475"/>
      <c r="CG20" s="470"/>
      <c r="CH20" s="470"/>
      <c r="CI20" s="470"/>
      <c r="CJ20" s="471"/>
      <c r="CK20" s="472"/>
      <c r="CL20" s="473"/>
      <c r="CM20" s="472"/>
      <c r="CN20" s="474"/>
      <c r="CO20" s="475"/>
      <c r="CP20" s="470"/>
      <c r="CQ20" s="470"/>
      <c r="CR20" s="470"/>
      <c r="CS20" s="471"/>
      <c r="CT20" s="472"/>
      <c r="CU20" s="473"/>
      <c r="CV20" s="476"/>
      <c r="CW20" s="474"/>
      <c r="CX20" s="475"/>
      <c r="CY20" s="470"/>
      <c r="CZ20" s="470"/>
      <c r="DA20" s="470"/>
      <c r="DB20" s="471"/>
      <c r="DC20" s="472"/>
      <c r="DD20" s="473"/>
      <c r="DE20" s="472"/>
      <c r="DF20" s="474"/>
      <c r="DG20" s="475"/>
      <c r="DH20" s="470"/>
      <c r="DI20" s="470"/>
      <c r="DJ20" s="470"/>
      <c r="DK20" s="471"/>
      <c r="DL20" s="472"/>
      <c r="DM20" s="473"/>
      <c r="DN20" s="472"/>
      <c r="DO20" s="474"/>
      <c r="DP20" s="475"/>
      <c r="DQ20" s="470"/>
      <c r="DR20" s="470"/>
      <c r="DS20" s="470"/>
      <c r="DT20" s="471"/>
      <c r="DU20" s="472"/>
      <c r="DV20" s="473"/>
      <c r="DW20" s="472"/>
      <c r="DX20" s="474"/>
      <c r="DY20" s="475"/>
      <c r="DZ20" s="470"/>
      <c r="EA20" s="470"/>
      <c r="EB20" s="470"/>
      <c r="EC20" s="471"/>
      <c r="ED20" s="472"/>
      <c r="EE20" s="473"/>
      <c r="EF20" s="472"/>
      <c r="EG20" s="474"/>
      <c r="EH20" s="475"/>
      <c r="EI20" s="470"/>
      <c r="EJ20" s="470"/>
      <c r="EK20" s="470"/>
      <c r="EL20" s="471"/>
      <c r="EM20" s="472"/>
      <c r="EN20" s="473"/>
      <c r="EO20" s="472"/>
      <c r="EP20" s="474"/>
      <c r="EQ20" s="475"/>
      <c r="ER20" s="470"/>
      <c r="ES20" s="470"/>
      <c r="ET20" s="470"/>
      <c r="EU20" s="471"/>
      <c r="EV20" s="472"/>
      <c r="EW20" s="473"/>
      <c r="EX20" s="472"/>
      <c r="EY20" s="474"/>
      <c r="EZ20" s="475"/>
      <c r="FA20" s="470"/>
      <c r="FB20" s="470"/>
      <c r="FC20" s="470"/>
      <c r="FD20" s="471"/>
      <c r="FE20" s="472"/>
      <c r="FF20" s="473"/>
      <c r="FG20" s="472"/>
      <c r="FH20" s="474"/>
      <c r="FI20" s="475"/>
      <c r="FJ20" s="470"/>
      <c r="FK20" s="470"/>
      <c r="FL20" s="470"/>
      <c r="FM20" s="471"/>
      <c r="FN20" s="472"/>
      <c r="FO20" s="473"/>
      <c r="FP20" s="472"/>
      <c r="FQ20" s="474"/>
      <c r="FR20" s="475"/>
      <c r="FS20" s="470"/>
      <c r="FT20" s="470"/>
      <c r="FU20" s="470"/>
      <c r="FV20" s="471"/>
      <c r="FW20" s="472"/>
      <c r="FX20" s="473"/>
      <c r="FY20" s="472"/>
      <c r="FZ20" s="474"/>
      <c r="GA20" s="475"/>
      <c r="GB20" s="470"/>
      <c r="GC20" s="470"/>
      <c r="GD20" s="470"/>
      <c r="GE20" s="471"/>
      <c r="GF20" s="472"/>
      <c r="GG20" s="473"/>
      <c r="GH20" s="472"/>
      <c r="GI20" s="474"/>
      <c r="GJ20" s="475"/>
      <c r="GK20" s="470"/>
      <c r="GL20" s="470"/>
      <c r="GM20" s="470"/>
      <c r="GN20" s="471"/>
      <c r="GO20" s="472"/>
      <c r="GP20" s="473"/>
      <c r="GQ20" s="472"/>
      <c r="GR20" s="474"/>
      <c r="GS20" s="475"/>
      <c r="GT20" s="477">
        <v>43164</v>
      </c>
      <c r="GU20" s="136"/>
      <c r="GV20" s="100"/>
      <c r="GW20" s="114"/>
      <c r="GX20" s="114"/>
      <c r="GY20" s="101">
        <v>43179</v>
      </c>
      <c r="GZ20" s="93">
        <v>4176</v>
      </c>
      <c r="HA20" s="116"/>
      <c r="HB20" s="116"/>
    </row>
    <row r="21" spans="2:210" x14ac:dyDescent="0.25">
      <c r="B21" s="116"/>
      <c r="C21" s="124"/>
      <c r="D21" s="41"/>
      <c r="E21" s="42"/>
      <c r="F21" s="43"/>
      <c r="G21" s="44"/>
      <c r="H21" s="45"/>
      <c r="I21" s="46"/>
      <c r="J21" s="151" t="s">
        <v>211</v>
      </c>
      <c r="K21" s="494" t="s">
        <v>31</v>
      </c>
      <c r="L21" s="146">
        <v>26050</v>
      </c>
      <c r="M21" s="87">
        <v>43146</v>
      </c>
      <c r="N21" s="466" t="s">
        <v>220</v>
      </c>
      <c r="O21" s="106">
        <v>31540</v>
      </c>
      <c r="P21" s="150">
        <f t="shared" si="0"/>
        <v>5490</v>
      </c>
      <c r="Q21" s="99">
        <v>29</v>
      </c>
      <c r="R21" s="830"/>
      <c r="S21" s="831"/>
      <c r="T21" s="45">
        <f t="shared" si="2"/>
        <v>914660</v>
      </c>
      <c r="U21" s="537" t="s">
        <v>113</v>
      </c>
      <c r="V21" s="468">
        <v>43164</v>
      </c>
      <c r="W21" s="538">
        <v>18850</v>
      </c>
      <c r="X21" s="470"/>
      <c r="Y21" s="471"/>
      <c r="Z21" s="472"/>
      <c r="AA21" s="473"/>
      <c r="AB21" s="472"/>
      <c r="AC21" s="474"/>
      <c r="AD21" s="475"/>
      <c r="AE21" s="470"/>
      <c r="AF21" s="470"/>
      <c r="AG21" s="470"/>
      <c r="AH21" s="471"/>
      <c r="AI21" s="472"/>
      <c r="AJ21" s="473"/>
      <c r="AK21" s="472"/>
      <c r="AL21" s="474"/>
      <c r="AM21" s="475"/>
      <c r="AN21" s="470"/>
      <c r="AO21" s="470"/>
      <c r="AP21" s="470"/>
      <c r="AQ21" s="471"/>
      <c r="AR21" s="472"/>
      <c r="AS21" s="473"/>
      <c r="AT21" s="472"/>
      <c r="AU21" s="474"/>
      <c r="AV21" s="475"/>
      <c r="AW21" s="470"/>
      <c r="AX21" s="470"/>
      <c r="AY21" s="470"/>
      <c r="AZ21" s="471"/>
      <c r="BA21" s="472"/>
      <c r="BB21" s="473"/>
      <c r="BC21" s="472"/>
      <c r="BD21" s="474"/>
      <c r="BE21" s="475"/>
      <c r="BF21" s="470"/>
      <c r="BG21" s="470"/>
      <c r="BH21" s="470"/>
      <c r="BI21" s="471"/>
      <c r="BJ21" s="472"/>
      <c r="BK21" s="473"/>
      <c r="BL21" s="472"/>
      <c r="BM21" s="474"/>
      <c r="BN21" s="475"/>
      <c r="BO21" s="470"/>
      <c r="BP21" s="470"/>
      <c r="BQ21" s="470"/>
      <c r="BR21" s="471"/>
      <c r="BS21" s="472"/>
      <c r="BT21" s="473"/>
      <c r="BU21" s="472"/>
      <c r="BV21" s="474"/>
      <c r="BW21" s="475"/>
      <c r="BX21" s="470"/>
      <c r="BY21" s="470"/>
      <c r="BZ21" s="470"/>
      <c r="CA21" s="471"/>
      <c r="CB21" s="472"/>
      <c r="CC21" s="473"/>
      <c r="CD21" s="472"/>
      <c r="CE21" s="474"/>
      <c r="CF21" s="475"/>
      <c r="CG21" s="470"/>
      <c r="CH21" s="470"/>
      <c r="CI21" s="470"/>
      <c r="CJ21" s="471"/>
      <c r="CK21" s="472"/>
      <c r="CL21" s="473"/>
      <c r="CM21" s="472"/>
      <c r="CN21" s="474"/>
      <c r="CO21" s="475"/>
      <c r="CP21" s="470"/>
      <c r="CQ21" s="470"/>
      <c r="CR21" s="470"/>
      <c r="CS21" s="471"/>
      <c r="CT21" s="472"/>
      <c r="CU21" s="473"/>
      <c r="CV21" s="476"/>
      <c r="CW21" s="474"/>
      <c r="CX21" s="475"/>
      <c r="CY21" s="470"/>
      <c r="CZ21" s="470"/>
      <c r="DA21" s="470"/>
      <c r="DB21" s="471"/>
      <c r="DC21" s="472"/>
      <c r="DD21" s="473"/>
      <c r="DE21" s="472"/>
      <c r="DF21" s="474"/>
      <c r="DG21" s="475"/>
      <c r="DH21" s="470"/>
      <c r="DI21" s="470"/>
      <c r="DJ21" s="470"/>
      <c r="DK21" s="471"/>
      <c r="DL21" s="472"/>
      <c r="DM21" s="473"/>
      <c r="DN21" s="472"/>
      <c r="DO21" s="474"/>
      <c r="DP21" s="475"/>
      <c r="DQ21" s="470"/>
      <c r="DR21" s="470"/>
      <c r="DS21" s="470"/>
      <c r="DT21" s="471"/>
      <c r="DU21" s="472"/>
      <c r="DV21" s="473"/>
      <c r="DW21" s="472"/>
      <c r="DX21" s="474"/>
      <c r="DY21" s="475"/>
      <c r="DZ21" s="470"/>
      <c r="EA21" s="470"/>
      <c r="EB21" s="470"/>
      <c r="EC21" s="471"/>
      <c r="ED21" s="472"/>
      <c r="EE21" s="473"/>
      <c r="EF21" s="472"/>
      <c r="EG21" s="474"/>
      <c r="EH21" s="475"/>
      <c r="EI21" s="470"/>
      <c r="EJ21" s="470"/>
      <c r="EK21" s="470"/>
      <c r="EL21" s="471"/>
      <c r="EM21" s="472"/>
      <c r="EN21" s="473"/>
      <c r="EO21" s="472"/>
      <c r="EP21" s="474"/>
      <c r="EQ21" s="475"/>
      <c r="ER21" s="470"/>
      <c r="ES21" s="470"/>
      <c r="ET21" s="470"/>
      <c r="EU21" s="471"/>
      <c r="EV21" s="472"/>
      <c r="EW21" s="473"/>
      <c r="EX21" s="472"/>
      <c r="EY21" s="474"/>
      <c r="EZ21" s="475"/>
      <c r="FA21" s="470"/>
      <c r="FB21" s="470"/>
      <c r="FC21" s="470"/>
      <c r="FD21" s="471"/>
      <c r="FE21" s="472"/>
      <c r="FF21" s="473"/>
      <c r="FG21" s="472"/>
      <c r="FH21" s="474"/>
      <c r="FI21" s="475"/>
      <c r="FJ21" s="470"/>
      <c r="FK21" s="470"/>
      <c r="FL21" s="470"/>
      <c r="FM21" s="471"/>
      <c r="FN21" s="472"/>
      <c r="FO21" s="473"/>
      <c r="FP21" s="472"/>
      <c r="FQ21" s="474"/>
      <c r="FR21" s="475"/>
      <c r="FS21" s="470"/>
      <c r="FT21" s="470"/>
      <c r="FU21" s="470"/>
      <c r="FV21" s="471"/>
      <c r="FW21" s="472"/>
      <c r="FX21" s="473"/>
      <c r="FY21" s="472"/>
      <c r="FZ21" s="474"/>
      <c r="GA21" s="475"/>
      <c r="GB21" s="470"/>
      <c r="GC21" s="470"/>
      <c r="GD21" s="470"/>
      <c r="GE21" s="471"/>
      <c r="GF21" s="472"/>
      <c r="GG21" s="473"/>
      <c r="GH21" s="472"/>
      <c r="GI21" s="474"/>
      <c r="GJ21" s="475"/>
      <c r="GK21" s="470"/>
      <c r="GL21" s="470"/>
      <c r="GM21" s="470"/>
      <c r="GN21" s="471"/>
      <c r="GO21" s="472"/>
      <c r="GP21" s="473"/>
      <c r="GQ21" s="472"/>
      <c r="GR21" s="474"/>
      <c r="GS21" s="475"/>
      <c r="GT21" s="477">
        <v>43164</v>
      </c>
      <c r="GU21" s="136"/>
      <c r="GV21" s="100"/>
      <c r="GW21" s="114"/>
      <c r="GX21" s="114"/>
      <c r="GY21" s="101">
        <v>43179</v>
      </c>
      <c r="GZ21" s="93">
        <v>4176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151" t="s">
        <v>61</v>
      </c>
      <c r="K22" s="494" t="s">
        <v>96</v>
      </c>
      <c r="L22" s="146">
        <v>0</v>
      </c>
      <c r="M22" s="87">
        <v>43146</v>
      </c>
      <c r="N22" s="466" t="s">
        <v>212</v>
      </c>
      <c r="O22" s="106">
        <v>815</v>
      </c>
      <c r="P22" s="150">
        <f t="shared" si="0"/>
        <v>815</v>
      </c>
      <c r="Q22" s="99">
        <v>29</v>
      </c>
      <c r="R22" s="535"/>
      <c r="S22" s="536"/>
      <c r="T22" s="45">
        <f t="shared" si="2"/>
        <v>23635</v>
      </c>
      <c r="U22" s="537" t="s">
        <v>113</v>
      </c>
      <c r="V22" s="468">
        <v>43164</v>
      </c>
      <c r="W22" s="538">
        <v>754</v>
      </c>
      <c r="X22" s="470"/>
      <c r="Y22" s="471"/>
      <c r="Z22" s="472"/>
      <c r="AA22" s="473"/>
      <c r="AB22" s="472"/>
      <c r="AC22" s="474"/>
      <c r="AD22" s="475"/>
      <c r="AE22" s="470"/>
      <c r="AF22" s="470"/>
      <c r="AG22" s="470"/>
      <c r="AH22" s="471"/>
      <c r="AI22" s="472"/>
      <c r="AJ22" s="473"/>
      <c r="AK22" s="472"/>
      <c r="AL22" s="474"/>
      <c r="AM22" s="475"/>
      <c r="AN22" s="470"/>
      <c r="AO22" s="470"/>
      <c r="AP22" s="470"/>
      <c r="AQ22" s="471"/>
      <c r="AR22" s="472"/>
      <c r="AS22" s="473"/>
      <c r="AT22" s="472"/>
      <c r="AU22" s="474"/>
      <c r="AV22" s="475"/>
      <c r="AW22" s="470"/>
      <c r="AX22" s="470"/>
      <c r="AY22" s="470"/>
      <c r="AZ22" s="471"/>
      <c r="BA22" s="472"/>
      <c r="BB22" s="473"/>
      <c r="BC22" s="472"/>
      <c r="BD22" s="474"/>
      <c r="BE22" s="475"/>
      <c r="BF22" s="470"/>
      <c r="BG22" s="470"/>
      <c r="BH22" s="470"/>
      <c r="BI22" s="471"/>
      <c r="BJ22" s="472"/>
      <c r="BK22" s="473"/>
      <c r="BL22" s="472"/>
      <c r="BM22" s="474"/>
      <c r="BN22" s="475"/>
      <c r="BO22" s="470"/>
      <c r="BP22" s="470"/>
      <c r="BQ22" s="470"/>
      <c r="BR22" s="471"/>
      <c r="BS22" s="472"/>
      <c r="BT22" s="473"/>
      <c r="BU22" s="472"/>
      <c r="BV22" s="474"/>
      <c r="BW22" s="475"/>
      <c r="BX22" s="470"/>
      <c r="BY22" s="470"/>
      <c r="BZ22" s="470"/>
      <c r="CA22" s="471"/>
      <c r="CB22" s="472"/>
      <c r="CC22" s="473"/>
      <c r="CD22" s="472"/>
      <c r="CE22" s="474"/>
      <c r="CF22" s="475"/>
      <c r="CG22" s="470"/>
      <c r="CH22" s="470"/>
      <c r="CI22" s="470"/>
      <c r="CJ22" s="471"/>
      <c r="CK22" s="472"/>
      <c r="CL22" s="473"/>
      <c r="CM22" s="472"/>
      <c r="CN22" s="474"/>
      <c r="CO22" s="475"/>
      <c r="CP22" s="470"/>
      <c r="CQ22" s="470"/>
      <c r="CR22" s="470"/>
      <c r="CS22" s="471"/>
      <c r="CT22" s="472"/>
      <c r="CU22" s="473"/>
      <c r="CV22" s="476"/>
      <c r="CW22" s="474"/>
      <c r="CX22" s="475"/>
      <c r="CY22" s="470"/>
      <c r="CZ22" s="470"/>
      <c r="DA22" s="470"/>
      <c r="DB22" s="471"/>
      <c r="DC22" s="472"/>
      <c r="DD22" s="473"/>
      <c r="DE22" s="472"/>
      <c r="DF22" s="474"/>
      <c r="DG22" s="475"/>
      <c r="DH22" s="470"/>
      <c r="DI22" s="470"/>
      <c r="DJ22" s="470"/>
      <c r="DK22" s="471"/>
      <c r="DL22" s="472"/>
      <c r="DM22" s="473"/>
      <c r="DN22" s="472"/>
      <c r="DO22" s="474"/>
      <c r="DP22" s="475"/>
      <c r="DQ22" s="470"/>
      <c r="DR22" s="470"/>
      <c r="DS22" s="470"/>
      <c r="DT22" s="471"/>
      <c r="DU22" s="472"/>
      <c r="DV22" s="473"/>
      <c r="DW22" s="472"/>
      <c r="DX22" s="474"/>
      <c r="DY22" s="475"/>
      <c r="DZ22" s="470"/>
      <c r="EA22" s="470"/>
      <c r="EB22" s="470"/>
      <c r="EC22" s="471"/>
      <c r="ED22" s="472"/>
      <c r="EE22" s="473"/>
      <c r="EF22" s="472"/>
      <c r="EG22" s="474"/>
      <c r="EH22" s="475"/>
      <c r="EI22" s="470"/>
      <c r="EJ22" s="470"/>
      <c r="EK22" s="470"/>
      <c r="EL22" s="471"/>
      <c r="EM22" s="472"/>
      <c r="EN22" s="473"/>
      <c r="EO22" s="472"/>
      <c r="EP22" s="474"/>
      <c r="EQ22" s="475"/>
      <c r="ER22" s="470"/>
      <c r="ES22" s="470"/>
      <c r="ET22" s="470"/>
      <c r="EU22" s="471"/>
      <c r="EV22" s="472"/>
      <c r="EW22" s="473"/>
      <c r="EX22" s="472"/>
      <c r="EY22" s="474"/>
      <c r="EZ22" s="475"/>
      <c r="FA22" s="470"/>
      <c r="FB22" s="470"/>
      <c r="FC22" s="470"/>
      <c r="FD22" s="471"/>
      <c r="FE22" s="472"/>
      <c r="FF22" s="473"/>
      <c r="FG22" s="472"/>
      <c r="FH22" s="474"/>
      <c r="FI22" s="475"/>
      <c r="FJ22" s="470"/>
      <c r="FK22" s="470"/>
      <c r="FL22" s="470"/>
      <c r="FM22" s="471"/>
      <c r="FN22" s="472"/>
      <c r="FO22" s="473"/>
      <c r="FP22" s="472"/>
      <c r="FQ22" s="474"/>
      <c r="FR22" s="475"/>
      <c r="FS22" s="470"/>
      <c r="FT22" s="470"/>
      <c r="FU22" s="470"/>
      <c r="FV22" s="471"/>
      <c r="FW22" s="472"/>
      <c r="FX22" s="473"/>
      <c r="FY22" s="472"/>
      <c r="FZ22" s="474"/>
      <c r="GA22" s="475"/>
      <c r="GB22" s="470"/>
      <c r="GC22" s="470"/>
      <c r="GD22" s="470"/>
      <c r="GE22" s="471"/>
      <c r="GF22" s="472"/>
      <c r="GG22" s="473"/>
      <c r="GH22" s="472"/>
      <c r="GI22" s="474"/>
      <c r="GJ22" s="475"/>
      <c r="GK22" s="470"/>
      <c r="GL22" s="470"/>
      <c r="GM22" s="470"/>
      <c r="GN22" s="471"/>
      <c r="GO22" s="472"/>
      <c r="GP22" s="473"/>
      <c r="GQ22" s="472"/>
      <c r="GR22" s="474"/>
      <c r="GS22" s="475"/>
      <c r="GT22" s="477">
        <v>43164</v>
      </c>
      <c r="GU22" s="136"/>
      <c r="GV22" s="100"/>
      <c r="GW22" s="114"/>
      <c r="GX22" s="114"/>
      <c r="GY22" s="101"/>
      <c r="GZ22" s="93">
        <v>0</v>
      </c>
      <c r="HA22" s="116"/>
      <c r="HB22" s="116"/>
    </row>
    <row r="23" spans="2:210" x14ac:dyDescent="0.25">
      <c r="B23" s="116"/>
      <c r="C23" s="124"/>
      <c r="D23" s="41"/>
      <c r="E23" s="42"/>
      <c r="F23" s="43"/>
      <c r="G23" s="44"/>
      <c r="H23" s="45"/>
      <c r="I23" s="46"/>
      <c r="J23" s="104" t="s">
        <v>154</v>
      </c>
      <c r="K23" s="494" t="s">
        <v>30</v>
      </c>
      <c r="L23" s="105">
        <v>12060</v>
      </c>
      <c r="M23" s="87">
        <v>43147</v>
      </c>
      <c r="N23" s="466" t="s">
        <v>213</v>
      </c>
      <c r="O23" s="106">
        <v>15265</v>
      </c>
      <c r="P23" s="150">
        <f t="shared" si="0"/>
        <v>3205</v>
      </c>
      <c r="Q23" s="99">
        <v>29</v>
      </c>
      <c r="R23" s="99"/>
      <c r="S23" s="99"/>
      <c r="T23" s="45">
        <f t="shared" si="2"/>
        <v>442685</v>
      </c>
      <c r="U23" s="467" t="s">
        <v>113</v>
      </c>
      <c r="V23" s="468">
        <v>43165</v>
      </c>
      <c r="W23" s="469">
        <v>9802</v>
      </c>
      <c r="X23" s="470"/>
      <c r="Y23" s="471"/>
      <c r="Z23" s="472"/>
      <c r="AA23" s="473"/>
      <c r="AB23" s="472"/>
      <c r="AC23" s="474"/>
      <c r="AD23" s="475"/>
      <c r="AE23" s="470"/>
      <c r="AF23" s="470"/>
      <c r="AG23" s="470"/>
      <c r="AH23" s="471"/>
      <c r="AI23" s="472"/>
      <c r="AJ23" s="473"/>
      <c r="AK23" s="472"/>
      <c r="AL23" s="474"/>
      <c r="AM23" s="475"/>
      <c r="AN23" s="470"/>
      <c r="AO23" s="470"/>
      <c r="AP23" s="470"/>
      <c r="AQ23" s="471"/>
      <c r="AR23" s="472"/>
      <c r="AS23" s="473"/>
      <c r="AT23" s="472"/>
      <c r="AU23" s="474"/>
      <c r="AV23" s="475"/>
      <c r="AW23" s="470"/>
      <c r="AX23" s="470"/>
      <c r="AY23" s="470"/>
      <c r="AZ23" s="471"/>
      <c r="BA23" s="472"/>
      <c r="BB23" s="473"/>
      <c r="BC23" s="472"/>
      <c r="BD23" s="474"/>
      <c r="BE23" s="475"/>
      <c r="BF23" s="470"/>
      <c r="BG23" s="470"/>
      <c r="BH23" s="470"/>
      <c r="BI23" s="471"/>
      <c r="BJ23" s="472"/>
      <c r="BK23" s="473"/>
      <c r="BL23" s="472"/>
      <c r="BM23" s="474"/>
      <c r="BN23" s="475"/>
      <c r="BO23" s="470"/>
      <c r="BP23" s="470"/>
      <c r="BQ23" s="470"/>
      <c r="BR23" s="471"/>
      <c r="BS23" s="472"/>
      <c r="BT23" s="473"/>
      <c r="BU23" s="472"/>
      <c r="BV23" s="474"/>
      <c r="BW23" s="475"/>
      <c r="BX23" s="470"/>
      <c r="BY23" s="470"/>
      <c r="BZ23" s="470"/>
      <c r="CA23" s="471"/>
      <c r="CB23" s="472"/>
      <c r="CC23" s="473"/>
      <c r="CD23" s="472"/>
      <c r="CE23" s="474"/>
      <c r="CF23" s="475"/>
      <c r="CG23" s="470"/>
      <c r="CH23" s="470"/>
      <c r="CI23" s="470"/>
      <c r="CJ23" s="471"/>
      <c r="CK23" s="472"/>
      <c r="CL23" s="473"/>
      <c r="CM23" s="472"/>
      <c r="CN23" s="474"/>
      <c r="CO23" s="475"/>
      <c r="CP23" s="470"/>
      <c r="CQ23" s="470"/>
      <c r="CR23" s="470"/>
      <c r="CS23" s="471"/>
      <c r="CT23" s="472"/>
      <c r="CU23" s="473"/>
      <c r="CV23" s="476"/>
      <c r="CW23" s="474"/>
      <c r="CX23" s="475"/>
      <c r="CY23" s="470"/>
      <c r="CZ23" s="470"/>
      <c r="DA23" s="470"/>
      <c r="DB23" s="471"/>
      <c r="DC23" s="472"/>
      <c r="DD23" s="473"/>
      <c r="DE23" s="472"/>
      <c r="DF23" s="474"/>
      <c r="DG23" s="475"/>
      <c r="DH23" s="470"/>
      <c r="DI23" s="470"/>
      <c r="DJ23" s="470"/>
      <c r="DK23" s="471"/>
      <c r="DL23" s="472"/>
      <c r="DM23" s="473"/>
      <c r="DN23" s="472"/>
      <c r="DO23" s="474"/>
      <c r="DP23" s="475"/>
      <c r="DQ23" s="470"/>
      <c r="DR23" s="470"/>
      <c r="DS23" s="470"/>
      <c r="DT23" s="471"/>
      <c r="DU23" s="472"/>
      <c r="DV23" s="473"/>
      <c r="DW23" s="472"/>
      <c r="DX23" s="474"/>
      <c r="DY23" s="475"/>
      <c r="DZ23" s="470"/>
      <c r="EA23" s="470"/>
      <c r="EB23" s="470"/>
      <c r="EC23" s="471"/>
      <c r="ED23" s="472"/>
      <c r="EE23" s="473"/>
      <c r="EF23" s="472"/>
      <c r="EG23" s="474"/>
      <c r="EH23" s="475"/>
      <c r="EI23" s="470"/>
      <c r="EJ23" s="470"/>
      <c r="EK23" s="470"/>
      <c r="EL23" s="471"/>
      <c r="EM23" s="472"/>
      <c r="EN23" s="473"/>
      <c r="EO23" s="472"/>
      <c r="EP23" s="474"/>
      <c r="EQ23" s="475"/>
      <c r="ER23" s="470"/>
      <c r="ES23" s="470"/>
      <c r="ET23" s="470"/>
      <c r="EU23" s="471"/>
      <c r="EV23" s="472"/>
      <c r="EW23" s="473"/>
      <c r="EX23" s="472"/>
      <c r="EY23" s="474"/>
      <c r="EZ23" s="475"/>
      <c r="FA23" s="470"/>
      <c r="FB23" s="470"/>
      <c r="FC23" s="470"/>
      <c r="FD23" s="471"/>
      <c r="FE23" s="472"/>
      <c r="FF23" s="473"/>
      <c r="FG23" s="472"/>
      <c r="FH23" s="474"/>
      <c r="FI23" s="475"/>
      <c r="FJ23" s="470"/>
      <c r="FK23" s="470"/>
      <c r="FL23" s="470"/>
      <c r="FM23" s="471"/>
      <c r="FN23" s="472"/>
      <c r="FO23" s="473"/>
      <c r="FP23" s="472"/>
      <c r="FQ23" s="474"/>
      <c r="FR23" s="475"/>
      <c r="FS23" s="470"/>
      <c r="FT23" s="470"/>
      <c r="FU23" s="470"/>
      <c r="FV23" s="471"/>
      <c r="FW23" s="472"/>
      <c r="FX23" s="473"/>
      <c r="FY23" s="472"/>
      <c r="FZ23" s="474"/>
      <c r="GA23" s="475"/>
      <c r="GB23" s="470"/>
      <c r="GC23" s="470"/>
      <c r="GD23" s="470"/>
      <c r="GE23" s="471"/>
      <c r="GF23" s="472"/>
      <c r="GG23" s="473"/>
      <c r="GH23" s="472"/>
      <c r="GI23" s="474"/>
      <c r="GJ23" s="475"/>
      <c r="GK23" s="470"/>
      <c r="GL23" s="470"/>
      <c r="GM23" s="470"/>
      <c r="GN23" s="471"/>
      <c r="GO23" s="472"/>
      <c r="GP23" s="473"/>
      <c r="GQ23" s="472"/>
      <c r="GR23" s="474"/>
      <c r="GS23" s="475"/>
      <c r="GT23" s="477">
        <v>43165</v>
      </c>
      <c r="GU23" s="136"/>
      <c r="GV23" s="100"/>
      <c r="GW23" s="114"/>
      <c r="GX23" s="114"/>
      <c r="GY23" s="101">
        <v>43179</v>
      </c>
      <c r="GZ23" s="93">
        <v>2320</v>
      </c>
      <c r="HA23" s="116"/>
      <c r="HB23" s="116"/>
    </row>
    <row r="24" spans="2:210" x14ac:dyDescent="0.25">
      <c r="B24" s="116"/>
      <c r="C24" s="124"/>
      <c r="D24" s="41"/>
      <c r="E24" s="42"/>
      <c r="F24" s="43"/>
      <c r="G24" s="44"/>
      <c r="H24" s="45"/>
      <c r="I24" s="46"/>
      <c r="J24" s="104" t="s">
        <v>158</v>
      </c>
      <c r="K24" s="494" t="s">
        <v>31</v>
      </c>
      <c r="L24" s="105">
        <v>23470</v>
      </c>
      <c r="M24" s="87">
        <v>43147</v>
      </c>
      <c r="N24" s="466" t="s">
        <v>214</v>
      </c>
      <c r="O24" s="106">
        <v>29205</v>
      </c>
      <c r="P24" s="150">
        <f t="shared" si="0"/>
        <v>5735</v>
      </c>
      <c r="Q24" s="99">
        <v>29</v>
      </c>
      <c r="R24" s="99"/>
      <c r="S24" s="99"/>
      <c r="T24" s="45">
        <f t="shared" si="2"/>
        <v>846945</v>
      </c>
      <c r="U24" s="467" t="s">
        <v>113</v>
      </c>
      <c r="V24" s="468">
        <v>43165</v>
      </c>
      <c r="W24" s="469">
        <v>18850</v>
      </c>
      <c r="X24" s="470"/>
      <c r="Y24" s="471"/>
      <c r="Z24" s="472"/>
      <c r="AA24" s="473"/>
      <c r="AB24" s="472"/>
      <c r="AC24" s="474"/>
      <c r="AD24" s="475"/>
      <c r="AE24" s="470"/>
      <c r="AF24" s="470"/>
      <c r="AG24" s="470"/>
      <c r="AH24" s="471"/>
      <c r="AI24" s="472"/>
      <c r="AJ24" s="473"/>
      <c r="AK24" s="472"/>
      <c r="AL24" s="474"/>
      <c r="AM24" s="475"/>
      <c r="AN24" s="470"/>
      <c r="AO24" s="470"/>
      <c r="AP24" s="470"/>
      <c r="AQ24" s="471"/>
      <c r="AR24" s="472"/>
      <c r="AS24" s="473"/>
      <c r="AT24" s="472"/>
      <c r="AU24" s="474"/>
      <c r="AV24" s="475"/>
      <c r="AW24" s="470"/>
      <c r="AX24" s="470"/>
      <c r="AY24" s="470"/>
      <c r="AZ24" s="471"/>
      <c r="BA24" s="472"/>
      <c r="BB24" s="473"/>
      <c r="BC24" s="472"/>
      <c r="BD24" s="474"/>
      <c r="BE24" s="475"/>
      <c r="BF24" s="470"/>
      <c r="BG24" s="470"/>
      <c r="BH24" s="470"/>
      <c r="BI24" s="471"/>
      <c r="BJ24" s="472"/>
      <c r="BK24" s="473"/>
      <c r="BL24" s="472"/>
      <c r="BM24" s="474"/>
      <c r="BN24" s="475"/>
      <c r="BO24" s="470"/>
      <c r="BP24" s="470"/>
      <c r="BQ24" s="470"/>
      <c r="BR24" s="471"/>
      <c r="BS24" s="472"/>
      <c r="BT24" s="473"/>
      <c r="BU24" s="472"/>
      <c r="BV24" s="474"/>
      <c r="BW24" s="475"/>
      <c r="BX24" s="470"/>
      <c r="BY24" s="470"/>
      <c r="BZ24" s="470"/>
      <c r="CA24" s="471"/>
      <c r="CB24" s="472"/>
      <c r="CC24" s="473"/>
      <c r="CD24" s="472"/>
      <c r="CE24" s="474"/>
      <c r="CF24" s="475"/>
      <c r="CG24" s="470"/>
      <c r="CH24" s="470"/>
      <c r="CI24" s="470"/>
      <c r="CJ24" s="471"/>
      <c r="CK24" s="472"/>
      <c r="CL24" s="473"/>
      <c r="CM24" s="472"/>
      <c r="CN24" s="474"/>
      <c r="CO24" s="475"/>
      <c r="CP24" s="470"/>
      <c r="CQ24" s="470"/>
      <c r="CR24" s="470"/>
      <c r="CS24" s="471"/>
      <c r="CT24" s="472"/>
      <c r="CU24" s="473"/>
      <c r="CV24" s="476"/>
      <c r="CW24" s="474"/>
      <c r="CX24" s="475"/>
      <c r="CY24" s="470"/>
      <c r="CZ24" s="470"/>
      <c r="DA24" s="470"/>
      <c r="DB24" s="471"/>
      <c r="DC24" s="472"/>
      <c r="DD24" s="473"/>
      <c r="DE24" s="472"/>
      <c r="DF24" s="474"/>
      <c r="DG24" s="475"/>
      <c r="DH24" s="470"/>
      <c r="DI24" s="470"/>
      <c r="DJ24" s="470"/>
      <c r="DK24" s="471"/>
      <c r="DL24" s="472"/>
      <c r="DM24" s="473"/>
      <c r="DN24" s="472"/>
      <c r="DO24" s="474"/>
      <c r="DP24" s="475"/>
      <c r="DQ24" s="470"/>
      <c r="DR24" s="470"/>
      <c r="DS24" s="470"/>
      <c r="DT24" s="471"/>
      <c r="DU24" s="472"/>
      <c r="DV24" s="473"/>
      <c r="DW24" s="472"/>
      <c r="DX24" s="474"/>
      <c r="DY24" s="475"/>
      <c r="DZ24" s="470"/>
      <c r="EA24" s="470"/>
      <c r="EB24" s="470"/>
      <c r="EC24" s="471"/>
      <c r="ED24" s="472"/>
      <c r="EE24" s="473"/>
      <c r="EF24" s="472"/>
      <c r="EG24" s="474"/>
      <c r="EH24" s="475"/>
      <c r="EI24" s="470"/>
      <c r="EJ24" s="470"/>
      <c r="EK24" s="470"/>
      <c r="EL24" s="471"/>
      <c r="EM24" s="472"/>
      <c r="EN24" s="473"/>
      <c r="EO24" s="472"/>
      <c r="EP24" s="474"/>
      <c r="EQ24" s="475"/>
      <c r="ER24" s="470"/>
      <c r="ES24" s="470"/>
      <c r="ET24" s="470"/>
      <c r="EU24" s="471"/>
      <c r="EV24" s="472"/>
      <c r="EW24" s="473"/>
      <c r="EX24" s="472"/>
      <c r="EY24" s="474"/>
      <c r="EZ24" s="475"/>
      <c r="FA24" s="470"/>
      <c r="FB24" s="470"/>
      <c r="FC24" s="470"/>
      <c r="FD24" s="471"/>
      <c r="FE24" s="472"/>
      <c r="FF24" s="473"/>
      <c r="FG24" s="472"/>
      <c r="FH24" s="474"/>
      <c r="FI24" s="475"/>
      <c r="FJ24" s="470"/>
      <c r="FK24" s="470"/>
      <c r="FL24" s="470"/>
      <c r="FM24" s="471"/>
      <c r="FN24" s="472"/>
      <c r="FO24" s="473"/>
      <c r="FP24" s="472"/>
      <c r="FQ24" s="474"/>
      <c r="FR24" s="475"/>
      <c r="FS24" s="470"/>
      <c r="FT24" s="470"/>
      <c r="FU24" s="470"/>
      <c r="FV24" s="471"/>
      <c r="FW24" s="472"/>
      <c r="FX24" s="473"/>
      <c r="FY24" s="472"/>
      <c r="FZ24" s="474"/>
      <c r="GA24" s="475"/>
      <c r="GB24" s="470"/>
      <c r="GC24" s="470"/>
      <c r="GD24" s="470"/>
      <c r="GE24" s="471"/>
      <c r="GF24" s="472"/>
      <c r="GG24" s="473"/>
      <c r="GH24" s="472"/>
      <c r="GI24" s="474"/>
      <c r="GJ24" s="475"/>
      <c r="GK24" s="470"/>
      <c r="GL24" s="470"/>
      <c r="GM24" s="470"/>
      <c r="GN24" s="471"/>
      <c r="GO24" s="472"/>
      <c r="GP24" s="473"/>
      <c r="GQ24" s="472"/>
      <c r="GR24" s="474"/>
      <c r="GS24" s="475"/>
      <c r="GT24" s="477">
        <v>43165</v>
      </c>
      <c r="GU24" s="136"/>
      <c r="GV24" s="122">
        <v>17584</v>
      </c>
      <c r="GW24" s="114" t="s">
        <v>176</v>
      </c>
      <c r="GX24" s="114"/>
      <c r="GY24" s="548">
        <v>43186</v>
      </c>
      <c r="GZ24" s="549">
        <v>4176</v>
      </c>
      <c r="HA24" s="116"/>
      <c r="HB24" s="116"/>
    </row>
    <row r="25" spans="2:210" x14ac:dyDescent="0.25">
      <c r="B25" s="116"/>
      <c r="C25" s="124"/>
      <c r="D25" s="41"/>
      <c r="E25" s="42"/>
      <c r="F25" s="43"/>
      <c r="G25" s="44"/>
      <c r="H25" s="45"/>
      <c r="I25" s="46"/>
      <c r="J25" s="155" t="s">
        <v>157</v>
      </c>
      <c r="K25" s="494" t="s">
        <v>29</v>
      </c>
      <c r="L25" s="105">
        <v>19230</v>
      </c>
      <c r="M25" s="87">
        <v>43149</v>
      </c>
      <c r="N25" s="466" t="s">
        <v>221</v>
      </c>
      <c r="O25" s="106">
        <v>23880</v>
      </c>
      <c r="P25" s="150">
        <f t="shared" si="0"/>
        <v>4650</v>
      </c>
      <c r="Q25" s="99">
        <v>28.5</v>
      </c>
      <c r="R25" s="821"/>
      <c r="S25" s="822"/>
      <c r="T25" s="45">
        <f t="shared" si="2"/>
        <v>680580</v>
      </c>
      <c r="U25" s="539" t="s">
        <v>113</v>
      </c>
      <c r="V25" s="468">
        <v>43166</v>
      </c>
      <c r="W25" s="469">
        <v>15080</v>
      </c>
      <c r="X25" s="470"/>
      <c r="Y25" s="471"/>
      <c r="Z25" s="472"/>
      <c r="AA25" s="473"/>
      <c r="AB25" s="472"/>
      <c r="AC25" s="474"/>
      <c r="AD25" s="475"/>
      <c r="AE25" s="470"/>
      <c r="AF25" s="470"/>
      <c r="AG25" s="470"/>
      <c r="AH25" s="471"/>
      <c r="AI25" s="472"/>
      <c r="AJ25" s="473"/>
      <c r="AK25" s="472"/>
      <c r="AL25" s="474"/>
      <c r="AM25" s="475"/>
      <c r="AN25" s="470"/>
      <c r="AO25" s="470"/>
      <c r="AP25" s="470"/>
      <c r="AQ25" s="471"/>
      <c r="AR25" s="472"/>
      <c r="AS25" s="473"/>
      <c r="AT25" s="472"/>
      <c r="AU25" s="474"/>
      <c r="AV25" s="475"/>
      <c r="AW25" s="470"/>
      <c r="AX25" s="470"/>
      <c r="AY25" s="470"/>
      <c r="AZ25" s="471"/>
      <c r="BA25" s="472"/>
      <c r="BB25" s="473"/>
      <c r="BC25" s="472"/>
      <c r="BD25" s="474"/>
      <c r="BE25" s="475"/>
      <c r="BF25" s="470"/>
      <c r="BG25" s="470"/>
      <c r="BH25" s="470"/>
      <c r="BI25" s="471"/>
      <c r="BJ25" s="472"/>
      <c r="BK25" s="473"/>
      <c r="BL25" s="472"/>
      <c r="BM25" s="474"/>
      <c r="BN25" s="475"/>
      <c r="BO25" s="470"/>
      <c r="BP25" s="470"/>
      <c r="BQ25" s="470"/>
      <c r="BR25" s="471"/>
      <c r="BS25" s="472"/>
      <c r="BT25" s="473"/>
      <c r="BU25" s="472"/>
      <c r="BV25" s="474"/>
      <c r="BW25" s="475"/>
      <c r="BX25" s="470"/>
      <c r="BY25" s="470"/>
      <c r="BZ25" s="470"/>
      <c r="CA25" s="471"/>
      <c r="CB25" s="472"/>
      <c r="CC25" s="473"/>
      <c r="CD25" s="472"/>
      <c r="CE25" s="474"/>
      <c r="CF25" s="475"/>
      <c r="CG25" s="470"/>
      <c r="CH25" s="470"/>
      <c r="CI25" s="470"/>
      <c r="CJ25" s="471"/>
      <c r="CK25" s="472"/>
      <c r="CL25" s="473"/>
      <c r="CM25" s="472"/>
      <c r="CN25" s="474"/>
      <c r="CO25" s="475"/>
      <c r="CP25" s="470"/>
      <c r="CQ25" s="470"/>
      <c r="CR25" s="470"/>
      <c r="CS25" s="471"/>
      <c r="CT25" s="472"/>
      <c r="CU25" s="473"/>
      <c r="CV25" s="476"/>
      <c r="CW25" s="474"/>
      <c r="CX25" s="475"/>
      <c r="CY25" s="470"/>
      <c r="CZ25" s="470"/>
      <c r="DA25" s="470"/>
      <c r="DB25" s="471"/>
      <c r="DC25" s="472"/>
      <c r="DD25" s="473"/>
      <c r="DE25" s="472"/>
      <c r="DF25" s="474"/>
      <c r="DG25" s="475"/>
      <c r="DH25" s="470"/>
      <c r="DI25" s="470"/>
      <c r="DJ25" s="470"/>
      <c r="DK25" s="471"/>
      <c r="DL25" s="472"/>
      <c r="DM25" s="473"/>
      <c r="DN25" s="472"/>
      <c r="DO25" s="474"/>
      <c r="DP25" s="475"/>
      <c r="DQ25" s="470"/>
      <c r="DR25" s="470"/>
      <c r="DS25" s="470"/>
      <c r="DT25" s="471"/>
      <c r="DU25" s="472"/>
      <c r="DV25" s="473"/>
      <c r="DW25" s="472"/>
      <c r="DX25" s="474"/>
      <c r="DY25" s="475"/>
      <c r="DZ25" s="470"/>
      <c r="EA25" s="470"/>
      <c r="EB25" s="470"/>
      <c r="EC25" s="471"/>
      <c r="ED25" s="472"/>
      <c r="EE25" s="473"/>
      <c r="EF25" s="472"/>
      <c r="EG25" s="474"/>
      <c r="EH25" s="475"/>
      <c r="EI25" s="470"/>
      <c r="EJ25" s="470"/>
      <c r="EK25" s="470"/>
      <c r="EL25" s="471"/>
      <c r="EM25" s="472"/>
      <c r="EN25" s="473"/>
      <c r="EO25" s="472"/>
      <c r="EP25" s="474"/>
      <c r="EQ25" s="475"/>
      <c r="ER25" s="470"/>
      <c r="ES25" s="470"/>
      <c r="ET25" s="470"/>
      <c r="EU25" s="471"/>
      <c r="EV25" s="472"/>
      <c r="EW25" s="473"/>
      <c r="EX25" s="472"/>
      <c r="EY25" s="474"/>
      <c r="EZ25" s="475"/>
      <c r="FA25" s="470"/>
      <c r="FB25" s="470"/>
      <c r="FC25" s="470"/>
      <c r="FD25" s="471"/>
      <c r="FE25" s="472"/>
      <c r="FF25" s="473"/>
      <c r="FG25" s="472"/>
      <c r="FH25" s="474"/>
      <c r="FI25" s="475"/>
      <c r="FJ25" s="470"/>
      <c r="FK25" s="470"/>
      <c r="FL25" s="470"/>
      <c r="FM25" s="471"/>
      <c r="FN25" s="472"/>
      <c r="FO25" s="473"/>
      <c r="FP25" s="472"/>
      <c r="FQ25" s="474"/>
      <c r="FR25" s="475"/>
      <c r="FS25" s="470"/>
      <c r="FT25" s="470"/>
      <c r="FU25" s="470"/>
      <c r="FV25" s="471"/>
      <c r="FW25" s="472"/>
      <c r="FX25" s="473"/>
      <c r="FY25" s="472"/>
      <c r="FZ25" s="474"/>
      <c r="GA25" s="475"/>
      <c r="GB25" s="470"/>
      <c r="GC25" s="470"/>
      <c r="GD25" s="470"/>
      <c r="GE25" s="471"/>
      <c r="GF25" s="472"/>
      <c r="GG25" s="473"/>
      <c r="GH25" s="472"/>
      <c r="GI25" s="474"/>
      <c r="GJ25" s="475"/>
      <c r="GK25" s="470"/>
      <c r="GL25" s="470"/>
      <c r="GM25" s="470"/>
      <c r="GN25" s="471"/>
      <c r="GO25" s="472"/>
      <c r="GP25" s="473"/>
      <c r="GQ25" s="472"/>
      <c r="GR25" s="474"/>
      <c r="GS25" s="475"/>
      <c r="GT25" s="477">
        <v>43166</v>
      </c>
      <c r="GU25" s="136"/>
      <c r="GV25" s="122"/>
      <c r="GW25" s="114"/>
      <c r="GX25" s="114"/>
      <c r="GY25" s="548">
        <v>43186</v>
      </c>
      <c r="GZ25" s="549">
        <v>4176</v>
      </c>
      <c r="HA25" s="116"/>
      <c r="HB25" s="116"/>
    </row>
    <row r="26" spans="2:210" x14ac:dyDescent="0.25">
      <c r="B26" s="116"/>
      <c r="C26" s="124"/>
      <c r="D26" s="41"/>
      <c r="E26" s="42"/>
      <c r="F26" s="43"/>
      <c r="G26" s="44"/>
      <c r="H26" s="45"/>
      <c r="I26" s="46"/>
      <c r="J26" s="155" t="s">
        <v>157</v>
      </c>
      <c r="K26" s="494" t="s">
        <v>29</v>
      </c>
      <c r="L26" s="105">
        <v>19470</v>
      </c>
      <c r="M26" s="87">
        <v>43150</v>
      </c>
      <c r="N26" s="466" t="s">
        <v>222</v>
      </c>
      <c r="O26" s="106">
        <v>24230</v>
      </c>
      <c r="P26" s="150">
        <f t="shared" si="0"/>
        <v>4760</v>
      </c>
      <c r="Q26" s="99">
        <v>28.5</v>
      </c>
      <c r="R26" s="99"/>
      <c r="S26" s="99"/>
      <c r="T26" s="45">
        <f t="shared" si="2"/>
        <v>690555</v>
      </c>
      <c r="U26" s="467" t="s">
        <v>113</v>
      </c>
      <c r="V26" s="468">
        <v>43167</v>
      </c>
      <c r="W26" s="469">
        <v>15080</v>
      </c>
      <c r="X26" s="470"/>
      <c r="Y26" s="471"/>
      <c r="Z26" s="472"/>
      <c r="AA26" s="473"/>
      <c r="AB26" s="472"/>
      <c r="AC26" s="474"/>
      <c r="AD26" s="475"/>
      <c r="AE26" s="470"/>
      <c r="AF26" s="470"/>
      <c r="AG26" s="470"/>
      <c r="AH26" s="471"/>
      <c r="AI26" s="472"/>
      <c r="AJ26" s="473"/>
      <c r="AK26" s="472"/>
      <c r="AL26" s="474"/>
      <c r="AM26" s="475"/>
      <c r="AN26" s="470"/>
      <c r="AO26" s="470"/>
      <c r="AP26" s="470"/>
      <c r="AQ26" s="471"/>
      <c r="AR26" s="472"/>
      <c r="AS26" s="473"/>
      <c r="AT26" s="472"/>
      <c r="AU26" s="474"/>
      <c r="AV26" s="475"/>
      <c r="AW26" s="470"/>
      <c r="AX26" s="470"/>
      <c r="AY26" s="470"/>
      <c r="AZ26" s="471"/>
      <c r="BA26" s="472"/>
      <c r="BB26" s="473"/>
      <c r="BC26" s="472"/>
      <c r="BD26" s="474"/>
      <c r="BE26" s="475"/>
      <c r="BF26" s="470"/>
      <c r="BG26" s="470"/>
      <c r="BH26" s="470"/>
      <c r="BI26" s="471"/>
      <c r="BJ26" s="472"/>
      <c r="BK26" s="473"/>
      <c r="BL26" s="472"/>
      <c r="BM26" s="474"/>
      <c r="BN26" s="475"/>
      <c r="BO26" s="470"/>
      <c r="BP26" s="470"/>
      <c r="BQ26" s="470"/>
      <c r="BR26" s="471"/>
      <c r="BS26" s="472"/>
      <c r="BT26" s="473"/>
      <c r="BU26" s="472"/>
      <c r="BV26" s="474"/>
      <c r="BW26" s="475"/>
      <c r="BX26" s="470"/>
      <c r="BY26" s="470"/>
      <c r="BZ26" s="470"/>
      <c r="CA26" s="471"/>
      <c r="CB26" s="472"/>
      <c r="CC26" s="473"/>
      <c r="CD26" s="472"/>
      <c r="CE26" s="474"/>
      <c r="CF26" s="475"/>
      <c r="CG26" s="470"/>
      <c r="CH26" s="470"/>
      <c r="CI26" s="470"/>
      <c r="CJ26" s="471"/>
      <c r="CK26" s="472"/>
      <c r="CL26" s="473"/>
      <c r="CM26" s="472"/>
      <c r="CN26" s="474"/>
      <c r="CO26" s="475"/>
      <c r="CP26" s="470"/>
      <c r="CQ26" s="470"/>
      <c r="CR26" s="470"/>
      <c r="CS26" s="471"/>
      <c r="CT26" s="472"/>
      <c r="CU26" s="473"/>
      <c r="CV26" s="476"/>
      <c r="CW26" s="474"/>
      <c r="CX26" s="475"/>
      <c r="CY26" s="470"/>
      <c r="CZ26" s="470"/>
      <c r="DA26" s="470"/>
      <c r="DB26" s="471"/>
      <c r="DC26" s="472"/>
      <c r="DD26" s="473"/>
      <c r="DE26" s="472"/>
      <c r="DF26" s="474"/>
      <c r="DG26" s="475"/>
      <c r="DH26" s="470"/>
      <c r="DI26" s="470"/>
      <c r="DJ26" s="470"/>
      <c r="DK26" s="471"/>
      <c r="DL26" s="472"/>
      <c r="DM26" s="473"/>
      <c r="DN26" s="472"/>
      <c r="DO26" s="474"/>
      <c r="DP26" s="475"/>
      <c r="DQ26" s="470"/>
      <c r="DR26" s="470"/>
      <c r="DS26" s="470"/>
      <c r="DT26" s="471"/>
      <c r="DU26" s="472"/>
      <c r="DV26" s="473"/>
      <c r="DW26" s="472"/>
      <c r="DX26" s="474"/>
      <c r="DY26" s="475"/>
      <c r="DZ26" s="470"/>
      <c r="EA26" s="470"/>
      <c r="EB26" s="470"/>
      <c r="EC26" s="471"/>
      <c r="ED26" s="472"/>
      <c r="EE26" s="473"/>
      <c r="EF26" s="472"/>
      <c r="EG26" s="474"/>
      <c r="EH26" s="475"/>
      <c r="EI26" s="470"/>
      <c r="EJ26" s="470"/>
      <c r="EK26" s="470"/>
      <c r="EL26" s="471"/>
      <c r="EM26" s="472"/>
      <c r="EN26" s="473"/>
      <c r="EO26" s="472"/>
      <c r="EP26" s="474"/>
      <c r="EQ26" s="475"/>
      <c r="ER26" s="470"/>
      <c r="ES26" s="470"/>
      <c r="ET26" s="470"/>
      <c r="EU26" s="471"/>
      <c r="EV26" s="472"/>
      <c r="EW26" s="473"/>
      <c r="EX26" s="472"/>
      <c r="EY26" s="474"/>
      <c r="EZ26" s="475"/>
      <c r="FA26" s="470"/>
      <c r="FB26" s="470"/>
      <c r="FC26" s="470"/>
      <c r="FD26" s="471"/>
      <c r="FE26" s="472"/>
      <c r="FF26" s="473"/>
      <c r="FG26" s="472"/>
      <c r="FH26" s="474"/>
      <c r="FI26" s="475"/>
      <c r="FJ26" s="470"/>
      <c r="FK26" s="470"/>
      <c r="FL26" s="470"/>
      <c r="FM26" s="471"/>
      <c r="FN26" s="472"/>
      <c r="FO26" s="473"/>
      <c r="FP26" s="472"/>
      <c r="FQ26" s="474"/>
      <c r="FR26" s="475"/>
      <c r="FS26" s="470"/>
      <c r="FT26" s="470"/>
      <c r="FU26" s="470"/>
      <c r="FV26" s="471"/>
      <c r="FW26" s="472"/>
      <c r="FX26" s="473"/>
      <c r="FY26" s="472"/>
      <c r="FZ26" s="474"/>
      <c r="GA26" s="475"/>
      <c r="GB26" s="470"/>
      <c r="GC26" s="470"/>
      <c r="GD26" s="470"/>
      <c r="GE26" s="471"/>
      <c r="GF26" s="472"/>
      <c r="GG26" s="473"/>
      <c r="GH26" s="472"/>
      <c r="GI26" s="474"/>
      <c r="GJ26" s="475"/>
      <c r="GK26" s="470"/>
      <c r="GL26" s="470"/>
      <c r="GM26" s="470"/>
      <c r="GN26" s="471"/>
      <c r="GO26" s="472"/>
      <c r="GP26" s="473"/>
      <c r="GQ26" s="472"/>
      <c r="GR26" s="474"/>
      <c r="GS26" s="475"/>
      <c r="GT26" s="477">
        <v>43167</v>
      </c>
      <c r="GU26" s="136"/>
      <c r="GV26" s="122"/>
      <c r="GW26" s="114"/>
      <c r="GX26" s="114"/>
      <c r="GY26" s="548">
        <v>43186</v>
      </c>
      <c r="GZ26" s="549">
        <v>4176</v>
      </c>
      <c r="HA26" s="116"/>
      <c r="HB26" s="116"/>
    </row>
    <row r="27" spans="2:210" x14ac:dyDescent="0.25">
      <c r="B27" s="116"/>
      <c r="C27" s="124"/>
      <c r="D27" s="41"/>
      <c r="E27" s="42"/>
      <c r="F27" s="43"/>
      <c r="G27" s="44"/>
      <c r="H27" s="45"/>
      <c r="I27" s="46"/>
      <c r="J27" s="155" t="s">
        <v>157</v>
      </c>
      <c r="K27" s="494" t="s">
        <v>29</v>
      </c>
      <c r="L27" s="105">
        <v>18870</v>
      </c>
      <c r="M27" s="87">
        <v>43151</v>
      </c>
      <c r="N27" s="466" t="s">
        <v>223</v>
      </c>
      <c r="O27" s="106">
        <v>23655</v>
      </c>
      <c r="P27" s="150">
        <f t="shared" si="0"/>
        <v>4785</v>
      </c>
      <c r="Q27" s="99">
        <v>28.5</v>
      </c>
      <c r="R27" s="99"/>
      <c r="S27" s="99"/>
      <c r="T27" s="45">
        <f t="shared" si="2"/>
        <v>674167.5</v>
      </c>
      <c r="U27" s="467" t="s">
        <v>113</v>
      </c>
      <c r="V27" s="468">
        <v>43168</v>
      </c>
      <c r="W27" s="469">
        <v>15080</v>
      </c>
      <c r="X27" s="470"/>
      <c r="Y27" s="471"/>
      <c r="Z27" s="472"/>
      <c r="AA27" s="473"/>
      <c r="AB27" s="472"/>
      <c r="AC27" s="474"/>
      <c r="AD27" s="475"/>
      <c r="AE27" s="470"/>
      <c r="AF27" s="470"/>
      <c r="AG27" s="470"/>
      <c r="AH27" s="471"/>
      <c r="AI27" s="472"/>
      <c r="AJ27" s="473"/>
      <c r="AK27" s="472"/>
      <c r="AL27" s="474"/>
      <c r="AM27" s="475"/>
      <c r="AN27" s="470"/>
      <c r="AO27" s="470"/>
      <c r="AP27" s="470"/>
      <c r="AQ27" s="471"/>
      <c r="AR27" s="472"/>
      <c r="AS27" s="473"/>
      <c r="AT27" s="472"/>
      <c r="AU27" s="474"/>
      <c r="AV27" s="475"/>
      <c r="AW27" s="470"/>
      <c r="AX27" s="470"/>
      <c r="AY27" s="470"/>
      <c r="AZ27" s="471"/>
      <c r="BA27" s="472"/>
      <c r="BB27" s="473"/>
      <c r="BC27" s="472"/>
      <c r="BD27" s="474"/>
      <c r="BE27" s="475"/>
      <c r="BF27" s="470"/>
      <c r="BG27" s="470"/>
      <c r="BH27" s="470"/>
      <c r="BI27" s="471"/>
      <c r="BJ27" s="472"/>
      <c r="BK27" s="473"/>
      <c r="BL27" s="472"/>
      <c r="BM27" s="474"/>
      <c r="BN27" s="475"/>
      <c r="BO27" s="470"/>
      <c r="BP27" s="470"/>
      <c r="BQ27" s="470"/>
      <c r="BR27" s="471"/>
      <c r="BS27" s="472"/>
      <c r="BT27" s="473"/>
      <c r="BU27" s="472"/>
      <c r="BV27" s="474"/>
      <c r="BW27" s="475"/>
      <c r="BX27" s="470"/>
      <c r="BY27" s="470"/>
      <c r="BZ27" s="470"/>
      <c r="CA27" s="471"/>
      <c r="CB27" s="472"/>
      <c r="CC27" s="473"/>
      <c r="CD27" s="472"/>
      <c r="CE27" s="474"/>
      <c r="CF27" s="475"/>
      <c r="CG27" s="470"/>
      <c r="CH27" s="470"/>
      <c r="CI27" s="470"/>
      <c r="CJ27" s="471"/>
      <c r="CK27" s="472"/>
      <c r="CL27" s="473"/>
      <c r="CM27" s="472"/>
      <c r="CN27" s="474"/>
      <c r="CO27" s="475"/>
      <c r="CP27" s="470"/>
      <c r="CQ27" s="470"/>
      <c r="CR27" s="470"/>
      <c r="CS27" s="471"/>
      <c r="CT27" s="472"/>
      <c r="CU27" s="473"/>
      <c r="CV27" s="476"/>
      <c r="CW27" s="474"/>
      <c r="CX27" s="475"/>
      <c r="CY27" s="470"/>
      <c r="CZ27" s="470"/>
      <c r="DA27" s="470"/>
      <c r="DB27" s="471"/>
      <c r="DC27" s="472"/>
      <c r="DD27" s="473"/>
      <c r="DE27" s="472"/>
      <c r="DF27" s="474"/>
      <c r="DG27" s="475"/>
      <c r="DH27" s="470"/>
      <c r="DI27" s="470"/>
      <c r="DJ27" s="470"/>
      <c r="DK27" s="471"/>
      <c r="DL27" s="472"/>
      <c r="DM27" s="473"/>
      <c r="DN27" s="472"/>
      <c r="DO27" s="474"/>
      <c r="DP27" s="475"/>
      <c r="DQ27" s="470"/>
      <c r="DR27" s="470"/>
      <c r="DS27" s="470"/>
      <c r="DT27" s="471"/>
      <c r="DU27" s="472"/>
      <c r="DV27" s="473"/>
      <c r="DW27" s="472"/>
      <c r="DX27" s="474"/>
      <c r="DY27" s="475"/>
      <c r="DZ27" s="470"/>
      <c r="EA27" s="470"/>
      <c r="EB27" s="470"/>
      <c r="EC27" s="471"/>
      <c r="ED27" s="472"/>
      <c r="EE27" s="473"/>
      <c r="EF27" s="472"/>
      <c r="EG27" s="474"/>
      <c r="EH27" s="475"/>
      <c r="EI27" s="470"/>
      <c r="EJ27" s="470"/>
      <c r="EK27" s="470"/>
      <c r="EL27" s="471"/>
      <c r="EM27" s="472"/>
      <c r="EN27" s="473"/>
      <c r="EO27" s="472"/>
      <c r="EP27" s="474"/>
      <c r="EQ27" s="475"/>
      <c r="ER27" s="470"/>
      <c r="ES27" s="470"/>
      <c r="ET27" s="470"/>
      <c r="EU27" s="471"/>
      <c r="EV27" s="472"/>
      <c r="EW27" s="473"/>
      <c r="EX27" s="472"/>
      <c r="EY27" s="474"/>
      <c r="EZ27" s="475"/>
      <c r="FA27" s="470"/>
      <c r="FB27" s="470"/>
      <c r="FC27" s="470"/>
      <c r="FD27" s="471"/>
      <c r="FE27" s="472"/>
      <c r="FF27" s="473"/>
      <c r="FG27" s="472"/>
      <c r="FH27" s="474"/>
      <c r="FI27" s="475"/>
      <c r="FJ27" s="470"/>
      <c r="FK27" s="470"/>
      <c r="FL27" s="470"/>
      <c r="FM27" s="471"/>
      <c r="FN27" s="472"/>
      <c r="FO27" s="473"/>
      <c r="FP27" s="472"/>
      <c r="FQ27" s="474"/>
      <c r="FR27" s="475"/>
      <c r="FS27" s="470"/>
      <c r="FT27" s="470"/>
      <c r="FU27" s="470"/>
      <c r="FV27" s="471"/>
      <c r="FW27" s="472"/>
      <c r="FX27" s="473"/>
      <c r="FY27" s="472"/>
      <c r="FZ27" s="474"/>
      <c r="GA27" s="475"/>
      <c r="GB27" s="470"/>
      <c r="GC27" s="470"/>
      <c r="GD27" s="470"/>
      <c r="GE27" s="471"/>
      <c r="GF27" s="472"/>
      <c r="GG27" s="473"/>
      <c r="GH27" s="472"/>
      <c r="GI27" s="474"/>
      <c r="GJ27" s="475"/>
      <c r="GK27" s="470"/>
      <c r="GL27" s="470"/>
      <c r="GM27" s="470"/>
      <c r="GN27" s="471"/>
      <c r="GO27" s="472"/>
      <c r="GP27" s="473"/>
      <c r="GQ27" s="472"/>
      <c r="GR27" s="474"/>
      <c r="GS27" s="475"/>
      <c r="GT27" s="477">
        <v>43168</v>
      </c>
      <c r="GU27" s="136"/>
      <c r="GV27" s="100"/>
      <c r="GW27" s="114"/>
      <c r="GX27" s="114"/>
      <c r="GY27" s="548">
        <v>43186</v>
      </c>
      <c r="GZ27" s="549">
        <v>4176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55" t="s">
        <v>157</v>
      </c>
      <c r="K28" s="500" t="s">
        <v>29</v>
      </c>
      <c r="L28" s="105">
        <v>19470</v>
      </c>
      <c r="M28" s="87">
        <v>43152</v>
      </c>
      <c r="N28" s="466" t="s">
        <v>225</v>
      </c>
      <c r="O28" s="106">
        <v>24000</v>
      </c>
      <c r="P28" s="150">
        <f t="shared" si="0"/>
        <v>4530</v>
      </c>
      <c r="Q28" s="99">
        <v>28.5</v>
      </c>
      <c r="R28" s="99"/>
      <c r="S28" s="99"/>
      <c r="T28" s="45">
        <f t="shared" si="2"/>
        <v>684000</v>
      </c>
      <c r="U28" s="467" t="s">
        <v>113</v>
      </c>
      <c r="V28" s="468">
        <v>43171</v>
      </c>
      <c r="W28" s="469">
        <v>15080</v>
      </c>
      <c r="X28" s="470"/>
      <c r="Y28" s="471"/>
      <c r="Z28" s="472"/>
      <c r="AA28" s="473"/>
      <c r="AB28" s="472"/>
      <c r="AC28" s="474"/>
      <c r="AD28" s="475"/>
      <c r="AE28" s="470"/>
      <c r="AF28" s="470"/>
      <c r="AG28" s="470"/>
      <c r="AH28" s="471"/>
      <c r="AI28" s="472"/>
      <c r="AJ28" s="473"/>
      <c r="AK28" s="472"/>
      <c r="AL28" s="474"/>
      <c r="AM28" s="475"/>
      <c r="AN28" s="470"/>
      <c r="AO28" s="470"/>
      <c r="AP28" s="470"/>
      <c r="AQ28" s="471"/>
      <c r="AR28" s="472"/>
      <c r="AS28" s="473"/>
      <c r="AT28" s="472"/>
      <c r="AU28" s="474"/>
      <c r="AV28" s="475"/>
      <c r="AW28" s="470"/>
      <c r="AX28" s="470"/>
      <c r="AY28" s="470"/>
      <c r="AZ28" s="471"/>
      <c r="BA28" s="472"/>
      <c r="BB28" s="473"/>
      <c r="BC28" s="472"/>
      <c r="BD28" s="474"/>
      <c r="BE28" s="475"/>
      <c r="BF28" s="470"/>
      <c r="BG28" s="470"/>
      <c r="BH28" s="470"/>
      <c r="BI28" s="471"/>
      <c r="BJ28" s="472"/>
      <c r="BK28" s="473"/>
      <c r="BL28" s="472"/>
      <c r="BM28" s="474"/>
      <c r="BN28" s="475"/>
      <c r="BO28" s="470"/>
      <c r="BP28" s="470"/>
      <c r="BQ28" s="470"/>
      <c r="BR28" s="471"/>
      <c r="BS28" s="472"/>
      <c r="BT28" s="473"/>
      <c r="BU28" s="472"/>
      <c r="BV28" s="474"/>
      <c r="BW28" s="475"/>
      <c r="BX28" s="470"/>
      <c r="BY28" s="470"/>
      <c r="BZ28" s="470"/>
      <c r="CA28" s="471"/>
      <c r="CB28" s="472"/>
      <c r="CC28" s="473"/>
      <c r="CD28" s="472"/>
      <c r="CE28" s="474"/>
      <c r="CF28" s="475"/>
      <c r="CG28" s="470"/>
      <c r="CH28" s="470"/>
      <c r="CI28" s="470"/>
      <c r="CJ28" s="471"/>
      <c r="CK28" s="472"/>
      <c r="CL28" s="473"/>
      <c r="CM28" s="472"/>
      <c r="CN28" s="474"/>
      <c r="CO28" s="475"/>
      <c r="CP28" s="470"/>
      <c r="CQ28" s="470"/>
      <c r="CR28" s="470"/>
      <c r="CS28" s="471"/>
      <c r="CT28" s="472"/>
      <c r="CU28" s="473"/>
      <c r="CV28" s="476"/>
      <c r="CW28" s="474"/>
      <c r="CX28" s="475"/>
      <c r="CY28" s="470"/>
      <c r="CZ28" s="470"/>
      <c r="DA28" s="470"/>
      <c r="DB28" s="471"/>
      <c r="DC28" s="472"/>
      <c r="DD28" s="473"/>
      <c r="DE28" s="472"/>
      <c r="DF28" s="474"/>
      <c r="DG28" s="475"/>
      <c r="DH28" s="470"/>
      <c r="DI28" s="470"/>
      <c r="DJ28" s="470"/>
      <c r="DK28" s="471"/>
      <c r="DL28" s="472"/>
      <c r="DM28" s="473"/>
      <c r="DN28" s="472"/>
      <c r="DO28" s="474"/>
      <c r="DP28" s="475"/>
      <c r="DQ28" s="470"/>
      <c r="DR28" s="470"/>
      <c r="DS28" s="470"/>
      <c r="DT28" s="471"/>
      <c r="DU28" s="472"/>
      <c r="DV28" s="473"/>
      <c r="DW28" s="472"/>
      <c r="DX28" s="474"/>
      <c r="DY28" s="475"/>
      <c r="DZ28" s="470"/>
      <c r="EA28" s="470"/>
      <c r="EB28" s="470"/>
      <c r="EC28" s="471"/>
      <c r="ED28" s="472"/>
      <c r="EE28" s="473"/>
      <c r="EF28" s="472"/>
      <c r="EG28" s="474"/>
      <c r="EH28" s="475"/>
      <c r="EI28" s="470"/>
      <c r="EJ28" s="470"/>
      <c r="EK28" s="470"/>
      <c r="EL28" s="471"/>
      <c r="EM28" s="472"/>
      <c r="EN28" s="473"/>
      <c r="EO28" s="472"/>
      <c r="EP28" s="474"/>
      <c r="EQ28" s="475"/>
      <c r="ER28" s="470"/>
      <c r="ES28" s="470"/>
      <c r="ET28" s="470"/>
      <c r="EU28" s="471"/>
      <c r="EV28" s="472"/>
      <c r="EW28" s="473"/>
      <c r="EX28" s="472"/>
      <c r="EY28" s="474"/>
      <c r="EZ28" s="475"/>
      <c r="FA28" s="470"/>
      <c r="FB28" s="470"/>
      <c r="FC28" s="470"/>
      <c r="FD28" s="471"/>
      <c r="FE28" s="472"/>
      <c r="FF28" s="473"/>
      <c r="FG28" s="472"/>
      <c r="FH28" s="474"/>
      <c r="FI28" s="475"/>
      <c r="FJ28" s="470"/>
      <c r="FK28" s="470"/>
      <c r="FL28" s="470"/>
      <c r="FM28" s="471"/>
      <c r="FN28" s="472"/>
      <c r="FO28" s="473"/>
      <c r="FP28" s="472"/>
      <c r="FQ28" s="474"/>
      <c r="FR28" s="475"/>
      <c r="FS28" s="470"/>
      <c r="FT28" s="470"/>
      <c r="FU28" s="470"/>
      <c r="FV28" s="471"/>
      <c r="FW28" s="472"/>
      <c r="FX28" s="473"/>
      <c r="FY28" s="472"/>
      <c r="FZ28" s="474"/>
      <c r="GA28" s="475"/>
      <c r="GB28" s="470"/>
      <c r="GC28" s="470"/>
      <c r="GD28" s="470"/>
      <c r="GE28" s="471"/>
      <c r="GF28" s="472"/>
      <c r="GG28" s="473"/>
      <c r="GH28" s="472"/>
      <c r="GI28" s="474"/>
      <c r="GJ28" s="475"/>
      <c r="GK28" s="470"/>
      <c r="GL28" s="470"/>
      <c r="GM28" s="470"/>
      <c r="GN28" s="471"/>
      <c r="GO28" s="472"/>
      <c r="GP28" s="473"/>
      <c r="GQ28" s="472"/>
      <c r="GR28" s="474"/>
      <c r="GS28" s="475"/>
      <c r="GT28" s="477">
        <v>43171</v>
      </c>
      <c r="GU28" s="136"/>
      <c r="GV28" s="103">
        <v>22176</v>
      </c>
      <c r="GW28" s="98" t="s">
        <v>193</v>
      </c>
      <c r="GX28" s="114"/>
      <c r="GY28" s="548">
        <v>43186</v>
      </c>
      <c r="GZ28" s="549">
        <v>4176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155" t="s">
        <v>158</v>
      </c>
      <c r="K29" s="500" t="s">
        <v>29</v>
      </c>
      <c r="L29" s="105">
        <v>18290</v>
      </c>
      <c r="M29" s="87">
        <v>43153</v>
      </c>
      <c r="N29" s="466" t="s">
        <v>224</v>
      </c>
      <c r="O29" s="106">
        <v>22900</v>
      </c>
      <c r="P29" s="150">
        <f t="shared" si="0"/>
        <v>4610</v>
      </c>
      <c r="Q29" s="99">
        <v>28.5</v>
      </c>
      <c r="R29" s="99"/>
      <c r="S29" s="99"/>
      <c r="T29" s="45">
        <f t="shared" si="2"/>
        <v>652650</v>
      </c>
      <c r="U29" s="467" t="s">
        <v>113</v>
      </c>
      <c r="V29" s="468">
        <v>43171</v>
      </c>
      <c r="W29" s="469">
        <v>15080</v>
      </c>
      <c r="X29" s="470"/>
      <c r="Y29" s="471"/>
      <c r="Z29" s="472"/>
      <c r="AA29" s="473"/>
      <c r="AB29" s="472"/>
      <c r="AC29" s="474"/>
      <c r="AD29" s="475"/>
      <c r="AE29" s="470"/>
      <c r="AF29" s="470"/>
      <c r="AG29" s="470"/>
      <c r="AH29" s="471"/>
      <c r="AI29" s="472"/>
      <c r="AJ29" s="473"/>
      <c r="AK29" s="472"/>
      <c r="AL29" s="474"/>
      <c r="AM29" s="475"/>
      <c r="AN29" s="470"/>
      <c r="AO29" s="470"/>
      <c r="AP29" s="470"/>
      <c r="AQ29" s="471"/>
      <c r="AR29" s="472"/>
      <c r="AS29" s="473"/>
      <c r="AT29" s="472"/>
      <c r="AU29" s="474"/>
      <c r="AV29" s="475"/>
      <c r="AW29" s="470"/>
      <c r="AX29" s="470"/>
      <c r="AY29" s="470"/>
      <c r="AZ29" s="471"/>
      <c r="BA29" s="472"/>
      <c r="BB29" s="473"/>
      <c r="BC29" s="472"/>
      <c r="BD29" s="474"/>
      <c r="BE29" s="475"/>
      <c r="BF29" s="470"/>
      <c r="BG29" s="470"/>
      <c r="BH29" s="470"/>
      <c r="BI29" s="471"/>
      <c r="BJ29" s="472"/>
      <c r="BK29" s="473"/>
      <c r="BL29" s="472"/>
      <c r="BM29" s="474"/>
      <c r="BN29" s="475"/>
      <c r="BO29" s="470"/>
      <c r="BP29" s="470"/>
      <c r="BQ29" s="470"/>
      <c r="BR29" s="471"/>
      <c r="BS29" s="472"/>
      <c r="BT29" s="473"/>
      <c r="BU29" s="472"/>
      <c r="BV29" s="474"/>
      <c r="BW29" s="475"/>
      <c r="BX29" s="470"/>
      <c r="BY29" s="470"/>
      <c r="BZ29" s="470"/>
      <c r="CA29" s="471"/>
      <c r="CB29" s="472"/>
      <c r="CC29" s="473"/>
      <c r="CD29" s="472"/>
      <c r="CE29" s="474"/>
      <c r="CF29" s="475"/>
      <c r="CG29" s="470"/>
      <c r="CH29" s="470"/>
      <c r="CI29" s="470"/>
      <c r="CJ29" s="471"/>
      <c r="CK29" s="472"/>
      <c r="CL29" s="473"/>
      <c r="CM29" s="472"/>
      <c r="CN29" s="474"/>
      <c r="CO29" s="475"/>
      <c r="CP29" s="470"/>
      <c r="CQ29" s="470"/>
      <c r="CR29" s="470"/>
      <c r="CS29" s="471"/>
      <c r="CT29" s="472"/>
      <c r="CU29" s="473"/>
      <c r="CV29" s="476"/>
      <c r="CW29" s="474"/>
      <c r="CX29" s="475"/>
      <c r="CY29" s="470"/>
      <c r="CZ29" s="470"/>
      <c r="DA29" s="470"/>
      <c r="DB29" s="471"/>
      <c r="DC29" s="472"/>
      <c r="DD29" s="473"/>
      <c r="DE29" s="472"/>
      <c r="DF29" s="474"/>
      <c r="DG29" s="475"/>
      <c r="DH29" s="470"/>
      <c r="DI29" s="470"/>
      <c r="DJ29" s="470"/>
      <c r="DK29" s="471"/>
      <c r="DL29" s="472"/>
      <c r="DM29" s="473"/>
      <c r="DN29" s="472"/>
      <c r="DO29" s="474"/>
      <c r="DP29" s="475"/>
      <c r="DQ29" s="470"/>
      <c r="DR29" s="470"/>
      <c r="DS29" s="470"/>
      <c r="DT29" s="471"/>
      <c r="DU29" s="472"/>
      <c r="DV29" s="473"/>
      <c r="DW29" s="472"/>
      <c r="DX29" s="474"/>
      <c r="DY29" s="475"/>
      <c r="DZ29" s="470"/>
      <c r="EA29" s="470"/>
      <c r="EB29" s="470"/>
      <c r="EC29" s="471"/>
      <c r="ED29" s="472"/>
      <c r="EE29" s="473"/>
      <c r="EF29" s="472"/>
      <c r="EG29" s="474"/>
      <c r="EH29" s="475"/>
      <c r="EI29" s="470"/>
      <c r="EJ29" s="470"/>
      <c r="EK29" s="470"/>
      <c r="EL29" s="471"/>
      <c r="EM29" s="472"/>
      <c r="EN29" s="473"/>
      <c r="EO29" s="472"/>
      <c r="EP29" s="474"/>
      <c r="EQ29" s="475"/>
      <c r="ER29" s="470"/>
      <c r="ES29" s="470"/>
      <c r="ET29" s="470"/>
      <c r="EU29" s="471"/>
      <c r="EV29" s="472"/>
      <c r="EW29" s="473"/>
      <c r="EX29" s="472"/>
      <c r="EY29" s="474"/>
      <c r="EZ29" s="475"/>
      <c r="FA29" s="470"/>
      <c r="FB29" s="470"/>
      <c r="FC29" s="470"/>
      <c r="FD29" s="471"/>
      <c r="FE29" s="472"/>
      <c r="FF29" s="473"/>
      <c r="FG29" s="472"/>
      <c r="FH29" s="474"/>
      <c r="FI29" s="475"/>
      <c r="FJ29" s="470"/>
      <c r="FK29" s="470"/>
      <c r="FL29" s="470"/>
      <c r="FM29" s="471"/>
      <c r="FN29" s="472"/>
      <c r="FO29" s="473"/>
      <c r="FP29" s="472"/>
      <c r="FQ29" s="474"/>
      <c r="FR29" s="475"/>
      <c r="FS29" s="470"/>
      <c r="FT29" s="470"/>
      <c r="FU29" s="470"/>
      <c r="FV29" s="471"/>
      <c r="FW29" s="472"/>
      <c r="FX29" s="473"/>
      <c r="FY29" s="472"/>
      <c r="FZ29" s="474"/>
      <c r="GA29" s="475"/>
      <c r="GB29" s="470"/>
      <c r="GC29" s="470"/>
      <c r="GD29" s="470"/>
      <c r="GE29" s="471"/>
      <c r="GF29" s="472"/>
      <c r="GG29" s="473"/>
      <c r="GH29" s="472"/>
      <c r="GI29" s="474"/>
      <c r="GJ29" s="475"/>
      <c r="GK29" s="470"/>
      <c r="GL29" s="470"/>
      <c r="GM29" s="470"/>
      <c r="GN29" s="471"/>
      <c r="GO29" s="472"/>
      <c r="GP29" s="473"/>
      <c r="GQ29" s="472"/>
      <c r="GR29" s="474"/>
      <c r="GS29" s="475"/>
      <c r="GT29" s="477">
        <v>43171</v>
      </c>
      <c r="GU29" s="136"/>
      <c r="GV29" s="100"/>
      <c r="GW29" s="114"/>
      <c r="GX29" s="114"/>
      <c r="GY29" s="548">
        <v>43186</v>
      </c>
      <c r="GZ29" s="549">
        <v>4176</v>
      </c>
      <c r="HA29" s="116"/>
      <c r="HB29" s="116"/>
    </row>
    <row r="30" spans="2:210" x14ac:dyDescent="0.25">
      <c r="B30" s="116"/>
      <c r="C30" s="124"/>
      <c r="D30" s="41"/>
      <c r="E30" s="42"/>
      <c r="F30" s="43"/>
      <c r="G30" s="44"/>
      <c r="H30" s="45"/>
      <c r="I30" s="46"/>
      <c r="J30" s="155" t="s">
        <v>122</v>
      </c>
      <c r="K30" s="500" t="s">
        <v>30</v>
      </c>
      <c r="L30" s="105">
        <v>13040</v>
      </c>
      <c r="M30" s="87">
        <v>43153</v>
      </c>
      <c r="N30" s="466" t="s">
        <v>230</v>
      </c>
      <c r="O30" s="106">
        <v>16395</v>
      </c>
      <c r="P30" s="150">
        <f t="shared" si="0"/>
        <v>3355</v>
      </c>
      <c r="Q30" s="99">
        <v>28.5</v>
      </c>
      <c r="R30" s="99"/>
      <c r="S30" s="99"/>
      <c r="T30" s="45">
        <f t="shared" si="2"/>
        <v>467257.5</v>
      </c>
      <c r="U30" s="467" t="s">
        <v>113</v>
      </c>
      <c r="V30" s="468">
        <v>43172</v>
      </c>
      <c r="W30" s="469">
        <v>9802</v>
      </c>
      <c r="X30" s="470"/>
      <c r="Y30" s="471"/>
      <c r="Z30" s="472"/>
      <c r="AA30" s="473"/>
      <c r="AB30" s="472"/>
      <c r="AC30" s="474"/>
      <c r="AD30" s="475"/>
      <c r="AE30" s="470"/>
      <c r="AF30" s="470"/>
      <c r="AG30" s="470"/>
      <c r="AH30" s="471"/>
      <c r="AI30" s="472"/>
      <c r="AJ30" s="473"/>
      <c r="AK30" s="472"/>
      <c r="AL30" s="474"/>
      <c r="AM30" s="475"/>
      <c r="AN30" s="470"/>
      <c r="AO30" s="470"/>
      <c r="AP30" s="470"/>
      <c r="AQ30" s="471"/>
      <c r="AR30" s="472"/>
      <c r="AS30" s="473"/>
      <c r="AT30" s="472"/>
      <c r="AU30" s="474"/>
      <c r="AV30" s="475"/>
      <c r="AW30" s="470"/>
      <c r="AX30" s="470"/>
      <c r="AY30" s="470"/>
      <c r="AZ30" s="471"/>
      <c r="BA30" s="472"/>
      <c r="BB30" s="473"/>
      <c r="BC30" s="472"/>
      <c r="BD30" s="474"/>
      <c r="BE30" s="475"/>
      <c r="BF30" s="470"/>
      <c r="BG30" s="470"/>
      <c r="BH30" s="470"/>
      <c r="BI30" s="471"/>
      <c r="BJ30" s="472"/>
      <c r="BK30" s="473"/>
      <c r="BL30" s="472"/>
      <c r="BM30" s="474"/>
      <c r="BN30" s="475"/>
      <c r="BO30" s="470"/>
      <c r="BP30" s="470"/>
      <c r="BQ30" s="470"/>
      <c r="BR30" s="471"/>
      <c r="BS30" s="472"/>
      <c r="BT30" s="473"/>
      <c r="BU30" s="472"/>
      <c r="BV30" s="474"/>
      <c r="BW30" s="475"/>
      <c r="BX30" s="470"/>
      <c r="BY30" s="470"/>
      <c r="BZ30" s="470"/>
      <c r="CA30" s="471"/>
      <c r="CB30" s="472"/>
      <c r="CC30" s="473"/>
      <c r="CD30" s="472"/>
      <c r="CE30" s="474"/>
      <c r="CF30" s="475"/>
      <c r="CG30" s="470"/>
      <c r="CH30" s="470"/>
      <c r="CI30" s="470"/>
      <c r="CJ30" s="471"/>
      <c r="CK30" s="472"/>
      <c r="CL30" s="473"/>
      <c r="CM30" s="472"/>
      <c r="CN30" s="474"/>
      <c r="CO30" s="475"/>
      <c r="CP30" s="470"/>
      <c r="CQ30" s="470"/>
      <c r="CR30" s="470"/>
      <c r="CS30" s="471"/>
      <c r="CT30" s="472"/>
      <c r="CU30" s="473"/>
      <c r="CV30" s="476"/>
      <c r="CW30" s="474"/>
      <c r="CX30" s="475"/>
      <c r="CY30" s="470"/>
      <c r="CZ30" s="470"/>
      <c r="DA30" s="470"/>
      <c r="DB30" s="471"/>
      <c r="DC30" s="472"/>
      <c r="DD30" s="473"/>
      <c r="DE30" s="472"/>
      <c r="DF30" s="474"/>
      <c r="DG30" s="475"/>
      <c r="DH30" s="470"/>
      <c r="DI30" s="470"/>
      <c r="DJ30" s="470"/>
      <c r="DK30" s="471"/>
      <c r="DL30" s="472"/>
      <c r="DM30" s="473"/>
      <c r="DN30" s="472"/>
      <c r="DO30" s="474"/>
      <c r="DP30" s="475"/>
      <c r="DQ30" s="470"/>
      <c r="DR30" s="470"/>
      <c r="DS30" s="470"/>
      <c r="DT30" s="471"/>
      <c r="DU30" s="472"/>
      <c r="DV30" s="473"/>
      <c r="DW30" s="472"/>
      <c r="DX30" s="474"/>
      <c r="DY30" s="475"/>
      <c r="DZ30" s="470"/>
      <c r="EA30" s="470"/>
      <c r="EB30" s="470"/>
      <c r="EC30" s="471"/>
      <c r="ED30" s="472"/>
      <c r="EE30" s="473"/>
      <c r="EF30" s="472"/>
      <c r="EG30" s="474"/>
      <c r="EH30" s="475"/>
      <c r="EI30" s="470"/>
      <c r="EJ30" s="470"/>
      <c r="EK30" s="470"/>
      <c r="EL30" s="471"/>
      <c r="EM30" s="472"/>
      <c r="EN30" s="473"/>
      <c r="EO30" s="472"/>
      <c r="EP30" s="474"/>
      <c r="EQ30" s="475"/>
      <c r="ER30" s="470"/>
      <c r="ES30" s="470"/>
      <c r="ET30" s="470"/>
      <c r="EU30" s="471"/>
      <c r="EV30" s="472"/>
      <c r="EW30" s="473"/>
      <c r="EX30" s="472"/>
      <c r="EY30" s="474"/>
      <c r="EZ30" s="475"/>
      <c r="FA30" s="470"/>
      <c r="FB30" s="470"/>
      <c r="FC30" s="470"/>
      <c r="FD30" s="471"/>
      <c r="FE30" s="472"/>
      <c r="FF30" s="473"/>
      <c r="FG30" s="472"/>
      <c r="FH30" s="474"/>
      <c r="FI30" s="475"/>
      <c r="FJ30" s="470"/>
      <c r="FK30" s="470"/>
      <c r="FL30" s="470"/>
      <c r="FM30" s="471"/>
      <c r="FN30" s="472"/>
      <c r="FO30" s="473"/>
      <c r="FP30" s="472"/>
      <c r="FQ30" s="474"/>
      <c r="FR30" s="475"/>
      <c r="FS30" s="470"/>
      <c r="FT30" s="470"/>
      <c r="FU30" s="470"/>
      <c r="FV30" s="471"/>
      <c r="FW30" s="472"/>
      <c r="FX30" s="473"/>
      <c r="FY30" s="472"/>
      <c r="FZ30" s="474"/>
      <c r="GA30" s="475"/>
      <c r="GB30" s="470"/>
      <c r="GC30" s="470"/>
      <c r="GD30" s="470"/>
      <c r="GE30" s="471"/>
      <c r="GF30" s="472"/>
      <c r="GG30" s="473"/>
      <c r="GH30" s="472"/>
      <c r="GI30" s="474"/>
      <c r="GJ30" s="475"/>
      <c r="GK30" s="470"/>
      <c r="GL30" s="470"/>
      <c r="GM30" s="470"/>
      <c r="GN30" s="471"/>
      <c r="GO30" s="472"/>
      <c r="GP30" s="473"/>
      <c r="GQ30" s="472"/>
      <c r="GR30" s="474"/>
      <c r="GS30" s="475"/>
      <c r="GT30" s="477">
        <v>43172</v>
      </c>
      <c r="GU30" s="136"/>
      <c r="GV30" s="100">
        <v>17584</v>
      </c>
      <c r="GW30" s="101" t="s">
        <v>194</v>
      </c>
      <c r="GX30" s="114"/>
      <c r="GY30" s="548">
        <v>43186</v>
      </c>
      <c r="GZ30" s="549">
        <v>2320</v>
      </c>
      <c r="HA30" s="116"/>
      <c r="HB30" s="116"/>
    </row>
    <row r="31" spans="2:210" ht="18.75" x14ac:dyDescent="0.3">
      <c r="B31" s="116"/>
      <c r="C31" s="124"/>
      <c r="D31" s="41"/>
      <c r="E31" s="42"/>
      <c r="F31" s="43"/>
      <c r="G31" s="44"/>
      <c r="H31" s="45"/>
      <c r="I31" s="46"/>
      <c r="J31" s="155" t="s">
        <v>159</v>
      </c>
      <c r="K31" s="500" t="s">
        <v>30</v>
      </c>
      <c r="L31" s="105">
        <v>11140</v>
      </c>
      <c r="M31" s="87">
        <v>43154</v>
      </c>
      <c r="N31" s="466" t="s">
        <v>229</v>
      </c>
      <c r="O31" s="106">
        <v>14020</v>
      </c>
      <c r="P31" s="150">
        <f t="shared" si="0"/>
        <v>2880</v>
      </c>
      <c r="Q31" s="99">
        <v>28.5</v>
      </c>
      <c r="R31" s="99"/>
      <c r="S31" s="99"/>
      <c r="T31" s="45">
        <f t="shared" si="2"/>
        <v>399570</v>
      </c>
      <c r="U31" s="467" t="s">
        <v>113</v>
      </c>
      <c r="V31" s="468">
        <v>43172</v>
      </c>
      <c r="W31" s="469">
        <v>9802</v>
      </c>
      <c r="X31" s="470"/>
      <c r="Y31" s="471"/>
      <c r="Z31" s="472"/>
      <c r="AA31" s="473"/>
      <c r="AB31" s="472"/>
      <c r="AC31" s="474"/>
      <c r="AD31" s="475"/>
      <c r="AE31" s="470"/>
      <c r="AF31" s="470"/>
      <c r="AG31" s="470"/>
      <c r="AH31" s="471"/>
      <c r="AI31" s="472"/>
      <c r="AJ31" s="473"/>
      <c r="AK31" s="472"/>
      <c r="AL31" s="474"/>
      <c r="AM31" s="475"/>
      <c r="AN31" s="470"/>
      <c r="AO31" s="470"/>
      <c r="AP31" s="470"/>
      <c r="AQ31" s="471"/>
      <c r="AR31" s="472"/>
      <c r="AS31" s="473"/>
      <c r="AT31" s="472"/>
      <c r="AU31" s="474"/>
      <c r="AV31" s="475"/>
      <c r="AW31" s="470"/>
      <c r="AX31" s="470"/>
      <c r="AY31" s="470"/>
      <c r="AZ31" s="471"/>
      <c r="BA31" s="472"/>
      <c r="BB31" s="473"/>
      <c r="BC31" s="472"/>
      <c r="BD31" s="474"/>
      <c r="BE31" s="475"/>
      <c r="BF31" s="470"/>
      <c r="BG31" s="470"/>
      <c r="BH31" s="470"/>
      <c r="BI31" s="471"/>
      <c r="BJ31" s="472"/>
      <c r="BK31" s="473"/>
      <c r="BL31" s="472"/>
      <c r="BM31" s="474"/>
      <c r="BN31" s="475"/>
      <c r="BO31" s="470"/>
      <c r="BP31" s="470"/>
      <c r="BQ31" s="470"/>
      <c r="BR31" s="471"/>
      <c r="BS31" s="472"/>
      <c r="BT31" s="473"/>
      <c r="BU31" s="472"/>
      <c r="BV31" s="474"/>
      <c r="BW31" s="475"/>
      <c r="BX31" s="470"/>
      <c r="BY31" s="470"/>
      <c r="BZ31" s="470"/>
      <c r="CA31" s="471"/>
      <c r="CB31" s="472"/>
      <c r="CC31" s="473"/>
      <c r="CD31" s="472"/>
      <c r="CE31" s="474"/>
      <c r="CF31" s="475"/>
      <c r="CG31" s="470"/>
      <c r="CH31" s="470"/>
      <c r="CI31" s="470"/>
      <c r="CJ31" s="471"/>
      <c r="CK31" s="472"/>
      <c r="CL31" s="473"/>
      <c r="CM31" s="472"/>
      <c r="CN31" s="474"/>
      <c r="CO31" s="475"/>
      <c r="CP31" s="470"/>
      <c r="CQ31" s="470"/>
      <c r="CR31" s="470"/>
      <c r="CS31" s="471"/>
      <c r="CT31" s="472"/>
      <c r="CU31" s="473"/>
      <c r="CV31" s="476"/>
      <c r="CW31" s="474"/>
      <c r="CX31" s="475"/>
      <c r="CY31" s="470"/>
      <c r="CZ31" s="470"/>
      <c r="DA31" s="470"/>
      <c r="DB31" s="471"/>
      <c r="DC31" s="472"/>
      <c r="DD31" s="473"/>
      <c r="DE31" s="472"/>
      <c r="DF31" s="474"/>
      <c r="DG31" s="475"/>
      <c r="DH31" s="470"/>
      <c r="DI31" s="470"/>
      <c r="DJ31" s="470"/>
      <c r="DK31" s="471"/>
      <c r="DL31" s="472"/>
      <c r="DM31" s="473"/>
      <c r="DN31" s="472"/>
      <c r="DO31" s="474"/>
      <c r="DP31" s="475"/>
      <c r="DQ31" s="470"/>
      <c r="DR31" s="470"/>
      <c r="DS31" s="470"/>
      <c r="DT31" s="471"/>
      <c r="DU31" s="472"/>
      <c r="DV31" s="473"/>
      <c r="DW31" s="472"/>
      <c r="DX31" s="474"/>
      <c r="DY31" s="475"/>
      <c r="DZ31" s="470"/>
      <c r="EA31" s="470"/>
      <c r="EB31" s="470"/>
      <c r="EC31" s="471"/>
      <c r="ED31" s="472"/>
      <c r="EE31" s="473"/>
      <c r="EF31" s="472"/>
      <c r="EG31" s="474"/>
      <c r="EH31" s="475"/>
      <c r="EI31" s="470"/>
      <c r="EJ31" s="470"/>
      <c r="EK31" s="470"/>
      <c r="EL31" s="471"/>
      <c r="EM31" s="472"/>
      <c r="EN31" s="473"/>
      <c r="EO31" s="472"/>
      <c r="EP31" s="474"/>
      <c r="EQ31" s="475"/>
      <c r="ER31" s="470"/>
      <c r="ES31" s="470"/>
      <c r="ET31" s="470"/>
      <c r="EU31" s="471"/>
      <c r="EV31" s="472"/>
      <c r="EW31" s="473"/>
      <c r="EX31" s="472"/>
      <c r="EY31" s="474"/>
      <c r="EZ31" s="475"/>
      <c r="FA31" s="470"/>
      <c r="FB31" s="470"/>
      <c r="FC31" s="470"/>
      <c r="FD31" s="471"/>
      <c r="FE31" s="472"/>
      <c r="FF31" s="473"/>
      <c r="FG31" s="472"/>
      <c r="FH31" s="474"/>
      <c r="FI31" s="475"/>
      <c r="FJ31" s="470"/>
      <c r="FK31" s="470"/>
      <c r="FL31" s="470"/>
      <c r="FM31" s="471"/>
      <c r="FN31" s="472"/>
      <c r="FO31" s="473"/>
      <c r="FP31" s="472"/>
      <c r="FQ31" s="474"/>
      <c r="FR31" s="475"/>
      <c r="FS31" s="470"/>
      <c r="FT31" s="470"/>
      <c r="FU31" s="470"/>
      <c r="FV31" s="471"/>
      <c r="FW31" s="472"/>
      <c r="FX31" s="473"/>
      <c r="FY31" s="472"/>
      <c r="FZ31" s="474"/>
      <c r="GA31" s="475"/>
      <c r="GB31" s="470"/>
      <c r="GC31" s="470"/>
      <c r="GD31" s="470"/>
      <c r="GE31" s="471"/>
      <c r="GF31" s="472"/>
      <c r="GG31" s="473"/>
      <c r="GH31" s="472"/>
      <c r="GI31" s="474"/>
      <c r="GJ31" s="475"/>
      <c r="GK31" s="470"/>
      <c r="GL31" s="470"/>
      <c r="GM31" s="470"/>
      <c r="GN31" s="471"/>
      <c r="GO31" s="472"/>
      <c r="GP31" s="473"/>
      <c r="GQ31" s="472"/>
      <c r="GR31" s="474"/>
      <c r="GS31" s="475"/>
      <c r="GT31" s="477">
        <v>43172</v>
      </c>
      <c r="GU31" s="136"/>
      <c r="GV31" s="100">
        <v>17584</v>
      </c>
      <c r="GW31" s="114" t="s">
        <v>195</v>
      </c>
      <c r="GX31" s="114"/>
      <c r="GY31" s="548">
        <v>43186</v>
      </c>
      <c r="GZ31" s="549">
        <v>4176</v>
      </c>
      <c r="HA31" s="116"/>
      <c r="HB31" s="116"/>
    </row>
    <row r="32" spans="2:210" ht="18.75" x14ac:dyDescent="0.3">
      <c r="B32" s="116"/>
      <c r="C32" s="124"/>
      <c r="D32" s="41"/>
      <c r="E32" s="42"/>
      <c r="F32" s="43"/>
      <c r="G32" s="44"/>
      <c r="H32" s="45"/>
      <c r="I32" s="46"/>
      <c r="J32" s="155" t="s">
        <v>161</v>
      </c>
      <c r="K32" s="500" t="s">
        <v>160</v>
      </c>
      <c r="L32" s="105">
        <v>21530</v>
      </c>
      <c r="M32" s="87">
        <v>43154</v>
      </c>
      <c r="N32" s="466" t="s">
        <v>231</v>
      </c>
      <c r="O32" s="106">
        <f>27380-110</f>
        <v>27270</v>
      </c>
      <c r="P32" s="150">
        <f t="shared" si="0"/>
        <v>5740</v>
      </c>
      <c r="Q32" s="99">
        <v>28.5</v>
      </c>
      <c r="R32" s="99"/>
      <c r="S32" s="99"/>
      <c r="T32" s="45">
        <f t="shared" si="2"/>
        <v>777195</v>
      </c>
      <c r="U32" s="467" t="s">
        <v>113</v>
      </c>
      <c r="V32" s="468">
        <v>43173</v>
      </c>
      <c r="W32" s="469">
        <v>18699.2</v>
      </c>
      <c r="X32" s="470"/>
      <c r="Y32" s="471"/>
      <c r="Z32" s="472"/>
      <c r="AA32" s="473"/>
      <c r="AB32" s="472"/>
      <c r="AC32" s="474"/>
      <c r="AD32" s="475"/>
      <c r="AE32" s="470"/>
      <c r="AF32" s="470"/>
      <c r="AG32" s="470"/>
      <c r="AH32" s="471"/>
      <c r="AI32" s="472"/>
      <c r="AJ32" s="473"/>
      <c r="AK32" s="472"/>
      <c r="AL32" s="474"/>
      <c r="AM32" s="475"/>
      <c r="AN32" s="470"/>
      <c r="AO32" s="470"/>
      <c r="AP32" s="470"/>
      <c r="AQ32" s="471"/>
      <c r="AR32" s="472"/>
      <c r="AS32" s="473"/>
      <c r="AT32" s="472"/>
      <c r="AU32" s="474"/>
      <c r="AV32" s="475"/>
      <c r="AW32" s="470"/>
      <c r="AX32" s="470"/>
      <c r="AY32" s="470"/>
      <c r="AZ32" s="471"/>
      <c r="BA32" s="472"/>
      <c r="BB32" s="473"/>
      <c r="BC32" s="472"/>
      <c r="BD32" s="474"/>
      <c r="BE32" s="475"/>
      <c r="BF32" s="470"/>
      <c r="BG32" s="470"/>
      <c r="BH32" s="470"/>
      <c r="BI32" s="471"/>
      <c r="BJ32" s="472"/>
      <c r="BK32" s="473"/>
      <c r="BL32" s="472"/>
      <c r="BM32" s="474"/>
      <c r="BN32" s="475"/>
      <c r="BO32" s="470"/>
      <c r="BP32" s="470"/>
      <c r="BQ32" s="470"/>
      <c r="BR32" s="471"/>
      <c r="BS32" s="472"/>
      <c r="BT32" s="473"/>
      <c r="BU32" s="472"/>
      <c r="BV32" s="474"/>
      <c r="BW32" s="475"/>
      <c r="BX32" s="470"/>
      <c r="BY32" s="470"/>
      <c r="BZ32" s="470"/>
      <c r="CA32" s="471"/>
      <c r="CB32" s="472"/>
      <c r="CC32" s="473"/>
      <c r="CD32" s="472"/>
      <c r="CE32" s="474"/>
      <c r="CF32" s="475"/>
      <c r="CG32" s="470"/>
      <c r="CH32" s="470"/>
      <c r="CI32" s="470"/>
      <c r="CJ32" s="471"/>
      <c r="CK32" s="472"/>
      <c r="CL32" s="473"/>
      <c r="CM32" s="472"/>
      <c r="CN32" s="474"/>
      <c r="CO32" s="475"/>
      <c r="CP32" s="470"/>
      <c r="CQ32" s="470"/>
      <c r="CR32" s="470"/>
      <c r="CS32" s="471"/>
      <c r="CT32" s="472"/>
      <c r="CU32" s="473"/>
      <c r="CV32" s="476"/>
      <c r="CW32" s="474"/>
      <c r="CX32" s="475"/>
      <c r="CY32" s="470"/>
      <c r="CZ32" s="470"/>
      <c r="DA32" s="470"/>
      <c r="DB32" s="471"/>
      <c r="DC32" s="472"/>
      <c r="DD32" s="473"/>
      <c r="DE32" s="472"/>
      <c r="DF32" s="474"/>
      <c r="DG32" s="475"/>
      <c r="DH32" s="470"/>
      <c r="DI32" s="470"/>
      <c r="DJ32" s="470"/>
      <c r="DK32" s="471"/>
      <c r="DL32" s="472"/>
      <c r="DM32" s="473"/>
      <c r="DN32" s="472"/>
      <c r="DO32" s="474"/>
      <c r="DP32" s="475"/>
      <c r="DQ32" s="470"/>
      <c r="DR32" s="470"/>
      <c r="DS32" s="470"/>
      <c r="DT32" s="471"/>
      <c r="DU32" s="472"/>
      <c r="DV32" s="473"/>
      <c r="DW32" s="472"/>
      <c r="DX32" s="474"/>
      <c r="DY32" s="475"/>
      <c r="DZ32" s="470"/>
      <c r="EA32" s="470"/>
      <c r="EB32" s="470"/>
      <c r="EC32" s="471"/>
      <c r="ED32" s="472"/>
      <c r="EE32" s="473"/>
      <c r="EF32" s="472"/>
      <c r="EG32" s="474"/>
      <c r="EH32" s="475"/>
      <c r="EI32" s="470"/>
      <c r="EJ32" s="470"/>
      <c r="EK32" s="470"/>
      <c r="EL32" s="471"/>
      <c r="EM32" s="472"/>
      <c r="EN32" s="473"/>
      <c r="EO32" s="472"/>
      <c r="EP32" s="474"/>
      <c r="EQ32" s="475"/>
      <c r="ER32" s="470"/>
      <c r="ES32" s="470"/>
      <c r="ET32" s="470"/>
      <c r="EU32" s="471"/>
      <c r="EV32" s="472"/>
      <c r="EW32" s="473"/>
      <c r="EX32" s="472"/>
      <c r="EY32" s="474"/>
      <c r="EZ32" s="475"/>
      <c r="FA32" s="470"/>
      <c r="FB32" s="470"/>
      <c r="FC32" s="470"/>
      <c r="FD32" s="471"/>
      <c r="FE32" s="472"/>
      <c r="FF32" s="473"/>
      <c r="FG32" s="472"/>
      <c r="FH32" s="474"/>
      <c r="FI32" s="475"/>
      <c r="FJ32" s="470"/>
      <c r="FK32" s="470"/>
      <c r="FL32" s="470"/>
      <c r="FM32" s="471"/>
      <c r="FN32" s="472"/>
      <c r="FO32" s="473"/>
      <c r="FP32" s="472"/>
      <c r="FQ32" s="474"/>
      <c r="FR32" s="475"/>
      <c r="FS32" s="470"/>
      <c r="FT32" s="470"/>
      <c r="FU32" s="470"/>
      <c r="FV32" s="471"/>
      <c r="FW32" s="472"/>
      <c r="FX32" s="473"/>
      <c r="FY32" s="472"/>
      <c r="FZ32" s="474"/>
      <c r="GA32" s="475"/>
      <c r="GB32" s="470"/>
      <c r="GC32" s="470"/>
      <c r="GD32" s="470"/>
      <c r="GE32" s="471"/>
      <c r="GF32" s="472"/>
      <c r="GG32" s="473"/>
      <c r="GH32" s="472"/>
      <c r="GI32" s="474"/>
      <c r="GJ32" s="475"/>
      <c r="GK32" s="470"/>
      <c r="GL32" s="470"/>
      <c r="GM32" s="470"/>
      <c r="GN32" s="471"/>
      <c r="GO32" s="472"/>
      <c r="GP32" s="473"/>
      <c r="GQ32" s="472"/>
      <c r="GR32" s="474"/>
      <c r="GS32" s="475"/>
      <c r="GT32" s="477">
        <v>43173</v>
      </c>
      <c r="GU32" s="136"/>
      <c r="GV32" s="100">
        <v>22176</v>
      </c>
      <c r="GW32" s="114" t="s">
        <v>196</v>
      </c>
      <c r="GX32" s="114"/>
      <c r="GY32" s="548">
        <v>43186</v>
      </c>
      <c r="GZ32" s="549">
        <v>2320</v>
      </c>
      <c r="HA32" s="116"/>
      <c r="HB32" s="116"/>
    </row>
    <row r="33" spans="1:210" ht="18.75" x14ac:dyDescent="0.3">
      <c r="B33" s="116"/>
      <c r="C33" s="124"/>
      <c r="D33" s="41"/>
      <c r="E33" s="42"/>
      <c r="F33" s="43"/>
      <c r="G33" s="44"/>
      <c r="H33" s="45"/>
      <c r="I33" s="46"/>
      <c r="J33" s="155" t="s">
        <v>162</v>
      </c>
      <c r="K33" s="500" t="s">
        <v>31</v>
      </c>
      <c r="L33" s="105">
        <v>22460</v>
      </c>
      <c r="M33" s="87">
        <v>43156</v>
      </c>
      <c r="N33" s="466" t="s">
        <v>236</v>
      </c>
      <c r="O33" s="106">
        <v>27120</v>
      </c>
      <c r="P33" s="150">
        <f t="shared" si="0"/>
        <v>4660</v>
      </c>
      <c r="Q33" s="99">
        <v>28.5</v>
      </c>
      <c r="R33" s="99"/>
      <c r="S33" s="99"/>
      <c r="T33" s="45">
        <f t="shared" si="2"/>
        <v>772920</v>
      </c>
      <c r="U33" s="467" t="s">
        <v>113</v>
      </c>
      <c r="V33" s="468">
        <v>43174</v>
      </c>
      <c r="W33" s="469">
        <v>18850</v>
      </c>
      <c r="X33" s="470"/>
      <c r="Y33" s="471"/>
      <c r="Z33" s="472"/>
      <c r="AA33" s="473"/>
      <c r="AB33" s="472"/>
      <c r="AC33" s="474"/>
      <c r="AD33" s="475"/>
      <c r="AE33" s="470"/>
      <c r="AF33" s="470"/>
      <c r="AG33" s="470"/>
      <c r="AH33" s="471"/>
      <c r="AI33" s="472"/>
      <c r="AJ33" s="473"/>
      <c r="AK33" s="472"/>
      <c r="AL33" s="474"/>
      <c r="AM33" s="475"/>
      <c r="AN33" s="470"/>
      <c r="AO33" s="470"/>
      <c r="AP33" s="470"/>
      <c r="AQ33" s="471"/>
      <c r="AR33" s="472"/>
      <c r="AS33" s="473"/>
      <c r="AT33" s="472"/>
      <c r="AU33" s="474"/>
      <c r="AV33" s="475"/>
      <c r="AW33" s="470"/>
      <c r="AX33" s="470"/>
      <c r="AY33" s="470"/>
      <c r="AZ33" s="471"/>
      <c r="BA33" s="472"/>
      <c r="BB33" s="473"/>
      <c r="BC33" s="472"/>
      <c r="BD33" s="474"/>
      <c r="BE33" s="475"/>
      <c r="BF33" s="470"/>
      <c r="BG33" s="470"/>
      <c r="BH33" s="470"/>
      <c r="BI33" s="471"/>
      <c r="BJ33" s="472"/>
      <c r="BK33" s="473"/>
      <c r="BL33" s="472"/>
      <c r="BM33" s="474"/>
      <c r="BN33" s="475"/>
      <c r="BO33" s="470"/>
      <c r="BP33" s="470"/>
      <c r="BQ33" s="470"/>
      <c r="BR33" s="471"/>
      <c r="BS33" s="472"/>
      <c r="BT33" s="473"/>
      <c r="BU33" s="472"/>
      <c r="BV33" s="474"/>
      <c r="BW33" s="475"/>
      <c r="BX33" s="470"/>
      <c r="BY33" s="470"/>
      <c r="BZ33" s="470"/>
      <c r="CA33" s="471"/>
      <c r="CB33" s="472"/>
      <c r="CC33" s="473"/>
      <c r="CD33" s="472"/>
      <c r="CE33" s="474"/>
      <c r="CF33" s="475"/>
      <c r="CG33" s="470"/>
      <c r="CH33" s="470"/>
      <c r="CI33" s="470"/>
      <c r="CJ33" s="471"/>
      <c r="CK33" s="472"/>
      <c r="CL33" s="473"/>
      <c r="CM33" s="472"/>
      <c r="CN33" s="474"/>
      <c r="CO33" s="475"/>
      <c r="CP33" s="470"/>
      <c r="CQ33" s="470"/>
      <c r="CR33" s="470"/>
      <c r="CS33" s="471"/>
      <c r="CT33" s="472"/>
      <c r="CU33" s="473"/>
      <c r="CV33" s="476"/>
      <c r="CW33" s="474"/>
      <c r="CX33" s="475"/>
      <c r="CY33" s="470"/>
      <c r="CZ33" s="470"/>
      <c r="DA33" s="470"/>
      <c r="DB33" s="471"/>
      <c r="DC33" s="472"/>
      <c r="DD33" s="473"/>
      <c r="DE33" s="472"/>
      <c r="DF33" s="474"/>
      <c r="DG33" s="475"/>
      <c r="DH33" s="470"/>
      <c r="DI33" s="470"/>
      <c r="DJ33" s="470"/>
      <c r="DK33" s="471"/>
      <c r="DL33" s="472"/>
      <c r="DM33" s="473"/>
      <c r="DN33" s="472"/>
      <c r="DO33" s="474"/>
      <c r="DP33" s="475"/>
      <c r="DQ33" s="470"/>
      <c r="DR33" s="470"/>
      <c r="DS33" s="470"/>
      <c r="DT33" s="471"/>
      <c r="DU33" s="472"/>
      <c r="DV33" s="473"/>
      <c r="DW33" s="472"/>
      <c r="DX33" s="474"/>
      <c r="DY33" s="475"/>
      <c r="DZ33" s="470"/>
      <c r="EA33" s="470"/>
      <c r="EB33" s="470"/>
      <c r="EC33" s="471"/>
      <c r="ED33" s="472"/>
      <c r="EE33" s="473"/>
      <c r="EF33" s="472"/>
      <c r="EG33" s="474"/>
      <c r="EH33" s="475"/>
      <c r="EI33" s="470"/>
      <c r="EJ33" s="470"/>
      <c r="EK33" s="470"/>
      <c r="EL33" s="471"/>
      <c r="EM33" s="472"/>
      <c r="EN33" s="473"/>
      <c r="EO33" s="472"/>
      <c r="EP33" s="474"/>
      <c r="EQ33" s="475"/>
      <c r="ER33" s="470"/>
      <c r="ES33" s="470"/>
      <c r="ET33" s="470"/>
      <c r="EU33" s="471"/>
      <c r="EV33" s="472"/>
      <c r="EW33" s="473"/>
      <c r="EX33" s="472"/>
      <c r="EY33" s="474"/>
      <c r="EZ33" s="475"/>
      <c r="FA33" s="470"/>
      <c r="FB33" s="470"/>
      <c r="FC33" s="470"/>
      <c r="FD33" s="471"/>
      <c r="FE33" s="472"/>
      <c r="FF33" s="473"/>
      <c r="FG33" s="472"/>
      <c r="FH33" s="474"/>
      <c r="FI33" s="475"/>
      <c r="FJ33" s="470"/>
      <c r="FK33" s="470"/>
      <c r="FL33" s="470"/>
      <c r="FM33" s="471"/>
      <c r="FN33" s="472"/>
      <c r="FO33" s="473"/>
      <c r="FP33" s="472"/>
      <c r="FQ33" s="474"/>
      <c r="FR33" s="475"/>
      <c r="FS33" s="470"/>
      <c r="FT33" s="470"/>
      <c r="FU33" s="470"/>
      <c r="FV33" s="471"/>
      <c r="FW33" s="472"/>
      <c r="FX33" s="473"/>
      <c r="FY33" s="472"/>
      <c r="FZ33" s="474"/>
      <c r="GA33" s="475"/>
      <c r="GB33" s="470"/>
      <c r="GC33" s="470"/>
      <c r="GD33" s="470"/>
      <c r="GE33" s="471"/>
      <c r="GF33" s="472"/>
      <c r="GG33" s="473"/>
      <c r="GH33" s="472"/>
      <c r="GI33" s="474"/>
      <c r="GJ33" s="475"/>
      <c r="GK33" s="470"/>
      <c r="GL33" s="470"/>
      <c r="GM33" s="470"/>
      <c r="GN33" s="471"/>
      <c r="GO33" s="472"/>
      <c r="GP33" s="473"/>
      <c r="GQ33" s="472"/>
      <c r="GR33" s="474"/>
      <c r="GS33" s="475"/>
      <c r="GT33" s="477">
        <v>43174</v>
      </c>
      <c r="GU33" s="136"/>
      <c r="GV33" s="540"/>
      <c r="GW33" s="541"/>
      <c r="GX33" s="114"/>
      <c r="GY33" s="548">
        <v>43186</v>
      </c>
      <c r="GZ33" s="549">
        <v>4176</v>
      </c>
      <c r="HA33" s="116"/>
      <c r="HB33" s="116"/>
    </row>
    <row r="34" spans="1:210" x14ac:dyDescent="0.25">
      <c r="B34" s="116"/>
      <c r="C34" s="124"/>
      <c r="D34" s="41"/>
      <c r="E34" s="42"/>
      <c r="F34" s="43"/>
      <c r="G34" s="44"/>
      <c r="H34" s="45"/>
      <c r="I34" s="46"/>
      <c r="J34" s="155" t="s">
        <v>163</v>
      </c>
      <c r="K34" s="500" t="s">
        <v>45</v>
      </c>
      <c r="L34" s="105"/>
      <c r="M34" s="87">
        <v>43156</v>
      </c>
      <c r="N34" s="466" t="s">
        <v>188</v>
      </c>
      <c r="O34" s="106">
        <v>1240</v>
      </c>
      <c r="P34" s="150">
        <f t="shared" si="0"/>
        <v>1240</v>
      </c>
      <c r="Q34" s="99">
        <v>28.5</v>
      </c>
      <c r="R34" s="99"/>
      <c r="S34" s="99"/>
      <c r="T34" s="45">
        <f t="shared" si="2"/>
        <v>35340</v>
      </c>
      <c r="U34" s="467" t="s">
        <v>113</v>
      </c>
      <c r="V34" s="468">
        <v>43174</v>
      </c>
      <c r="W34" s="469">
        <v>754</v>
      </c>
      <c r="X34" s="470"/>
      <c r="Y34" s="471"/>
      <c r="Z34" s="472"/>
      <c r="AA34" s="473"/>
      <c r="AB34" s="472"/>
      <c r="AC34" s="474"/>
      <c r="AD34" s="475"/>
      <c r="AE34" s="470"/>
      <c r="AF34" s="470"/>
      <c r="AG34" s="470"/>
      <c r="AH34" s="471"/>
      <c r="AI34" s="472"/>
      <c r="AJ34" s="473"/>
      <c r="AK34" s="472"/>
      <c r="AL34" s="474"/>
      <c r="AM34" s="475"/>
      <c r="AN34" s="470"/>
      <c r="AO34" s="470"/>
      <c r="AP34" s="470"/>
      <c r="AQ34" s="471"/>
      <c r="AR34" s="472"/>
      <c r="AS34" s="473"/>
      <c r="AT34" s="472"/>
      <c r="AU34" s="474"/>
      <c r="AV34" s="475"/>
      <c r="AW34" s="470"/>
      <c r="AX34" s="470"/>
      <c r="AY34" s="470"/>
      <c r="AZ34" s="471"/>
      <c r="BA34" s="472"/>
      <c r="BB34" s="473"/>
      <c r="BC34" s="472"/>
      <c r="BD34" s="474"/>
      <c r="BE34" s="475"/>
      <c r="BF34" s="470"/>
      <c r="BG34" s="470"/>
      <c r="BH34" s="470"/>
      <c r="BI34" s="471"/>
      <c r="BJ34" s="472"/>
      <c r="BK34" s="473"/>
      <c r="BL34" s="472"/>
      <c r="BM34" s="474"/>
      <c r="BN34" s="475"/>
      <c r="BO34" s="470"/>
      <c r="BP34" s="470"/>
      <c r="BQ34" s="470"/>
      <c r="BR34" s="471"/>
      <c r="BS34" s="472"/>
      <c r="BT34" s="473"/>
      <c r="BU34" s="472"/>
      <c r="BV34" s="474"/>
      <c r="BW34" s="475"/>
      <c r="BX34" s="470"/>
      <c r="BY34" s="470"/>
      <c r="BZ34" s="470"/>
      <c r="CA34" s="471"/>
      <c r="CB34" s="472"/>
      <c r="CC34" s="473"/>
      <c r="CD34" s="472"/>
      <c r="CE34" s="474"/>
      <c r="CF34" s="475"/>
      <c r="CG34" s="470"/>
      <c r="CH34" s="470"/>
      <c r="CI34" s="470"/>
      <c r="CJ34" s="471"/>
      <c r="CK34" s="472"/>
      <c r="CL34" s="473"/>
      <c r="CM34" s="472"/>
      <c r="CN34" s="474"/>
      <c r="CO34" s="475"/>
      <c r="CP34" s="470"/>
      <c r="CQ34" s="470"/>
      <c r="CR34" s="470"/>
      <c r="CS34" s="471"/>
      <c r="CT34" s="472"/>
      <c r="CU34" s="473"/>
      <c r="CV34" s="476"/>
      <c r="CW34" s="474"/>
      <c r="CX34" s="475"/>
      <c r="CY34" s="470"/>
      <c r="CZ34" s="470"/>
      <c r="DA34" s="470"/>
      <c r="DB34" s="471"/>
      <c r="DC34" s="472"/>
      <c r="DD34" s="473"/>
      <c r="DE34" s="472"/>
      <c r="DF34" s="474"/>
      <c r="DG34" s="475"/>
      <c r="DH34" s="470"/>
      <c r="DI34" s="470"/>
      <c r="DJ34" s="470"/>
      <c r="DK34" s="471"/>
      <c r="DL34" s="472"/>
      <c r="DM34" s="473"/>
      <c r="DN34" s="472"/>
      <c r="DO34" s="474"/>
      <c r="DP34" s="475"/>
      <c r="DQ34" s="470"/>
      <c r="DR34" s="470"/>
      <c r="DS34" s="470"/>
      <c r="DT34" s="471"/>
      <c r="DU34" s="472"/>
      <c r="DV34" s="473"/>
      <c r="DW34" s="472"/>
      <c r="DX34" s="474"/>
      <c r="DY34" s="475"/>
      <c r="DZ34" s="470"/>
      <c r="EA34" s="470"/>
      <c r="EB34" s="470"/>
      <c r="EC34" s="471"/>
      <c r="ED34" s="472"/>
      <c r="EE34" s="473"/>
      <c r="EF34" s="472"/>
      <c r="EG34" s="474"/>
      <c r="EH34" s="475"/>
      <c r="EI34" s="470"/>
      <c r="EJ34" s="470"/>
      <c r="EK34" s="470"/>
      <c r="EL34" s="471"/>
      <c r="EM34" s="472"/>
      <c r="EN34" s="473"/>
      <c r="EO34" s="472"/>
      <c r="EP34" s="474"/>
      <c r="EQ34" s="475"/>
      <c r="ER34" s="470"/>
      <c r="ES34" s="470"/>
      <c r="ET34" s="470"/>
      <c r="EU34" s="471"/>
      <c r="EV34" s="472"/>
      <c r="EW34" s="473"/>
      <c r="EX34" s="472"/>
      <c r="EY34" s="474"/>
      <c r="EZ34" s="475"/>
      <c r="FA34" s="470"/>
      <c r="FB34" s="470"/>
      <c r="FC34" s="470"/>
      <c r="FD34" s="471"/>
      <c r="FE34" s="472"/>
      <c r="FF34" s="473"/>
      <c r="FG34" s="472"/>
      <c r="FH34" s="474"/>
      <c r="FI34" s="475"/>
      <c r="FJ34" s="470"/>
      <c r="FK34" s="470"/>
      <c r="FL34" s="470"/>
      <c r="FM34" s="471"/>
      <c r="FN34" s="472"/>
      <c r="FO34" s="473"/>
      <c r="FP34" s="472"/>
      <c r="FQ34" s="474"/>
      <c r="FR34" s="475"/>
      <c r="FS34" s="470"/>
      <c r="FT34" s="470"/>
      <c r="FU34" s="470"/>
      <c r="FV34" s="471"/>
      <c r="FW34" s="472"/>
      <c r="FX34" s="473"/>
      <c r="FY34" s="472"/>
      <c r="FZ34" s="474"/>
      <c r="GA34" s="475"/>
      <c r="GB34" s="470"/>
      <c r="GC34" s="470"/>
      <c r="GD34" s="470"/>
      <c r="GE34" s="471"/>
      <c r="GF34" s="472"/>
      <c r="GG34" s="473"/>
      <c r="GH34" s="472"/>
      <c r="GI34" s="474"/>
      <c r="GJ34" s="475"/>
      <c r="GK34" s="470"/>
      <c r="GL34" s="470"/>
      <c r="GM34" s="470"/>
      <c r="GN34" s="471"/>
      <c r="GO34" s="472"/>
      <c r="GP34" s="473"/>
      <c r="GQ34" s="472"/>
      <c r="GR34" s="474"/>
      <c r="GS34" s="475"/>
      <c r="GT34" s="477">
        <v>43174</v>
      </c>
      <c r="GU34" s="136"/>
      <c r="GV34" s="540"/>
      <c r="GW34" s="541"/>
      <c r="GX34" s="114"/>
      <c r="GY34" s="548"/>
      <c r="GZ34" s="549">
        <v>0</v>
      </c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155" t="s">
        <v>33</v>
      </c>
      <c r="K35" s="500" t="s">
        <v>164</v>
      </c>
      <c r="L35" s="105">
        <v>18660</v>
      </c>
      <c r="M35" s="87">
        <v>43157</v>
      </c>
      <c r="N35" s="466" t="s">
        <v>237</v>
      </c>
      <c r="O35" s="106">
        <v>23710</v>
      </c>
      <c r="P35" s="150">
        <f t="shared" si="0"/>
        <v>5050</v>
      </c>
      <c r="Q35" s="99">
        <v>28.5</v>
      </c>
      <c r="R35" s="99"/>
      <c r="S35" s="99"/>
      <c r="T35" s="45">
        <f t="shared" si="2"/>
        <v>675735</v>
      </c>
      <c r="U35" s="467" t="s">
        <v>113</v>
      </c>
      <c r="V35" s="468">
        <v>43175</v>
      </c>
      <c r="W35" s="469">
        <v>15004.6</v>
      </c>
      <c r="X35" s="470"/>
      <c r="Y35" s="471"/>
      <c r="Z35" s="472"/>
      <c r="AA35" s="473"/>
      <c r="AB35" s="472"/>
      <c r="AC35" s="474"/>
      <c r="AD35" s="475"/>
      <c r="AE35" s="470"/>
      <c r="AF35" s="470"/>
      <c r="AG35" s="470"/>
      <c r="AH35" s="471"/>
      <c r="AI35" s="472"/>
      <c r="AJ35" s="473"/>
      <c r="AK35" s="472"/>
      <c r="AL35" s="474"/>
      <c r="AM35" s="475"/>
      <c r="AN35" s="470"/>
      <c r="AO35" s="470"/>
      <c r="AP35" s="470"/>
      <c r="AQ35" s="471"/>
      <c r="AR35" s="472"/>
      <c r="AS35" s="473"/>
      <c r="AT35" s="472"/>
      <c r="AU35" s="474"/>
      <c r="AV35" s="475"/>
      <c r="AW35" s="470"/>
      <c r="AX35" s="470"/>
      <c r="AY35" s="470"/>
      <c r="AZ35" s="471"/>
      <c r="BA35" s="472"/>
      <c r="BB35" s="473"/>
      <c r="BC35" s="472"/>
      <c r="BD35" s="474"/>
      <c r="BE35" s="475"/>
      <c r="BF35" s="470"/>
      <c r="BG35" s="470"/>
      <c r="BH35" s="470"/>
      <c r="BI35" s="471"/>
      <c r="BJ35" s="472"/>
      <c r="BK35" s="473"/>
      <c r="BL35" s="472"/>
      <c r="BM35" s="474"/>
      <c r="BN35" s="475"/>
      <c r="BO35" s="470"/>
      <c r="BP35" s="470"/>
      <c r="BQ35" s="470"/>
      <c r="BR35" s="471"/>
      <c r="BS35" s="472"/>
      <c r="BT35" s="473"/>
      <c r="BU35" s="472"/>
      <c r="BV35" s="474"/>
      <c r="BW35" s="475"/>
      <c r="BX35" s="470"/>
      <c r="BY35" s="470"/>
      <c r="BZ35" s="470"/>
      <c r="CA35" s="471"/>
      <c r="CB35" s="472"/>
      <c r="CC35" s="473"/>
      <c r="CD35" s="472"/>
      <c r="CE35" s="474"/>
      <c r="CF35" s="475"/>
      <c r="CG35" s="470"/>
      <c r="CH35" s="470"/>
      <c r="CI35" s="470"/>
      <c r="CJ35" s="471"/>
      <c r="CK35" s="472"/>
      <c r="CL35" s="473"/>
      <c r="CM35" s="472"/>
      <c r="CN35" s="474"/>
      <c r="CO35" s="475"/>
      <c r="CP35" s="470"/>
      <c r="CQ35" s="470"/>
      <c r="CR35" s="470"/>
      <c r="CS35" s="471"/>
      <c r="CT35" s="472"/>
      <c r="CU35" s="473"/>
      <c r="CV35" s="476"/>
      <c r="CW35" s="474"/>
      <c r="CX35" s="475"/>
      <c r="CY35" s="470"/>
      <c r="CZ35" s="470"/>
      <c r="DA35" s="470"/>
      <c r="DB35" s="471"/>
      <c r="DC35" s="472"/>
      <c r="DD35" s="473"/>
      <c r="DE35" s="472"/>
      <c r="DF35" s="474"/>
      <c r="DG35" s="475"/>
      <c r="DH35" s="470"/>
      <c r="DI35" s="470"/>
      <c r="DJ35" s="470"/>
      <c r="DK35" s="471"/>
      <c r="DL35" s="472"/>
      <c r="DM35" s="473"/>
      <c r="DN35" s="472"/>
      <c r="DO35" s="474"/>
      <c r="DP35" s="475"/>
      <c r="DQ35" s="470"/>
      <c r="DR35" s="470"/>
      <c r="DS35" s="470"/>
      <c r="DT35" s="471"/>
      <c r="DU35" s="472"/>
      <c r="DV35" s="473"/>
      <c r="DW35" s="472"/>
      <c r="DX35" s="474"/>
      <c r="DY35" s="475"/>
      <c r="DZ35" s="470"/>
      <c r="EA35" s="470"/>
      <c r="EB35" s="470"/>
      <c r="EC35" s="471"/>
      <c r="ED35" s="472"/>
      <c r="EE35" s="473"/>
      <c r="EF35" s="472"/>
      <c r="EG35" s="474"/>
      <c r="EH35" s="475"/>
      <c r="EI35" s="470"/>
      <c r="EJ35" s="470"/>
      <c r="EK35" s="470"/>
      <c r="EL35" s="471"/>
      <c r="EM35" s="472"/>
      <c r="EN35" s="473"/>
      <c r="EO35" s="472"/>
      <c r="EP35" s="474"/>
      <c r="EQ35" s="475"/>
      <c r="ER35" s="470"/>
      <c r="ES35" s="470"/>
      <c r="ET35" s="470"/>
      <c r="EU35" s="471"/>
      <c r="EV35" s="472"/>
      <c r="EW35" s="473"/>
      <c r="EX35" s="472"/>
      <c r="EY35" s="474"/>
      <c r="EZ35" s="475"/>
      <c r="FA35" s="470"/>
      <c r="FB35" s="470"/>
      <c r="FC35" s="470"/>
      <c r="FD35" s="471"/>
      <c r="FE35" s="472"/>
      <c r="FF35" s="473"/>
      <c r="FG35" s="472"/>
      <c r="FH35" s="474"/>
      <c r="FI35" s="475"/>
      <c r="FJ35" s="470"/>
      <c r="FK35" s="470"/>
      <c r="FL35" s="470"/>
      <c r="FM35" s="471"/>
      <c r="FN35" s="472"/>
      <c r="FO35" s="473"/>
      <c r="FP35" s="472"/>
      <c r="FQ35" s="474"/>
      <c r="FR35" s="475"/>
      <c r="FS35" s="470"/>
      <c r="FT35" s="470"/>
      <c r="FU35" s="470"/>
      <c r="FV35" s="471"/>
      <c r="FW35" s="472"/>
      <c r="FX35" s="473"/>
      <c r="FY35" s="472"/>
      <c r="FZ35" s="474"/>
      <c r="GA35" s="475"/>
      <c r="GB35" s="470"/>
      <c r="GC35" s="470"/>
      <c r="GD35" s="470"/>
      <c r="GE35" s="471"/>
      <c r="GF35" s="472"/>
      <c r="GG35" s="473"/>
      <c r="GH35" s="472"/>
      <c r="GI35" s="474"/>
      <c r="GJ35" s="475"/>
      <c r="GK35" s="470"/>
      <c r="GL35" s="470"/>
      <c r="GM35" s="470"/>
      <c r="GN35" s="471"/>
      <c r="GO35" s="472"/>
      <c r="GP35" s="473"/>
      <c r="GQ35" s="472"/>
      <c r="GR35" s="474"/>
      <c r="GS35" s="475"/>
      <c r="GT35" s="477">
        <v>43175</v>
      </c>
      <c r="GU35" s="136"/>
      <c r="GV35" s="540"/>
      <c r="GW35" s="541"/>
      <c r="GX35" s="114"/>
      <c r="GY35" s="548">
        <v>43186</v>
      </c>
      <c r="GZ35" s="549">
        <v>4176</v>
      </c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155" t="s">
        <v>158</v>
      </c>
      <c r="K36" s="494" t="s">
        <v>29</v>
      </c>
      <c r="L36" s="105">
        <v>19340</v>
      </c>
      <c r="M36" s="87">
        <v>43158</v>
      </c>
      <c r="N36" s="466" t="s">
        <v>238</v>
      </c>
      <c r="O36" s="106">
        <v>24710</v>
      </c>
      <c r="P36" s="150">
        <f t="shared" si="0"/>
        <v>5370</v>
      </c>
      <c r="Q36" s="99">
        <v>28.5</v>
      </c>
      <c r="R36" s="99"/>
      <c r="S36" s="99"/>
      <c r="T36" s="45">
        <f t="shared" si="2"/>
        <v>704235</v>
      </c>
      <c r="U36" s="467" t="s">
        <v>113</v>
      </c>
      <c r="V36" s="468">
        <v>43179</v>
      </c>
      <c r="W36" s="469">
        <v>15080</v>
      </c>
      <c r="X36" s="470"/>
      <c r="Y36" s="471"/>
      <c r="Z36" s="472"/>
      <c r="AA36" s="473"/>
      <c r="AB36" s="472"/>
      <c r="AC36" s="474"/>
      <c r="AD36" s="475"/>
      <c r="AE36" s="470"/>
      <c r="AF36" s="470"/>
      <c r="AG36" s="470"/>
      <c r="AH36" s="471"/>
      <c r="AI36" s="472"/>
      <c r="AJ36" s="473"/>
      <c r="AK36" s="472"/>
      <c r="AL36" s="474"/>
      <c r="AM36" s="475"/>
      <c r="AN36" s="470"/>
      <c r="AO36" s="470"/>
      <c r="AP36" s="470"/>
      <c r="AQ36" s="471"/>
      <c r="AR36" s="472"/>
      <c r="AS36" s="473"/>
      <c r="AT36" s="472"/>
      <c r="AU36" s="474"/>
      <c r="AV36" s="475"/>
      <c r="AW36" s="470"/>
      <c r="AX36" s="470"/>
      <c r="AY36" s="470"/>
      <c r="AZ36" s="471"/>
      <c r="BA36" s="472"/>
      <c r="BB36" s="473"/>
      <c r="BC36" s="472"/>
      <c r="BD36" s="474"/>
      <c r="BE36" s="475"/>
      <c r="BF36" s="470"/>
      <c r="BG36" s="470"/>
      <c r="BH36" s="470"/>
      <c r="BI36" s="471"/>
      <c r="BJ36" s="472"/>
      <c r="BK36" s="473"/>
      <c r="BL36" s="472"/>
      <c r="BM36" s="474"/>
      <c r="BN36" s="475"/>
      <c r="BO36" s="470"/>
      <c r="BP36" s="470"/>
      <c r="BQ36" s="470"/>
      <c r="BR36" s="471"/>
      <c r="BS36" s="472"/>
      <c r="BT36" s="473"/>
      <c r="BU36" s="472"/>
      <c r="BV36" s="474"/>
      <c r="BW36" s="475"/>
      <c r="BX36" s="470"/>
      <c r="BY36" s="470"/>
      <c r="BZ36" s="470"/>
      <c r="CA36" s="471"/>
      <c r="CB36" s="472"/>
      <c r="CC36" s="473"/>
      <c r="CD36" s="472"/>
      <c r="CE36" s="474"/>
      <c r="CF36" s="475"/>
      <c r="CG36" s="470"/>
      <c r="CH36" s="470"/>
      <c r="CI36" s="470"/>
      <c r="CJ36" s="471"/>
      <c r="CK36" s="472"/>
      <c r="CL36" s="473"/>
      <c r="CM36" s="472"/>
      <c r="CN36" s="474"/>
      <c r="CO36" s="475"/>
      <c r="CP36" s="470"/>
      <c r="CQ36" s="470"/>
      <c r="CR36" s="470"/>
      <c r="CS36" s="471"/>
      <c r="CT36" s="472"/>
      <c r="CU36" s="473"/>
      <c r="CV36" s="476"/>
      <c r="CW36" s="474"/>
      <c r="CX36" s="475"/>
      <c r="CY36" s="470"/>
      <c r="CZ36" s="470"/>
      <c r="DA36" s="470"/>
      <c r="DB36" s="471"/>
      <c r="DC36" s="472"/>
      <c r="DD36" s="473"/>
      <c r="DE36" s="472"/>
      <c r="DF36" s="474"/>
      <c r="DG36" s="475"/>
      <c r="DH36" s="470"/>
      <c r="DI36" s="470"/>
      <c r="DJ36" s="470"/>
      <c r="DK36" s="471"/>
      <c r="DL36" s="472"/>
      <c r="DM36" s="473"/>
      <c r="DN36" s="472"/>
      <c r="DO36" s="474"/>
      <c r="DP36" s="475"/>
      <c r="DQ36" s="470"/>
      <c r="DR36" s="470"/>
      <c r="DS36" s="470"/>
      <c r="DT36" s="471"/>
      <c r="DU36" s="472"/>
      <c r="DV36" s="473"/>
      <c r="DW36" s="472"/>
      <c r="DX36" s="474"/>
      <c r="DY36" s="475"/>
      <c r="DZ36" s="470"/>
      <c r="EA36" s="470"/>
      <c r="EB36" s="470"/>
      <c r="EC36" s="471"/>
      <c r="ED36" s="472"/>
      <c r="EE36" s="473"/>
      <c r="EF36" s="472"/>
      <c r="EG36" s="474"/>
      <c r="EH36" s="475"/>
      <c r="EI36" s="470"/>
      <c r="EJ36" s="470"/>
      <c r="EK36" s="470"/>
      <c r="EL36" s="471"/>
      <c r="EM36" s="472"/>
      <c r="EN36" s="473"/>
      <c r="EO36" s="472"/>
      <c r="EP36" s="474"/>
      <c r="EQ36" s="475"/>
      <c r="ER36" s="470"/>
      <c r="ES36" s="470"/>
      <c r="ET36" s="470"/>
      <c r="EU36" s="471"/>
      <c r="EV36" s="472"/>
      <c r="EW36" s="473"/>
      <c r="EX36" s="472"/>
      <c r="EY36" s="474"/>
      <c r="EZ36" s="475"/>
      <c r="FA36" s="470"/>
      <c r="FB36" s="470"/>
      <c r="FC36" s="470"/>
      <c r="FD36" s="471"/>
      <c r="FE36" s="472"/>
      <c r="FF36" s="473"/>
      <c r="FG36" s="472"/>
      <c r="FH36" s="474"/>
      <c r="FI36" s="475"/>
      <c r="FJ36" s="470"/>
      <c r="FK36" s="470"/>
      <c r="FL36" s="470"/>
      <c r="FM36" s="471"/>
      <c r="FN36" s="472"/>
      <c r="FO36" s="473"/>
      <c r="FP36" s="472"/>
      <c r="FQ36" s="474"/>
      <c r="FR36" s="475"/>
      <c r="FS36" s="470"/>
      <c r="FT36" s="470"/>
      <c r="FU36" s="470"/>
      <c r="FV36" s="471"/>
      <c r="FW36" s="472"/>
      <c r="FX36" s="473"/>
      <c r="FY36" s="472"/>
      <c r="FZ36" s="474"/>
      <c r="GA36" s="475"/>
      <c r="GB36" s="470"/>
      <c r="GC36" s="470"/>
      <c r="GD36" s="470"/>
      <c r="GE36" s="471"/>
      <c r="GF36" s="472"/>
      <c r="GG36" s="473"/>
      <c r="GH36" s="472"/>
      <c r="GI36" s="474"/>
      <c r="GJ36" s="475"/>
      <c r="GK36" s="470"/>
      <c r="GL36" s="470"/>
      <c r="GM36" s="470"/>
      <c r="GN36" s="471"/>
      <c r="GO36" s="472"/>
      <c r="GP36" s="473"/>
      <c r="GQ36" s="472"/>
      <c r="GR36" s="474"/>
      <c r="GS36" s="475"/>
      <c r="GT36" s="478">
        <v>43179</v>
      </c>
      <c r="GU36" s="136"/>
      <c r="GV36" s="540"/>
      <c r="GW36" s="541"/>
      <c r="GX36" s="114"/>
      <c r="GY36" s="548">
        <v>43186</v>
      </c>
      <c r="GZ36" s="549">
        <v>4176</v>
      </c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155" t="s">
        <v>158</v>
      </c>
      <c r="K37" s="494" t="s">
        <v>119</v>
      </c>
      <c r="L37" s="105">
        <v>18130</v>
      </c>
      <c r="M37" s="87">
        <v>43159</v>
      </c>
      <c r="N37" s="466" t="s">
        <v>239</v>
      </c>
      <c r="O37" s="106">
        <v>23130</v>
      </c>
      <c r="P37" s="150">
        <f t="shared" si="0"/>
        <v>5000</v>
      </c>
      <c r="Q37" s="99">
        <v>28.5</v>
      </c>
      <c r="R37" s="99"/>
      <c r="S37" s="99"/>
      <c r="T37" s="45">
        <f t="shared" si="2"/>
        <v>659205</v>
      </c>
      <c r="U37" s="467" t="s">
        <v>113</v>
      </c>
      <c r="V37" s="468">
        <v>43179</v>
      </c>
      <c r="W37" s="469">
        <v>14929.2</v>
      </c>
      <c r="X37" s="470"/>
      <c r="Y37" s="471"/>
      <c r="Z37" s="472"/>
      <c r="AA37" s="473"/>
      <c r="AB37" s="472"/>
      <c r="AC37" s="474"/>
      <c r="AD37" s="475"/>
      <c r="AE37" s="470"/>
      <c r="AF37" s="470"/>
      <c r="AG37" s="470"/>
      <c r="AH37" s="471"/>
      <c r="AI37" s="472"/>
      <c r="AJ37" s="473"/>
      <c r="AK37" s="472"/>
      <c r="AL37" s="474"/>
      <c r="AM37" s="475"/>
      <c r="AN37" s="470"/>
      <c r="AO37" s="470"/>
      <c r="AP37" s="470"/>
      <c r="AQ37" s="471"/>
      <c r="AR37" s="472"/>
      <c r="AS37" s="473"/>
      <c r="AT37" s="472"/>
      <c r="AU37" s="474"/>
      <c r="AV37" s="475"/>
      <c r="AW37" s="470"/>
      <c r="AX37" s="470"/>
      <c r="AY37" s="470"/>
      <c r="AZ37" s="471"/>
      <c r="BA37" s="472"/>
      <c r="BB37" s="473"/>
      <c r="BC37" s="472"/>
      <c r="BD37" s="474"/>
      <c r="BE37" s="475"/>
      <c r="BF37" s="470"/>
      <c r="BG37" s="470"/>
      <c r="BH37" s="470"/>
      <c r="BI37" s="471"/>
      <c r="BJ37" s="472"/>
      <c r="BK37" s="473"/>
      <c r="BL37" s="472"/>
      <c r="BM37" s="474"/>
      <c r="BN37" s="475"/>
      <c r="BO37" s="470"/>
      <c r="BP37" s="470"/>
      <c r="BQ37" s="470"/>
      <c r="BR37" s="471"/>
      <c r="BS37" s="472"/>
      <c r="BT37" s="473"/>
      <c r="BU37" s="472"/>
      <c r="BV37" s="474"/>
      <c r="BW37" s="475"/>
      <c r="BX37" s="470"/>
      <c r="BY37" s="470"/>
      <c r="BZ37" s="470"/>
      <c r="CA37" s="471"/>
      <c r="CB37" s="472"/>
      <c r="CC37" s="473"/>
      <c r="CD37" s="472"/>
      <c r="CE37" s="474"/>
      <c r="CF37" s="475"/>
      <c r="CG37" s="470"/>
      <c r="CH37" s="470"/>
      <c r="CI37" s="470"/>
      <c r="CJ37" s="471"/>
      <c r="CK37" s="472"/>
      <c r="CL37" s="473"/>
      <c r="CM37" s="472"/>
      <c r="CN37" s="474"/>
      <c r="CO37" s="475"/>
      <c r="CP37" s="470"/>
      <c r="CQ37" s="470"/>
      <c r="CR37" s="470"/>
      <c r="CS37" s="471"/>
      <c r="CT37" s="472"/>
      <c r="CU37" s="473"/>
      <c r="CV37" s="476"/>
      <c r="CW37" s="474"/>
      <c r="CX37" s="475"/>
      <c r="CY37" s="470"/>
      <c r="CZ37" s="470"/>
      <c r="DA37" s="470"/>
      <c r="DB37" s="471"/>
      <c r="DC37" s="472"/>
      <c r="DD37" s="473"/>
      <c r="DE37" s="472"/>
      <c r="DF37" s="474"/>
      <c r="DG37" s="475"/>
      <c r="DH37" s="470"/>
      <c r="DI37" s="470"/>
      <c r="DJ37" s="470"/>
      <c r="DK37" s="471"/>
      <c r="DL37" s="472"/>
      <c r="DM37" s="473"/>
      <c r="DN37" s="472"/>
      <c r="DO37" s="474"/>
      <c r="DP37" s="475"/>
      <c r="DQ37" s="470"/>
      <c r="DR37" s="470"/>
      <c r="DS37" s="470"/>
      <c r="DT37" s="471"/>
      <c r="DU37" s="472"/>
      <c r="DV37" s="473"/>
      <c r="DW37" s="472"/>
      <c r="DX37" s="474"/>
      <c r="DY37" s="475"/>
      <c r="DZ37" s="470"/>
      <c r="EA37" s="470"/>
      <c r="EB37" s="470"/>
      <c r="EC37" s="471"/>
      <c r="ED37" s="472"/>
      <c r="EE37" s="473"/>
      <c r="EF37" s="472"/>
      <c r="EG37" s="474"/>
      <c r="EH37" s="475"/>
      <c r="EI37" s="470"/>
      <c r="EJ37" s="470"/>
      <c r="EK37" s="470"/>
      <c r="EL37" s="471"/>
      <c r="EM37" s="472"/>
      <c r="EN37" s="473"/>
      <c r="EO37" s="472"/>
      <c r="EP37" s="474"/>
      <c r="EQ37" s="475"/>
      <c r="ER37" s="470"/>
      <c r="ES37" s="470"/>
      <c r="ET37" s="470"/>
      <c r="EU37" s="471"/>
      <c r="EV37" s="472"/>
      <c r="EW37" s="473"/>
      <c r="EX37" s="472"/>
      <c r="EY37" s="474"/>
      <c r="EZ37" s="475"/>
      <c r="FA37" s="470"/>
      <c r="FB37" s="470"/>
      <c r="FC37" s="470"/>
      <c r="FD37" s="471"/>
      <c r="FE37" s="472"/>
      <c r="FF37" s="473"/>
      <c r="FG37" s="472"/>
      <c r="FH37" s="474"/>
      <c r="FI37" s="475"/>
      <c r="FJ37" s="470"/>
      <c r="FK37" s="470"/>
      <c r="FL37" s="470"/>
      <c r="FM37" s="471"/>
      <c r="FN37" s="472"/>
      <c r="FO37" s="473"/>
      <c r="FP37" s="472"/>
      <c r="FQ37" s="474"/>
      <c r="FR37" s="475"/>
      <c r="FS37" s="470"/>
      <c r="FT37" s="470"/>
      <c r="FU37" s="470"/>
      <c r="FV37" s="471"/>
      <c r="FW37" s="472"/>
      <c r="FX37" s="473"/>
      <c r="FY37" s="472"/>
      <c r="FZ37" s="474"/>
      <c r="GA37" s="475"/>
      <c r="GB37" s="470"/>
      <c r="GC37" s="470"/>
      <c r="GD37" s="470"/>
      <c r="GE37" s="471"/>
      <c r="GF37" s="472"/>
      <c r="GG37" s="473"/>
      <c r="GH37" s="472"/>
      <c r="GI37" s="474"/>
      <c r="GJ37" s="475"/>
      <c r="GK37" s="470"/>
      <c r="GL37" s="470"/>
      <c r="GM37" s="470"/>
      <c r="GN37" s="471"/>
      <c r="GO37" s="472"/>
      <c r="GP37" s="473"/>
      <c r="GQ37" s="472"/>
      <c r="GR37" s="474"/>
      <c r="GS37" s="475"/>
      <c r="GT37" s="478">
        <v>43179</v>
      </c>
      <c r="GU37" s="136"/>
      <c r="GV37" s="540">
        <v>22176</v>
      </c>
      <c r="GW37" s="541" t="s">
        <v>215</v>
      </c>
      <c r="GX37" s="114"/>
      <c r="GY37" s="548">
        <v>43186</v>
      </c>
      <c r="GZ37" s="549">
        <v>4176</v>
      </c>
      <c r="HA37" s="116"/>
      <c r="HB37" s="116"/>
    </row>
    <row r="38" spans="1:210" x14ac:dyDescent="0.25">
      <c r="B38" s="116"/>
      <c r="C38" s="124"/>
      <c r="D38" s="41"/>
      <c r="E38" s="42"/>
      <c r="F38" s="43"/>
      <c r="G38" s="44"/>
      <c r="H38" s="45"/>
      <c r="I38" s="46"/>
      <c r="J38" s="155"/>
      <c r="K38" s="494"/>
      <c r="L38" s="105"/>
      <c r="M38" s="87"/>
      <c r="N38" s="88"/>
      <c r="O38" s="106"/>
      <c r="P38" s="150">
        <f t="shared" si="0"/>
        <v>0</v>
      </c>
      <c r="Q38" s="99"/>
      <c r="R38" s="99"/>
      <c r="S38" s="99"/>
      <c r="T38" s="45">
        <f t="shared" si="2"/>
        <v>0</v>
      </c>
      <c r="U38" s="157"/>
      <c r="V38" s="158"/>
      <c r="W38" s="508"/>
      <c r="X38" s="159"/>
      <c r="Y38" s="160"/>
      <c r="Z38" s="161"/>
      <c r="AA38" s="162"/>
      <c r="AB38" s="161"/>
      <c r="AC38" s="163"/>
      <c r="AD38" s="164"/>
      <c r="AE38" s="159"/>
      <c r="AF38" s="159"/>
      <c r="AG38" s="159"/>
      <c r="AH38" s="160"/>
      <c r="AI38" s="161"/>
      <c r="AJ38" s="162"/>
      <c r="AK38" s="161"/>
      <c r="AL38" s="163"/>
      <c r="AM38" s="164"/>
      <c r="AN38" s="159"/>
      <c r="AO38" s="159"/>
      <c r="AP38" s="159"/>
      <c r="AQ38" s="160"/>
      <c r="AR38" s="161"/>
      <c r="AS38" s="162"/>
      <c r="AT38" s="161"/>
      <c r="AU38" s="163"/>
      <c r="AV38" s="164"/>
      <c r="AW38" s="159"/>
      <c r="AX38" s="159"/>
      <c r="AY38" s="159"/>
      <c r="AZ38" s="160"/>
      <c r="BA38" s="161"/>
      <c r="BB38" s="162"/>
      <c r="BC38" s="161"/>
      <c r="BD38" s="163"/>
      <c r="BE38" s="164"/>
      <c r="BF38" s="159"/>
      <c r="BG38" s="159"/>
      <c r="BH38" s="159"/>
      <c r="BI38" s="160"/>
      <c r="BJ38" s="161"/>
      <c r="BK38" s="162"/>
      <c r="BL38" s="161"/>
      <c r="BM38" s="163"/>
      <c r="BN38" s="164"/>
      <c r="BO38" s="159"/>
      <c r="BP38" s="159"/>
      <c r="BQ38" s="159"/>
      <c r="BR38" s="160"/>
      <c r="BS38" s="161"/>
      <c r="BT38" s="162"/>
      <c r="BU38" s="161"/>
      <c r="BV38" s="163"/>
      <c r="BW38" s="164"/>
      <c r="BX38" s="159"/>
      <c r="BY38" s="159"/>
      <c r="BZ38" s="159"/>
      <c r="CA38" s="160"/>
      <c r="CB38" s="161"/>
      <c r="CC38" s="162"/>
      <c r="CD38" s="161"/>
      <c r="CE38" s="163"/>
      <c r="CF38" s="164"/>
      <c r="CG38" s="159"/>
      <c r="CH38" s="159"/>
      <c r="CI38" s="159"/>
      <c r="CJ38" s="160"/>
      <c r="CK38" s="161"/>
      <c r="CL38" s="162"/>
      <c r="CM38" s="161"/>
      <c r="CN38" s="163"/>
      <c r="CO38" s="164"/>
      <c r="CP38" s="159"/>
      <c r="CQ38" s="159"/>
      <c r="CR38" s="159"/>
      <c r="CS38" s="160"/>
      <c r="CT38" s="161"/>
      <c r="CU38" s="162"/>
      <c r="CV38" s="509"/>
      <c r="CW38" s="163"/>
      <c r="CX38" s="164"/>
      <c r="CY38" s="159"/>
      <c r="CZ38" s="159"/>
      <c r="DA38" s="159"/>
      <c r="DB38" s="160"/>
      <c r="DC38" s="161"/>
      <c r="DD38" s="162"/>
      <c r="DE38" s="161"/>
      <c r="DF38" s="163"/>
      <c r="DG38" s="164"/>
      <c r="DH38" s="159"/>
      <c r="DI38" s="159"/>
      <c r="DJ38" s="159"/>
      <c r="DK38" s="160"/>
      <c r="DL38" s="161"/>
      <c r="DM38" s="162"/>
      <c r="DN38" s="161"/>
      <c r="DO38" s="163"/>
      <c r="DP38" s="164"/>
      <c r="DQ38" s="159"/>
      <c r="DR38" s="159"/>
      <c r="DS38" s="159"/>
      <c r="DT38" s="160"/>
      <c r="DU38" s="161"/>
      <c r="DV38" s="162"/>
      <c r="DW38" s="161"/>
      <c r="DX38" s="163"/>
      <c r="DY38" s="164"/>
      <c r="DZ38" s="159"/>
      <c r="EA38" s="159"/>
      <c r="EB38" s="159"/>
      <c r="EC38" s="160"/>
      <c r="ED38" s="161"/>
      <c r="EE38" s="162"/>
      <c r="EF38" s="161"/>
      <c r="EG38" s="163"/>
      <c r="EH38" s="164"/>
      <c r="EI38" s="159"/>
      <c r="EJ38" s="159"/>
      <c r="EK38" s="159"/>
      <c r="EL38" s="160"/>
      <c r="EM38" s="161"/>
      <c r="EN38" s="162"/>
      <c r="EO38" s="161"/>
      <c r="EP38" s="163"/>
      <c r="EQ38" s="164"/>
      <c r="ER38" s="159"/>
      <c r="ES38" s="159"/>
      <c r="ET38" s="159"/>
      <c r="EU38" s="160"/>
      <c r="EV38" s="161"/>
      <c r="EW38" s="162"/>
      <c r="EX38" s="161"/>
      <c r="EY38" s="163"/>
      <c r="EZ38" s="164"/>
      <c r="FA38" s="159"/>
      <c r="FB38" s="159"/>
      <c r="FC38" s="159"/>
      <c r="FD38" s="160"/>
      <c r="FE38" s="161"/>
      <c r="FF38" s="162"/>
      <c r="FG38" s="161"/>
      <c r="FH38" s="163"/>
      <c r="FI38" s="164"/>
      <c r="FJ38" s="159"/>
      <c r="FK38" s="159"/>
      <c r="FL38" s="159"/>
      <c r="FM38" s="160"/>
      <c r="FN38" s="161"/>
      <c r="FO38" s="162"/>
      <c r="FP38" s="161"/>
      <c r="FQ38" s="163"/>
      <c r="FR38" s="164"/>
      <c r="FS38" s="159"/>
      <c r="FT38" s="159"/>
      <c r="FU38" s="159"/>
      <c r="FV38" s="160"/>
      <c r="FW38" s="161"/>
      <c r="FX38" s="162"/>
      <c r="FY38" s="161"/>
      <c r="FZ38" s="163"/>
      <c r="GA38" s="164"/>
      <c r="GB38" s="159"/>
      <c r="GC38" s="159"/>
      <c r="GD38" s="159"/>
      <c r="GE38" s="160"/>
      <c r="GF38" s="161"/>
      <c r="GG38" s="162"/>
      <c r="GH38" s="161"/>
      <c r="GI38" s="163"/>
      <c r="GJ38" s="164"/>
      <c r="GK38" s="159"/>
      <c r="GL38" s="159"/>
      <c r="GM38" s="159"/>
      <c r="GN38" s="160"/>
      <c r="GO38" s="161"/>
      <c r="GP38" s="162"/>
      <c r="GQ38" s="161"/>
      <c r="GR38" s="163"/>
      <c r="GS38" s="164"/>
      <c r="GT38" s="510"/>
      <c r="GU38" s="136"/>
      <c r="GV38" s="100"/>
      <c r="GW38" s="114"/>
      <c r="GX38" s="114"/>
      <c r="GY38" s="548"/>
      <c r="GZ38" s="549"/>
      <c r="HA38" s="116"/>
      <c r="HB38" s="116"/>
    </row>
    <row r="39" spans="1:210" x14ac:dyDescent="0.25">
      <c r="B39" s="116"/>
      <c r="C39" s="124"/>
      <c r="D39" s="41"/>
      <c r="E39" s="42"/>
      <c r="F39" s="43"/>
      <c r="G39" s="44"/>
      <c r="H39" s="45"/>
      <c r="I39" s="46"/>
      <c r="J39" s="104"/>
      <c r="K39" s="494"/>
      <c r="L39" s="105"/>
      <c r="M39" s="87"/>
      <c r="N39" s="88"/>
      <c r="O39" s="106"/>
      <c r="P39" s="150">
        <f t="shared" si="0"/>
        <v>0</v>
      </c>
      <c r="Q39" s="99"/>
      <c r="R39" s="99"/>
      <c r="S39" s="99"/>
      <c r="T39" s="45">
        <f t="shared" si="2"/>
        <v>0</v>
      </c>
      <c r="U39" s="157"/>
      <c r="V39" s="158"/>
      <c r="W39" s="508"/>
      <c r="X39" s="159"/>
      <c r="Y39" s="160"/>
      <c r="Z39" s="161"/>
      <c r="AA39" s="162"/>
      <c r="AB39" s="161"/>
      <c r="AC39" s="163"/>
      <c r="AD39" s="164"/>
      <c r="AE39" s="159"/>
      <c r="AF39" s="159"/>
      <c r="AG39" s="159"/>
      <c r="AH39" s="160"/>
      <c r="AI39" s="161"/>
      <c r="AJ39" s="162"/>
      <c r="AK39" s="161"/>
      <c r="AL39" s="163"/>
      <c r="AM39" s="164"/>
      <c r="AN39" s="159"/>
      <c r="AO39" s="159"/>
      <c r="AP39" s="159"/>
      <c r="AQ39" s="160"/>
      <c r="AR39" s="161"/>
      <c r="AS39" s="162"/>
      <c r="AT39" s="161"/>
      <c r="AU39" s="163"/>
      <c r="AV39" s="164"/>
      <c r="AW39" s="159"/>
      <c r="AX39" s="159"/>
      <c r="AY39" s="159"/>
      <c r="AZ39" s="160"/>
      <c r="BA39" s="161"/>
      <c r="BB39" s="162"/>
      <c r="BC39" s="161"/>
      <c r="BD39" s="163"/>
      <c r="BE39" s="164"/>
      <c r="BF39" s="159"/>
      <c r="BG39" s="159"/>
      <c r="BH39" s="159"/>
      <c r="BI39" s="160"/>
      <c r="BJ39" s="161"/>
      <c r="BK39" s="162"/>
      <c r="BL39" s="161"/>
      <c r="BM39" s="163"/>
      <c r="BN39" s="164"/>
      <c r="BO39" s="159"/>
      <c r="BP39" s="159"/>
      <c r="BQ39" s="159"/>
      <c r="BR39" s="160"/>
      <c r="BS39" s="161"/>
      <c r="BT39" s="162"/>
      <c r="BU39" s="161"/>
      <c r="BV39" s="163"/>
      <c r="BW39" s="164"/>
      <c r="BX39" s="159"/>
      <c r="BY39" s="159"/>
      <c r="BZ39" s="159"/>
      <c r="CA39" s="160"/>
      <c r="CB39" s="161"/>
      <c r="CC39" s="162"/>
      <c r="CD39" s="161"/>
      <c r="CE39" s="163"/>
      <c r="CF39" s="164"/>
      <c r="CG39" s="159"/>
      <c r="CH39" s="159"/>
      <c r="CI39" s="159"/>
      <c r="CJ39" s="160"/>
      <c r="CK39" s="161"/>
      <c r="CL39" s="162"/>
      <c r="CM39" s="161"/>
      <c r="CN39" s="163"/>
      <c r="CO39" s="164"/>
      <c r="CP39" s="159"/>
      <c r="CQ39" s="159"/>
      <c r="CR39" s="159"/>
      <c r="CS39" s="160"/>
      <c r="CT39" s="161"/>
      <c r="CU39" s="162"/>
      <c r="CV39" s="509"/>
      <c r="CW39" s="163"/>
      <c r="CX39" s="164"/>
      <c r="CY39" s="159"/>
      <c r="CZ39" s="159"/>
      <c r="DA39" s="159"/>
      <c r="DB39" s="160"/>
      <c r="DC39" s="161"/>
      <c r="DD39" s="162"/>
      <c r="DE39" s="161"/>
      <c r="DF39" s="163"/>
      <c r="DG39" s="164"/>
      <c r="DH39" s="159"/>
      <c r="DI39" s="159"/>
      <c r="DJ39" s="159"/>
      <c r="DK39" s="160"/>
      <c r="DL39" s="161"/>
      <c r="DM39" s="162"/>
      <c r="DN39" s="161"/>
      <c r="DO39" s="163"/>
      <c r="DP39" s="164"/>
      <c r="DQ39" s="159"/>
      <c r="DR39" s="159"/>
      <c r="DS39" s="159"/>
      <c r="DT39" s="160"/>
      <c r="DU39" s="161"/>
      <c r="DV39" s="162"/>
      <c r="DW39" s="161"/>
      <c r="DX39" s="163"/>
      <c r="DY39" s="164"/>
      <c r="DZ39" s="159"/>
      <c r="EA39" s="159"/>
      <c r="EB39" s="159"/>
      <c r="EC39" s="160"/>
      <c r="ED39" s="161"/>
      <c r="EE39" s="162"/>
      <c r="EF39" s="161"/>
      <c r="EG39" s="163"/>
      <c r="EH39" s="164"/>
      <c r="EI39" s="159"/>
      <c r="EJ39" s="159"/>
      <c r="EK39" s="159"/>
      <c r="EL39" s="160"/>
      <c r="EM39" s="161"/>
      <c r="EN39" s="162"/>
      <c r="EO39" s="161"/>
      <c r="EP39" s="163"/>
      <c r="EQ39" s="164"/>
      <c r="ER39" s="159"/>
      <c r="ES39" s="159"/>
      <c r="ET39" s="159"/>
      <c r="EU39" s="160"/>
      <c r="EV39" s="161"/>
      <c r="EW39" s="162"/>
      <c r="EX39" s="161"/>
      <c r="EY39" s="163"/>
      <c r="EZ39" s="164"/>
      <c r="FA39" s="159"/>
      <c r="FB39" s="159"/>
      <c r="FC39" s="159"/>
      <c r="FD39" s="160"/>
      <c r="FE39" s="161"/>
      <c r="FF39" s="162"/>
      <c r="FG39" s="161"/>
      <c r="FH39" s="163"/>
      <c r="FI39" s="164"/>
      <c r="FJ39" s="159"/>
      <c r="FK39" s="159"/>
      <c r="FL39" s="159"/>
      <c r="FM39" s="160"/>
      <c r="FN39" s="161"/>
      <c r="FO39" s="162"/>
      <c r="FP39" s="161"/>
      <c r="FQ39" s="163"/>
      <c r="FR39" s="164"/>
      <c r="FS39" s="159"/>
      <c r="FT39" s="159"/>
      <c r="FU39" s="159"/>
      <c r="FV39" s="160"/>
      <c r="FW39" s="161"/>
      <c r="FX39" s="162"/>
      <c r="FY39" s="161"/>
      <c r="FZ39" s="163"/>
      <c r="GA39" s="164"/>
      <c r="GB39" s="159"/>
      <c r="GC39" s="159"/>
      <c r="GD39" s="159"/>
      <c r="GE39" s="160"/>
      <c r="GF39" s="161"/>
      <c r="GG39" s="162"/>
      <c r="GH39" s="161"/>
      <c r="GI39" s="163"/>
      <c r="GJ39" s="164"/>
      <c r="GK39" s="159"/>
      <c r="GL39" s="159"/>
      <c r="GM39" s="159"/>
      <c r="GN39" s="160"/>
      <c r="GO39" s="161"/>
      <c r="GP39" s="162"/>
      <c r="GQ39" s="161"/>
      <c r="GR39" s="163"/>
      <c r="GS39" s="164"/>
      <c r="GT39" s="165"/>
      <c r="GU39" s="136"/>
      <c r="GV39" s="100"/>
      <c r="GW39" s="114"/>
      <c r="GX39" s="114"/>
      <c r="GY39" s="548"/>
      <c r="GZ39" s="549"/>
      <c r="HA39" s="116"/>
      <c r="HB39" s="116"/>
    </row>
    <row r="40" spans="1:210" x14ac:dyDescent="0.25">
      <c r="A40" s="1">
        <v>23</v>
      </c>
      <c r="B40" s="116" t="e">
        <f>#REF!</f>
        <v>#REF!</v>
      </c>
      <c r="C40" s="116" t="e">
        <f>#REF!</f>
        <v>#REF!</v>
      </c>
      <c r="D40" s="41" t="e">
        <f>#REF!</f>
        <v>#REF!</v>
      </c>
      <c r="E40" s="42" t="e">
        <f>#REF!</f>
        <v>#REF!</v>
      </c>
      <c r="F40" s="43" t="e">
        <f>#REF!</f>
        <v>#REF!</v>
      </c>
      <c r="G40" s="44" t="e">
        <f>#REF!</f>
        <v>#REF!</v>
      </c>
      <c r="H40" s="45" t="e">
        <f>#REF!</f>
        <v>#REF!</v>
      </c>
      <c r="I40" s="46" t="e">
        <f>#REF!</f>
        <v>#REF!</v>
      </c>
      <c r="J40" s="104"/>
      <c r="K40" s="494"/>
      <c r="L40" s="105"/>
      <c r="M40" s="87"/>
      <c r="N40" s="88"/>
      <c r="O40" s="106"/>
      <c r="P40" s="150">
        <f t="shared" si="0"/>
        <v>0</v>
      </c>
      <c r="Q40" s="99"/>
      <c r="R40" s="99"/>
      <c r="S40" s="99"/>
      <c r="T40" s="45">
        <f t="shared" si="2"/>
        <v>0</v>
      </c>
      <c r="U40" s="157"/>
      <c r="V40" s="511"/>
      <c r="W40" s="512"/>
      <c r="X40" s="159"/>
      <c r="Y40" s="160"/>
      <c r="Z40" s="161"/>
      <c r="AA40" s="162"/>
      <c r="AB40" s="161"/>
      <c r="AC40" s="163"/>
      <c r="AD40" s="164"/>
      <c r="AE40" s="159"/>
      <c r="AF40" s="159"/>
      <c r="AG40" s="159"/>
      <c r="AH40" s="160"/>
      <c r="AI40" s="161"/>
      <c r="AJ40" s="162"/>
      <c r="AK40" s="161"/>
      <c r="AL40" s="163"/>
      <c r="AM40" s="164"/>
      <c r="AN40" s="159"/>
      <c r="AO40" s="159"/>
      <c r="AP40" s="159"/>
      <c r="AQ40" s="160"/>
      <c r="AR40" s="161"/>
      <c r="AS40" s="162"/>
      <c r="AT40" s="161"/>
      <c r="AU40" s="163"/>
      <c r="AV40" s="164"/>
      <c r="AW40" s="159"/>
      <c r="AX40" s="159"/>
      <c r="AY40" s="159"/>
      <c r="AZ40" s="160"/>
      <c r="BA40" s="161"/>
      <c r="BB40" s="162"/>
      <c r="BC40" s="161"/>
      <c r="BD40" s="163"/>
      <c r="BE40" s="164"/>
      <c r="BF40" s="159"/>
      <c r="BG40" s="159"/>
      <c r="BH40" s="159"/>
      <c r="BI40" s="160"/>
      <c r="BJ40" s="161"/>
      <c r="BK40" s="162"/>
      <c r="BL40" s="161"/>
      <c r="BM40" s="163"/>
      <c r="BN40" s="164"/>
      <c r="BO40" s="159"/>
      <c r="BP40" s="159"/>
      <c r="BQ40" s="159"/>
      <c r="BR40" s="160"/>
      <c r="BS40" s="161"/>
      <c r="BT40" s="162"/>
      <c r="BU40" s="161"/>
      <c r="BV40" s="163"/>
      <c r="BW40" s="164"/>
      <c r="BX40" s="159"/>
      <c r="BY40" s="159"/>
      <c r="BZ40" s="159"/>
      <c r="CA40" s="160"/>
      <c r="CB40" s="161"/>
      <c r="CC40" s="162"/>
      <c r="CD40" s="161"/>
      <c r="CE40" s="163"/>
      <c r="CF40" s="164"/>
      <c r="CG40" s="159"/>
      <c r="CH40" s="159"/>
      <c r="CI40" s="159"/>
      <c r="CJ40" s="160"/>
      <c r="CK40" s="161"/>
      <c r="CL40" s="162"/>
      <c r="CM40" s="161"/>
      <c r="CN40" s="163"/>
      <c r="CO40" s="164"/>
      <c r="CP40" s="159"/>
      <c r="CQ40" s="159"/>
      <c r="CR40" s="159"/>
      <c r="CS40" s="160"/>
      <c r="CT40" s="161"/>
      <c r="CU40" s="162"/>
      <c r="CV40" s="161"/>
      <c r="CW40" s="163"/>
      <c r="CX40" s="164"/>
      <c r="CY40" s="159"/>
      <c r="CZ40" s="159"/>
      <c r="DA40" s="159"/>
      <c r="DB40" s="160"/>
      <c r="DC40" s="161"/>
      <c r="DD40" s="162"/>
      <c r="DE40" s="161"/>
      <c r="DF40" s="163"/>
      <c r="DG40" s="164"/>
      <c r="DH40" s="159"/>
      <c r="DI40" s="159"/>
      <c r="DJ40" s="159"/>
      <c r="DK40" s="160"/>
      <c r="DL40" s="161"/>
      <c r="DM40" s="162"/>
      <c r="DN40" s="161"/>
      <c r="DO40" s="163"/>
      <c r="DP40" s="164"/>
      <c r="DQ40" s="159"/>
      <c r="DR40" s="159"/>
      <c r="DS40" s="159"/>
      <c r="DT40" s="160"/>
      <c r="DU40" s="161"/>
      <c r="DV40" s="162"/>
      <c r="DW40" s="161"/>
      <c r="DX40" s="163"/>
      <c r="DY40" s="164"/>
      <c r="DZ40" s="159"/>
      <c r="EA40" s="159"/>
      <c r="EB40" s="159"/>
      <c r="EC40" s="160"/>
      <c r="ED40" s="161"/>
      <c r="EE40" s="162"/>
      <c r="EF40" s="161"/>
      <c r="EG40" s="163"/>
      <c r="EH40" s="164"/>
      <c r="EI40" s="159"/>
      <c r="EJ40" s="159"/>
      <c r="EK40" s="159"/>
      <c r="EL40" s="160"/>
      <c r="EM40" s="161"/>
      <c r="EN40" s="162"/>
      <c r="EO40" s="161"/>
      <c r="EP40" s="163"/>
      <c r="EQ40" s="164"/>
      <c r="ER40" s="159"/>
      <c r="ES40" s="159"/>
      <c r="ET40" s="159"/>
      <c r="EU40" s="160"/>
      <c r="EV40" s="161"/>
      <c r="EW40" s="162"/>
      <c r="EX40" s="161"/>
      <c r="EY40" s="163"/>
      <c r="EZ40" s="164"/>
      <c r="FA40" s="159"/>
      <c r="FB40" s="159"/>
      <c r="FC40" s="159"/>
      <c r="FD40" s="160"/>
      <c r="FE40" s="161"/>
      <c r="FF40" s="162"/>
      <c r="FG40" s="161"/>
      <c r="FH40" s="163"/>
      <c r="FI40" s="164"/>
      <c r="FJ40" s="159"/>
      <c r="FK40" s="159"/>
      <c r="FL40" s="159"/>
      <c r="FM40" s="160"/>
      <c r="FN40" s="161"/>
      <c r="FO40" s="162"/>
      <c r="FP40" s="161"/>
      <c r="FQ40" s="163"/>
      <c r="FR40" s="164"/>
      <c r="FS40" s="159"/>
      <c r="FT40" s="159"/>
      <c r="FU40" s="159"/>
      <c r="FV40" s="160"/>
      <c r="FW40" s="161"/>
      <c r="FX40" s="162"/>
      <c r="FY40" s="161"/>
      <c r="FZ40" s="163"/>
      <c r="GA40" s="164"/>
      <c r="GB40" s="159"/>
      <c r="GC40" s="159"/>
      <c r="GD40" s="159"/>
      <c r="GE40" s="160"/>
      <c r="GF40" s="161"/>
      <c r="GG40" s="162"/>
      <c r="GH40" s="161"/>
      <c r="GI40" s="163"/>
      <c r="GJ40" s="164"/>
      <c r="GK40" s="159"/>
      <c r="GL40" s="159"/>
      <c r="GM40" s="159"/>
      <c r="GN40" s="160"/>
      <c r="GO40" s="161"/>
      <c r="GP40" s="162"/>
      <c r="GQ40" s="161"/>
      <c r="GR40" s="163"/>
      <c r="GS40" s="164"/>
      <c r="GT40" s="165"/>
      <c r="GU40" s="136"/>
      <c r="GV40" s="122"/>
      <c r="GW40" s="114"/>
      <c r="GX40" s="114"/>
      <c r="GY40" s="548"/>
      <c r="GZ40" s="549"/>
      <c r="HA40" s="116"/>
      <c r="HB40" s="116"/>
    </row>
    <row r="41" spans="1:210" x14ac:dyDescent="0.25">
      <c r="B41" s="116"/>
      <c r="C41" s="116"/>
      <c r="D41" s="41"/>
      <c r="E41" s="42"/>
      <c r="F41" s="43"/>
      <c r="G41" s="44"/>
      <c r="H41" s="45"/>
      <c r="I41" s="46"/>
      <c r="J41" s="104"/>
      <c r="K41" s="494"/>
      <c r="L41" s="105"/>
      <c r="M41" s="87"/>
      <c r="N41" s="88"/>
      <c r="O41" s="106"/>
      <c r="P41" s="150">
        <f t="shared" si="0"/>
        <v>0</v>
      </c>
      <c r="Q41" s="166"/>
      <c r="R41" s="166"/>
      <c r="S41" s="166"/>
      <c r="T41" s="45">
        <f t="shared" si="2"/>
        <v>0</v>
      </c>
      <c r="U41" s="157"/>
      <c r="V41" s="158"/>
      <c r="W41" s="167"/>
      <c r="X41" s="159"/>
      <c r="Y41" s="160"/>
      <c r="Z41" s="161"/>
      <c r="AA41" s="162"/>
      <c r="AB41" s="161"/>
      <c r="AC41" s="163"/>
      <c r="AD41" s="164"/>
      <c r="AE41" s="159"/>
      <c r="AF41" s="159"/>
      <c r="AG41" s="159"/>
      <c r="AH41" s="160"/>
      <c r="AI41" s="161"/>
      <c r="AJ41" s="162"/>
      <c r="AK41" s="161"/>
      <c r="AL41" s="163"/>
      <c r="AM41" s="164"/>
      <c r="AN41" s="159"/>
      <c r="AO41" s="159"/>
      <c r="AP41" s="159"/>
      <c r="AQ41" s="160"/>
      <c r="AR41" s="161"/>
      <c r="AS41" s="162"/>
      <c r="AT41" s="161"/>
      <c r="AU41" s="163"/>
      <c r="AV41" s="164"/>
      <c r="AW41" s="159"/>
      <c r="AX41" s="159"/>
      <c r="AY41" s="159"/>
      <c r="AZ41" s="160"/>
      <c r="BA41" s="161"/>
      <c r="BB41" s="162"/>
      <c r="BC41" s="161"/>
      <c r="BD41" s="163"/>
      <c r="BE41" s="164"/>
      <c r="BF41" s="159"/>
      <c r="BG41" s="159"/>
      <c r="BH41" s="159"/>
      <c r="BI41" s="160"/>
      <c r="BJ41" s="161"/>
      <c r="BK41" s="162"/>
      <c r="BL41" s="161"/>
      <c r="BM41" s="163"/>
      <c r="BN41" s="164"/>
      <c r="BO41" s="159"/>
      <c r="BP41" s="159"/>
      <c r="BQ41" s="159"/>
      <c r="BR41" s="160"/>
      <c r="BS41" s="161"/>
      <c r="BT41" s="162"/>
      <c r="BU41" s="161"/>
      <c r="BV41" s="163"/>
      <c r="BW41" s="164"/>
      <c r="BX41" s="159"/>
      <c r="BY41" s="159"/>
      <c r="BZ41" s="159"/>
      <c r="CA41" s="160"/>
      <c r="CB41" s="161"/>
      <c r="CC41" s="162"/>
      <c r="CD41" s="161"/>
      <c r="CE41" s="163"/>
      <c r="CF41" s="164"/>
      <c r="CG41" s="159"/>
      <c r="CH41" s="159"/>
      <c r="CI41" s="159"/>
      <c r="CJ41" s="160"/>
      <c r="CK41" s="161"/>
      <c r="CL41" s="162"/>
      <c r="CM41" s="161"/>
      <c r="CN41" s="163"/>
      <c r="CO41" s="164"/>
      <c r="CP41" s="159"/>
      <c r="CQ41" s="159"/>
      <c r="CR41" s="159"/>
      <c r="CS41" s="160"/>
      <c r="CT41" s="161"/>
      <c r="CU41" s="162"/>
      <c r="CV41" s="161"/>
      <c r="CW41" s="163"/>
      <c r="CX41" s="164"/>
      <c r="CY41" s="159"/>
      <c r="CZ41" s="159"/>
      <c r="DA41" s="159"/>
      <c r="DB41" s="160"/>
      <c r="DC41" s="161"/>
      <c r="DD41" s="162"/>
      <c r="DE41" s="161"/>
      <c r="DF41" s="163"/>
      <c r="DG41" s="164"/>
      <c r="DH41" s="159"/>
      <c r="DI41" s="159"/>
      <c r="DJ41" s="159"/>
      <c r="DK41" s="160"/>
      <c r="DL41" s="161"/>
      <c r="DM41" s="162"/>
      <c r="DN41" s="161"/>
      <c r="DO41" s="163"/>
      <c r="DP41" s="164"/>
      <c r="DQ41" s="159"/>
      <c r="DR41" s="159"/>
      <c r="DS41" s="159"/>
      <c r="DT41" s="160"/>
      <c r="DU41" s="161"/>
      <c r="DV41" s="162"/>
      <c r="DW41" s="161"/>
      <c r="DX41" s="163"/>
      <c r="DY41" s="164"/>
      <c r="DZ41" s="159"/>
      <c r="EA41" s="159"/>
      <c r="EB41" s="159"/>
      <c r="EC41" s="160"/>
      <c r="ED41" s="161"/>
      <c r="EE41" s="162"/>
      <c r="EF41" s="161"/>
      <c r="EG41" s="163"/>
      <c r="EH41" s="164"/>
      <c r="EI41" s="159"/>
      <c r="EJ41" s="159"/>
      <c r="EK41" s="159"/>
      <c r="EL41" s="160"/>
      <c r="EM41" s="161"/>
      <c r="EN41" s="162"/>
      <c r="EO41" s="161"/>
      <c r="EP41" s="163"/>
      <c r="EQ41" s="164"/>
      <c r="ER41" s="159"/>
      <c r="ES41" s="159"/>
      <c r="ET41" s="159"/>
      <c r="EU41" s="160"/>
      <c r="EV41" s="161"/>
      <c r="EW41" s="162"/>
      <c r="EX41" s="161"/>
      <c r="EY41" s="163"/>
      <c r="EZ41" s="164"/>
      <c r="FA41" s="159"/>
      <c r="FB41" s="159"/>
      <c r="FC41" s="159"/>
      <c r="FD41" s="160"/>
      <c r="FE41" s="161"/>
      <c r="FF41" s="162"/>
      <c r="FG41" s="161"/>
      <c r="FH41" s="163"/>
      <c r="FI41" s="164"/>
      <c r="FJ41" s="159"/>
      <c r="FK41" s="159"/>
      <c r="FL41" s="159"/>
      <c r="FM41" s="160"/>
      <c r="FN41" s="161"/>
      <c r="FO41" s="162"/>
      <c r="FP41" s="161"/>
      <c r="FQ41" s="163"/>
      <c r="FR41" s="164"/>
      <c r="FS41" s="159"/>
      <c r="FT41" s="159"/>
      <c r="FU41" s="159"/>
      <c r="FV41" s="160"/>
      <c r="FW41" s="161"/>
      <c r="FX41" s="162"/>
      <c r="FY41" s="161"/>
      <c r="FZ41" s="163"/>
      <c r="GA41" s="164"/>
      <c r="GB41" s="159"/>
      <c r="GC41" s="159"/>
      <c r="GD41" s="159"/>
      <c r="GE41" s="160"/>
      <c r="GF41" s="161"/>
      <c r="GG41" s="162"/>
      <c r="GH41" s="161"/>
      <c r="GI41" s="163"/>
      <c r="GJ41" s="164"/>
      <c r="GK41" s="159"/>
      <c r="GL41" s="159"/>
      <c r="GM41" s="159"/>
      <c r="GN41" s="160"/>
      <c r="GO41" s="161"/>
      <c r="GP41" s="162"/>
      <c r="GQ41" s="161"/>
      <c r="GR41" s="163"/>
      <c r="GS41" s="164"/>
      <c r="GT41" s="165"/>
      <c r="GU41" s="136"/>
      <c r="GV41" s="100"/>
      <c r="GW41" s="114"/>
      <c r="GX41" s="114"/>
      <c r="GY41" s="101"/>
      <c r="GZ41" s="93"/>
      <c r="HA41" s="116"/>
      <c r="HB41" s="116"/>
    </row>
    <row r="42" spans="1:210" x14ac:dyDescent="0.25">
      <c r="B42" s="116"/>
      <c r="C42" s="116"/>
      <c r="D42" s="41"/>
      <c r="E42" s="42"/>
      <c r="F42" s="43"/>
      <c r="G42" s="44"/>
      <c r="H42" s="45"/>
      <c r="I42" s="46"/>
      <c r="J42" s="104"/>
      <c r="K42" s="494"/>
      <c r="L42" s="105"/>
      <c r="M42" s="87"/>
      <c r="N42" s="88"/>
      <c r="O42" s="106"/>
      <c r="P42" s="150">
        <f t="shared" si="0"/>
        <v>0</v>
      </c>
      <c r="Q42" s="166"/>
      <c r="R42" s="830"/>
      <c r="S42" s="831"/>
      <c r="T42" s="45">
        <f t="shared" si="2"/>
        <v>0</v>
      </c>
      <c r="U42" s="157"/>
      <c r="V42" s="158"/>
      <c r="W42" s="167"/>
      <c r="X42" s="159"/>
      <c r="Y42" s="160"/>
      <c r="Z42" s="161"/>
      <c r="AA42" s="162"/>
      <c r="AB42" s="161"/>
      <c r="AC42" s="163"/>
      <c r="AD42" s="164"/>
      <c r="AE42" s="159"/>
      <c r="AF42" s="159"/>
      <c r="AG42" s="159"/>
      <c r="AH42" s="160"/>
      <c r="AI42" s="161"/>
      <c r="AJ42" s="162"/>
      <c r="AK42" s="161"/>
      <c r="AL42" s="163"/>
      <c r="AM42" s="164"/>
      <c r="AN42" s="159"/>
      <c r="AO42" s="159"/>
      <c r="AP42" s="159"/>
      <c r="AQ42" s="160"/>
      <c r="AR42" s="161"/>
      <c r="AS42" s="162"/>
      <c r="AT42" s="161"/>
      <c r="AU42" s="163"/>
      <c r="AV42" s="164"/>
      <c r="AW42" s="159"/>
      <c r="AX42" s="159"/>
      <c r="AY42" s="159"/>
      <c r="AZ42" s="160"/>
      <c r="BA42" s="161"/>
      <c r="BB42" s="162"/>
      <c r="BC42" s="161"/>
      <c r="BD42" s="163"/>
      <c r="BE42" s="164"/>
      <c r="BF42" s="159"/>
      <c r="BG42" s="159"/>
      <c r="BH42" s="159"/>
      <c r="BI42" s="160"/>
      <c r="BJ42" s="161"/>
      <c r="BK42" s="162"/>
      <c r="BL42" s="161"/>
      <c r="BM42" s="163"/>
      <c r="BN42" s="164"/>
      <c r="BO42" s="159"/>
      <c r="BP42" s="159"/>
      <c r="BQ42" s="159"/>
      <c r="BR42" s="160"/>
      <c r="BS42" s="161"/>
      <c r="BT42" s="162"/>
      <c r="BU42" s="161"/>
      <c r="BV42" s="163"/>
      <c r="BW42" s="164"/>
      <c r="BX42" s="159"/>
      <c r="BY42" s="159"/>
      <c r="BZ42" s="159"/>
      <c r="CA42" s="160"/>
      <c r="CB42" s="161"/>
      <c r="CC42" s="162"/>
      <c r="CD42" s="161"/>
      <c r="CE42" s="163"/>
      <c r="CF42" s="164"/>
      <c r="CG42" s="159"/>
      <c r="CH42" s="159"/>
      <c r="CI42" s="159"/>
      <c r="CJ42" s="160"/>
      <c r="CK42" s="161"/>
      <c r="CL42" s="162"/>
      <c r="CM42" s="161"/>
      <c r="CN42" s="163"/>
      <c r="CO42" s="164"/>
      <c r="CP42" s="159"/>
      <c r="CQ42" s="159"/>
      <c r="CR42" s="159"/>
      <c r="CS42" s="160"/>
      <c r="CT42" s="161"/>
      <c r="CU42" s="162"/>
      <c r="CV42" s="161"/>
      <c r="CW42" s="163"/>
      <c r="CX42" s="164"/>
      <c r="CY42" s="159"/>
      <c r="CZ42" s="159"/>
      <c r="DA42" s="159"/>
      <c r="DB42" s="160"/>
      <c r="DC42" s="161"/>
      <c r="DD42" s="162"/>
      <c r="DE42" s="161"/>
      <c r="DF42" s="163"/>
      <c r="DG42" s="164"/>
      <c r="DH42" s="159"/>
      <c r="DI42" s="159"/>
      <c r="DJ42" s="159"/>
      <c r="DK42" s="160"/>
      <c r="DL42" s="161"/>
      <c r="DM42" s="162"/>
      <c r="DN42" s="161"/>
      <c r="DO42" s="163"/>
      <c r="DP42" s="164"/>
      <c r="DQ42" s="159"/>
      <c r="DR42" s="159"/>
      <c r="DS42" s="159"/>
      <c r="DT42" s="160"/>
      <c r="DU42" s="161"/>
      <c r="DV42" s="162"/>
      <c r="DW42" s="161"/>
      <c r="DX42" s="163"/>
      <c r="DY42" s="164"/>
      <c r="DZ42" s="159"/>
      <c r="EA42" s="159"/>
      <c r="EB42" s="159"/>
      <c r="EC42" s="160"/>
      <c r="ED42" s="161"/>
      <c r="EE42" s="162"/>
      <c r="EF42" s="161"/>
      <c r="EG42" s="163"/>
      <c r="EH42" s="164"/>
      <c r="EI42" s="159"/>
      <c r="EJ42" s="159"/>
      <c r="EK42" s="159"/>
      <c r="EL42" s="160"/>
      <c r="EM42" s="161"/>
      <c r="EN42" s="162"/>
      <c r="EO42" s="161"/>
      <c r="EP42" s="163"/>
      <c r="EQ42" s="164"/>
      <c r="ER42" s="159"/>
      <c r="ES42" s="159"/>
      <c r="ET42" s="159"/>
      <c r="EU42" s="160"/>
      <c r="EV42" s="161"/>
      <c r="EW42" s="162"/>
      <c r="EX42" s="161"/>
      <c r="EY42" s="163"/>
      <c r="EZ42" s="164"/>
      <c r="FA42" s="159"/>
      <c r="FB42" s="159"/>
      <c r="FC42" s="159"/>
      <c r="FD42" s="160"/>
      <c r="FE42" s="161"/>
      <c r="FF42" s="162"/>
      <c r="FG42" s="161"/>
      <c r="FH42" s="163"/>
      <c r="FI42" s="164"/>
      <c r="FJ42" s="159"/>
      <c r="FK42" s="159"/>
      <c r="FL42" s="159"/>
      <c r="FM42" s="160"/>
      <c r="FN42" s="161"/>
      <c r="FO42" s="162"/>
      <c r="FP42" s="161"/>
      <c r="FQ42" s="163"/>
      <c r="FR42" s="164"/>
      <c r="FS42" s="159"/>
      <c r="FT42" s="159"/>
      <c r="FU42" s="159"/>
      <c r="FV42" s="160"/>
      <c r="FW42" s="161"/>
      <c r="FX42" s="162"/>
      <c r="FY42" s="161"/>
      <c r="FZ42" s="163"/>
      <c r="GA42" s="164"/>
      <c r="GB42" s="159"/>
      <c r="GC42" s="159"/>
      <c r="GD42" s="159"/>
      <c r="GE42" s="160"/>
      <c r="GF42" s="161"/>
      <c r="GG42" s="162"/>
      <c r="GH42" s="161"/>
      <c r="GI42" s="163"/>
      <c r="GJ42" s="164"/>
      <c r="GK42" s="159"/>
      <c r="GL42" s="159"/>
      <c r="GM42" s="159"/>
      <c r="GN42" s="160"/>
      <c r="GO42" s="161"/>
      <c r="GP42" s="162"/>
      <c r="GQ42" s="161"/>
      <c r="GR42" s="163"/>
      <c r="GS42" s="164"/>
      <c r="GT42" s="165"/>
      <c r="GU42" s="136"/>
      <c r="GV42" s="100"/>
      <c r="GW42" s="114"/>
      <c r="GX42" s="114"/>
      <c r="GY42" s="101"/>
      <c r="GZ42" s="93"/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155"/>
      <c r="K43" s="500"/>
      <c r="L43" s="105"/>
      <c r="M43" s="87"/>
      <c r="N43" s="88"/>
      <c r="O43" s="106"/>
      <c r="P43" s="150">
        <f t="shared" si="0"/>
        <v>0</v>
      </c>
      <c r="Q43" s="166"/>
      <c r="R43" s="488"/>
      <c r="S43" s="489"/>
      <c r="T43" s="45">
        <f t="shared" si="2"/>
        <v>0</v>
      </c>
      <c r="U43" s="157"/>
      <c r="V43" s="158"/>
      <c r="W43" s="167"/>
      <c r="X43" s="159"/>
      <c r="Y43" s="160"/>
      <c r="Z43" s="161"/>
      <c r="AA43" s="162"/>
      <c r="AB43" s="161"/>
      <c r="AC43" s="163"/>
      <c r="AD43" s="164"/>
      <c r="AE43" s="159"/>
      <c r="AF43" s="159"/>
      <c r="AG43" s="159"/>
      <c r="AH43" s="160"/>
      <c r="AI43" s="161"/>
      <c r="AJ43" s="162"/>
      <c r="AK43" s="161"/>
      <c r="AL43" s="163"/>
      <c r="AM43" s="164"/>
      <c r="AN43" s="159"/>
      <c r="AO43" s="159"/>
      <c r="AP43" s="159"/>
      <c r="AQ43" s="160"/>
      <c r="AR43" s="161"/>
      <c r="AS43" s="162"/>
      <c r="AT43" s="161"/>
      <c r="AU43" s="163"/>
      <c r="AV43" s="164"/>
      <c r="AW43" s="159"/>
      <c r="AX43" s="159"/>
      <c r="AY43" s="159"/>
      <c r="AZ43" s="160"/>
      <c r="BA43" s="161"/>
      <c r="BB43" s="162"/>
      <c r="BC43" s="161"/>
      <c r="BD43" s="163"/>
      <c r="BE43" s="164"/>
      <c r="BF43" s="159"/>
      <c r="BG43" s="159"/>
      <c r="BH43" s="159"/>
      <c r="BI43" s="160"/>
      <c r="BJ43" s="161"/>
      <c r="BK43" s="162"/>
      <c r="BL43" s="161"/>
      <c r="BM43" s="163"/>
      <c r="BN43" s="164"/>
      <c r="BO43" s="159"/>
      <c r="BP43" s="159"/>
      <c r="BQ43" s="159"/>
      <c r="BR43" s="160"/>
      <c r="BS43" s="161"/>
      <c r="BT43" s="162"/>
      <c r="BU43" s="161"/>
      <c r="BV43" s="163"/>
      <c r="BW43" s="164"/>
      <c r="BX43" s="159"/>
      <c r="BY43" s="159"/>
      <c r="BZ43" s="159"/>
      <c r="CA43" s="160"/>
      <c r="CB43" s="161"/>
      <c r="CC43" s="162"/>
      <c r="CD43" s="161"/>
      <c r="CE43" s="163"/>
      <c r="CF43" s="164"/>
      <c r="CG43" s="159"/>
      <c r="CH43" s="159"/>
      <c r="CI43" s="159"/>
      <c r="CJ43" s="160"/>
      <c r="CK43" s="161"/>
      <c r="CL43" s="162"/>
      <c r="CM43" s="161"/>
      <c r="CN43" s="163"/>
      <c r="CO43" s="164"/>
      <c r="CP43" s="159"/>
      <c r="CQ43" s="159"/>
      <c r="CR43" s="159"/>
      <c r="CS43" s="160"/>
      <c r="CT43" s="161"/>
      <c r="CU43" s="162"/>
      <c r="CV43" s="161"/>
      <c r="CW43" s="163"/>
      <c r="CX43" s="164"/>
      <c r="CY43" s="159"/>
      <c r="CZ43" s="159"/>
      <c r="DA43" s="159"/>
      <c r="DB43" s="160"/>
      <c r="DC43" s="161"/>
      <c r="DD43" s="162"/>
      <c r="DE43" s="161"/>
      <c r="DF43" s="163"/>
      <c r="DG43" s="164"/>
      <c r="DH43" s="159"/>
      <c r="DI43" s="159"/>
      <c r="DJ43" s="159"/>
      <c r="DK43" s="160"/>
      <c r="DL43" s="161"/>
      <c r="DM43" s="162"/>
      <c r="DN43" s="161"/>
      <c r="DO43" s="163"/>
      <c r="DP43" s="164"/>
      <c r="DQ43" s="159"/>
      <c r="DR43" s="159"/>
      <c r="DS43" s="159"/>
      <c r="DT43" s="160"/>
      <c r="DU43" s="161"/>
      <c r="DV43" s="162"/>
      <c r="DW43" s="161"/>
      <c r="DX43" s="163"/>
      <c r="DY43" s="164"/>
      <c r="DZ43" s="159"/>
      <c r="EA43" s="159"/>
      <c r="EB43" s="159"/>
      <c r="EC43" s="160"/>
      <c r="ED43" s="161"/>
      <c r="EE43" s="162"/>
      <c r="EF43" s="161"/>
      <c r="EG43" s="163"/>
      <c r="EH43" s="164"/>
      <c r="EI43" s="159"/>
      <c r="EJ43" s="159"/>
      <c r="EK43" s="159"/>
      <c r="EL43" s="160"/>
      <c r="EM43" s="161"/>
      <c r="EN43" s="162"/>
      <c r="EO43" s="161"/>
      <c r="EP43" s="163"/>
      <c r="EQ43" s="164"/>
      <c r="ER43" s="159"/>
      <c r="ES43" s="159"/>
      <c r="ET43" s="159"/>
      <c r="EU43" s="160"/>
      <c r="EV43" s="161"/>
      <c r="EW43" s="162"/>
      <c r="EX43" s="161"/>
      <c r="EY43" s="163"/>
      <c r="EZ43" s="164"/>
      <c r="FA43" s="159"/>
      <c r="FB43" s="159"/>
      <c r="FC43" s="159"/>
      <c r="FD43" s="160"/>
      <c r="FE43" s="161"/>
      <c r="FF43" s="162"/>
      <c r="FG43" s="161"/>
      <c r="FH43" s="163"/>
      <c r="FI43" s="164"/>
      <c r="FJ43" s="159"/>
      <c r="FK43" s="159"/>
      <c r="FL43" s="159"/>
      <c r="FM43" s="160"/>
      <c r="FN43" s="161"/>
      <c r="FO43" s="162"/>
      <c r="FP43" s="161"/>
      <c r="FQ43" s="163"/>
      <c r="FR43" s="164"/>
      <c r="FS43" s="159"/>
      <c r="FT43" s="159"/>
      <c r="FU43" s="159"/>
      <c r="FV43" s="160"/>
      <c r="FW43" s="161"/>
      <c r="FX43" s="162"/>
      <c r="FY43" s="161"/>
      <c r="FZ43" s="163"/>
      <c r="GA43" s="164"/>
      <c r="GB43" s="159"/>
      <c r="GC43" s="159"/>
      <c r="GD43" s="159"/>
      <c r="GE43" s="160"/>
      <c r="GF43" s="161"/>
      <c r="GG43" s="162"/>
      <c r="GH43" s="161"/>
      <c r="GI43" s="163"/>
      <c r="GJ43" s="164"/>
      <c r="GK43" s="159"/>
      <c r="GL43" s="159"/>
      <c r="GM43" s="159"/>
      <c r="GN43" s="160"/>
      <c r="GO43" s="161"/>
      <c r="GP43" s="162"/>
      <c r="GQ43" s="161"/>
      <c r="GR43" s="163"/>
      <c r="GS43" s="164"/>
      <c r="GT43" s="165"/>
      <c r="GU43" s="136"/>
      <c r="GV43" s="100"/>
      <c r="GW43" s="114"/>
      <c r="GX43" s="114"/>
      <c r="GY43" s="101"/>
      <c r="GZ43" s="93"/>
      <c r="HA43" s="116"/>
      <c r="HB43" s="116"/>
    </row>
    <row r="44" spans="1:210" x14ac:dyDescent="0.25">
      <c r="B44" s="116"/>
      <c r="C44" s="116"/>
      <c r="D44" s="41"/>
      <c r="E44" s="42"/>
      <c r="F44" s="43"/>
      <c r="G44" s="44"/>
      <c r="H44" s="45"/>
      <c r="I44" s="46"/>
      <c r="J44" s="155"/>
      <c r="K44" s="500"/>
      <c r="L44" s="105"/>
      <c r="M44" s="87"/>
      <c r="N44" s="88"/>
      <c r="O44" s="106"/>
      <c r="P44" s="150">
        <f t="shared" si="0"/>
        <v>0</v>
      </c>
      <c r="Q44" s="166"/>
      <c r="R44" s="488"/>
      <c r="S44" s="489"/>
      <c r="T44" s="45">
        <f t="shared" si="2"/>
        <v>0</v>
      </c>
      <c r="U44" s="168"/>
      <c r="V44" s="169"/>
      <c r="W44" s="167"/>
      <c r="X44" s="159"/>
      <c r="Y44" s="160"/>
      <c r="Z44" s="161"/>
      <c r="AA44" s="162"/>
      <c r="AB44" s="161"/>
      <c r="AC44" s="163"/>
      <c r="AD44" s="164"/>
      <c r="AE44" s="159"/>
      <c r="AF44" s="159"/>
      <c r="AG44" s="159"/>
      <c r="AH44" s="160"/>
      <c r="AI44" s="161"/>
      <c r="AJ44" s="162"/>
      <c r="AK44" s="161"/>
      <c r="AL44" s="163"/>
      <c r="AM44" s="164"/>
      <c r="AN44" s="159"/>
      <c r="AO44" s="159"/>
      <c r="AP44" s="159"/>
      <c r="AQ44" s="160"/>
      <c r="AR44" s="161"/>
      <c r="AS44" s="162"/>
      <c r="AT44" s="161"/>
      <c r="AU44" s="163"/>
      <c r="AV44" s="164"/>
      <c r="AW44" s="159"/>
      <c r="AX44" s="159"/>
      <c r="AY44" s="159"/>
      <c r="AZ44" s="160"/>
      <c r="BA44" s="161"/>
      <c r="BB44" s="162"/>
      <c r="BC44" s="161"/>
      <c r="BD44" s="163"/>
      <c r="BE44" s="164"/>
      <c r="BF44" s="159"/>
      <c r="BG44" s="159"/>
      <c r="BH44" s="159"/>
      <c r="BI44" s="160"/>
      <c r="BJ44" s="161"/>
      <c r="BK44" s="162"/>
      <c r="BL44" s="161"/>
      <c r="BM44" s="163"/>
      <c r="BN44" s="164"/>
      <c r="BO44" s="159"/>
      <c r="BP44" s="159"/>
      <c r="BQ44" s="159"/>
      <c r="BR44" s="160"/>
      <c r="BS44" s="161"/>
      <c r="BT44" s="162"/>
      <c r="BU44" s="161"/>
      <c r="BV44" s="163"/>
      <c r="BW44" s="164"/>
      <c r="BX44" s="159"/>
      <c r="BY44" s="159"/>
      <c r="BZ44" s="159"/>
      <c r="CA44" s="160"/>
      <c r="CB44" s="161"/>
      <c r="CC44" s="162"/>
      <c r="CD44" s="161"/>
      <c r="CE44" s="163"/>
      <c r="CF44" s="164"/>
      <c r="CG44" s="159"/>
      <c r="CH44" s="159"/>
      <c r="CI44" s="159"/>
      <c r="CJ44" s="160"/>
      <c r="CK44" s="161"/>
      <c r="CL44" s="162"/>
      <c r="CM44" s="161"/>
      <c r="CN44" s="163"/>
      <c r="CO44" s="164"/>
      <c r="CP44" s="159"/>
      <c r="CQ44" s="159"/>
      <c r="CR44" s="159"/>
      <c r="CS44" s="160"/>
      <c r="CT44" s="161"/>
      <c r="CU44" s="162"/>
      <c r="CV44" s="161"/>
      <c r="CW44" s="163"/>
      <c r="CX44" s="164"/>
      <c r="CY44" s="159"/>
      <c r="CZ44" s="159"/>
      <c r="DA44" s="159"/>
      <c r="DB44" s="160"/>
      <c r="DC44" s="161"/>
      <c r="DD44" s="162"/>
      <c r="DE44" s="161"/>
      <c r="DF44" s="163"/>
      <c r="DG44" s="164"/>
      <c r="DH44" s="159"/>
      <c r="DI44" s="159"/>
      <c r="DJ44" s="159"/>
      <c r="DK44" s="160"/>
      <c r="DL44" s="161"/>
      <c r="DM44" s="162"/>
      <c r="DN44" s="161"/>
      <c r="DO44" s="163"/>
      <c r="DP44" s="164"/>
      <c r="DQ44" s="159"/>
      <c r="DR44" s="159"/>
      <c r="DS44" s="159"/>
      <c r="DT44" s="160"/>
      <c r="DU44" s="161"/>
      <c r="DV44" s="162"/>
      <c r="DW44" s="161"/>
      <c r="DX44" s="163"/>
      <c r="DY44" s="164"/>
      <c r="DZ44" s="159"/>
      <c r="EA44" s="159"/>
      <c r="EB44" s="159"/>
      <c r="EC44" s="160"/>
      <c r="ED44" s="161"/>
      <c r="EE44" s="162"/>
      <c r="EF44" s="161"/>
      <c r="EG44" s="163"/>
      <c r="EH44" s="164"/>
      <c r="EI44" s="159"/>
      <c r="EJ44" s="159"/>
      <c r="EK44" s="159"/>
      <c r="EL44" s="160"/>
      <c r="EM44" s="161"/>
      <c r="EN44" s="162"/>
      <c r="EO44" s="161"/>
      <c r="EP44" s="163"/>
      <c r="EQ44" s="164"/>
      <c r="ER44" s="159"/>
      <c r="ES44" s="159"/>
      <c r="ET44" s="159"/>
      <c r="EU44" s="160"/>
      <c r="EV44" s="161"/>
      <c r="EW44" s="162"/>
      <c r="EX44" s="161"/>
      <c r="EY44" s="163"/>
      <c r="EZ44" s="164"/>
      <c r="FA44" s="159"/>
      <c r="FB44" s="159"/>
      <c r="FC44" s="159"/>
      <c r="FD44" s="160"/>
      <c r="FE44" s="161"/>
      <c r="FF44" s="162"/>
      <c r="FG44" s="161"/>
      <c r="FH44" s="163"/>
      <c r="FI44" s="164"/>
      <c r="FJ44" s="159"/>
      <c r="FK44" s="159"/>
      <c r="FL44" s="159"/>
      <c r="FM44" s="160"/>
      <c r="FN44" s="161"/>
      <c r="FO44" s="162"/>
      <c r="FP44" s="161"/>
      <c r="FQ44" s="163"/>
      <c r="FR44" s="164"/>
      <c r="FS44" s="159"/>
      <c r="FT44" s="159"/>
      <c r="FU44" s="159"/>
      <c r="FV44" s="160"/>
      <c r="FW44" s="161"/>
      <c r="FX44" s="162"/>
      <c r="FY44" s="161"/>
      <c r="FZ44" s="163"/>
      <c r="GA44" s="164"/>
      <c r="GB44" s="159"/>
      <c r="GC44" s="159"/>
      <c r="GD44" s="159"/>
      <c r="GE44" s="160"/>
      <c r="GF44" s="161"/>
      <c r="GG44" s="162"/>
      <c r="GH44" s="161"/>
      <c r="GI44" s="163"/>
      <c r="GJ44" s="164"/>
      <c r="GK44" s="159"/>
      <c r="GL44" s="159"/>
      <c r="GM44" s="159"/>
      <c r="GN44" s="160"/>
      <c r="GO44" s="161"/>
      <c r="GP44" s="162"/>
      <c r="GQ44" s="161"/>
      <c r="GR44" s="163"/>
      <c r="GS44" s="164"/>
      <c r="GT44" s="165"/>
      <c r="GU44" s="136"/>
      <c r="GV44" s="100"/>
      <c r="GW44" s="114"/>
      <c r="GX44" s="114"/>
      <c r="GY44" s="101"/>
      <c r="GZ44" s="93"/>
      <c r="HA44" s="116"/>
      <c r="HB44" s="116"/>
    </row>
    <row r="45" spans="1:210" x14ac:dyDescent="0.25">
      <c r="B45" s="116"/>
      <c r="C45" s="116"/>
      <c r="D45" s="41"/>
      <c r="E45" s="42"/>
      <c r="F45" s="43"/>
      <c r="G45" s="44"/>
      <c r="H45" s="45"/>
      <c r="I45" s="46"/>
      <c r="J45" s="155"/>
      <c r="K45" s="494"/>
      <c r="L45" s="105"/>
      <c r="M45" s="87"/>
      <c r="N45" s="88"/>
      <c r="O45" s="106"/>
      <c r="P45" s="150">
        <f t="shared" si="0"/>
        <v>0</v>
      </c>
      <c r="Q45" s="172"/>
      <c r="R45" s="99"/>
      <c r="S45" s="99"/>
      <c r="T45" s="45">
        <f t="shared" si="2"/>
        <v>0</v>
      </c>
      <c r="U45" s="157"/>
      <c r="V45" s="158"/>
      <c r="W45" s="167"/>
      <c r="X45" s="159"/>
      <c r="Y45" s="160"/>
      <c r="Z45" s="161"/>
      <c r="AA45" s="162"/>
      <c r="AB45" s="161"/>
      <c r="AC45" s="163"/>
      <c r="AD45" s="164"/>
      <c r="AE45" s="159"/>
      <c r="AF45" s="159"/>
      <c r="AG45" s="159"/>
      <c r="AH45" s="160"/>
      <c r="AI45" s="161"/>
      <c r="AJ45" s="162"/>
      <c r="AK45" s="161"/>
      <c r="AL45" s="163"/>
      <c r="AM45" s="164"/>
      <c r="AN45" s="159"/>
      <c r="AO45" s="159"/>
      <c r="AP45" s="159"/>
      <c r="AQ45" s="160"/>
      <c r="AR45" s="161"/>
      <c r="AS45" s="162"/>
      <c r="AT45" s="161"/>
      <c r="AU45" s="163"/>
      <c r="AV45" s="164"/>
      <c r="AW45" s="159"/>
      <c r="AX45" s="159"/>
      <c r="AY45" s="159"/>
      <c r="AZ45" s="160"/>
      <c r="BA45" s="161"/>
      <c r="BB45" s="162"/>
      <c r="BC45" s="161"/>
      <c r="BD45" s="163"/>
      <c r="BE45" s="164"/>
      <c r="BF45" s="159"/>
      <c r="BG45" s="159"/>
      <c r="BH45" s="159"/>
      <c r="BI45" s="160"/>
      <c r="BJ45" s="161"/>
      <c r="BK45" s="162"/>
      <c r="BL45" s="161"/>
      <c r="BM45" s="163"/>
      <c r="BN45" s="164"/>
      <c r="BO45" s="159"/>
      <c r="BP45" s="159"/>
      <c r="BQ45" s="159"/>
      <c r="BR45" s="160"/>
      <c r="BS45" s="161"/>
      <c r="BT45" s="162"/>
      <c r="BU45" s="161"/>
      <c r="BV45" s="163"/>
      <c r="BW45" s="164"/>
      <c r="BX45" s="159"/>
      <c r="BY45" s="159"/>
      <c r="BZ45" s="159"/>
      <c r="CA45" s="160"/>
      <c r="CB45" s="161"/>
      <c r="CC45" s="162"/>
      <c r="CD45" s="161"/>
      <c r="CE45" s="163"/>
      <c r="CF45" s="164"/>
      <c r="CG45" s="159"/>
      <c r="CH45" s="159"/>
      <c r="CI45" s="159"/>
      <c r="CJ45" s="160"/>
      <c r="CK45" s="161"/>
      <c r="CL45" s="162"/>
      <c r="CM45" s="161"/>
      <c r="CN45" s="163"/>
      <c r="CO45" s="164"/>
      <c r="CP45" s="159"/>
      <c r="CQ45" s="159"/>
      <c r="CR45" s="159"/>
      <c r="CS45" s="160"/>
      <c r="CT45" s="161"/>
      <c r="CU45" s="162"/>
      <c r="CV45" s="161"/>
      <c r="CW45" s="163"/>
      <c r="CX45" s="164"/>
      <c r="CY45" s="159"/>
      <c r="CZ45" s="159"/>
      <c r="DA45" s="159"/>
      <c r="DB45" s="160"/>
      <c r="DC45" s="161"/>
      <c r="DD45" s="162"/>
      <c r="DE45" s="161"/>
      <c r="DF45" s="163"/>
      <c r="DG45" s="164"/>
      <c r="DH45" s="159"/>
      <c r="DI45" s="159"/>
      <c r="DJ45" s="159"/>
      <c r="DK45" s="160"/>
      <c r="DL45" s="161"/>
      <c r="DM45" s="162"/>
      <c r="DN45" s="161"/>
      <c r="DO45" s="163"/>
      <c r="DP45" s="164"/>
      <c r="DQ45" s="159"/>
      <c r="DR45" s="159"/>
      <c r="DS45" s="159"/>
      <c r="DT45" s="160"/>
      <c r="DU45" s="161"/>
      <c r="DV45" s="162"/>
      <c r="DW45" s="161"/>
      <c r="DX45" s="163"/>
      <c r="DY45" s="164"/>
      <c r="DZ45" s="159"/>
      <c r="EA45" s="159"/>
      <c r="EB45" s="159"/>
      <c r="EC45" s="160"/>
      <c r="ED45" s="161"/>
      <c r="EE45" s="162"/>
      <c r="EF45" s="161"/>
      <c r="EG45" s="163"/>
      <c r="EH45" s="164"/>
      <c r="EI45" s="159"/>
      <c r="EJ45" s="159"/>
      <c r="EK45" s="159"/>
      <c r="EL45" s="160"/>
      <c r="EM45" s="161"/>
      <c r="EN45" s="162"/>
      <c r="EO45" s="161"/>
      <c r="EP45" s="163"/>
      <c r="EQ45" s="164"/>
      <c r="ER45" s="159"/>
      <c r="ES45" s="159"/>
      <c r="ET45" s="159"/>
      <c r="EU45" s="160"/>
      <c r="EV45" s="161"/>
      <c r="EW45" s="162"/>
      <c r="EX45" s="161"/>
      <c r="EY45" s="163"/>
      <c r="EZ45" s="164"/>
      <c r="FA45" s="159"/>
      <c r="FB45" s="159"/>
      <c r="FC45" s="159"/>
      <c r="FD45" s="160"/>
      <c r="FE45" s="161"/>
      <c r="FF45" s="162"/>
      <c r="FG45" s="161"/>
      <c r="FH45" s="163"/>
      <c r="FI45" s="164"/>
      <c r="FJ45" s="159"/>
      <c r="FK45" s="159"/>
      <c r="FL45" s="159"/>
      <c r="FM45" s="160"/>
      <c r="FN45" s="161"/>
      <c r="FO45" s="162"/>
      <c r="FP45" s="161"/>
      <c r="FQ45" s="163"/>
      <c r="FR45" s="164"/>
      <c r="FS45" s="159"/>
      <c r="FT45" s="159"/>
      <c r="FU45" s="159"/>
      <c r="FV45" s="160"/>
      <c r="FW45" s="161"/>
      <c r="FX45" s="162"/>
      <c r="FY45" s="161"/>
      <c r="FZ45" s="163"/>
      <c r="GA45" s="164"/>
      <c r="GB45" s="159"/>
      <c r="GC45" s="159"/>
      <c r="GD45" s="159"/>
      <c r="GE45" s="160"/>
      <c r="GF45" s="161"/>
      <c r="GG45" s="162"/>
      <c r="GH45" s="161"/>
      <c r="GI45" s="163"/>
      <c r="GJ45" s="164"/>
      <c r="GK45" s="159"/>
      <c r="GL45" s="159"/>
      <c r="GM45" s="159"/>
      <c r="GN45" s="160"/>
      <c r="GO45" s="161"/>
      <c r="GP45" s="162"/>
      <c r="GQ45" s="161"/>
      <c r="GR45" s="163"/>
      <c r="GS45" s="164"/>
      <c r="GT45" s="165"/>
      <c r="GU45" s="136"/>
      <c r="GV45" s="100"/>
      <c r="GW45" s="114"/>
      <c r="GX45" s="114"/>
      <c r="GY45" s="101"/>
      <c r="GZ45" s="93"/>
      <c r="HA45" s="116"/>
      <c r="HB45" s="116"/>
    </row>
    <row r="46" spans="1:210" ht="18.75" x14ac:dyDescent="0.3">
      <c r="B46" s="116"/>
      <c r="C46" s="116"/>
      <c r="D46" s="41"/>
      <c r="E46" s="42"/>
      <c r="F46" s="43"/>
      <c r="G46" s="44"/>
      <c r="H46" s="45"/>
      <c r="I46" s="46"/>
      <c r="J46" s="497"/>
      <c r="K46" s="498"/>
      <c r="L46" s="499"/>
      <c r="M46" s="87"/>
      <c r="N46" s="173"/>
      <c r="O46" s="106"/>
      <c r="P46" s="150">
        <f t="shared" si="0"/>
        <v>0</v>
      </c>
      <c r="Q46" s="485"/>
      <c r="R46" s="486"/>
      <c r="S46" s="174"/>
      <c r="T46" s="458">
        <f>Q46*O46+7.35</f>
        <v>7.35</v>
      </c>
      <c r="U46" s="464"/>
      <c r="V46" s="487"/>
      <c r="W46" s="175"/>
      <c r="X46" s="159"/>
      <c r="Y46" s="160"/>
      <c r="Z46" s="161"/>
      <c r="AA46" s="162"/>
      <c r="AB46" s="161"/>
      <c r="AC46" s="163"/>
      <c r="AD46" s="164"/>
      <c r="AE46" s="159"/>
      <c r="AF46" s="159"/>
      <c r="AG46" s="159"/>
      <c r="AH46" s="160"/>
      <c r="AI46" s="161"/>
      <c r="AJ46" s="162"/>
      <c r="AK46" s="161"/>
      <c r="AL46" s="163"/>
      <c r="AM46" s="164"/>
      <c r="AN46" s="159"/>
      <c r="AO46" s="159"/>
      <c r="AP46" s="159"/>
      <c r="AQ46" s="160"/>
      <c r="AR46" s="161"/>
      <c r="AS46" s="162"/>
      <c r="AT46" s="161"/>
      <c r="AU46" s="163"/>
      <c r="AV46" s="164"/>
      <c r="AW46" s="159"/>
      <c r="AX46" s="159"/>
      <c r="AY46" s="159"/>
      <c r="AZ46" s="160"/>
      <c r="BA46" s="161"/>
      <c r="BB46" s="162"/>
      <c r="BC46" s="161"/>
      <c r="BD46" s="163"/>
      <c r="BE46" s="164"/>
      <c r="BF46" s="159"/>
      <c r="BG46" s="159"/>
      <c r="BH46" s="159"/>
      <c r="BI46" s="160"/>
      <c r="BJ46" s="161"/>
      <c r="BK46" s="162"/>
      <c r="BL46" s="161"/>
      <c r="BM46" s="163"/>
      <c r="BN46" s="164"/>
      <c r="BO46" s="159"/>
      <c r="BP46" s="159"/>
      <c r="BQ46" s="159"/>
      <c r="BR46" s="160"/>
      <c r="BS46" s="161"/>
      <c r="BT46" s="162"/>
      <c r="BU46" s="161"/>
      <c r="BV46" s="163"/>
      <c r="BW46" s="164"/>
      <c r="BX46" s="159"/>
      <c r="BY46" s="159"/>
      <c r="BZ46" s="159"/>
      <c r="CA46" s="160"/>
      <c r="CB46" s="161"/>
      <c r="CC46" s="162"/>
      <c r="CD46" s="161"/>
      <c r="CE46" s="163"/>
      <c r="CF46" s="164"/>
      <c r="CG46" s="159"/>
      <c r="CH46" s="159"/>
      <c r="CI46" s="159"/>
      <c r="CJ46" s="160"/>
      <c r="CK46" s="161"/>
      <c r="CL46" s="162"/>
      <c r="CM46" s="161"/>
      <c r="CN46" s="163"/>
      <c r="CO46" s="164"/>
      <c r="CP46" s="159"/>
      <c r="CQ46" s="159"/>
      <c r="CR46" s="159"/>
      <c r="CS46" s="160"/>
      <c r="CT46" s="161"/>
      <c r="CU46" s="162"/>
      <c r="CV46" s="161"/>
      <c r="CW46" s="163"/>
      <c r="CX46" s="164"/>
      <c r="CY46" s="159"/>
      <c r="CZ46" s="159"/>
      <c r="DA46" s="159"/>
      <c r="DB46" s="160"/>
      <c r="DC46" s="161"/>
      <c r="DD46" s="162"/>
      <c r="DE46" s="161"/>
      <c r="DF46" s="163"/>
      <c r="DG46" s="164"/>
      <c r="DH46" s="159"/>
      <c r="DI46" s="159"/>
      <c r="DJ46" s="159"/>
      <c r="DK46" s="160"/>
      <c r="DL46" s="161"/>
      <c r="DM46" s="162"/>
      <c r="DN46" s="161"/>
      <c r="DO46" s="163"/>
      <c r="DP46" s="164"/>
      <c r="DQ46" s="159"/>
      <c r="DR46" s="159"/>
      <c r="DS46" s="159"/>
      <c r="DT46" s="160"/>
      <c r="DU46" s="161"/>
      <c r="DV46" s="162"/>
      <c r="DW46" s="161"/>
      <c r="DX46" s="163"/>
      <c r="DY46" s="164"/>
      <c r="DZ46" s="159"/>
      <c r="EA46" s="159"/>
      <c r="EB46" s="159"/>
      <c r="EC46" s="160"/>
      <c r="ED46" s="161"/>
      <c r="EE46" s="162"/>
      <c r="EF46" s="161"/>
      <c r="EG46" s="163"/>
      <c r="EH46" s="164"/>
      <c r="EI46" s="159"/>
      <c r="EJ46" s="159"/>
      <c r="EK46" s="159"/>
      <c r="EL46" s="160"/>
      <c r="EM46" s="161"/>
      <c r="EN46" s="162"/>
      <c r="EO46" s="161"/>
      <c r="EP46" s="163"/>
      <c r="EQ46" s="164"/>
      <c r="ER46" s="159"/>
      <c r="ES46" s="159"/>
      <c r="ET46" s="159"/>
      <c r="EU46" s="160"/>
      <c r="EV46" s="161"/>
      <c r="EW46" s="162"/>
      <c r="EX46" s="161"/>
      <c r="EY46" s="163"/>
      <c r="EZ46" s="164"/>
      <c r="FA46" s="159"/>
      <c r="FB46" s="159"/>
      <c r="FC46" s="159"/>
      <c r="FD46" s="160"/>
      <c r="FE46" s="161"/>
      <c r="FF46" s="162"/>
      <c r="FG46" s="161"/>
      <c r="FH46" s="163"/>
      <c r="FI46" s="164"/>
      <c r="FJ46" s="159"/>
      <c r="FK46" s="159"/>
      <c r="FL46" s="159"/>
      <c r="FM46" s="160"/>
      <c r="FN46" s="161"/>
      <c r="FO46" s="162"/>
      <c r="FP46" s="161"/>
      <c r="FQ46" s="163"/>
      <c r="FR46" s="164"/>
      <c r="FS46" s="159"/>
      <c r="FT46" s="159"/>
      <c r="FU46" s="159"/>
      <c r="FV46" s="160"/>
      <c r="FW46" s="161"/>
      <c r="FX46" s="162"/>
      <c r="FY46" s="161"/>
      <c r="FZ46" s="163"/>
      <c r="GA46" s="164"/>
      <c r="GB46" s="159"/>
      <c r="GC46" s="159"/>
      <c r="GD46" s="159"/>
      <c r="GE46" s="160"/>
      <c r="GF46" s="161"/>
      <c r="GG46" s="162"/>
      <c r="GH46" s="161"/>
      <c r="GI46" s="163"/>
      <c r="GJ46" s="164"/>
      <c r="GK46" s="159"/>
      <c r="GL46" s="159"/>
      <c r="GM46" s="159"/>
      <c r="GN46" s="160"/>
      <c r="GO46" s="161"/>
      <c r="GP46" s="162"/>
      <c r="GQ46" s="161"/>
      <c r="GR46" s="163"/>
      <c r="GS46" s="164"/>
      <c r="GT46" s="176"/>
      <c r="GU46" s="136"/>
      <c r="GV46" s="122"/>
      <c r="GW46" s="114"/>
      <c r="GX46" s="114"/>
      <c r="GY46" s="101"/>
      <c r="GZ46" s="93"/>
      <c r="HA46" s="116"/>
      <c r="HB46" s="116"/>
    </row>
    <row r="47" spans="1:210" x14ac:dyDescent="0.25">
      <c r="B47" s="116"/>
      <c r="C47" s="116"/>
      <c r="D47" s="41"/>
      <c r="E47" s="42"/>
      <c r="F47" s="43"/>
      <c r="G47" s="44"/>
      <c r="H47" s="45"/>
      <c r="I47" s="46"/>
      <c r="J47" s="104"/>
      <c r="K47" s="494"/>
      <c r="L47" s="105"/>
      <c r="M47" s="87"/>
      <c r="N47" s="88"/>
      <c r="O47" s="106"/>
      <c r="P47" s="150">
        <f t="shared" si="0"/>
        <v>0</v>
      </c>
      <c r="Q47" s="166"/>
      <c r="R47" s="166"/>
      <c r="S47" s="126"/>
      <c r="T47" s="45">
        <f t="shared" si="2"/>
        <v>0</v>
      </c>
      <c r="U47" s="153"/>
      <c r="V47" s="148"/>
      <c r="W47" s="178"/>
      <c r="X47" s="111"/>
      <c r="Y47" s="110"/>
      <c r="Z47" s="130"/>
      <c r="AA47" s="131"/>
      <c r="AB47" s="130"/>
      <c r="AC47" s="132"/>
      <c r="AD47" s="133"/>
      <c r="AE47" s="111"/>
      <c r="AF47" s="111"/>
      <c r="AG47" s="111"/>
      <c r="AH47" s="110"/>
      <c r="AI47" s="130"/>
      <c r="AJ47" s="131"/>
      <c r="AK47" s="130"/>
      <c r="AL47" s="132"/>
      <c r="AM47" s="133"/>
      <c r="AN47" s="111"/>
      <c r="AO47" s="111"/>
      <c r="AP47" s="111"/>
      <c r="AQ47" s="110"/>
      <c r="AR47" s="130"/>
      <c r="AS47" s="131"/>
      <c r="AT47" s="130"/>
      <c r="AU47" s="132"/>
      <c r="AV47" s="133"/>
      <c r="AW47" s="111"/>
      <c r="AX47" s="111"/>
      <c r="AY47" s="111"/>
      <c r="AZ47" s="110"/>
      <c r="BA47" s="130"/>
      <c r="BB47" s="131"/>
      <c r="BC47" s="130"/>
      <c r="BD47" s="132"/>
      <c r="BE47" s="133"/>
      <c r="BF47" s="111"/>
      <c r="BG47" s="111"/>
      <c r="BH47" s="111"/>
      <c r="BI47" s="110"/>
      <c r="BJ47" s="130"/>
      <c r="BK47" s="131"/>
      <c r="BL47" s="130"/>
      <c r="BM47" s="132"/>
      <c r="BN47" s="133"/>
      <c r="BO47" s="111"/>
      <c r="BP47" s="111"/>
      <c r="BQ47" s="111"/>
      <c r="BR47" s="110"/>
      <c r="BS47" s="130"/>
      <c r="BT47" s="131"/>
      <c r="BU47" s="130"/>
      <c r="BV47" s="132"/>
      <c r="BW47" s="133"/>
      <c r="BX47" s="111"/>
      <c r="BY47" s="111"/>
      <c r="BZ47" s="111"/>
      <c r="CA47" s="110"/>
      <c r="CB47" s="130"/>
      <c r="CC47" s="131"/>
      <c r="CD47" s="130"/>
      <c r="CE47" s="132"/>
      <c r="CF47" s="133"/>
      <c r="CG47" s="111"/>
      <c r="CH47" s="111"/>
      <c r="CI47" s="111"/>
      <c r="CJ47" s="110"/>
      <c r="CK47" s="130"/>
      <c r="CL47" s="131"/>
      <c r="CM47" s="130"/>
      <c r="CN47" s="132"/>
      <c r="CO47" s="133"/>
      <c r="CP47" s="111"/>
      <c r="CQ47" s="111"/>
      <c r="CR47" s="111"/>
      <c r="CS47" s="110"/>
      <c r="CT47" s="130"/>
      <c r="CU47" s="131"/>
      <c r="CV47" s="130"/>
      <c r="CW47" s="132"/>
      <c r="CX47" s="133"/>
      <c r="CY47" s="111"/>
      <c r="CZ47" s="111"/>
      <c r="DA47" s="111"/>
      <c r="DB47" s="110"/>
      <c r="DC47" s="130"/>
      <c r="DD47" s="131"/>
      <c r="DE47" s="130"/>
      <c r="DF47" s="132"/>
      <c r="DG47" s="133"/>
      <c r="DH47" s="111"/>
      <c r="DI47" s="111"/>
      <c r="DJ47" s="111"/>
      <c r="DK47" s="110"/>
      <c r="DL47" s="130"/>
      <c r="DM47" s="131"/>
      <c r="DN47" s="130"/>
      <c r="DO47" s="132"/>
      <c r="DP47" s="133"/>
      <c r="DQ47" s="111"/>
      <c r="DR47" s="111"/>
      <c r="DS47" s="111"/>
      <c r="DT47" s="110"/>
      <c r="DU47" s="130"/>
      <c r="DV47" s="131"/>
      <c r="DW47" s="130"/>
      <c r="DX47" s="132"/>
      <c r="DY47" s="133"/>
      <c r="DZ47" s="111"/>
      <c r="EA47" s="111"/>
      <c r="EB47" s="111"/>
      <c r="EC47" s="110"/>
      <c r="ED47" s="130"/>
      <c r="EE47" s="131"/>
      <c r="EF47" s="130"/>
      <c r="EG47" s="132"/>
      <c r="EH47" s="133"/>
      <c r="EI47" s="111"/>
      <c r="EJ47" s="111"/>
      <c r="EK47" s="111"/>
      <c r="EL47" s="110"/>
      <c r="EM47" s="130"/>
      <c r="EN47" s="131"/>
      <c r="EO47" s="130"/>
      <c r="EP47" s="132"/>
      <c r="EQ47" s="133"/>
      <c r="ER47" s="111"/>
      <c r="ES47" s="111"/>
      <c r="ET47" s="111"/>
      <c r="EU47" s="110"/>
      <c r="EV47" s="130"/>
      <c r="EW47" s="131"/>
      <c r="EX47" s="130"/>
      <c r="EY47" s="132"/>
      <c r="EZ47" s="133"/>
      <c r="FA47" s="111"/>
      <c r="FB47" s="111"/>
      <c r="FC47" s="111"/>
      <c r="FD47" s="110"/>
      <c r="FE47" s="130"/>
      <c r="FF47" s="131"/>
      <c r="FG47" s="130"/>
      <c r="FH47" s="132"/>
      <c r="FI47" s="133"/>
      <c r="FJ47" s="111"/>
      <c r="FK47" s="111"/>
      <c r="FL47" s="111"/>
      <c r="FM47" s="110"/>
      <c r="FN47" s="130"/>
      <c r="FO47" s="131"/>
      <c r="FP47" s="130"/>
      <c r="FQ47" s="132"/>
      <c r="FR47" s="133"/>
      <c r="FS47" s="111"/>
      <c r="FT47" s="111"/>
      <c r="FU47" s="111"/>
      <c r="FV47" s="110"/>
      <c r="FW47" s="130"/>
      <c r="FX47" s="131"/>
      <c r="FY47" s="130"/>
      <c r="FZ47" s="132"/>
      <c r="GA47" s="133"/>
      <c r="GB47" s="111"/>
      <c r="GC47" s="111"/>
      <c r="GD47" s="111"/>
      <c r="GE47" s="110"/>
      <c r="GF47" s="130"/>
      <c r="GG47" s="131"/>
      <c r="GH47" s="130"/>
      <c r="GI47" s="132"/>
      <c r="GJ47" s="133"/>
      <c r="GK47" s="111"/>
      <c r="GL47" s="111"/>
      <c r="GM47" s="111"/>
      <c r="GN47" s="110"/>
      <c r="GO47" s="130"/>
      <c r="GP47" s="131"/>
      <c r="GQ47" s="130"/>
      <c r="GR47" s="132"/>
      <c r="GS47" s="133"/>
      <c r="GT47" s="135"/>
      <c r="GU47" s="136"/>
      <c r="GV47" s="100"/>
      <c r="GW47" s="114"/>
      <c r="GX47" s="114"/>
      <c r="GY47" s="101"/>
      <c r="GZ47" s="93"/>
      <c r="HA47" s="116"/>
      <c r="HB47" s="116"/>
    </row>
    <row r="48" spans="1:210" x14ac:dyDescent="0.25">
      <c r="B48" s="116"/>
      <c r="C48" s="116"/>
      <c r="D48" s="41"/>
      <c r="E48" s="42"/>
      <c r="F48" s="43"/>
      <c r="G48" s="44"/>
      <c r="H48" s="45"/>
      <c r="I48" s="46"/>
      <c r="J48" s="104"/>
      <c r="K48" s="494"/>
      <c r="L48" s="105"/>
      <c r="M48" s="87"/>
      <c r="N48" s="88"/>
      <c r="O48" s="106"/>
      <c r="P48" s="150">
        <f t="shared" si="0"/>
        <v>0</v>
      </c>
      <c r="Q48" s="166"/>
      <c r="R48" s="166"/>
      <c r="S48" s="126"/>
      <c r="T48" s="45">
        <f t="shared" si="2"/>
        <v>0</v>
      </c>
      <c r="U48" s="153"/>
      <c r="V48" s="148"/>
      <c r="W48" s="178"/>
      <c r="X48" s="111"/>
      <c r="Y48" s="110"/>
      <c r="Z48" s="130"/>
      <c r="AA48" s="131"/>
      <c r="AB48" s="130"/>
      <c r="AC48" s="132"/>
      <c r="AD48" s="133"/>
      <c r="AE48" s="111"/>
      <c r="AF48" s="111"/>
      <c r="AG48" s="111"/>
      <c r="AH48" s="110"/>
      <c r="AI48" s="130"/>
      <c r="AJ48" s="131"/>
      <c r="AK48" s="130"/>
      <c r="AL48" s="132"/>
      <c r="AM48" s="133"/>
      <c r="AN48" s="111"/>
      <c r="AO48" s="111"/>
      <c r="AP48" s="111"/>
      <c r="AQ48" s="110"/>
      <c r="AR48" s="130"/>
      <c r="AS48" s="131"/>
      <c r="AT48" s="130"/>
      <c r="AU48" s="132"/>
      <c r="AV48" s="133"/>
      <c r="AW48" s="111"/>
      <c r="AX48" s="111"/>
      <c r="AY48" s="111"/>
      <c r="AZ48" s="110"/>
      <c r="BA48" s="130"/>
      <c r="BB48" s="131"/>
      <c r="BC48" s="130"/>
      <c r="BD48" s="132"/>
      <c r="BE48" s="133"/>
      <c r="BF48" s="111"/>
      <c r="BG48" s="111"/>
      <c r="BH48" s="111"/>
      <c r="BI48" s="110"/>
      <c r="BJ48" s="130"/>
      <c r="BK48" s="131"/>
      <c r="BL48" s="130"/>
      <c r="BM48" s="132"/>
      <c r="BN48" s="133"/>
      <c r="BO48" s="111"/>
      <c r="BP48" s="111"/>
      <c r="BQ48" s="111"/>
      <c r="BR48" s="110"/>
      <c r="BS48" s="130"/>
      <c r="BT48" s="131"/>
      <c r="BU48" s="130"/>
      <c r="BV48" s="132"/>
      <c r="BW48" s="133"/>
      <c r="BX48" s="111"/>
      <c r="BY48" s="111"/>
      <c r="BZ48" s="111"/>
      <c r="CA48" s="110"/>
      <c r="CB48" s="130"/>
      <c r="CC48" s="131"/>
      <c r="CD48" s="130"/>
      <c r="CE48" s="132"/>
      <c r="CF48" s="133"/>
      <c r="CG48" s="111"/>
      <c r="CH48" s="111"/>
      <c r="CI48" s="111"/>
      <c r="CJ48" s="110"/>
      <c r="CK48" s="130"/>
      <c r="CL48" s="131"/>
      <c r="CM48" s="130"/>
      <c r="CN48" s="132"/>
      <c r="CO48" s="133"/>
      <c r="CP48" s="111"/>
      <c r="CQ48" s="111"/>
      <c r="CR48" s="111"/>
      <c r="CS48" s="110"/>
      <c r="CT48" s="130"/>
      <c r="CU48" s="131"/>
      <c r="CV48" s="130"/>
      <c r="CW48" s="132"/>
      <c r="CX48" s="133"/>
      <c r="CY48" s="111"/>
      <c r="CZ48" s="111"/>
      <c r="DA48" s="111"/>
      <c r="DB48" s="110"/>
      <c r="DC48" s="130"/>
      <c r="DD48" s="131"/>
      <c r="DE48" s="130"/>
      <c r="DF48" s="132"/>
      <c r="DG48" s="133"/>
      <c r="DH48" s="111"/>
      <c r="DI48" s="111"/>
      <c r="DJ48" s="111"/>
      <c r="DK48" s="110"/>
      <c r="DL48" s="130"/>
      <c r="DM48" s="131"/>
      <c r="DN48" s="130"/>
      <c r="DO48" s="132"/>
      <c r="DP48" s="133"/>
      <c r="DQ48" s="111"/>
      <c r="DR48" s="111"/>
      <c r="DS48" s="111"/>
      <c r="DT48" s="110"/>
      <c r="DU48" s="130"/>
      <c r="DV48" s="131"/>
      <c r="DW48" s="130"/>
      <c r="DX48" s="132"/>
      <c r="DY48" s="133"/>
      <c r="DZ48" s="111"/>
      <c r="EA48" s="111"/>
      <c r="EB48" s="111"/>
      <c r="EC48" s="110"/>
      <c r="ED48" s="130"/>
      <c r="EE48" s="131"/>
      <c r="EF48" s="130"/>
      <c r="EG48" s="132"/>
      <c r="EH48" s="133"/>
      <c r="EI48" s="111"/>
      <c r="EJ48" s="111"/>
      <c r="EK48" s="111"/>
      <c r="EL48" s="110"/>
      <c r="EM48" s="130"/>
      <c r="EN48" s="131"/>
      <c r="EO48" s="130"/>
      <c r="EP48" s="132"/>
      <c r="EQ48" s="133"/>
      <c r="ER48" s="111"/>
      <c r="ES48" s="111"/>
      <c r="ET48" s="111"/>
      <c r="EU48" s="110"/>
      <c r="EV48" s="130"/>
      <c r="EW48" s="131"/>
      <c r="EX48" s="130"/>
      <c r="EY48" s="132"/>
      <c r="EZ48" s="133"/>
      <c r="FA48" s="111"/>
      <c r="FB48" s="111"/>
      <c r="FC48" s="111"/>
      <c r="FD48" s="110"/>
      <c r="FE48" s="130"/>
      <c r="FF48" s="131"/>
      <c r="FG48" s="130"/>
      <c r="FH48" s="132"/>
      <c r="FI48" s="133"/>
      <c r="FJ48" s="111"/>
      <c r="FK48" s="111"/>
      <c r="FL48" s="111"/>
      <c r="FM48" s="110"/>
      <c r="FN48" s="130"/>
      <c r="FO48" s="131"/>
      <c r="FP48" s="130"/>
      <c r="FQ48" s="132"/>
      <c r="FR48" s="133"/>
      <c r="FS48" s="111"/>
      <c r="FT48" s="111"/>
      <c r="FU48" s="111"/>
      <c r="FV48" s="110"/>
      <c r="FW48" s="130"/>
      <c r="FX48" s="131"/>
      <c r="FY48" s="130"/>
      <c r="FZ48" s="132"/>
      <c r="GA48" s="133"/>
      <c r="GB48" s="111"/>
      <c r="GC48" s="111"/>
      <c r="GD48" s="111"/>
      <c r="GE48" s="110"/>
      <c r="GF48" s="130"/>
      <c r="GG48" s="131"/>
      <c r="GH48" s="130"/>
      <c r="GI48" s="132"/>
      <c r="GJ48" s="133"/>
      <c r="GK48" s="111"/>
      <c r="GL48" s="111"/>
      <c r="GM48" s="111"/>
      <c r="GN48" s="110"/>
      <c r="GO48" s="130"/>
      <c r="GP48" s="131"/>
      <c r="GQ48" s="130"/>
      <c r="GR48" s="132"/>
      <c r="GS48" s="133"/>
      <c r="GT48" s="135"/>
      <c r="GU48" s="136"/>
      <c r="GV48" s="100"/>
      <c r="GW48" s="114"/>
      <c r="GX48" s="114"/>
      <c r="GY48" s="101"/>
      <c r="GZ48" s="93"/>
      <c r="HA48" s="116"/>
      <c r="HB48" s="116"/>
    </row>
    <row r="49" spans="1:210" x14ac:dyDescent="0.25">
      <c r="B49" s="116"/>
      <c r="C49" s="116"/>
      <c r="D49" s="41"/>
      <c r="E49" s="42"/>
      <c r="F49" s="43"/>
      <c r="G49" s="44"/>
      <c r="H49" s="45"/>
      <c r="I49" s="46"/>
      <c r="J49" s="104"/>
      <c r="K49" s="494"/>
      <c r="L49" s="105"/>
      <c r="M49" s="87"/>
      <c r="N49" s="88"/>
      <c r="O49" s="106"/>
      <c r="P49" s="150">
        <f t="shared" si="0"/>
        <v>0</v>
      </c>
      <c r="Q49" s="99"/>
      <c r="R49" s="179"/>
      <c r="S49" s="166"/>
      <c r="T49" s="45">
        <f t="shared" si="2"/>
        <v>0</v>
      </c>
      <c r="U49" s="157"/>
      <c r="V49" s="158"/>
      <c r="W49" s="180"/>
      <c r="X49" s="159"/>
      <c r="Y49" s="160"/>
      <c r="Z49" s="161"/>
      <c r="AA49" s="162"/>
      <c r="AB49" s="161"/>
      <c r="AC49" s="163"/>
      <c r="AD49" s="164"/>
      <c r="AE49" s="159"/>
      <c r="AF49" s="159"/>
      <c r="AG49" s="159"/>
      <c r="AH49" s="160"/>
      <c r="AI49" s="161"/>
      <c r="AJ49" s="162"/>
      <c r="AK49" s="161"/>
      <c r="AL49" s="163"/>
      <c r="AM49" s="164"/>
      <c r="AN49" s="159"/>
      <c r="AO49" s="159"/>
      <c r="AP49" s="159"/>
      <c r="AQ49" s="160"/>
      <c r="AR49" s="161"/>
      <c r="AS49" s="162"/>
      <c r="AT49" s="161"/>
      <c r="AU49" s="163"/>
      <c r="AV49" s="164"/>
      <c r="AW49" s="159"/>
      <c r="AX49" s="159"/>
      <c r="AY49" s="159"/>
      <c r="AZ49" s="160"/>
      <c r="BA49" s="161"/>
      <c r="BB49" s="162"/>
      <c r="BC49" s="161"/>
      <c r="BD49" s="163"/>
      <c r="BE49" s="164"/>
      <c r="BF49" s="159"/>
      <c r="BG49" s="159"/>
      <c r="BH49" s="159"/>
      <c r="BI49" s="160"/>
      <c r="BJ49" s="161"/>
      <c r="BK49" s="162"/>
      <c r="BL49" s="161"/>
      <c r="BM49" s="163"/>
      <c r="BN49" s="164"/>
      <c r="BO49" s="159"/>
      <c r="BP49" s="159"/>
      <c r="BQ49" s="159"/>
      <c r="BR49" s="160"/>
      <c r="BS49" s="161"/>
      <c r="BT49" s="162"/>
      <c r="BU49" s="161"/>
      <c r="BV49" s="163"/>
      <c r="BW49" s="164"/>
      <c r="BX49" s="159"/>
      <c r="BY49" s="159"/>
      <c r="BZ49" s="159"/>
      <c r="CA49" s="160"/>
      <c r="CB49" s="161"/>
      <c r="CC49" s="162"/>
      <c r="CD49" s="161"/>
      <c r="CE49" s="163"/>
      <c r="CF49" s="164"/>
      <c r="CG49" s="159"/>
      <c r="CH49" s="159"/>
      <c r="CI49" s="159"/>
      <c r="CJ49" s="160"/>
      <c r="CK49" s="161"/>
      <c r="CL49" s="162"/>
      <c r="CM49" s="161"/>
      <c r="CN49" s="163"/>
      <c r="CO49" s="164"/>
      <c r="CP49" s="159"/>
      <c r="CQ49" s="159"/>
      <c r="CR49" s="159"/>
      <c r="CS49" s="160"/>
      <c r="CT49" s="161"/>
      <c r="CU49" s="162"/>
      <c r="CV49" s="161"/>
      <c r="CW49" s="163"/>
      <c r="CX49" s="164"/>
      <c r="CY49" s="159"/>
      <c r="CZ49" s="159"/>
      <c r="DA49" s="159"/>
      <c r="DB49" s="160"/>
      <c r="DC49" s="161"/>
      <c r="DD49" s="162"/>
      <c r="DE49" s="161"/>
      <c r="DF49" s="163"/>
      <c r="DG49" s="164"/>
      <c r="DH49" s="159"/>
      <c r="DI49" s="159"/>
      <c r="DJ49" s="159"/>
      <c r="DK49" s="160"/>
      <c r="DL49" s="161"/>
      <c r="DM49" s="162"/>
      <c r="DN49" s="161"/>
      <c r="DO49" s="163"/>
      <c r="DP49" s="164"/>
      <c r="DQ49" s="159"/>
      <c r="DR49" s="159"/>
      <c r="DS49" s="159"/>
      <c r="DT49" s="160"/>
      <c r="DU49" s="161"/>
      <c r="DV49" s="162"/>
      <c r="DW49" s="161"/>
      <c r="DX49" s="163"/>
      <c r="DY49" s="164"/>
      <c r="DZ49" s="159"/>
      <c r="EA49" s="159"/>
      <c r="EB49" s="159"/>
      <c r="EC49" s="160"/>
      <c r="ED49" s="161"/>
      <c r="EE49" s="162"/>
      <c r="EF49" s="161"/>
      <c r="EG49" s="163"/>
      <c r="EH49" s="164"/>
      <c r="EI49" s="159"/>
      <c r="EJ49" s="159"/>
      <c r="EK49" s="159"/>
      <c r="EL49" s="160"/>
      <c r="EM49" s="161"/>
      <c r="EN49" s="162"/>
      <c r="EO49" s="161"/>
      <c r="EP49" s="163"/>
      <c r="EQ49" s="164"/>
      <c r="ER49" s="159"/>
      <c r="ES49" s="159"/>
      <c r="ET49" s="159"/>
      <c r="EU49" s="160"/>
      <c r="EV49" s="161"/>
      <c r="EW49" s="162"/>
      <c r="EX49" s="161"/>
      <c r="EY49" s="163"/>
      <c r="EZ49" s="164"/>
      <c r="FA49" s="159"/>
      <c r="FB49" s="159"/>
      <c r="FC49" s="159"/>
      <c r="FD49" s="160"/>
      <c r="FE49" s="161"/>
      <c r="FF49" s="162"/>
      <c r="FG49" s="161"/>
      <c r="FH49" s="163"/>
      <c r="FI49" s="164"/>
      <c r="FJ49" s="159"/>
      <c r="FK49" s="159"/>
      <c r="FL49" s="159"/>
      <c r="FM49" s="160"/>
      <c r="FN49" s="161"/>
      <c r="FO49" s="162"/>
      <c r="FP49" s="161"/>
      <c r="FQ49" s="163"/>
      <c r="FR49" s="164"/>
      <c r="FS49" s="159"/>
      <c r="FT49" s="159"/>
      <c r="FU49" s="159"/>
      <c r="FV49" s="160"/>
      <c r="FW49" s="161"/>
      <c r="FX49" s="162"/>
      <c r="FY49" s="161"/>
      <c r="FZ49" s="163"/>
      <c r="GA49" s="164"/>
      <c r="GB49" s="159"/>
      <c r="GC49" s="159"/>
      <c r="GD49" s="159"/>
      <c r="GE49" s="160"/>
      <c r="GF49" s="161"/>
      <c r="GG49" s="162"/>
      <c r="GH49" s="161"/>
      <c r="GI49" s="163"/>
      <c r="GJ49" s="164"/>
      <c r="GK49" s="159"/>
      <c r="GL49" s="159"/>
      <c r="GM49" s="159"/>
      <c r="GN49" s="160"/>
      <c r="GO49" s="161"/>
      <c r="GP49" s="162"/>
      <c r="GQ49" s="161"/>
      <c r="GR49" s="163"/>
      <c r="GS49" s="164"/>
      <c r="GT49" s="176"/>
      <c r="GU49" s="136"/>
      <c r="GV49" s="100"/>
      <c r="GW49" s="114"/>
      <c r="GX49" s="114"/>
      <c r="GY49" s="101"/>
      <c r="GZ49" s="93"/>
      <c r="HA49" s="116"/>
      <c r="HB49" s="116"/>
    </row>
    <row r="50" spans="1:210" x14ac:dyDescent="0.25">
      <c r="B50" s="116"/>
      <c r="C50" s="116"/>
      <c r="D50" s="41"/>
      <c r="E50" s="42"/>
      <c r="F50" s="43"/>
      <c r="G50" s="44"/>
      <c r="H50" s="45"/>
      <c r="I50" s="46"/>
      <c r="J50" s="104"/>
      <c r="K50" s="494"/>
      <c r="L50" s="105"/>
      <c r="M50" s="87"/>
      <c r="N50" s="88"/>
      <c r="O50" s="106"/>
      <c r="P50" s="150">
        <f t="shared" si="0"/>
        <v>0</v>
      </c>
      <c r="Q50" s="99"/>
      <c r="R50" s="179"/>
      <c r="S50" s="181"/>
      <c r="T50" s="45">
        <f t="shared" si="2"/>
        <v>0</v>
      </c>
      <c r="U50" s="157"/>
      <c r="V50" s="158"/>
      <c r="W50" s="180"/>
      <c r="X50" s="159"/>
      <c r="Y50" s="160"/>
      <c r="Z50" s="161"/>
      <c r="AA50" s="162"/>
      <c r="AB50" s="161"/>
      <c r="AC50" s="163"/>
      <c r="AD50" s="164"/>
      <c r="AE50" s="159"/>
      <c r="AF50" s="159"/>
      <c r="AG50" s="159"/>
      <c r="AH50" s="160"/>
      <c r="AI50" s="161"/>
      <c r="AJ50" s="162"/>
      <c r="AK50" s="161"/>
      <c r="AL50" s="163"/>
      <c r="AM50" s="164"/>
      <c r="AN50" s="159"/>
      <c r="AO50" s="159"/>
      <c r="AP50" s="159"/>
      <c r="AQ50" s="160"/>
      <c r="AR50" s="161"/>
      <c r="AS50" s="162"/>
      <c r="AT50" s="161"/>
      <c r="AU50" s="163"/>
      <c r="AV50" s="164"/>
      <c r="AW50" s="159"/>
      <c r="AX50" s="159"/>
      <c r="AY50" s="159"/>
      <c r="AZ50" s="160"/>
      <c r="BA50" s="161"/>
      <c r="BB50" s="162"/>
      <c r="BC50" s="161"/>
      <c r="BD50" s="163"/>
      <c r="BE50" s="164"/>
      <c r="BF50" s="159"/>
      <c r="BG50" s="159"/>
      <c r="BH50" s="159"/>
      <c r="BI50" s="160"/>
      <c r="BJ50" s="161"/>
      <c r="BK50" s="162"/>
      <c r="BL50" s="161"/>
      <c r="BM50" s="163"/>
      <c r="BN50" s="164"/>
      <c r="BO50" s="159"/>
      <c r="BP50" s="159"/>
      <c r="BQ50" s="159"/>
      <c r="BR50" s="160"/>
      <c r="BS50" s="161"/>
      <c r="BT50" s="162"/>
      <c r="BU50" s="161"/>
      <c r="BV50" s="163"/>
      <c r="BW50" s="164"/>
      <c r="BX50" s="159"/>
      <c r="BY50" s="159"/>
      <c r="BZ50" s="159"/>
      <c r="CA50" s="160"/>
      <c r="CB50" s="161"/>
      <c r="CC50" s="162"/>
      <c r="CD50" s="161"/>
      <c r="CE50" s="163"/>
      <c r="CF50" s="164"/>
      <c r="CG50" s="159"/>
      <c r="CH50" s="159"/>
      <c r="CI50" s="159"/>
      <c r="CJ50" s="160"/>
      <c r="CK50" s="161"/>
      <c r="CL50" s="162"/>
      <c r="CM50" s="161"/>
      <c r="CN50" s="163"/>
      <c r="CO50" s="164"/>
      <c r="CP50" s="159"/>
      <c r="CQ50" s="159"/>
      <c r="CR50" s="159"/>
      <c r="CS50" s="160"/>
      <c r="CT50" s="161"/>
      <c r="CU50" s="162"/>
      <c r="CV50" s="161"/>
      <c r="CW50" s="163"/>
      <c r="CX50" s="164"/>
      <c r="CY50" s="159"/>
      <c r="CZ50" s="159"/>
      <c r="DA50" s="159"/>
      <c r="DB50" s="160"/>
      <c r="DC50" s="161"/>
      <c r="DD50" s="162"/>
      <c r="DE50" s="161"/>
      <c r="DF50" s="163"/>
      <c r="DG50" s="164"/>
      <c r="DH50" s="159"/>
      <c r="DI50" s="159"/>
      <c r="DJ50" s="159"/>
      <c r="DK50" s="160"/>
      <c r="DL50" s="161"/>
      <c r="DM50" s="162"/>
      <c r="DN50" s="161"/>
      <c r="DO50" s="163"/>
      <c r="DP50" s="164"/>
      <c r="DQ50" s="159"/>
      <c r="DR50" s="159"/>
      <c r="DS50" s="159"/>
      <c r="DT50" s="160"/>
      <c r="DU50" s="161"/>
      <c r="DV50" s="162"/>
      <c r="DW50" s="161"/>
      <c r="DX50" s="163"/>
      <c r="DY50" s="164"/>
      <c r="DZ50" s="159"/>
      <c r="EA50" s="159"/>
      <c r="EB50" s="159"/>
      <c r="EC50" s="160"/>
      <c r="ED50" s="161"/>
      <c r="EE50" s="162"/>
      <c r="EF50" s="161"/>
      <c r="EG50" s="163"/>
      <c r="EH50" s="164"/>
      <c r="EI50" s="159"/>
      <c r="EJ50" s="159"/>
      <c r="EK50" s="159"/>
      <c r="EL50" s="160"/>
      <c r="EM50" s="161"/>
      <c r="EN50" s="162"/>
      <c r="EO50" s="161"/>
      <c r="EP50" s="163"/>
      <c r="EQ50" s="164"/>
      <c r="ER50" s="159"/>
      <c r="ES50" s="159"/>
      <c r="ET50" s="159"/>
      <c r="EU50" s="160"/>
      <c r="EV50" s="161"/>
      <c r="EW50" s="162"/>
      <c r="EX50" s="161"/>
      <c r="EY50" s="163"/>
      <c r="EZ50" s="164"/>
      <c r="FA50" s="159"/>
      <c r="FB50" s="159"/>
      <c r="FC50" s="159"/>
      <c r="FD50" s="160"/>
      <c r="FE50" s="161"/>
      <c r="FF50" s="162"/>
      <c r="FG50" s="161"/>
      <c r="FH50" s="163"/>
      <c r="FI50" s="164"/>
      <c r="FJ50" s="159"/>
      <c r="FK50" s="159"/>
      <c r="FL50" s="159"/>
      <c r="FM50" s="160"/>
      <c r="FN50" s="161"/>
      <c r="FO50" s="162"/>
      <c r="FP50" s="161"/>
      <c r="FQ50" s="163"/>
      <c r="FR50" s="164"/>
      <c r="FS50" s="159"/>
      <c r="FT50" s="159"/>
      <c r="FU50" s="159"/>
      <c r="FV50" s="160"/>
      <c r="FW50" s="161"/>
      <c r="FX50" s="162"/>
      <c r="FY50" s="161"/>
      <c r="FZ50" s="163"/>
      <c r="GA50" s="164"/>
      <c r="GB50" s="159"/>
      <c r="GC50" s="159"/>
      <c r="GD50" s="159"/>
      <c r="GE50" s="160"/>
      <c r="GF50" s="161"/>
      <c r="GG50" s="162"/>
      <c r="GH50" s="161"/>
      <c r="GI50" s="163"/>
      <c r="GJ50" s="164"/>
      <c r="GK50" s="159"/>
      <c r="GL50" s="159"/>
      <c r="GM50" s="159"/>
      <c r="GN50" s="160"/>
      <c r="GO50" s="161"/>
      <c r="GP50" s="162"/>
      <c r="GQ50" s="161"/>
      <c r="GR50" s="163"/>
      <c r="GS50" s="164"/>
      <c r="GT50" s="176"/>
      <c r="GU50" s="136"/>
      <c r="GV50" s="100"/>
      <c r="GW50" s="114"/>
      <c r="GX50" s="114"/>
      <c r="GY50" s="101"/>
      <c r="GZ50" s="93"/>
      <c r="HA50" s="116"/>
      <c r="HB50" s="116"/>
    </row>
    <row r="51" spans="1:210" x14ac:dyDescent="0.25">
      <c r="A51"/>
      <c r="B51" s="116"/>
      <c r="C51" s="116"/>
      <c r="D51" s="41"/>
      <c r="E51" s="42"/>
      <c r="F51" s="43"/>
      <c r="G51" s="44"/>
      <c r="H51" s="45"/>
      <c r="I51" s="46"/>
      <c r="J51" s="104"/>
      <c r="K51" s="494"/>
      <c r="L51" s="105"/>
      <c r="M51" s="87"/>
      <c r="N51" s="88"/>
      <c r="O51" s="106"/>
      <c r="P51" s="150">
        <f t="shared" si="0"/>
        <v>0</v>
      </c>
      <c r="Q51" s="182"/>
      <c r="R51" s="183"/>
      <c r="S51" s="183"/>
      <c r="T51" s="45">
        <f t="shared" si="2"/>
        <v>0</v>
      </c>
      <c r="U51" s="157"/>
      <c r="V51" s="158"/>
      <c r="W51" s="167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84"/>
      <c r="GU51" s="136"/>
      <c r="GV51" s="100"/>
      <c r="GW51" s="114"/>
      <c r="GX51" s="114"/>
      <c r="GY51" s="101"/>
      <c r="GZ51" s="93"/>
      <c r="HA51" s="116"/>
      <c r="HB51" s="116"/>
    </row>
    <row r="52" spans="1:210" x14ac:dyDescent="0.25">
      <c r="A52"/>
      <c r="B52" s="116"/>
      <c r="C52" s="116"/>
      <c r="D52" s="41"/>
      <c r="E52" s="42"/>
      <c r="F52" s="43"/>
      <c r="G52" s="44"/>
      <c r="H52" s="45"/>
      <c r="I52" s="46"/>
      <c r="J52" s="104"/>
      <c r="K52" s="494"/>
      <c r="L52" s="105"/>
      <c r="M52" s="87"/>
      <c r="N52" s="88"/>
      <c r="O52" s="106"/>
      <c r="P52" s="150">
        <f t="shared" si="0"/>
        <v>0</v>
      </c>
      <c r="Q52" s="166"/>
      <c r="R52" s="183"/>
      <c r="S52" s="183"/>
      <c r="T52" s="45">
        <f t="shared" si="2"/>
        <v>0</v>
      </c>
      <c r="U52" s="157"/>
      <c r="V52" s="158"/>
      <c r="W52" s="167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65"/>
      <c r="GU52" s="136"/>
      <c r="GV52" s="100"/>
      <c r="GW52" s="114"/>
      <c r="GX52" s="114"/>
      <c r="GY52" s="101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04"/>
      <c r="K53" s="494"/>
      <c r="L53" s="105"/>
      <c r="M53" s="87"/>
      <c r="N53" s="88"/>
      <c r="O53" s="106"/>
      <c r="P53" s="150">
        <f t="shared" si="0"/>
        <v>0</v>
      </c>
      <c r="Q53" s="166"/>
      <c r="R53" s="166"/>
      <c r="S53" s="166"/>
      <c r="T53" s="45">
        <f>Q53*O53</f>
        <v>0</v>
      </c>
      <c r="U53" s="157"/>
      <c r="V53" s="158"/>
      <c r="W53" s="167"/>
      <c r="X53" s="159"/>
      <c r="Y53" s="160"/>
      <c r="Z53" s="161"/>
      <c r="AA53" s="162"/>
      <c r="AB53" s="161"/>
      <c r="AC53" s="163"/>
      <c r="AD53" s="164"/>
      <c r="AE53" s="159"/>
      <c r="AF53" s="159"/>
      <c r="AG53" s="159"/>
      <c r="AH53" s="160"/>
      <c r="AI53" s="161"/>
      <c r="AJ53" s="162"/>
      <c r="AK53" s="161"/>
      <c r="AL53" s="163"/>
      <c r="AM53" s="164"/>
      <c r="AN53" s="159"/>
      <c r="AO53" s="159"/>
      <c r="AP53" s="159"/>
      <c r="AQ53" s="160"/>
      <c r="AR53" s="161"/>
      <c r="AS53" s="162"/>
      <c r="AT53" s="161"/>
      <c r="AU53" s="163"/>
      <c r="AV53" s="164"/>
      <c r="AW53" s="159"/>
      <c r="AX53" s="159"/>
      <c r="AY53" s="159"/>
      <c r="AZ53" s="160"/>
      <c r="BA53" s="161"/>
      <c r="BB53" s="162"/>
      <c r="BC53" s="161"/>
      <c r="BD53" s="163"/>
      <c r="BE53" s="164"/>
      <c r="BF53" s="159"/>
      <c r="BG53" s="159"/>
      <c r="BH53" s="159"/>
      <c r="BI53" s="160"/>
      <c r="BJ53" s="161"/>
      <c r="BK53" s="162"/>
      <c r="BL53" s="161"/>
      <c r="BM53" s="163"/>
      <c r="BN53" s="164"/>
      <c r="BO53" s="159"/>
      <c r="BP53" s="159"/>
      <c r="BQ53" s="159"/>
      <c r="BR53" s="160"/>
      <c r="BS53" s="161"/>
      <c r="BT53" s="162"/>
      <c r="BU53" s="161"/>
      <c r="BV53" s="163"/>
      <c r="BW53" s="164"/>
      <c r="BX53" s="159"/>
      <c r="BY53" s="159"/>
      <c r="BZ53" s="159"/>
      <c r="CA53" s="160"/>
      <c r="CB53" s="161"/>
      <c r="CC53" s="162"/>
      <c r="CD53" s="161"/>
      <c r="CE53" s="163"/>
      <c r="CF53" s="164"/>
      <c r="CG53" s="159"/>
      <c r="CH53" s="159"/>
      <c r="CI53" s="159"/>
      <c r="CJ53" s="160"/>
      <c r="CK53" s="161"/>
      <c r="CL53" s="162"/>
      <c r="CM53" s="161"/>
      <c r="CN53" s="163"/>
      <c r="CO53" s="164"/>
      <c r="CP53" s="159"/>
      <c r="CQ53" s="159"/>
      <c r="CR53" s="159"/>
      <c r="CS53" s="160"/>
      <c r="CT53" s="161"/>
      <c r="CU53" s="162"/>
      <c r="CV53" s="161"/>
      <c r="CW53" s="163"/>
      <c r="CX53" s="164"/>
      <c r="CY53" s="159"/>
      <c r="CZ53" s="159"/>
      <c r="DA53" s="159"/>
      <c r="DB53" s="160"/>
      <c r="DC53" s="161"/>
      <c r="DD53" s="162"/>
      <c r="DE53" s="161"/>
      <c r="DF53" s="163"/>
      <c r="DG53" s="164"/>
      <c r="DH53" s="159"/>
      <c r="DI53" s="159"/>
      <c r="DJ53" s="159"/>
      <c r="DK53" s="160"/>
      <c r="DL53" s="161"/>
      <c r="DM53" s="162"/>
      <c r="DN53" s="161"/>
      <c r="DO53" s="163"/>
      <c r="DP53" s="164"/>
      <c r="DQ53" s="159"/>
      <c r="DR53" s="159"/>
      <c r="DS53" s="159"/>
      <c r="DT53" s="160"/>
      <c r="DU53" s="161"/>
      <c r="DV53" s="162"/>
      <c r="DW53" s="161"/>
      <c r="DX53" s="163"/>
      <c r="DY53" s="164"/>
      <c r="DZ53" s="159"/>
      <c r="EA53" s="159"/>
      <c r="EB53" s="159"/>
      <c r="EC53" s="160"/>
      <c r="ED53" s="161"/>
      <c r="EE53" s="162"/>
      <c r="EF53" s="161"/>
      <c r="EG53" s="163"/>
      <c r="EH53" s="164"/>
      <c r="EI53" s="159"/>
      <c r="EJ53" s="159"/>
      <c r="EK53" s="159"/>
      <c r="EL53" s="160"/>
      <c r="EM53" s="161"/>
      <c r="EN53" s="162"/>
      <c r="EO53" s="161"/>
      <c r="EP53" s="163"/>
      <c r="EQ53" s="164"/>
      <c r="ER53" s="159"/>
      <c r="ES53" s="159"/>
      <c r="ET53" s="159"/>
      <c r="EU53" s="160"/>
      <c r="EV53" s="161"/>
      <c r="EW53" s="162"/>
      <c r="EX53" s="161"/>
      <c r="EY53" s="163"/>
      <c r="EZ53" s="164"/>
      <c r="FA53" s="159"/>
      <c r="FB53" s="159"/>
      <c r="FC53" s="159"/>
      <c r="FD53" s="160"/>
      <c r="FE53" s="161"/>
      <c r="FF53" s="162"/>
      <c r="FG53" s="161"/>
      <c r="FH53" s="163"/>
      <c r="FI53" s="164"/>
      <c r="FJ53" s="159"/>
      <c r="FK53" s="159"/>
      <c r="FL53" s="159"/>
      <c r="FM53" s="160"/>
      <c r="FN53" s="161"/>
      <c r="FO53" s="162"/>
      <c r="FP53" s="161"/>
      <c r="FQ53" s="163"/>
      <c r="FR53" s="164"/>
      <c r="FS53" s="159"/>
      <c r="FT53" s="159"/>
      <c r="FU53" s="159"/>
      <c r="FV53" s="160"/>
      <c r="FW53" s="161"/>
      <c r="FX53" s="162"/>
      <c r="FY53" s="161"/>
      <c r="FZ53" s="163"/>
      <c r="GA53" s="164"/>
      <c r="GB53" s="159"/>
      <c r="GC53" s="159"/>
      <c r="GD53" s="159"/>
      <c r="GE53" s="160"/>
      <c r="GF53" s="161"/>
      <c r="GG53" s="162"/>
      <c r="GH53" s="161"/>
      <c r="GI53" s="163"/>
      <c r="GJ53" s="164"/>
      <c r="GK53" s="159"/>
      <c r="GL53" s="159"/>
      <c r="GM53" s="159"/>
      <c r="GN53" s="160"/>
      <c r="GO53" s="161"/>
      <c r="GP53" s="162"/>
      <c r="GQ53" s="161"/>
      <c r="GR53" s="163"/>
      <c r="GS53" s="164"/>
      <c r="GT53" s="185"/>
      <c r="GU53" s="136"/>
      <c r="GV53" s="100"/>
      <c r="GW53" s="114"/>
      <c r="GX53" s="114"/>
      <c r="GY53" s="101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04"/>
      <c r="K54" s="494"/>
      <c r="L54" s="105"/>
      <c r="M54" s="87"/>
      <c r="N54" s="88"/>
      <c r="O54" s="106"/>
      <c r="P54" s="150">
        <f t="shared" si="0"/>
        <v>0</v>
      </c>
      <c r="Q54" s="166"/>
      <c r="R54" s="166"/>
      <c r="S54" s="166"/>
      <c r="T54" s="45">
        <f>Q54*O54</f>
        <v>0</v>
      </c>
      <c r="U54" s="157"/>
      <c r="V54" s="158"/>
      <c r="W54" s="167"/>
      <c r="X54" s="159"/>
      <c r="Y54" s="160"/>
      <c r="Z54" s="161"/>
      <c r="AA54" s="162"/>
      <c r="AB54" s="161"/>
      <c r="AC54" s="163"/>
      <c r="AD54" s="164"/>
      <c r="AE54" s="159"/>
      <c r="AF54" s="159"/>
      <c r="AG54" s="159"/>
      <c r="AH54" s="160"/>
      <c r="AI54" s="161"/>
      <c r="AJ54" s="162"/>
      <c r="AK54" s="161"/>
      <c r="AL54" s="163"/>
      <c r="AM54" s="164"/>
      <c r="AN54" s="159"/>
      <c r="AO54" s="159"/>
      <c r="AP54" s="159"/>
      <c r="AQ54" s="160"/>
      <c r="AR54" s="161"/>
      <c r="AS54" s="162"/>
      <c r="AT54" s="161"/>
      <c r="AU54" s="163"/>
      <c r="AV54" s="164"/>
      <c r="AW54" s="159"/>
      <c r="AX54" s="159"/>
      <c r="AY54" s="159"/>
      <c r="AZ54" s="160"/>
      <c r="BA54" s="161"/>
      <c r="BB54" s="162"/>
      <c r="BC54" s="161"/>
      <c r="BD54" s="163"/>
      <c r="BE54" s="164"/>
      <c r="BF54" s="159"/>
      <c r="BG54" s="159"/>
      <c r="BH54" s="159"/>
      <c r="BI54" s="160"/>
      <c r="BJ54" s="161"/>
      <c r="BK54" s="162"/>
      <c r="BL54" s="161"/>
      <c r="BM54" s="163"/>
      <c r="BN54" s="164"/>
      <c r="BO54" s="159"/>
      <c r="BP54" s="159"/>
      <c r="BQ54" s="159"/>
      <c r="BR54" s="160"/>
      <c r="BS54" s="161"/>
      <c r="BT54" s="162"/>
      <c r="BU54" s="161"/>
      <c r="BV54" s="163"/>
      <c r="BW54" s="164"/>
      <c r="BX54" s="159"/>
      <c r="BY54" s="159"/>
      <c r="BZ54" s="159"/>
      <c r="CA54" s="160"/>
      <c r="CB54" s="161"/>
      <c r="CC54" s="162"/>
      <c r="CD54" s="161"/>
      <c r="CE54" s="163"/>
      <c r="CF54" s="164"/>
      <c r="CG54" s="159"/>
      <c r="CH54" s="159"/>
      <c r="CI54" s="159"/>
      <c r="CJ54" s="160"/>
      <c r="CK54" s="161"/>
      <c r="CL54" s="162"/>
      <c r="CM54" s="161"/>
      <c r="CN54" s="163"/>
      <c r="CO54" s="164"/>
      <c r="CP54" s="159"/>
      <c r="CQ54" s="159"/>
      <c r="CR54" s="159"/>
      <c r="CS54" s="160"/>
      <c r="CT54" s="161"/>
      <c r="CU54" s="162"/>
      <c r="CV54" s="161"/>
      <c r="CW54" s="163"/>
      <c r="CX54" s="164"/>
      <c r="CY54" s="159"/>
      <c r="CZ54" s="159"/>
      <c r="DA54" s="159"/>
      <c r="DB54" s="160"/>
      <c r="DC54" s="161"/>
      <c r="DD54" s="162"/>
      <c r="DE54" s="161"/>
      <c r="DF54" s="163"/>
      <c r="DG54" s="164"/>
      <c r="DH54" s="159"/>
      <c r="DI54" s="159"/>
      <c r="DJ54" s="159"/>
      <c r="DK54" s="160"/>
      <c r="DL54" s="161"/>
      <c r="DM54" s="162"/>
      <c r="DN54" s="161"/>
      <c r="DO54" s="163"/>
      <c r="DP54" s="164"/>
      <c r="DQ54" s="159"/>
      <c r="DR54" s="159"/>
      <c r="DS54" s="159"/>
      <c r="DT54" s="160"/>
      <c r="DU54" s="161"/>
      <c r="DV54" s="162"/>
      <c r="DW54" s="161"/>
      <c r="DX54" s="163"/>
      <c r="DY54" s="164"/>
      <c r="DZ54" s="159"/>
      <c r="EA54" s="159"/>
      <c r="EB54" s="159"/>
      <c r="EC54" s="160"/>
      <c r="ED54" s="161"/>
      <c r="EE54" s="162"/>
      <c r="EF54" s="161"/>
      <c r="EG54" s="163"/>
      <c r="EH54" s="164"/>
      <c r="EI54" s="159"/>
      <c r="EJ54" s="159"/>
      <c r="EK54" s="159"/>
      <c r="EL54" s="160"/>
      <c r="EM54" s="161"/>
      <c r="EN54" s="162"/>
      <c r="EO54" s="161"/>
      <c r="EP54" s="163"/>
      <c r="EQ54" s="164"/>
      <c r="ER54" s="159"/>
      <c r="ES54" s="159"/>
      <c r="ET54" s="159"/>
      <c r="EU54" s="160"/>
      <c r="EV54" s="161"/>
      <c r="EW54" s="162"/>
      <c r="EX54" s="161"/>
      <c r="EY54" s="163"/>
      <c r="EZ54" s="164"/>
      <c r="FA54" s="159"/>
      <c r="FB54" s="159"/>
      <c r="FC54" s="159"/>
      <c r="FD54" s="160"/>
      <c r="FE54" s="161"/>
      <c r="FF54" s="162"/>
      <c r="FG54" s="161"/>
      <c r="FH54" s="163"/>
      <c r="FI54" s="164"/>
      <c r="FJ54" s="159"/>
      <c r="FK54" s="159"/>
      <c r="FL54" s="159"/>
      <c r="FM54" s="160"/>
      <c r="FN54" s="161"/>
      <c r="FO54" s="162"/>
      <c r="FP54" s="161"/>
      <c r="FQ54" s="163"/>
      <c r="FR54" s="164"/>
      <c r="FS54" s="159"/>
      <c r="FT54" s="159"/>
      <c r="FU54" s="159"/>
      <c r="FV54" s="160"/>
      <c r="FW54" s="161"/>
      <c r="FX54" s="162"/>
      <c r="FY54" s="161"/>
      <c r="FZ54" s="163"/>
      <c r="GA54" s="164"/>
      <c r="GB54" s="159"/>
      <c r="GC54" s="159"/>
      <c r="GD54" s="159"/>
      <c r="GE54" s="160"/>
      <c r="GF54" s="161"/>
      <c r="GG54" s="162"/>
      <c r="GH54" s="161"/>
      <c r="GI54" s="163"/>
      <c r="GJ54" s="164"/>
      <c r="GK54" s="159"/>
      <c r="GL54" s="159"/>
      <c r="GM54" s="159"/>
      <c r="GN54" s="160"/>
      <c r="GO54" s="161"/>
      <c r="GP54" s="162"/>
      <c r="GQ54" s="161"/>
      <c r="GR54" s="163"/>
      <c r="GS54" s="164"/>
      <c r="GT54" s="165"/>
      <c r="GU54" s="136"/>
      <c r="GV54" s="100"/>
      <c r="GW54" s="114"/>
      <c r="GX54" s="114"/>
      <c r="GY54" s="101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04"/>
      <c r="K55" s="494"/>
      <c r="L55" s="105"/>
      <c r="M55" s="87"/>
      <c r="N55" s="88"/>
      <c r="O55" s="106"/>
      <c r="P55" s="150">
        <f t="shared" si="0"/>
        <v>0</v>
      </c>
      <c r="Q55" s="99"/>
      <c r="R55" s="166"/>
      <c r="S55" s="166"/>
      <c r="T55" s="45">
        <f>Q55*O55</f>
        <v>0</v>
      </c>
      <c r="U55" s="153"/>
      <c r="V55" s="148"/>
      <c r="W55" s="178"/>
      <c r="X55" s="111"/>
      <c r="Y55" s="110"/>
      <c r="Z55" s="130"/>
      <c r="AA55" s="131"/>
      <c r="AB55" s="130"/>
      <c r="AC55" s="132"/>
      <c r="AD55" s="133"/>
      <c r="AE55" s="111"/>
      <c r="AF55" s="111"/>
      <c r="AG55" s="111"/>
      <c r="AH55" s="110"/>
      <c r="AI55" s="130"/>
      <c r="AJ55" s="131"/>
      <c r="AK55" s="130"/>
      <c r="AL55" s="132"/>
      <c r="AM55" s="133"/>
      <c r="AN55" s="111"/>
      <c r="AO55" s="111"/>
      <c r="AP55" s="111"/>
      <c r="AQ55" s="110"/>
      <c r="AR55" s="130"/>
      <c r="AS55" s="131"/>
      <c r="AT55" s="130"/>
      <c r="AU55" s="132"/>
      <c r="AV55" s="133"/>
      <c r="AW55" s="111"/>
      <c r="AX55" s="111"/>
      <c r="AY55" s="111"/>
      <c r="AZ55" s="110"/>
      <c r="BA55" s="130"/>
      <c r="BB55" s="131"/>
      <c r="BC55" s="130"/>
      <c r="BD55" s="132"/>
      <c r="BE55" s="133"/>
      <c r="BF55" s="111"/>
      <c r="BG55" s="111"/>
      <c r="BH55" s="111"/>
      <c r="BI55" s="110"/>
      <c r="BJ55" s="130"/>
      <c r="BK55" s="131"/>
      <c r="BL55" s="130"/>
      <c r="BM55" s="132"/>
      <c r="BN55" s="133"/>
      <c r="BO55" s="111"/>
      <c r="BP55" s="111"/>
      <c r="BQ55" s="111"/>
      <c r="BR55" s="110"/>
      <c r="BS55" s="130"/>
      <c r="BT55" s="131"/>
      <c r="BU55" s="130"/>
      <c r="BV55" s="132"/>
      <c r="BW55" s="133"/>
      <c r="BX55" s="111"/>
      <c r="BY55" s="111"/>
      <c r="BZ55" s="111"/>
      <c r="CA55" s="110"/>
      <c r="CB55" s="130"/>
      <c r="CC55" s="131"/>
      <c r="CD55" s="130"/>
      <c r="CE55" s="132"/>
      <c r="CF55" s="133"/>
      <c r="CG55" s="111"/>
      <c r="CH55" s="111"/>
      <c r="CI55" s="111"/>
      <c r="CJ55" s="110"/>
      <c r="CK55" s="130"/>
      <c r="CL55" s="131"/>
      <c r="CM55" s="130"/>
      <c r="CN55" s="132"/>
      <c r="CO55" s="133"/>
      <c r="CP55" s="111"/>
      <c r="CQ55" s="111"/>
      <c r="CR55" s="111"/>
      <c r="CS55" s="110"/>
      <c r="CT55" s="130"/>
      <c r="CU55" s="131"/>
      <c r="CV55" s="130"/>
      <c r="CW55" s="132"/>
      <c r="CX55" s="133"/>
      <c r="CY55" s="111"/>
      <c r="CZ55" s="111"/>
      <c r="DA55" s="111"/>
      <c r="DB55" s="110"/>
      <c r="DC55" s="130"/>
      <c r="DD55" s="131"/>
      <c r="DE55" s="130"/>
      <c r="DF55" s="132"/>
      <c r="DG55" s="133"/>
      <c r="DH55" s="111"/>
      <c r="DI55" s="111"/>
      <c r="DJ55" s="111"/>
      <c r="DK55" s="110"/>
      <c r="DL55" s="130"/>
      <c r="DM55" s="131"/>
      <c r="DN55" s="130"/>
      <c r="DO55" s="132"/>
      <c r="DP55" s="133"/>
      <c r="DQ55" s="111"/>
      <c r="DR55" s="111"/>
      <c r="DS55" s="111"/>
      <c r="DT55" s="110"/>
      <c r="DU55" s="130"/>
      <c r="DV55" s="131"/>
      <c r="DW55" s="130"/>
      <c r="DX55" s="132"/>
      <c r="DY55" s="133"/>
      <c r="DZ55" s="111"/>
      <c r="EA55" s="111"/>
      <c r="EB55" s="111"/>
      <c r="EC55" s="110"/>
      <c r="ED55" s="130"/>
      <c r="EE55" s="131"/>
      <c r="EF55" s="130"/>
      <c r="EG55" s="132"/>
      <c r="EH55" s="133"/>
      <c r="EI55" s="111"/>
      <c r="EJ55" s="111"/>
      <c r="EK55" s="111"/>
      <c r="EL55" s="110"/>
      <c r="EM55" s="130"/>
      <c r="EN55" s="131"/>
      <c r="EO55" s="130"/>
      <c r="EP55" s="132"/>
      <c r="EQ55" s="133"/>
      <c r="ER55" s="111"/>
      <c r="ES55" s="111"/>
      <c r="ET55" s="111"/>
      <c r="EU55" s="110"/>
      <c r="EV55" s="130"/>
      <c r="EW55" s="131"/>
      <c r="EX55" s="130"/>
      <c r="EY55" s="132"/>
      <c r="EZ55" s="133"/>
      <c r="FA55" s="111"/>
      <c r="FB55" s="111"/>
      <c r="FC55" s="111"/>
      <c r="FD55" s="110"/>
      <c r="FE55" s="130"/>
      <c r="FF55" s="131"/>
      <c r="FG55" s="130"/>
      <c r="FH55" s="132"/>
      <c r="FI55" s="133"/>
      <c r="FJ55" s="111"/>
      <c r="FK55" s="111"/>
      <c r="FL55" s="111"/>
      <c r="FM55" s="110"/>
      <c r="FN55" s="130"/>
      <c r="FO55" s="131"/>
      <c r="FP55" s="130"/>
      <c r="FQ55" s="132"/>
      <c r="FR55" s="133"/>
      <c r="FS55" s="111"/>
      <c r="FT55" s="111"/>
      <c r="FU55" s="111"/>
      <c r="FV55" s="110"/>
      <c r="FW55" s="130"/>
      <c r="FX55" s="131"/>
      <c r="FY55" s="130"/>
      <c r="FZ55" s="132"/>
      <c r="GA55" s="133"/>
      <c r="GB55" s="111"/>
      <c r="GC55" s="111"/>
      <c r="GD55" s="111"/>
      <c r="GE55" s="110"/>
      <c r="GF55" s="130"/>
      <c r="GG55" s="131"/>
      <c r="GH55" s="130"/>
      <c r="GI55" s="132"/>
      <c r="GJ55" s="133"/>
      <c r="GK55" s="111"/>
      <c r="GL55" s="111"/>
      <c r="GM55" s="111"/>
      <c r="GN55" s="110"/>
      <c r="GO55" s="130"/>
      <c r="GP55" s="131"/>
      <c r="GQ55" s="130"/>
      <c r="GR55" s="132"/>
      <c r="GS55" s="133"/>
      <c r="GT55" s="186"/>
      <c r="GU55" s="136"/>
      <c r="GV55" s="122"/>
      <c r="GW55" s="114"/>
      <c r="GX55" s="114"/>
      <c r="GY55" s="101"/>
      <c r="GZ55" s="93"/>
      <c r="HA55" s="116"/>
      <c r="HB55" s="116"/>
    </row>
    <row r="56" spans="1:210" x14ac:dyDescent="0.25">
      <c r="A56"/>
      <c r="B56" s="116"/>
      <c r="C56" s="116"/>
      <c r="D56" s="41"/>
      <c r="E56" s="42"/>
      <c r="F56" s="43"/>
      <c r="G56" s="44"/>
      <c r="H56" s="45"/>
      <c r="I56" s="46"/>
      <c r="J56" s="104"/>
      <c r="K56" s="494"/>
      <c r="L56" s="105"/>
      <c r="M56" s="87"/>
      <c r="N56" s="173"/>
      <c r="O56" s="106"/>
      <c r="P56" s="150">
        <f>O56-L56</f>
        <v>0</v>
      </c>
      <c r="Q56" s="166"/>
      <c r="R56" s="166"/>
      <c r="S56" s="147"/>
      <c r="T56" s="45">
        <f>Q56*O56+S56+0</f>
        <v>0</v>
      </c>
      <c r="U56" s="157"/>
      <c r="V56" s="158"/>
      <c r="W56" s="167"/>
      <c r="X56" s="159"/>
      <c r="Y56" s="160"/>
      <c r="Z56" s="161"/>
      <c r="AA56" s="162"/>
      <c r="AB56" s="161"/>
      <c r="AC56" s="163"/>
      <c r="AD56" s="164"/>
      <c r="AE56" s="159"/>
      <c r="AF56" s="159"/>
      <c r="AG56" s="159"/>
      <c r="AH56" s="160"/>
      <c r="AI56" s="161"/>
      <c r="AJ56" s="162"/>
      <c r="AK56" s="161"/>
      <c r="AL56" s="163"/>
      <c r="AM56" s="164"/>
      <c r="AN56" s="159"/>
      <c r="AO56" s="159"/>
      <c r="AP56" s="159"/>
      <c r="AQ56" s="160"/>
      <c r="AR56" s="161"/>
      <c r="AS56" s="162"/>
      <c r="AT56" s="161"/>
      <c r="AU56" s="163"/>
      <c r="AV56" s="164"/>
      <c r="AW56" s="159"/>
      <c r="AX56" s="159"/>
      <c r="AY56" s="159"/>
      <c r="AZ56" s="160"/>
      <c r="BA56" s="161"/>
      <c r="BB56" s="162"/>
      <c r="BC56" s="161"/>
      <c r="BD56" s="163"/>
      <c r="BE56" s="164"/>
      <c r="BF56" s="159"/>
      <c r="BG56" s="159"/>
      <c r="BH56" s="159"/>
      <c r="BI56" s="160"/>
      <c r="BJ56" s="161"/>
      <c r="BK56" s="162"/>
      <c r="BL56" s="161"/>
      <c r="BM56" s="163"/>
      <c r="BN56" s="164"/>
      <c r="BO56" s="159"/>
      <c r="BP56" s="159"/>
      <c r="BQ56" s="159"/>
      <c r="BR56" s="160"/>
      <c r="BS56" s="161"/>
      <c r="BT56" s="162"/>
      <c r="BU56" s="161"/>
      <c r="BV56" s="163"/>
      <c r="BW56" s="164"/>
      <c r="BX56" s="159"/>
      <c r="BY56" s="159"/>
      <c r="BZ56" s="159"/>
      <c r="CA56" s="160"/>
      <c r="CB56" s="161"/>
      <c r="CC56" s="162"/>
      <c r="CD56" s="161"/>
      <c r="CE56" s="163"/>
      <c r="CF56" s="164"/>
      <c r="CG56" s="159"/>
      <c r="CH56" s="159"/>
      <c r="CI56" s="159"/>
      <c r="CJ56" s="160"/>
      <c r="CK56" s="161"/>
      <c r="CL56" s="162"/>
      <c r="CM56" s="161"/>
      <c r="CN56" s="163"/>
      <c r="CO56" s="164"/>
      <c r="CP56" s="159"/>
      <c r="CQ56" s="159"/>
      <c r="CR56" s="159"/>
      <c r="CS56" s="160"/>
      <c r="CT56" s="161"/>
      <c r="CU56" s="162"/>
      <c r="CV56" s="161"/>
      <c r="CW56" s="163"/>
      <c r="CX56" s="164"/>
      <c r="CY56" s="159"/>
      <c r="CZ56" s="159"/>
      <c r="DA56" s="159"/>
      <c r="DB56" s="160"/>
      <c r="DC56" s="161"/>
      <c r="DD56" s="162"/>
      <c r="DE56" s="161"/>
      <c r="DF56" s="163"/>
      <c r="DG56" s="164"/>
      <c r="DH56" s="159"/>
      <c r="DI56" s="159"/>
      <c r="DJ56" s="159"/>
      <c r="DK56" s="160"/>
      <c r="DL56" s="161"/>
      <c r="DM56" s="162"/>
      <c r="DN56" s="161"/>
      <c r="DO56" s="163"/>
      <c r="DP56" s="164"/>
      <c r="DQ56" s="159"/>
      <c r="DR56" s="159"/>
      <c r="DS56" s="159"/>
      <c r="DT56" s="160"/>
      <c r="DU56" s="161"/>
      <c r="DV56" s="162"/>
      <c r="DW56" s="161"/>
      <c r="DX56" s="163"/>
      <c r="DY56" s="164"/>
      <c r="DZ56" s="159"/>
      <c r="EA56" s="159"/>
      <c r="EB56" s="159"/>
      <c r="EC56" s="160"/>
      <c r="ED56" s="161"/>
      <c r="EE56" s="162"/>
      <c r="EF56" s="161"/>
      <c r="EG56" s="163"/>
      <c r="EH56" s="164"/>
      <c r="EI56" s="159"/>
      <c r="EJ56" s="159"/>
      <c r="EK56" s="159"/>
      <c r="EL56" s="160"/>
      <c r="EM56" s="161"/>
      <c r="EN56" s="162"/>
      <c r="EO56" s="161"/>
      <c r="EP56" s="163"/>
      <c r="EQ56" s="164"/>
      <c r="ER56" s="159"/>
      <c r="ES56" s="159"/>
      <c r="ET56" s="159"/>
      <c r="EU56" s="160"/>
      <c r="EV56" s="161"/>
      <c r="EW56" s="162"/>
      <c r="EX56" s="161"/>
      <c r="EY56" s="163"/>
      <c r="EZ56" s="164"/>
      <c r="FA56" s="159"/>
      <c r="FB56" s="159"/>
      <c r="FC56" s="159"/>
      <c r="FD56" s="160"/>
      <c r="FE56" s="161"/>
      <c r="FF56" s="162"/>
      <c r="FG56" s="161"/>
      <c r="FH56" s="163"/>
      <c r="FI56" s="164"/>
      <c r="FJ56" s="159"/>
      <c r="FK56" s="159"/>
      <c r="FL56" s="159"/>
      <c r="FM56" s="160"/>
      <c r="FN56" s="161"/>
      <c r="FO56" s="162"/>
      <c r="FP56" s="161"/>
      <c r="FQ56" s="163"/>
      <c r="FR56" s="164"/>
      <c r="FS56" s="159"/>
      <c r="FT56" s="159"/>
      <c r="FU56" s="159"/>
      <c r="FV56" s="160"/>
      <c r="FW56" s="161"/>
      <c r="FX56" s="162"/>
      <c r="FY56" s="161"/>
      <c r="FZ56" s="163"/>
      <c r="GA56" s="164"/>
      <c r="GB56" s="159"/>
      <c r="GC56" s="159"/>
      <c r="GD56" s="159"/>
      <c r="GE56" s="160"/>
      <c r="GF56" s="161"/>
      <c r="GG56" s="162"/>
      <c r="GH56" s="161"/>
      <c r="GI56" s="163"/>
      <c r="GJ56" s="164"/>
      <c r="GK56" s="159"/>
      <c r="GL56" s="159"/>
      <c r="GM56" s="159"/>
      <c r="GN56" s="160"/>
      <c r="GO56" s="161"/>
      <c r="GP56" s="162"/>
      <c r="GQ56" s="161"/>
      <c r="GR56" s="163"/>
      <c r="GS56" s="164"/>
      <c r="GT56" s="165"/>
      <c r="GU56" s="136"/>
      <c r="GV56" s="100"/>
      <c r="GW56" s="114"/>
      <c r="GX56" s="114"/>
      <c r="GY56" s="101"/>
      <c r="GZ56" s="93"/>
      <c r="HA56" s="116"/>
      <c r="HB56" s="116"/>
    </row>
    <row r="57" spans="1:210" x14ac:dyDescent="0.25">
      <c r="A57"/>
      <c r="B57" s="116"/>
      <c r="C57" s="116"/>
      <c r="D57" s="41"/>
      <c r="E57" s="42"/>
      <c r="F57" s="43"/>
      <c r="G57" s="44"/>
      <c r="H57" s="45"/>
      <c r="I57" s="46"/>
      <c r="J57" s="104"/>
      <c r="K57" s="494"/>
      <c r="L57" s="105"/>
      <c r="M57" s="87"/>
      <c r="N57" s="173"/>
      <c r="O57" s="106"/>
      <c r="P57" s="150">
        <f t="shared" ref="P57:P68" si="3">O57-L57</f>
        <v>0</v>
      </c>
      <c r="Q57" s="166"/>
      <c r="R57" s="166"/>
      <c r="S57" s="147"/>
      <c r="T57" s="45">
        <f>Q57*O57+S57+0</f>
        <v>0</v>
      </c>
      <c r="U57" s="157"/>
      <c r="V57" s="158"/>
      <c r="W57" s="167"/>
      <c r="X57" s="159"/>
      <c r="Y57" s="160"/>
      <c r="Z57" s="161"/>
      <c r="AA57" s="162"/>
      <c r="AB57" s="161"/>
      <c r="AC57" s="163"/>
      <c r="AD57" s="164"/>
      <c r="AE57" s="159"/>
      <c r="AF57" s="159"/>
      <c r="AG57" s="159"/>
      <c r="AH57" s="160"/>
      <c r="AI57" s="161"/>
      <c r="AJ57" s="162"/>
      <c r="AK57" s="161"/>
      <c r="AL57" s="163"/>
      <c r="AM57" s="164"/>
      <c r="AN57" s="159"/>
      <c r="AO57" s="159"/>
      <c r="AP57" s="159"/>
      <c r="AQ57" s="160"/>
      <c r="AR57" s="161"/>
      <c r="AS57" s="162"/>
      <c r="AT57" s="161"/>
      <c r="AU57" s="163"/>
      <c r="AV57" s="164"/>
      <c r="AW57" s="159"/>
      <c r="AX57" s="159"/>
      <c r="AY57" s="159"/>
      <c r="AZ57" s="160"/>
      <c r="BA57" s="161"/>
      <c r="BB57" s="162"/>
      <c r="BC57" s="161"/>
      <c r="BD57" s="163"/>
      <c r="BE57" s="164"/>
      <c r="BF57" s="159"/>
      <c r="BG57" s="159"/>
      <c r="BH57" s="159"/>
      <c r="BI57" s="160"/>
      <c r="BJ57" s="161"/>
      <c r="BK57" s="162"/>
      <c r="BL57" s="161"/>
      <c r="BM57" s="163"/>
      <c r="BN57" s="164"/>
      <c r="BO57" s="159"/>
      <c r="BP57" s="159"/>
      <c r="BQ57" s="159"/>
      <c r="BR57" s="160"/>
      <c r="BS57" s="161"/>
      <c r="BT57" s="162"/>
      <c r="BU57" s="161"/>
      <c r="BV57" s="163"/>
      <c r="BW57" s="164"/>
      <c r="BX57" s="159"/>
      <c r="BY57" s="159"/>
      <c r="BZ57" s="159"/>
      <c r="CA57" s="160"/>
      <c r="CB57" s="161"/>
      <c r="CC57" s="162"/>
      <c r="CD57" s="161"/>
      <c r="CE57" s="163"/>
      <c r="CF57" s="164"/>
      <c r="CG57" s="159"/>
      <c r="CH57" s="159"/>
      <c r="CI57" s="159"/>
      <c r="CJ57" s="160"/>
      <c r="CK57" s="161"/>
      <c r="CL57" s="162"/>
      <c r="CM57" s="161"/>
      <c r="CN57" s="163"/>
      <c r="CO57" s="164"/>
      <c r="CP57" s="159"/>
      <c r="CQ57" s="159"/>
      <c r="CR57" s="159"/>
      <c r="CS57" s="160"/>
      <c r="CT57" s="161"/>
      <c r="CU57" s="162"/>
      <c r="CV57" s="161"/>
      <c r="CW57" s="163"/>
      <c r="CX57" s="164"/>
      <c r="CY57" s="159"/>
      <c r="CZ57" s="159"/>
      <c r="DA57" s="159"/>
      <c r="DB57" s="160"/>
      <c r="DC57" s="161"/>
      <c r="DD57" s="162"/>
      <c r="DE57" s="161"/>
      <c r="DF57" s="163"/>
      <c r="DG57" s="164"/>
      <c r="DH57" s="159"/>
      <c r="DI57" s="159"/>
      <c r="DJ57" s="159"/>
      <c r="DK57" s="160"/>
      <c r="DL57" s="161"/>
      <c r="DM57" s="162"/>
      <c r="DN57" s="161"/>
      <c r="DO57" s="163"/>
      <c r="DP57" s="164"/>
      <c r="DQ57" s="159"/>
      <c r="DR57" s="159"/>
      <c r="DS57" s="159"/>
      <c r="DT57" s="160"/>
      <c r="DU57" s="161"/>
      <c r="DV57" s="162"/>
      <c r="DW57" s="161"/>
      <c r="DX57" s="163"/>
      <c r="DY57" s="164"/>
      <c r="DZ57" s="159"/>
      <c r="EA57" s="159"/>
      <c r="EB57" s="159"/>
      <c r="EC57" s="160"/>
      <c r="ED57" s="161"/>
      <c r="EE57" s="162"/>
      <c r="EF57" s="161"/>
      <c r="EG57" s="163"/>
      <c r="EH57" s="164"/>
      <c r="EI57" s="159"/>
      <c r="EJ57" s="159"/>
      <c r="EK57" s="159"/>
      <c r="EL57" s="160"/>
      <c r="EM57" s="161"/>
      <c r="EN57" s="162"/>
      <c r="EO57" s="161"/>
      <c r="EP57" s="163"/>
      <c r="EQ57" s="164"/>
      <c r="ER57" s="159"/>
      <c r="ES57" s="159"/>
      <c r="ET57" s="159"/>
      <c r="EU57" s="160"/>
      <c r="EV57" s="161"/>
      <c r="EW57" s="162"/>
      <c r="EX57" s="161"/>
      <c r="EY57" s="163"/>
      <c r="EZ57" s="164"/>
      <c r="FA57" s="159"/>
      <c r="FB57" s="159"/>
      <c r="FC57" s="159"/>
      <c r="FD57" s="160"/>
      <c r="FE57" s="161"/>
      <c r="FF57" s="162"/>
      <c r="FG57" s="161"/>
      <c r="FH57" s="163"/>
      <c r="FI57" s="164"/>
      <c r="FJ57" s="159"/>
      <c r="FK57" s="159"/>
      <c r="FL57" s="159"/>
      <c r="FM57" s="160"/>
      <c r="FN57" s="161"/>
      <c r="FO57" s="162"/>
      <c r="FP57" s="161"/>
      <c r="FQ57" s="163"/>
      <c r="FR57" s="164"/>
      <c r="FS57" s="159"/>
      <c r="FT57" s="159"/>
      <c r="FU57" s="159"/>
      <c r="FV57" s="160"/>
      <c r="FW57" s="161"/>
      <c r="FX57" s="162"/>
      <c r="FY57" s="161"/>
      <c r="FZ57" s="163"/>
      <c r="GA57" s="164"/>
      <c r="GB57" s="159"/>
      <c r="GC57" s="159"/>
      <c r="GD57" s="159"/>
      <c r="GE57" s="160"/>
      <c r="GF57" s="161"/>
      <c r="GG57" s="162"/>
      <c r="GH57" s="161"/>
      <c r="GI57" s="163"/>
      <c r="GJ57" s="164"/>
      <c r="GK57" s="159"/>
      <c r="GL57" s="159"/>
      <c r="GM57" s="159"/>
      <c r="GN57" s="160"/>
      <c r="GO57" s="161"/>
      <c r="GP57" s="162"/>
      <c r="GQ57" s="161"/>
      <c r="GR57" s="163"/>
      <c r="GS57" s="164"/>
      <c r="GT57" s="165"/>
      <c r="GU57" s="187"/>
      <c r="GV57" s="100"/>
      <c r="GW57" s="114"/>
      <c r="GX57" s="114"/>
      <c r="GY57" s="101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4"/>
      <c r="L58" s="105"/>
      <c r="M58" s="87"/>
      <c r="N58" s="173"/>
      <c r="O58" s="106"/>
      <c r="P58" s="150">
        <f t="shared" si="3"/>
        <v>0</v>
      </c>
      <c r="Q58" s="166"/>
      <c r="R58" s="833"/>
      <c r="S58" s="834"/>
      <c r="T58" s="45">
        <f>Q58*O58</f>
        <v>0</v>
      </c>
      <c r="U58" s="157"/>
      <c r="V58" s="15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87"/>
      <c r="GV58" s="100"/>
      <c r="GW58" s="114"/>
      <c r="GX58" s="114"/>
      <c r="GY58" s="101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494"/>
      <c r="L59" s="105"/>
      <c r="M59" s="87"/>
      <c r="N59" s="88"/>
      <c r="O59" s="106"/>
      <c r="P59" s="150">
        <f t="shared" si="3"/>
        <v>0</v>
      </c>
      <c r="Q59" s="166"/>
      <c r="R59" s="166"/>
      <c r="S59" s="166"/>
      <c r="T59" s="45">
        <f t="shared" ref="T59:T66" si="4">Q59*O59+S59+0</f>
        <v>0</v>
      </c>
      <c r="U59" s="157"/>
      <c r="V59" s="15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36"/>
      <c r="GV59" s="100"/>
      <c r="GW59" s="114"/>
      <c r="GX59" s="188"/>
      <c r="GY59" s="101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494"/>
      <c r="L60" s="105"/>
      <c r="M60" s="87"/>
      <c r="N60" s="88"/>
      <c r="O60" s="106"/>
      <c r="P60" s="150">
        <f t="shared" si="3"/>
        <v>0</v>
      </c>
      <c r="Q60" s="166"/>
      <c r="R60" s="166"/>
      <c r="S60" s="166"/>
      <c r="T60" s="45">
        <f t="shared" si="4"/>
        <v>0</v>
      </c>
      <c r="U60" s="153"/>
      <c r="V60" s="14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36"/>
      <c r="GV60" s="100"/>
      <c r="GW60" s="114"/>
      <c r="GX60" s="188"/>
      <c r="GY60" s="101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494"/>
      <c r="L61" s="105"/>
      <c r="M61" s="87"/>
      <c r="N61" s="88"/>
      <c r="O61" s="106"/>
      <c r="P61" s="150">
        <f t="shared" si="3"/>
        <v>0</v>
      </c>
      <c r="Q61" s="166"/>
      <c r="R61" s="166"/>
      <c r="S61" s="166"/>
      <c r="T61" s="45">
        <f t="shared" si="4"/>
        <v>0</v>
      </c>
      <c r="U61" s="153"/>
      <c r="V61" s="14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101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4"/>
      <c r="L62" s="105"/>
      <c r="M62" s="87"/>
      <c r="N62" s="88"/>
      <c r="O62" s="106"/>
      <c r="P62" s="150">
        <f t="shared" si="3"/>
        <v>0</v>
      </c>
      <c r="Q62" s="166"/>
      <c r="R62" s="166"/>
      <c r="S62" s="166"/>
      <c r="T62" s="45">
        <f t="shared" si="4"/>
        <v>0</v>
      </c>
      <c r="U62" s="153"/>
      <c r="V62" s="14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65"/>
      <c r="GU62" s="136"/>
      <c r="GV62" s="100"/>
      <c r="GW62" s="114"/>
      <c r="GX62" s="188"/>
      <c r="GY62" s="101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04"/>
      <c r="K63" s="494"/>
      <c r="L63" s="105"/>
      <c r="M63" s="87"/>
      <c r="N63" s="88"/>
      <c r="O63" s="106"/>
      <c r="P63" s="150">
        <f t="shared" si="3"/>
        <v>0</v>
      </c>
      <c r="Q63" s="166"/>
      <c r="R63" s="166"/>
      <c r="S63" s="166"/>
      <c r="T63" s="45">
        <f t="shared" si="4"/>
        <v>0</v>
      </c>
      <c r="U63" s="153"/>
      <c r="V63" s="14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65"/>
      <c r="GU63" s="136"/>
      <c r="GV63" s="100"/>
      <c r="GW63" s="114"/>
      <c r="GX63" s="188"/>
      <c r="GY63" s="101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55"/>
      <c r="K64" s="494"/>
      <c r="L64" s="105"/>
      <c r="M64" s="87"/>
      <c r="N64" s="173"/>
      <c r="O64" s="106"/>
      <c r="P64" s="150">
        <f t="shared" si="3"/>
        <v>0</v>
      </c>
      <c r="Q64" s="166"/>
      <c r="R64" s="166"/>
      <c r="S64" s="166"/>
      <c r="T64" s="45">
        <f t="shared" si="4"/>
        <v>0</v>
      </c>
      <c r="U64" s="157"/>
      <c r="V64" s="158"/>
      <c r="W64" s="167"/>
      <c r="X64" s="159"/>
      <c r="Y64" s="160"/>
      <c r="Z64" s="161"/>
      <c r="AA64" s="162"/>
      <c r="AB64" s="161"/>
      <c r="AC64" s="163"/>
      <c r="AD64" s="164"/>
      <c r="AE64" s="159"/>
      <c r="AF64" s="159"/>
      <c r="AG64" s="159"/>
      <c r="AH64" s="160"/>
      <c r="AI64" s="161"/>
      <c r="AJ64" s="162"/>
      <c r="AK64" s="161"/>
      <c r="AL64" s="163"/>
      <c r="AM64" s="164"/>
      <c r="AN64" s="159"/>
      <c r="AO64" s="159"/>
      <c r="AP64" s="159"/>
      <c r="AQ64" s="160"/>
      <c r="AR64" s="161"/>
      <c r="AS64" s="162"/>
      <c r="AT64" s="161"/>
      <c r="AU64" s="163"/>
      <c r="AV64" s="164"/>
      <c r="AW64" s="159"/>
      <c r="AX64" s="159"/>
      <c r="AY64" s="159"/>
      <c r="AZ64" s="160"/>
      <c r="BA64" s="161"/>
      <c r="BB64" s="162"/>
      <c r="BC64" s="161"/>
      <c r="BD64" s="163"/>
      <c r="BE64" s="164"/>
      <c r="BF64" s="159"/>
      <c r="BG64" s="159"/>
      <c r="BH64" s="159"/>
      <c r="BI64" s="160"/>
      <c r="BJ64" s="161"/>
      <c r="BK64" s="162"/>
      <c r="BL64" s="161"/>
      <c r="BM64" s="163"/>
      <c r="BN64" s="164"/>
      <c r="BO64" s="159"/>
      <c r="BP64" s="159"/>
      <c r="BQ64" s="159"/>
      <c r="BR64" s="160"/>
      <c r="BS64" s="161"/>
      <c r="BT64" s="162"/>
      <c r="BU64" s="161"/>
      <c r="BV64" s="163"/>
      <c r="BW64" s="164"/>
      <c r="BX64" s="159"/>
      <c r="BY64" s="159"/>
      <c r="BZ64" s="159"/>
      <c r="CA64" s="160"/>
      <c r="CB64" s="161"/>
      <c r="CC64" s="162"/>
      <c r="CD64" s="161"/>
      <c r="CE64" s="163"/>
      <c r="CF64" s="164"/>
      <c r="CG64" s="159"/>
      <c r="CH64" s="159"/>
      <c r="CI64" s="159"/>
      <c r="CJ64" s="160"/>
      <c r="CK64" s="161"/>
      <c r="CL64" s="162"/>
      <c r="CM64" s="161"/>
      <c r="CN64" s="163"/>
      <c r="CO64" s="164"/>
      <c r="CP64" s="159"/>
      <c r="CQ64" s="159"/>
      <c r="CR64" s="159"/>
      <c r="CS64" s="160"/>
      <c r="CT64" s="161"/>
      <c r="CU64" s="162"/>
      <c r="CV64" s="161"/>
      <c r="CW64" s="163"/>
      <c r="CX64" s="164"/>
      <c r="CY64" s="159"/>
      <c r="CZ64" s="159"/>
      <c r="DA64" s="159"/>
      <c r="DB64" s="160"/>
      <c r="DC64" s="161"/>
      <c r="DD64" s="162"/>
      <c r="DE64" s="161"/>
      <c r="DF64" s="163"/>
      <c r="DG64" s="164"/>
      <c r="DH64" s="159"/>
      <c r="DI64" s="159"/>
      <c r="DJ64" s="159"/>
      <c r="DK64" s="160"/>
      <c r="DL64" s="161"/>
      <c r="DM64" s="162"/>
      <c r="DN64" s="161"/>
      <c r="DO64" s="163"/>
      <c r="DP64" s="164"/>
      <c r="DQ64" s="159"/>
      <c r="DR64" s="159"/>
      <c r="DS64" s="159"/>
      <c r="DT64" s="160"/>
      <c r="DU64" s="161"/>
      <c r="DV64" s="162"/>
      <c r="DW64" s="161"/>
      <c r="DX64" s="163"/>
      <c r="DY64" s="164"/>
      <c r="DZ64" s="159"/>
      <c r="EA64" s="159"/>
      <c r="EB64" s="159"/>
      <c r="EC64" s="160"/>
      <c r="ED64" s="161"/>
      <c r="EE64" s="162"/>
      <c r="EF64" s="161"/>
      <c r="EG64" s="163"/>
      <c r="EH64" s="164"/>
      <c r="EI64" s="159"/>
      <c r="EJ64" s="159"/>
      <c r="EK64" s="159"/>
      <c r="EL64" s="160"/>
      <c r="EM64" s="161"/>
      <c r="EN64" s="162"/>
      <c r="EO64" s="161"/>
      <c r="EP64" s="163"/>
      <c r="EQ64" s="164"/>
      <c r="ER64" s="159"/>
      <c r="ES64" s="159"/>
      <c r="ET64" s="159"/>
      <c r="EU64" s="160"/>
      <c r="EV64" s="161"/>
      <c r="EW64" s="162"/>
      <c r="EX64" s="161"/>
      <c r="EY64" s="163"/>
      <c r="EZ64" s="164"/>
      <c r="FA64" s="159"/>
      <c r="FB64" s="159"/>
      <c r="FC64" s="159"/>
      <c r="FD64" s="160"/>
      <c r="FE64" s="161"/>
      <c r="FF64" s="162"/>
      <c r="FG64" s="161"/>
      <c r="FH64" s="163"/>
      <c r="FI64" s="164"/>
      <c r="FJ64" s="159"/>
      <c r="FK64" s="159"/>
      <c r="FL64" s="159"/>
      <c r="FM64" s="160"/>
      <c r="FN64" s="161"/>
      <c r="FO64" s="162"/>
      <c r="FP64" s="161"/>
      <c r="FQ64" s="163"/>
      <c r="FR64" s="164"/>
      <c r="FS64" s="159"/>
      <c r="FT64" s="159"/>
      <c r="FU64" s="159"/>
      <c r="FV64" s="160"/>
      <c r="FW64" s="161"/>
      <c r="FX64" s="162"/>
      <c r="FY64" s="161"/>
      <c r="FZ64" s="163"/>
      <c r="GA64" s="164"/>
      <c r="GB64" s="159"/>
      <c r="GC64" s="159"/>
      <c r="GD64" s="159"/>
      <c r="GE64" s="160"/>
      <c r="GF64" s="161"/>
      <c r="GG64" s="162"/>
      <c r="GH64" s="161"/>
      <c r="GI64" s="163"/>
      <c r="GJ64" s="164"/>
      <c r="GK64" s="159"/>
      <c r="GL64" s="159"/>
      <c r="GM64" s="159"/>
      <c r="GN64" s="160"/>
      <c r="GO64" s="161"/>
      <c r="GP64" s="162"/>
      <c r="GQ64" s="161"/>
      <c r="GR64" s="163"/>
      <c r="GS64" s="164"/>
      <c r="GT64" s="176"/>
      <c r="GU64" s="136"/>
      <c r="GV64" s="100"/>
      <c r="GW64" s="114"/>
      <c r="GX64" s="114"/>
      <c r="GY64" s="123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55"/>
      <c r="K65" s="494"/>
      <c r="L65" s="105"/>
      <c r="M65" s="87"/>
      <c r="N65" s="173"/>
      <c r="O65" s="106"/>
      <c r="P65" s="150">
        <f t="shared" si="3"/>
        <v>0</v>
      </c>
      <c r="Q65" s="166"/>
      <c r="R65" s="166"/>
      <c r="S65" s="166"/>
      <c r="T65" s="45">
        <f t="shared" si="4"/>
        <v>0</v>
      </c>
      <c r="U65" s="157"/>
      <c r="V65" s="158"/>
      <c r="W65" s="167"/>
      <c r="X65" s="159"/>
      <c r="Y65" s="160"/>
      <c r="Z65" s="161"/>
      <c r="AA65" s="162"/>
      <c r="AB65" s="161"/>
      <c r="AC65" s="163"/>
      <c r="AD65" s="164"/>
      <c r="AE65" s="159"/>
      <c r="AF65" s="159"/>
      <c r="AG65" s="159"/>
      <c r="AH65" s="160"/>
      <c r="AI65" s="161"/>
      <c r="AJ65" s="162"/>
      <c r="AK65" s="161"/>
      <c r="AL65" s="163"/>
      <c r="AM65" s="164"/>
      <c r="AN65" s="159"/>
      <c r="AO65" s="159"/>
      <c r="AP65" s="159"/>
      <c r="AQ65" s="160"/>
      <c r="AR65" s="161"/>
      <c r="AS65" s="162"/>
      <c r="AT65" s="161"/>
      <c r="AU65" s="163"/>
      <c r="AV65" s="164"/>
      <c r="AW65" s="159"/>
      <c r="AX65" s="159"/>
      <c r="AY65" s="159"/>
      <c r="AZ65" s="160"/>
      <c r="BA65" s="161"/>
      <c r="BB65" s="162"/>
      <c r="BC65" s="161"/>
      <c r="BD65" s="163"/>
      <c r="BE65" s="164"/>
      <c r="BF65" s="159"/>
      <c r="BG65" s="159"/>
      <c r="BH65" s="159"/>
      <c r="BI65" s="160"/>
      <c r="BJ65" s="161"/>
      <c r="BK65" s="162"/>
      <c r="BL65" s="161"/>
      <c r="BM65" s="163"/>
      <c r="BN65" s="164"/>
      <c r="BO65" s="159"/>
      <c r="BP65" s="159"/>
      <c r="BQ65" s="159"/>
      <c r="BR65" s="160"/>
      <c r="BS65" s="161"/>
      <c r="BT65" s="162"/>
      <c r="BU65" s="161"/>
      <c r="BV65" s="163"/>
      <c r="BW65" s="164"/>
      <c r="BX65" s="159"/>
      <c r="BY65" s="159"/>
      <c r="BZ65" s="159"/>
      <c r="CA65" s="160"/>
      <c r="CB65" s="161"/>
      <c r="CC65" s="162"/>
      <c r="CD65" s="161"/>
      <c r="CE65" s="163"/>
      <c r="CF65" s="164"/>
      <c r="CG65" s="159"/>
      <c r="CH65" s="159"/>
      <c r="CI65" s="159"/>
      <c r="CJ65" s="160"/>
      <c r="CK65" s="161"/>
      <c r="CL65" s="162"/>
      <c r="CM65" s="161"/>
      <c r="CN65" s="163"/>
      <c r="CO65" s="164"/>
      <c r="CP65" s="159"/>
      <c r="CQ65" s="159"/>
      <c r="CR65" s="159"/>
      <c r="CS65" s="160"/>
      <c r="CT65" s="161"/>
      <c r="CU65" s="162"/>
      <c r="CV65" s="161"/>
      <c r="CW65" s="163"/>
      <c r="CX65" s="164"/>
      <c r="CY65" s="159"/>
      <c r="CZ65" s="159"/>
      <c r="DA65" s="159"/>
      <c r="DB65" s="160"/>
      <c r="DC65" s="161"/>
      <c r="DD65" s="162"/>
      <c r="DE65" s="161"/>
      <c r="DF65" s="163"/>
      <c r="DG65" s="164"/>
      <c r="DH65" s="159"/>
      <c r="DI65" s="159"/>
      <c r="DJ65" s="159"/>
      <c r="DK65" s="160"/>
      <c r="DL65" s="161"/>
      <c r="DM65" s="162"/>
      <c r="DN65" s="161"/>
      <c r="DO65" s="163"/>
      <c r="DP65" s="164"/>
      <c r="DQ65" s="159"/>
      <c r="DR65" s="159"/>
      <c r="DS65" s="159"/>
      <c r="DT65" s="160"/>
      <c r="DU65" s="161"/>
      <c r="DV65" s="162"/>
      <c r="DW65" s="161"/>
      <c r="DX65" s="163"/>
      <c r="DY65" s="164"/>
      <c r="DZ65" s="159"/>
      <c r="EA65" s="159"/>
      <c r="EB65" s="159"/>
      <c r="EC65" s="160"/>
      <c r="ED65" s="161"/>
      <c r="EE65" s="162"/>
      <c r="EF65" s="161"/>
      <c r="EG65" s="163"/>
      <c r="EH65" s="164"/>
      <c r="EI65" s="159"/>
      <c r="EJ65" s="159"/>
      <c r="EK65" s="159"/>
      <c r="EL65" s="160"/>
      <c r="EM65" s="161"/>
      <c r="EN65" s="162"/>
      <c r="EO65" s="161"/>
      <c r="EP65" s="163"/>
      <c r="EQ65" s="164"/>
      <c r="ER65" s="159"/>
      <c r="ES65" s="159"/>
      <c r="ET65" s="159"/>
      <c r="EU65" s="160"/>
      <c r="EV65" s="161"/>
      <c r="EW65" s="162"/>
      <c r="EX65" s="161"/>
      <c r="EY65" s="163"/>
      <c r="EZ65" s="164"/>
      <c r="FA65" s="159"/>
      <c r="FB65" s="159"/>
      <c r="FC65" s="159"/>
      <c r="FD65" s="160"/>
      <c r="FE65" s="161"/>
      <c r="FF65" s="162"/>
      <c r="FG65" s="161"/>
      <c r="FH65" s="163"/>
      <c r="FI65" s="164"/>
      <c r="FJ65" s="159"/>
      <c r="FK65" s="159"/>
      <c r="FL65" s="159"/>
      <c r="FM65" s="160"/>
      <c r="FN65" s="161"/>
      <c r="FO65" s="162"/>
      <c r="FP65" s="161"/>
      <c r="FQ65" s="163"/>
      <c r="FR65" s="164"/>
      <c r="FS65" s="159"/>
      <c r="FT65" s="159"/>
      <c r="FU65" s="159"/>
      <c r="FV65" s="160"/>
      <c r="FW65" s="161"/>
      <c r="FX65" s="162"/>
      <c r="FY65" s="161"/>
      <c r="FZ65" s="163"/>
      <c r="GA65" s="164"/>
      <c r="GB65" s="159"/>
      <c r="GC65" s="159"/>
      <c r="GD65" s="159"/>
      <c r="GE65" s="160"/>
      <c r="GF65" s="161"/>
      <c r="GG65" s="162"/>
      <c r="GH65" s="161"/>
      <c r="GI65" s="163"/>
      <c r="GJ65" s="164"/>
      <c r="GK65" s="159"/>
      <c r="GL65" s="159"/>
      <c r="GM65" s="159"/>
      <c r="GN65" s="160"/>
      <c r="GO65" s="161"/>
      <c r="GP65" s="162"/>
      <c r="GQ65" s="161"/>
      <c r="GR65" s="163"/>
      <c r="GS65" s="164"/>
      <c r="GT65" s="176"/>
      <c r="GU65" s="136"/>
      <c r="GV65" s="189"/>
      <c r="GW65" s="190"/>
      <c r="GX65" s="190"/>
      <c r="GY65" s="123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4"/>
      <c r="L66" s="105"/>
      <c r="M66" s="87"/>
      <c r="N66" s="173"/>
      <c r="O66" s="106"/>
      <c r="P66" s="150">
        <f t="shared" si="3"/>
        <v>0</v>
      </c>
      <c r="Q66" s="166"/>
      <c r="R66" s="166"/>
      <c r="S66" s="166"/>
      <c r="T66" s="45">
        <f t="shared" si="4"/>
        <v>0</v>
      </c>
      <c r="U66" s="153"/>
      <c r="V66" s="148"/>
      <c r="W66" s="178"/>
      <c r="X66" s="111"/>
      <c r="Y66" s="110"/>
      <c r="Z66" s="130"/>
      <c r="AA66" s="131"/>
      <c r="AB66" s="130"/>
      <c r="AC66" s="132"/>
      <c r="AD66" s="133"/>
      <c r="AE66" s="111"/>
      <c r="AF66" s="111"/>
      <c r="AG66" s="111"/>
      <c r="AH66" s="110"/>
      <c r="AI66" s="130"/>
      <c r="AJ66" s="131"/>
      <c r="AK66" s="130"/>
      <c r="AL66" s="132"/>
      <c r="AM66" s="133"/>
      <c r="AN66" s="111"/>
      <c r="AO66" s="111"/>
      <c r="AP66" s="111"/>
      <c r="AQ66" s="110"/>
      <c r="AR66" s="130"/>
      <c r="AS66" s="131"/>
      <c r="AT66" s="130"/>
      <c r="AU66" s="132"/>
      <c r="AV66" s="133"/>
      <c r="AW66" s="111"/>
      <c r="AX66" s="111"/>
      <c r="AY66" s="111"/>
      <c r="AZ66" s="110"/>
      <c r="BA66" s="130"/>
      <c r="BB66" s="131"/>
      <c r="BC66" s="130"/>
      <c r="BD66" s="132"/>
      <c r="BE66" s="133"/>
      <c r="BF66" s="111"/>
      <c r="BG66" s="111"/>
      <c r="BH66" s="111"/>
      <c r="BI66" s="110"/>
      <c r="BJ66" s="130"/>
      <c r="BK66" s="131"/>
      <c r="BL66" s="130"/>
      <c r="BM66" s="132"/>
      <c r="BN66" s="133"/>
      <c r="BO66" s="111"/>
      <c r="BP66" s="111"/>
      <c r="BQ66" s="111"/>
      <c r="BR66" s="110"/>
      <c r="BS66" s="130"/>
      <c r="BT66" s="131"/>
      <c r="BU66" s="130"/>
      <c r="BV66" s="132"/>
      <c r="BW66" s="133"/>
      <c r="BX66" s="111"/>
      <c r="BY66" s="111"/>
      <c r="BZ66" s="111"/>
      <c r="CA66" s="110"/>
      <c r="CB66" s="130"/>
      <c r="CC66" s="131"/>
      <c r="CD66" s="130"/>
      <c r="CE66" s="132"/>
      <c r="CF66" s="133"/>
      <c r="CG66" s="111"/>
      <c r="CH66" s="111"/>
      <c r="CI66" s="111"/>
      <c r="CJ66" s="110"/>
      <c r="CK66" s="130"/>
      <c r="CL66" s="131"/>
      <c r="CM66" s="130"/>
      <c r="CN66" s="132"/>
      <c r="CO66" s="133"/>
      <c r="CP66" s="111"/>
      <c r="CQ66" s="111"/>
      <c r="CR66" s="111"/>
      <c r="CS66" s="110"/>
      <c r="CT66" s="130"/>
      <c r="CU66" s="131"/>
      <c r="CV66" s="130"/>
      <c r="CW66" s="132"/>
      <c r="CX66" s="133"/>
      <c r="CY66" s="111"/>
      <c r="CZ66" s="111"/>
      <c r="DA66" s="111"/>
      <c r="DB66" s="110"/>
      <c r="DC66" s="130"/>
      <c r="DD66" s="131"/>
      <c r="DE66" s="130"/>
      <c r="DF66" s="132"/>
      <c r="DG66" s="133"/>
      <c r="DH66" s="111"/>
      <c r="DI66" s="111"/>
      <c r="DJ66" s="111"/>
      <c r="DK66" s="110"/>
      <c r="DL66" s="130"/>
      <c r="DM66" s="131"/>
      <c r="DN66" s="130"/>
      <c r="DO66" s="132"/>
      <c r="DP66" s="133"/>
      <c r="DQ66" s="111"/>
      <c r="DR66" s="111"/>
      <c r="DS66" s="111"/>
      <c r="DT66" s="110"/>
      <c r="DU66" s="130"/>
      <c r="DV66" s="131"/>
      <c r="DW66" s="130"/>
      <c r="DX66" s="132"/>
      <c r="DY66" s="133"/>
      <c r="DZ66" s="111"/>
      <c r="EA66" s="111"/>
      <c r="EB66" s="111"/>
      <c r="EC66" s="110"/>
      <c r="ED66" s="130"/>
      <c r="EE66" s="131"/>
      <c r="EF66" s="130"/>
      <c r="EG66" s="132"/>
      <c r="EH66" s="133"/>
      <c r="EI66" s="111"/>
      <c r="EJ66" s="111"/>
      <c r="EK66" s="111"/>
      <c r="EL66" s="110"/>
      <c r="EM66" s="130"/>
      <c r="EN66" s="131"/>
      <c r="EO66" s="130"/>
      <c r="EP66" s="132"/>
      <c r="EQ66" s="133"/>
      <c r="ER66" s="111"/>
      <c r="ES66" s="111"/>
      <c r="ET66" s="111"/>
      <c r="EU66" s="110"/>
      <c r="EV66" s="130"/>
      <c r="EW66" s="131"/>
      <c r="EX66" s="130"/>
      <c r="EY66" s="132"/>
      <c r="EZ66" s="133"/>
      <c r="FA66" s="111"/>
      <c r="FB66" s="111"/>
      <c r="FC66" s="111"/>
      <c r="FD66" s="110"/>
      <c r="FE66" s="130"/>
      <c r="FF66" s="131"/>
      <c r="FG66" s="130"/>
      <c r="FH66" s="132"/>
      <c r="FI66" s="133"/>
      <c r="FJ66" s="111"/>
      <c r="FK66" s="111"/>
      <c r="FL66" s="111"/>
      <c r="FM66" s="110"/>
      <c r="FN66" s="130"/>
      <c r="FO66" s="131"/>
      <c r="FP66" s="130"/>
      <c r="FQ66" s="132"/>
      <c r="FR66" s="133"/>
      <c r="FS66" s="111"/>
      <c r="FT66" s="111"/>
      <c r="FU66" s="111"/>
      <c r="FV66" s="110"/>
      <c r="FW66" s="130"/>
      <c r="FX66" s="131"/>
      <c r="FY66" s="130"/>
      <c r="FZ66" s="132"/>
      <c r="GA66" s="133"/>
      <c r="GB66" s="111"/>
      <c r="GC66" s="111"/>
      <c r="GD66" s="111"/>
      <c r="GE66" s="110"/>
      <c r="GF66" s="130"/>
      <c r="GG66" s="131"/>
      <c r="GH66" s="130"/>
      <c r="GI66" s="132"/>
      <c r="GJ66" s="133"/>
      <c r="GK66" s="111"/>
      <c r="GL66" s="111"/>
      <c r="GM66" s="111"/>
      <c r="GN66" s="110"/>
      <c r="GO66" s="130"/>
      <c r="GP66" s="131"/>
      <c r="GQ66" s="130"/>
      <c r="GR66" s="132"/>
      <c r="GS66" s="133"/>
      <c r="GT66" s="191"/>
      <c r="GU66" s="136"/>
      <c r="GV66" s="189"/>
      <c r="GW66" s="190"/>
      <c r="GX66" s="190"/>
      <c r="GY66" s="123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4"/>
      <c r="L67" s="105"/>
      <c r="M67" s="87"/>
      <c r="N67" s="88"/>
      <c r="O67" s="106"/>
      <c r="P67" s="150">
        <f t="shared" si="3"/>
        <v>0</v>
      </c>
      <c r="Q67" s="166"/>
      <c r="R67" s="166"/>
      <c r="S67" s="166"/>
      <c r="T67" s="45">
        <f t="shared" ref="T67" si="5">Q67*O67</f>
        <v>0</v>
      </c>
      <c r="U67" s="153"/>
      <c r="V67" s="148"/>
      <c r="W67" s="178"/>
      <c r="X67" s="111"/>
      <c r="Y67" s="110"/>
      <c r="Z67" s="130"/>
      <c r="AA67" s="131"/>
      <c r="AB67" s="130"/>
      <c r="AC67" s="132"/>
      <c r="AD67" s="133"/>
      <c r="AE67" s="111"/>
      <c r="AF67" s="111"/>
      <c r="AG67" s="111"/>
      <c r="AH67" s="110"/>
      <c r="AI67" s="130"/>
      <c r="AJ67" s="131"/>
      <c r="AK67" s="130"/>
      <c r="AL67" s="132"/>
      <c r="AM67" s="133"/>
      <c r="AN67" s="111"/>
      <c r="AO67" s="111"/>
      <c r="AP67" s="111"/>
      <c r="AQ67" s="110"/>
      <c r="AR67" s="130"/>
      <c r="AS67" s="131"/>
      <c r="AT67" s="130"/>
      <c r="AU67" s="132"/>
      <c r="AV67" s="133"/>
      <c r="AW67" s="111"/>
      <c r="AX67" s="111"/>
      <c r="AY67" s="111"/>
      <c r="AZ67" s="110"/>
      <c r="BA67" s="130"/>
      <c r="BB67" s="131"/>
      <c r="BC67" s="130"/>
      <c r="BD67" s="132"/>
      <c r="BE67" s="133"/>
      <c r="BF67" s="111"/>
      <c r="BG67" s="111"/>
      <c r="BH67" s="111"/>
      <c r="BI67" s="110"/>
      <c r="BJ67" s="130"/>
      <c r="BK67" s="131"/>
      <c r="BL67" s="130"/>
      <c r="BM67" s="132"/>
      <c r="BN67" s="133"/>
      <c r="BO67" s="111"/>
      <c r="BP67" s="111"/>
      <c r="BQ67" s="111"/>
      <c r="BR67" s="110"/>
      <c r="BS67" s="130"/>
      <c r="BT67" s="131"/>
      <c r="BU67" s="130"/>
      <c r="BV67" s="132"/>
      <c r="BW67" s="133"/>
      <c r="BX67" s="111"/>
      <c r="BY67" s="111"/>
      <c r="BZ67" s="111"/>
      <c r="CA67" s="110"/>
      <c r="CB67" s="130"/>
      <c r="CC67" s="131"/>
      <c r="CD67" s="130"/>
      <c r="CE67" s="132"/>
      <c r="CF67" s="133"/>
      <c r="CG67" s="111"/>
      <c r="CH67" s="111"/>
      <c r="CI67" s="111"/>
      <c r="CJ67" s="110"/>
      <c r="CK67" s="130"/>
      <c r="CL67" s="131"/>
      <c r="CM67" s="130"/>
      <c r="CN67" s="132"/>
      <c r="CO67" s="133"/>
      <c r="CP67" s="111"/>
      <c r="CQ67" s="111"/>
      <c r="CR67" s="111"/>
      <c r="CS67" s="110"/>
      <c r="CT67" s="130"/>
      <c r="CU67" s="131"/>
      <c r="CV67" s="130"/>
      <c r="CW67" s="132"/>
      <c r="CX67" s="133"/>
      <c r="CY67" s="111"/>
      <c r="CZ67" s="111"/>
      <c r="DA67" s="111"/>
      <c r="DB67" s="110"/>
      <c r="DC67" s="130"/>
      <c r="DD67" s="131"/>
      <c r="DE67" s="130"/>
      <c r="DF67" s="132"/>
      <c r="DG67" s="133"/>
      <c r="DH67" s="111"/>
      <c r="DI67" s="111"/>
      <c r="DJ67" s="111"/>
      <c r="DK67" s="110"/>
      <c r="DL67" s="130"/>
      <c r="DM67" s="131"/>
      <c r="DN67" s="130"/>
      <c r="DO67" s="132"/>
      <c r="DP67" s="133"/>
      <c r="DQ67" s="111"/>
      <c r="DR67" s="111"/>
      <c r="DS67" s="111"/>
      <c r="DT67" s="110"/>
      <c r="DU67" s="130"/>
      <c r="DV67" s="131"/>
      <c r="DW67" s="130"/>
      <c r="DX67" s="132"/>
      <c r="DY67" s="133"/>
      <c r="DZ67" s="111"/>
      <c r="EA67" s="111"/>
      <c r="EB67" s="111"/>
      <c r="EC67" s="110"/>
      <c r="ED67" s="130"/>
      <c r="EE67" s="131"/>
      <c r="EF67" s="130"/>
      <c r="EG67" s="132"/>
      <c r="EH67" s="133"/>
      <c r="EI67" s="111"/>
      <c r="EJ67" s="111"/>
      <c r="EK67" s="111"/>
      <c r="EL67" s="110"/>
      <c r="EM67" s="130"/>
      <c r="EN67" s="131"/>
      <c r="EO67" s="130"/>
      <c r="EP67" s="132"/>
      <c r="EQ67" s="133"/>
      <c r="ER67" s="111"/>
      <c r="ES67" s="111"/>
      <c r="ET67" s="111"/>
      <c r="EU67" s="110"/>
      <c r="EV67" s="130"/>
      <c r="EW67" s="131"/>
      <c r="EX67" s="130"/>
      <c r="EY67" s="132"/>
      <c r="EZ67" s="133"/>
      <c r="FA67" s="111"/>
      <c r="FB67" s="111"/>
      <c r="FC67" s="111"/>
      <c r="FD67" s="110"/>
      <c r="FE67" s="130"/>
      <c r="FF67" s="131"/>
      <c r="FG67" s="130"/>
      <c r="FH67" s="132"/>
      <c r="FI67" s="133"/>
      <c r="FJ67" s="111"/>
      <c r="FK67" s="111"/>
      <c r="FL67" s="111"/>
      <c r="FM67" s="110"/>
      <c r="FN67" s="130"/>
      <c r="FO67" s="131"/>
      <c r="FP67" s="130"/>
      <c r="FQ67" s="132"/>
      <c r="FR67" s="133"/>
      <c r="FS67" s="111"/>
      <c r="FT67" s="111"/>
      <c r="FU67" s="111"/>
      <c r="FV67" s="110"/>
      <c r="FW67" s="130"/>
      <c r="FX67" s="131"/>
      <c r="FY67" s="130"/>
      <c r="FZ67" s="132"/>
      <c r="GA67" s="133"/>
      <c r="GB67" s="111"/>
      <c r="GC67" s="111"/>
      <c r="GD67" s="111"/>
      <c r="GE67" s="110"/>
      <c r="GF67" s="130"/>
      <c r="GG67" s="131"/>
      <c r="GH67" s="130"/>
      <c r="GI67" s="132"/>
      <c r="GJ67" s="133"/>
      <c r="GK67" s="111"/>
      <c r="GL67" s="111"/>
      <c r="GM67" s="111"/>
      <c r="GN67" s="110"/>
      <c r="GO67" s="130"/>
      <c r="GP67" s="131"/>
      <c r="GQ67" s="130"/>
      <c r="GR67" s="132"/>
      <c r="GS67" s="133"/>
      <c r="GT67" s="191"/>
      <c r="GU67" s="136"/>
      <c r="GV67" s="192"/>
      <c r="GW67" s="190"/>
      <c r="GX67" s="193"/>
      <c r="GY67" s="123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4"/>
      <c r="L68" s="105"/>
      <c r="M68" s="87"/>
      <c r="N68" s="88"/>
      <c r="O68" s="106"/>
      <c r="P68" s="150">
        <f t="shared" si="3"/>
        <v>0</v>
      </c>
      <c r="Q68" s="99"/>
      <c r="R68" s="166"/>
      <c r="S68" s="166"/>
      <c r="T68" s="45">
        <f>Q68*O68</f>
        <v>0</v>
      </c>
      <c r="U68" s="153"/>
      <c r="V68" s="12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94"/>
      <c r="GU68" s="136"/>
      <c r="GV68" s="122"/>
      <c r="GW68" s="114"/>
      <c r="GX68" s="114"/>
      <c r="GY68" s="123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4"/>
      <c r="L69" s="105"/>
      <c r="M69" s="87"/>
      <c r="N69" s="88"/>
      <c r="O69" s="106"/>
      <c r="P69" s="150">
        <f t="shared" si="0"/>
        <v>0</v>
      </c>
      <c r="Q69" s="166"/>
      <c r="R69" s="166"/>
      <c r="S69" s="166"/>
      <c r="T69" s="45">
        <f>Q69*O69</f>
        <v>0</v>
      </c>
      <c r="U69" s="153"/>
      <c r="V69" s="148"/>
      <c r="W69" s="17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86"/>
      <c r="GU69" s="136"/>
      <c r="GV69" s="122"/>
      <c r="GW69" s="114"/>
      <c r="GX69" s="114"/>
      <c r="GY69" s="123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4"/>
      <c r="L70" s="105"/>
      <c r="M70" s="87"/>
      <c r="N70" s="88"/>
      <c r="O70" s="106"/>
      <c r="P70" s="150">
        <f t="shared" si="0"/>
        <v>0</v>
      </c>
      <c r="Q70" s="166"/>
      <c r="R70" s="166"/>
      <c r="S70" s="166"/>
      <c r="T70" s="45">
        <f>Q70*O70</f>
        <v>0</v>
      </c>
      <c r="U70" s="153"/>
      <c r="V70" s="148"/>
      <c r="W70" s="17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35"/>
      <c r="GU70" s="136"/>
      <c r="GV70" s="195"/>
      <c r="GW70" s="114"/>
      <c r="GX70" s="114"/>
      <c r="GY70" s="123"/>
      <c r="GZ70" s="93"/>
      <c r="HA70" s="116"/>
      <c r="HB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4"/>
      <c r="L71" s="105"/>
      <c r="M71" s="87"/>
      <c r="N71" s="88"/>
      <c r="O71" s="106"/>
      <c r="P71" s="150">
        <f t="shared" si="0"/>
        <v>0</v>
      </c>
      <c r="Q71" s="166"/>
      <c r="R71" s="166"/>
      <c r="S71" s="166"/>
      <c r="T71" s="45">
        <f>Q71*O71</f>
        <v>0</v>
      </c>
      <c r="U71" s="196"/>
      <c r="V71" s="197"/>
      <c r="W71" s="19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35"/>
      <c r="GU71" s="136"/>
      <c r="GV71" s="195"/>
      <c r="GW71" s="114"/>
      <c r="GX71" s="114"/>
      <c r="GY71" s="123"/>
      <c r="GZ71" s="93"/>
      <c r="HA71" s="116"/>
      <c r="HB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4"/>
      <c r="L72" s="105"/>
      <c r="M72" s="87"/>
      <c r="N72" s="88"/>
      <c r="O72" s="106"/>
      <c r="P72" s="150">
        <f t="shared" si="0"/>
        <v>0</v>
      </c>
      <c r="Q72" s="166"/>
      <c r="R72" s="166"/>
      <c r="S72" s="199"/>
      <c r="T72" s="45">
        <f t="shared" si="2"/>
        <v>0</v>
      </c>
      <c r="U72" s="196"/>
      <c r="V72" s="148"/>
      <c r="W72" s="19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114"/>
      <c r="GX72" s="114"/>
      <c r="GY72" s="123"/>
      <c r="GZ72" s="93"/>
      <c r="HA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4"/>
      <c r="L73" s="105"/>
      <c r="M73" s="87"/>
      <c r="N73" s="88"/>
      <c r="O73" s="106"/>
      <c r="P73" s="150">
        <f t="shared" si="0"/>
        <v>0</v>
      </c>
      <c r="Q73" s="166"/>
      <c r="R73" s="166"/>
      <c r="S73" s="166"/>
      <c r="T73" s="45">
        <f t="shared" si="2"/>
        <v>0</v>
      </c>
      <c r="U73" s="196"/>
      <c r="V73" s="148"/>
      <c r="W73" s="198"/>
      <c r="X73" s="111"/>
      <c r="Y73" s="110"/>
      <c r="Z73" s="130"/>
      <c r="AA73" s="131"/>
      <c r="AB73" s="130"/>
      <c r="AC73" s="132"/>
      <c r="AD73" s="133"/>
      <c r="AE73" s="111"/>
      <c r="AF73" s="111"/>
      <c r="AG73" s="111"/>
      <c r="AH73" s="110"/>
      <c r="AI73" s="130"/>
      <c r="AJ73" s="131"/>
      <c r="AK73" s="130"/>
      <c r="AL73" s="132"/>
      <c r="AM73" s="133"/>
      <c r="AN73" s="111"/>
      <c r="AO73" s="111"/>
      <c r="AP73" s="111"/>
      <c r="AQ73" s="110"/>
      <c r="AR73" s="130"/>
      <c r="AS73" s="131"/>
      <c r="AT73" s="130"/>
      <c r="AU73" s="132"/>
      <c r="AV73" s="133"/>
      <c r="AW73" s="111"/>
      <c r="AX73" s="111"/>
      <c r="AY73" s="111"/>
      <c r="AZ73" s="110"/>
      <c r="BA73" s="130"/>
      <c r="BB73" s="131"/>
      <c r="BC73" s="130"/>
      <c r="BD73" s="132"/>
      <c r="BE73" s="133"/>
      <c r="BF73" s="111"/>
      <c r="BG73" s="111"/>
      <c r="BH73" s="111"/>
      <c r="BI73" s="110"/>
      <c r="BJ73" s="130"/>
      <c r="BK73" s="131"/>
      <c r="BL73" s="130"/>
      <c r="BM73" s="132"/>
      <c r="BN73" s="133"/>
      <c r="BO73" s="111"/>
      <c r="BP73" s="111"/>
      <c r="BQ73" s="111"/>
      <c r="BR73" s="110"/>
      <c r="BS73" s="130"/>
      <c r="BT73" s="131"/>
      <c r="BU73" s="130"/>
      <c r="BV73" s="132"/>
      <c r="BW73" s="133"/>
      <c r="BX73" s="111"/>
      <c r="BY73" s="111"/>
      <c r="BZ73" s="111"/>
      <c r="CA73" s="110"/>
      <c r="CB73" s="130"/>
      <c r="CC73" s="131"/>
      <c r="CD73" s="130"/>
      <c r="CE73" s="132"/>
      <c r="CF73" s="133"/>
      <c r="CG73" s="111"/>
      <c r="CH73" s="111"/>
      <c r="CI73" s="111"/>
      <c r="CJ73" s="110"/>
      <c r="CK73" s="130"/>
      <c r="CL73" s="131"/>
      <c r="CM73" s="130"/>
      <c r="CN73" s="132"/>
      <c r="CO73" s="133"/>
      <c r="CP73" s="111"/>
      <c r="CQ73" s="111"/>
      <c r="CR73" s="111"/>
      <c r="CS73" s="110"/>
      <c r="CT73" s="130"/>
      <c r="CU73" s="131"/>
      <c r="CV73" s="130"/>
      <c r="CW73" s="132"/>
      <c r="CX73" s="133"/>
      <c r="CY73" s="111"/>
      <c r="CZ73" s="111"/>
      <c r="DA73" s="111"/>
      <c r="DB73" s="110"/>
      <c r="DC73" s="130"/>
      <c r="DD73" s="131"/>
      <c r="DE73" s="130"/>
      <c r="DF73" s="132"/>
      <c r="DG73" s="133"/>
      <c r="DH73" s="111"/>
      <c r="DI73" s="111"/>
      <c r="DJ73" s="111"/>
      <c r="DK73" s="110"/>
      <c r="DL73" s="130"/>
      <c r="DM73" s="131"/>
      <c r="DN73" s="130"/>
      <c r="DO73" s="132"/>
      <c r="DP73" s="133"/>
      <c r="DQ73" s="111"/>
      <c r="DR73" s="111"/>
      <c r="DS73" s="111"/>
      <c r="DT73" s="110"/>
      <c r="DU73" s="130"/>
      <c r="DV73" s="131"/>
      <c r="DW73" s="130"/>
      <c r="DX73" s="132"/>
      <c r="DY73" s="133"/>
      <c r="DZ73" s="111"/>
      <c r="EA73" s="111"/>
      <c r="EB73" s="111"/>
      <c r="EC73" s="110"/>
      <c r="ED73" s="130"/>
      <c r="EE73" s="131"/>
      <c r="EF73" s="130"/>
      <c r="EG73" s="132"/>
      <c r="EH73" s="133"/>
      <c r="EI73" s="111"/>
      <c r="EJ73" s="111"/>
      <c r="EK73" s="111"/>
      <c r="EL73" s="110"/>
      <c r="EM73" s="130"/>
      <c r="EN73" s="131"/>
      <c r="EO73" s="130"/>
      <c r="EP73" s="132"/>
      <c r="EQ73" s="133"/>
      <c r="ER73" s="111"/>
      <c r="ES73" s="111"/>
      <c r="ET73" s="111"/>
      <c r="EU73" s="110"/>
      <c r="EV73" s="130"/>
      <c r="EW73" s="131"/>
      <c r="EX73" s="130"/>
      <c r="EY73" s="132"/>
      <c r="EZ73" s="133"/>
      <c r="FA73" s="111"/>
      <c r="FB73" s="111"/>
      <c r="FC73" s="111"/>
      <c r="FD73" s="110"/>
      <c r="FE73" s="130"/>
      <c r="FF73" s="131"/>
      <c r="FG73" s="130"/>
      <c r="FH73" s="132"/>
      <c r="FI73" s="133"/>
      <c r="FJ73" s="111"/>
      <c r="FK73" s="111"/>
      <c r="FL73" s="111"/>
      <c r="FM73" s="110"/>
      <c r="FN73" s="130"/>
      <c r="FO73" s="131"/>
      <c r="FP73" s="130"/>
      <c r="FQ73" s="132"/>
      <c r="FR73" s="133"/>
      <c r="FS73" s="111"/>
      <c r="FT73" s="111"/>
      <c r="FU73" s="111"/>
      <c r="FV73" s="110"/>
      <c r="FW73" s="130"/>
      <c r="FX73" s="131"/>
      <c r="FY73" s="130"/>
      <c r="FZ73" s="132"/>
      <c r="GA73" s="133"/>
      <c r="GB73" s="111"/>
      <c r="GC73" s="111"/>
      <c r="GD73" s="111"/>
      <c r="GE73" s="110"/>
      <c r="GF73" s="130"/>
      <c r="GG73" s="131"/>
      <c r="GH73" s="130"/>
      <c r="GI73" s="132"/>
      <c r="GJ73" s="133"/>
      <c r="GK73" s="111"/>
      <c r="GL73" s="111"/>
      <c r="GM73" s="111"/>
      <c r="GN73" s="110"/>
      <c r="GO73" s="130"/>
      <c r="GP73" s="131"/>
      <c r="GQ73" s="130"/>
      <c r="GR73" s="132"/>
      <c r="GS73" s="133"/>
      <c r="GT73" s="135"/>
      <c r="GU73" s="136"/>
      <c r="GV73" s="195"/>
      <c r="GW73" s="200"/>
      <c r="GX73" s="200"/>
      <c r="GY73" s="123"/>
      <c r="GZ73" s="93"/>
      <c r="HA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85"/>
      <c r="L74" s="105"/>
      <c r="M74" s="87"/>
      <c r="N74" s="88"/>
      <c r="O74" s="106"/>
      <c r="P74" s="150">
        <f t="shared" si="0"/>
        <v>0</v>
      </c>
      <c r="Q74" s="166"/>
      <c r="R74" s="166"/>
      <c r="S74" s="166"/>
      <c r="T74" s="45">
        <f t="shared" si="2"/>
        <v>0</v>
      </c>
      <c r="U74" s="196"/>
      <c r="V74" s="148"/>
      <c r="W74" s="198"/>
      <c r="X74" s="111"/>
      <c r="Y74" s="110"/>
      <c r="Z74" s="130"/>
      <c r="AA74" s="131"/>
      <c r="AB74" s="130"/>
      <c r="AC74" s="132"/>
      <c r="AD74" s="133"/>
      <c r="AE74" s="111"/>
      <c r="AF74" s="111"/>
      <c r="AG74" s="111"/>
      <c r="AH74" s="110"/>
      <c r="AI74" s="130"/>
      <c r="AJ74" s="131"/>
      <c r="AK74" s="130"/>
      <c r="AL74" s="132"/>
      <c r="AM74" s="133"/>
      <c r="AN74" s="111"/>
      <c r="AO74" s="111"/>
      <c r="AP74" s="111"/>
      <c r="AQ74" s="110"/>
      <c r="AR74" s="130"/>
      <c r="AS74" s="131"/>
      <c r="AT74" s="130"/>
      <c r="AU74" s="132"/>
      <c r="AV74" s="133"/>
      <c r="AW74" s="111"/>
      <c r="AX74" s="111"/>
      <c r="AY74" s="111"/>
      <c r="AZ74" s="110"/>
      <c r="BA74" s="130"/>
      <c r="BB74" s="131"/>
      <c r="BC74" s="130"/>
      <c r="BD74" s="132"/>
      <c r="BE74" s="133"/>
      <c r="BF74" s="111"/>
      <c r="BG74" s="111"/>
      <c r="BH74" s="111"/>
      <c r="BI74" s="110"/>
      <c r="BJ74" s="130"/>
      <c r="BK74" s="131"/>
      <c r="BL74" s="130"/>
      <c r="BM74" s="132"/>
      <c r="BN74" s="133"/>
      <c r="BO74" s="111"/>
      <c r="BP74" s="111"/>
      <c r="BQ74" s="111"/>
      <c r="BR74" s="110"/>
      <c r="BS74" s="130"/>
      <c r="BT74" s="131"/>
      <c r="BU74" s="130"/>
      <c r="BV74" s="132"/>
      <c r="BW74" s="133"/>
      <c r="BX74" s="111"/>
      <c r="BY74" s="111"/>
      <c r="BZ74" s="111"/>
      <c r="CA74" s="110"/>
      <c r="CB74" s="130"/>
      <c r="CC74" s="131"/>
      <c r="CD74" s="130"/>
      <c r="CE74" s="132"/>
      <c r="CF74" s="133"/>
      <c r="CG74" s="111"/>
      <c r="CH74" s="111"/>
      <c r="CI74" s="111"/>
      <c r="CJ74" s="110"/>
      <c r="CK74" s="130"/>
      <c r="CL74" s="131"/>
      <c r="CM74" s="130"/>
      <c r="CN74" s="132"/>
      <c r="CO74" s="133"/>
      <c r="CP74" s="111"/>
      <c r="CQ74" s="111"/>
      <c r="CR74" s="111"/>
      <c r="CS74" s="110"/>
      <c r="CT74" s="130"/>
      <c r="CU74" s="131"/>
      <c r="CV74" s="130"/>
      <c r="CW74" s="132"/>
      <c r="CX74" s="133"/>
      <c r="CY74" s="111"/>
      <c r="CZ74" s="111"/>
      <c r="DA74" s="111"/>
      <c r="DB74" s="110"/>
      <c r="DC74" s="130"/>
      <c r="DD74" s="131"/>
      <c r="DE74" s="130"/>
      <c r="DF74" s="132"/>
      <c r="DG74" s="133"/>
      <c r="DH74" s="111"/>
      <c r="DI74" s="111"/>
      <c r="DJ74" s="111"/>
      <c r="DK74" s="110"/>
      <c r="DL74" s="130"/>
      <c r="DM74" s="131"/>
      <c r="DN74" s="130"/>
      <c r="DO74" s="132"/>
      <c r="DP74" s="133"/>
      <c r="DQ74" s="111"/>
      <c r="DR74" s="111"/>
      <c r="DS74" s="111"/>
      <c r="DT74" s="110"/>
      <c r="DU74" s="130"/>
      <c r="DV74" s="131"/>
      <c r="DW74" s="130"/>
      <c r="DX74" s="132"/>
      <c r="DY74" s="133"/>
      <c r="DZ74" s="111"/>
      <c r="EA74" s="111"/>
      <c r="EB74" s="111"/>
      <c r="EC74" s="110"/>
      <c r="ED74" s="130"/>
      <c r="EE74" s="131"/>
      <c r="EF74" s="130"/>
      <c r="EG74" s="132"/>
      <c r="EH74" s="133"/>
      <c r="EI74" s="111"/>
      <c r="EJ74" s="111"/>
      <c r="EK74" s="111"/>
      <c r="EL74" s="110"/>
      <c r="EM74" s="130"/>
      <c r="EN74" s="131"/>
      <c r="EO74" s="130"/>
      <c r="EP74" s="132"/>
      <c r="EQ74" s="133"/>
      <c r="ER74" s="111"/>
      <c r="ES74" s="111"/>
      <c r="ET74" s="111"/>
      <c r="EU74" s="110"/>
      <c r="EV74" s="130"/>
      <c r="EW74" s="131"/>
      <c r="EX74" s="130"/>
      <c r="EY74" s="132"/>
      <c r="EZ74" s="133"/>
      <c r="FA74" s="111"/>
      <c r="FB74" s="111"/>
      <c r="FC74" s="111"/>
      <c r="FD74" s="110"/>
      <c r="FE74" s="130"/>
      <c r="FF74" s="131"/>
      <c r="FG74" s="130"/>
      <c r="FH74" s="132"/>
      <c r="FI74" s="133"/>
      <c r="FJ74" s="111"/>
      <c r="FK74" s="111"/>
      <c r="FL74" s="111"/>
      <c r="FM74" s="110"/>
      <c r="FN74" s="130"/>
      <c r="FO74" s="131"/>
      <c r="FP74" s="130"/>
      <c r="FQ74" s="132"/>
      <c r="FR74" s="133"/>
      <c r="FS74" s="111"/>
      <c r="FT74" s="111"/>
      <c r="FU74" s="111"/>
      <c r="FV74" s="110"/>
      <c r="FW74" s="130"/>
      <c r="FX74" s="131"/>
      <c r="FY74" s="130"/>
      <c r="FZ74" s="132"/>
      <c r="GA74" s="133"/>
      <c r="GB74" s="111"/>
      <c r="GC74" s="111"/>
      <c r="GD74" s="111"/>
      <c r="GE74" s="110"/>
      <c r="GF74" s="130"/>
      <c r="GG74" s="131"/>
      <c r="GH74" s="130"/>
      <c r="GI74" s="132"/>
      <c r="GJ74" s="133"/>
      <c r="GK74" s="111"/>
      <c r="GL74" s="111"/>
      <c r="GM74" s="111"/>
      <c r="GN74" s="110"/>
      <c r="GO74" s="130"/>
      <c r="GP74" s="131"/>
      <c r="GQ74" s="130"/>
      <c r="GR74" s="132"/>
      <c r="GS74" s="133"/>
      <c r="GT74" s="135"/>
      <c r="GU74" s="136"/>
      <c r="GV74" s="195"/>
      <c r="GW74" s="200"/>
      <c r="GX74" s="200"/>
      <c r="GY74" s="123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55"/>
      <c r="K75" s="85"/>
      <c r="L75" s="105"/>
      <c r="M75" s="87"/>
      <c r="N75" s="201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202"/>
      <c r="V75" s="158"/>
      <c r="W75" s="175"/>
      <c r="X75" s="159"/>
      <c r="Y75" s="160"/>
      <c r="Z75" s="161"/>
      <c r="AA75" s="162"/>
      <c r="AB75" s="161"/>
      <c r="AC75" s="163"/>
      <c r="AD75" s="164"/>
      <c r="AE75" s="159"/>
      <c r="AF75" s="159"/>
      <c r="AG75" s="159"/>
      <c r="AH75" s="160"/>
      <c r="AI75" s="161"/>
      <c r="AJ75" s="162"/>
      <c r="AK75" s="161"/>
      <c r="AL75" s="163"/>
      <c r="AM75" s="164"/>
      <c r="AN75" s="159"/>
      <c r="AO75" s="159"/>
      <c r="AP75" s="159"/>
      <c r="AQ75" s="160"/>
      <c r="AR75" s="161"/>
      <c r="AS75" s="162"/>
      <c r="AT75" s="161"/>
      <c r="AU75" s="163"/>
      <c r="AV75" s="164"/>
      <c r="AW75" s="159"/>
      <c r="AX75" s="159"/>
      <c r="AY75" s="159"/>
      <c r="AZ75" s="160"/>
      <c r="BA75" s="161"/>
      <c r="BB75" s="162"/>
      <c r="BC75" s="161"/>
      <c r="BD75" s="163"/>
      <c r="BE75" s="164"/>
      <c r="BF75" s="159"/>
      <c r="BG75" s="159"/>
      <c r="BH75" s="159"/>
      <c r="BI75" s="160"/>
      <c r="BJ75" s="161"/>
      <c r="BK75" s="162"/>
      <c r="BL75" s="161"/>
      <c r="BM75" s="163"/>
      <c r="BN75" s="164"/>
      <c r="BO75" s="159"/>
      <c r="BP75" s="159"/>
      <c r="BQ75" s="159"/>
      <c r="BR75" s="160"/>
      <c r="BS75" s="161"/>
      <c r="BT75" s="162"/>
      <c r="BU75" s="161"/>
      <c r="BV75" s="163"/>
      <c r="BW75" s="164"/>
      <c r="BX75" s="159"/>
      <c r="BY75" s="159"/>
      <c r="BZ75" s="159"/>
      <c r="CA75" s="160"/>
      <c r="CB75" s="161"/>
      <c r="CC75" s="162"/>
      <c r="CD75" s="161"/>
      <c r="CE75" s="163"/>
      <c r="CF75" s="164"/>
      <c r="CG75" s="159"/>
      <c r="CH75" s="159"/>
      <c r="CI75" s="159"/>
      <c r="CJ75" s="160"/>
      <c r="CK75" s="161"/>
      <c r="CL75" s="162"/>
      <c r="CM75" s="161"/>
      <c r="CN75" s="163"/>
      <c r="CO75" s="164"/>
      <c r="CP75" s="159"/>
      <c r="CQ75" s="159"/>
      <c r="CR75" s="159"/>
      <c r="CS75" s="160"/>
      <c r="CT75" s="161"/>
      <c r="CU75" s="162"/>
      <c r="CV75" s="161"/>
      <c r="CW75" s="163"/>
      <c r="CX75" s="164"/>
      <c r="CY75" s="159"/>
      <c r="CZ75" s="159"/>
      <c r="DA75" s="159"/>
      <c r="DB75" s="160"/>
      <c r="DC75" s="161"/>
      <c r="DD75" s="162"/>
      <c r="DE75" s="161"/>
      <c r="DF75" s="163"/>
      <c r="DG75" s="164"/>
      <c r="DH75" s="159"/>
      <c r="DI75" s="159"/>
      <c r="DJ75" s="159"/>
      <c r="DK75" s="160"/>
      <c r="DL75" s="161"/>
      <c r="DM75" s="162"/>
      <c r="DN75" s="161"/>
      <c r="DO75" s="163"/>
      <c r="DP75" s="164"/>
      <c r="DQ75" s="159"/>
      <c r="DR75" s="159"/>
      <c r="DS75" s="159"/>
      <c r="DT75" s="160"/>
      <c r="DU75" s="161"/>
      <c r="DV75" s="162"/>
      <c r="DW75" s="161"/>
      <c r="DX75" s="163"/>
      <c r="DY75" s="164"/>
      <c r="DZ75" s="159"/>
      <c r="EA75" s="159"/>
      <c r="EB75" s="159"/>
      <c r="EC75" s="160"/>
      <c r="ED75" s="161"/>
      <c r="EE75" s="162"/>
      <c r="EF75" s="161"/>
      <c r="EG75" s="163"/>
      <c r="EH75" s="164"/>
      <c r="EI75" s="159"/>
      <c r="EJ75" s="159"/>
      <c r="EK75" s="159"/>
      <c r="EL75" s="160"/>
      <c r="EM75" s="161"/>
      <c r="EN75" s="162"/>
      <c r="EO75" s="161"/>
      <c r="EP75" s="163"/>
      <c r="EQ75" s="164"/>
      <c r="ER75" s="159"/>
      <c r="ES75" s="159"/>
      <c r="ET75" s="159"/>
      <c r="EU75" s="160"/>
      <c r="EV75" s="161"/>
      <c r="EW75" s="162"/>
      <c r="EX75" s="161"/>
      <c r="EY75" s="163"/>
      <c r="EZ75" s="164"/>
      <c r="FA75" s="159"/>
      <c r="FB75" s="159"/>
      <c r="FC75" s="159"/>
      <c r="FD75" s="160"/>
      <c r="FE75" s="161"/>
      <c r="FF75" s="162"/>
      <c r="FG75" s="161"/>
      <c r="FH75" s="163"/>
      <c r="FI75" s="164"/>
      <c r="FJ75" s="159"/>
      <c r="FK75" s="159"/>
      <c r="FL75" s="159"/>
      <c r="FM75" s="160"/>
      <c r="FN75" s="161"/>
      <c r="FO75" s="162"/>
      <c r="FP75" s="161"/>
      <c r="FQ75" s="163"/>
      <c r="FR75" s="164"/>
      <c r="FS75" s="159"/>
      <c r="FT75" s="159"/>
      <c r="FU75" s="159"/>
      <c r="FV75" s="160"/>
      <c r="FW75" s="161"/>
      <c r="FX75" s="162"/>
      <c r="FY75" s="161"/>
      <c r="FZ75" s="163"/>
      <c r="GA75" s="164"/>
      <c r="GB75" s="159"/>
      <c r="GC75" s="159"/>
      <c r="GD75" s="159"/>
      <c r="GE75" s="160"/>
      <c r="GF75" s="161"/>
      <c r="GG75" s="162"/>
      <c r="GH75" s="161"/>
      <c r="GI75" s="163"/>
      <c r="GJ75" s="164"/>
      <c r="GK75" s="159"/>
      <c r="GL75" s="159"/>
      <c r="GM75" s="159"/>
      <c r="GN75" s="160"/>
      <c r="GO75" s="161"/>
      <c r="GP75" s="162"/>
      <c r="GQ75" s="161"/>
      <c r="GR75" s="163"/>
      <c r="GS75" s="164"/>
      <c r="GT75" s="165"/>
      <c r="GU75" s="187"/>
      <c r="GV75" s="203"/>
      <c r="GW75" s="200"/>
      <c r="GX75" s="200"/>
      <c r="GY75" s="123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85"/>
      <c r="L76" s="105"/>
      <c r="M76" s="87"/>
      <c r="N76" s="201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202"/>
      <c r="V76" s="204"/>
      <c r="W76" s="205"/>
      <c r="X76" s="159"/>
      <c r="Y76" s="160"/>
      <c r="Z76" s="161"/>
      <c r="AA76" s="162"/>
      <c r="AB76" s="161"/>
      <c r="AC76" s="163"/>
      <c r="AD76" s="164"/>
      <c r="AE76" s="159"/>
      <c r="AF76" s="159"/>
      <c r="AG76" s="159"/>
      <c r="AH76" s="160"/>
      <c r="AI76" s="161"/>
      <c r="AJ76" s="162"/>
      <c r="AK76" s="161"/>
      <c r="AL76" s="163"/>
      <c r="AM76" s="164"/>
      <c r="AN76" s="159"/>
      <c r="AO76" s="159"/>
      <c r="AP76" s="159"/>
      <c r="AQ76" s="160"/>
      <c r="AR76" s="161"/>
      <c r="AS76" s="162"/>
      <c r="AT76" s="161"/>
      <c r="AU76" s="163"/>
      <c r="AV76" s="164"/>
      <c r="AW76" s="159"/>
      <c r="AX76" s="159"/>
      <c r="AY76" s="159"/>
      <c r="AZ76" s="160"/>
      <c r="BA76" s="161"/>
      <c r="BB76" s="162"/>
      <c r="BC76" s="161"/>
      <c r="BD76" s="163"/>
      <c r="BE76" s="164"/>
      <c r="BF76" s="159"/>
      <c r="BG76" s="159"/>
      <c r="BH76" s="159"/>
      <c r="BI76" s="160"/>
      <c r="BJ76" s="161"/>
      <c r="BK76" s="162"/>
      <c r="BL76" s="161"/>
      <c r="BM76" s="163"/>
      <c r="BN76" s="164"/>
      <c r="BO76" s="159"/>
      <c r="BP76" s="159"/>
      <c r="BQ76" s="159"/>
      <c r="BR76" s="160"/>
      <c r="BS76" s="161"/>
      <c r="BT76" s="162"/>
      <c r="BU76" s="161"/>
      <c r="BV76" s="163"/>
      <c r="BW76" s="164"/>
      <c r="BX76" s="159"/>
      <c r="BY76" s="159"/>
      <c r="BZ76" s="159"/>
      <c r="CA76" s="160"/>
      <c r="CB76" s="161"/>
      <c r="CC76" s="162"/>
      <c r="CD76" s="161"/>
      <c r="CE76" s="163"/>
      <c r="CF76" s="164"/>
      <c r="CG76" s="159"/>
      <c r="CH76" s="159"/>
      <c r="CI76" s="159"/>
      <c r="CJ76" s="160"/>
      <c r="CK76" s="161"/>
      <c r="CL76" s="162"/>
      <c r="CM76" s="161"/>
      <c r="CN76" s="163"/>
      <c r="CO76" s="164"/>
      <c r="CP76" s="159"/>
      <c r="CQ76" s="159"/>
      <c r="CR76" s="159"/>
      <c r="CS76" s="160"/>
      <c r="CT76" s="161"/>
      <c r="CU76" s="162"/>
      <c r="CV76" s="161"/>
      <c r="CW76" s="163"/>
      <c r="CX76" s="164"/>
      <c r="CY76" s="159"/>
      <c r="CZ76" s="159"/>
      <c r="DA76" s="159"/>
      <c r="DB76" s="160"/>
      <c r="DC76" s="161"/>
      <c r="DD76" s="162"/>
      <c r="DE76" s="161"/>
      <c r="DF76" s="163"/>
      <c r="DG76" s="164"/>
      <c r="DH76" s="159"/>
      <c r="DI76" s="159"/>
      <c r="DJ76" s="159"/>
      <c r="DK76" s="160"/>
      <c r="DL76" s="161"/>
      <c r="DM76" s="162"/>
      <c r="DN76" s="161"/>
      <c r="DO76" s="163"/>
      <c r="DP76" s="164"/>
      <c r="DQ76" s="159"/>
      <c r="DR76" s="159"/>
      <c r="DS76" s="159"/>
      <c r="DT76" s="160"/>
      <c r="DU76" s="161"/>
      <c r="DV76" s="162"/>
      <c r="DW76" s="161"/>
      <c r="DX76" s="163"/>
      <c r="DY76" s="164"/>
      <c r="DZ76" s="159"/>
      <c r="EA76" s="159"/>
      <c r="EB76" s="159"/>
      <c r="EC76" s="160"/>
      <c r="ED76" s="161"/>
      <c r="EE76" s="162"/>
      <c r="EF76" s="161"/>
      <c r="EG76" s="163"/>
      <c r="EH76" s="164"/>
      <c r="EI76" s="159"/>
      <c r="EJ76" s="159"/>
      <c r="EK76" s="159"/>
      <c r="EL76" s="160"/>
      <c r="EM76" s="161"/>
      <c r="EN76" s="162"/>
      <c r="EO76" s="161"/>
      <c r="EP76" s="163"/>
      <c r="EQ76" s="164"/>
      <c r="ER76" s="159"/>
      <c r="ES76" s="159"/>
      <c r="ET76" s="159"/>
      <c r="EU76" s="160"/>
      <c r="EV76" s="161"/>
      <c r="EW76" s="162"/>
      <c r="EX76" s="161"/>
      <c r="EY76" s="163"/>
      <c r="EZ76" s="164"/>
      <c r="FA76" s="159"/>
      <c r="FB76" s="159"/>
      <c r="FC76" s="159"/>
      <c r="FD76" s="160"/>
      <c r="FE76" s="161"/>
      <c r="FF76" s="162"/>
      <c r="FG76" s="161"/>
      <c r="FH76" s="163"/>
      <c r="FI76" s="164"/>
      <c r="FJ76" s="159"/>
      <c r="FK76" s="159"/>
      <c r="FL76" s="159"/>
      <c r="FM76" s="160"/>
      <c r="FN76" s="161"/>
      <c r="FO76" s="162"/>
      <c r="FP76" s="161"/>
      <c r="FQ76" s="163"/>
      <c r="FR76" s="164"/>
      <c r="FS76" s="159"/>
      <c r="FT76" s="159"/>
      <c r="FU76" s="159"/>
      <c r="FV76" s="160"/>
      <c r="FW76" s="161"/>
      <c r="FX76" s="162"/>
      <c r="FY76" s="161"/>
      <c r="FZ76" s="163"/>
      <c r="GA76" s="164"/>
      <c r="GB76" s="159"/>
      <c r="GC76" s="159"/>
      <c r="GD76" s="159"/>
      <c r="GE76" s="160"/>
      <c r="GF76" s="161"/>
      <c r="GG76" s="162"/>
      <c r="GH76" s="161"/>
      <c r="GI76" s="163"/>
      <c r="GJ76" s="164"/>
      <c r="GK76" s="159"/>
      <c r="GL76" s="159"/>
      <c r="GM76" s="159"/>
      <c r="GN76" s="160"/>
      <c r="GO76" s="161"/>
      <c r="GP76" s="162"/>
      <c r="GQ76" s="161"/>
      <c r="GR76" s="163"/>
      <c r="GS76" s="164"/>
      <c r="GT76" s="206"/>
      <c r="GU76" s="207"/>
      <c r="GV76" s="203"/>
      <c r="GW76" s="200"/>
      <c r="GX76" s="200"/>
      <c r="GY76" s="123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204"/>
      <c r="W77" s="208"/>
      <c r="X77" s="159"/>
      <c r="Y77" s="160"/>
      <c r="Z77" s="161"/>
      <c r="AA77" s="162"/>
      <c r="AB77" s="161"/>
      <c r="AC77" s="163"/>
      <c r="AD77" s="164"/>
      <c r="AE77" s="159"/>
      <c r="AF77" s="159"/>
      <c r="AG77" s="159"/>
      <c r="AH77" s="160"/>
      <c r="AI77" s="161"/>
      <c r="AJ77" s="162"/>
      <c r="AK77" s="161"/>
      <c r="AL77" s="163"/>
      <c r="AM77" s="164"/>
      <c r="AN77" s="159"/>
      <c r="AO77" s="159"/>
      <c r="AP77" s="159"/>
      <c r="AQ77" s="160"/>
      <c r="AR77" s="161"/>
      <c r="AS77" s="162"/>
      <c r="AT77" s="161"/>
      <c r="AU77" s="163"/>
      <c r="AV77" s="164"/>
      <c r="AW77" s="159"/>
      <c r="AX77" s="159"/>
      <c r="AY77" s="159"/>
      <c r="AZ77" s="160"/>
      <c r="BA77" s="161"/>
      <c r="BB77" s="162"/>
      <c r="BC77" s="161"/>
      <c r="BD77" s="163"/>
      <c r="BE77" s="164"/>
      <c r="BF77" s="159"/>
      <c r="BG77" s="159"/>
      <c r="BH77" s="159"/>
      <c r="BI77" s="160"/>
      <c r="BJ77" s="161"/>
      <c r="BK77" s="162"/>
      <c r="BL77" s="161"/>
      <c r="BM77" s="163"/>
      <c r="BN77" s="164"/>
      <c r="BO77" s="159"/>
      <c r="BP77" s="159"/>
      <c r="BQ77" s="159"/>
      <c r="BR77" s="160"/>
      <c r="BS77" s="161"/>
      <c r="BT77" s="162"/>
      <c r="BU77" s="161"/>
      <c r="BV77" s="163"/>
      <c r="BW77" s="164"/>
      <c r="BX77" s="159"/>
      <c r="BY77" s="159"/>
      <c r="BZ77" s="159"/>
      <c r="CA77" s="160"/>
      <c r="CB77" s="161"/>
      <c r="CC77" s="162"/>
      <c r="CD77" s="161"/>
      <c r="CE77" s="163"/>
      <c r="CF77" s="164"/>
      <c r="CG77" s="159"/>
      <c r="CH77" s="159"/>
      <c r="CI77" s="159"/>
      <c r="CJ77" s="160"/>
      <c r="CK77" s="161"/>
      <c r="CL77" s="162"/>
      <c r="CM77" s="161"/>
      <c r="CN77" s="163"/>
      <c r="CO77" s="164"/>
      <c r="CP77" s="159"/>
      <c r="CQ77" s="159"/>
      <c r="CR77" s="159"/>
      <c r="CS77" s="160"/>
      <c r="CT77" s="161"/>
      <c r="CU77" s="162"/>
      <c r="CV77" s="161"/>
      <c r="CW77" s="163"/>
      <c r="CX77" s="164"/>
      <c r="CY77" s="159"/>
      <c r="CZ77" s="159"/>
      <c r="DA77" s="159"/>
      <c r="DB77" s="160"/>
      <c r="DC77" s="161"/>
      <c r="DD77" s="162"/>
      <c r="DE77" s="161"/>
      <c r="DF77" s="163"/>
      <c r="DG77" s="164"/>
      <c r="DH77" s="159"/>
      <c r="DI77" s="159"/>
      <c r="DJ77" s="159"/>
      <c r="DK77" s="160"/>
      <c r="DL77" s="161"/>
      <c r="DM77" s="162"/>
      <c r="DN77" s="161"/>
      <c r="DO77" s="163"/>
      <c r="DP77" s="164"/>
      <c r="DQ77" s="159"/>
      <c r="DR77" s="159"/>
      <c r="DS77" s="159"/>
      <c r="DT77" s="160"/>
      <c r="DU77" s="161"/>
      <c r="DV77" s="162"/>
      <c r="DW77" s="161"/>
      <c r="DX77" s="163"/>
      <c r="DY77" s="164"/>
      <c r="DZ77" s="159"/>
      <c r="EA77" s="159"/>
      <c r="EB77" s="159"/>
      <c r="EC77" s="160"/>
      <c r="ED77" s="161"/>
      <c r="EE77" s="162"/>
      <c r="EF77" s="161"/>
      <c r="EG77" s="163"/>
      <c r="EH77" s="164"/>
      <c r="EI77" s="159"/>
      <c r="EJ77" s="159"/>
      <c r="EK77" s="159"/>
      <c r="EL77" s="160"/>
      <c r="EM77" s="161"/>
      <c r="EN77" s="162"/>
      <c r="EO77" s="161"/>
      <c r="EP77" s="163"/>
      <c r="EQ77" s="164"/>
      <c r="ER77" s="159"/>
      <c r="ES77" s="159"/>
      <c r="ET77" s="159"/>
      <c r="EU77" s="160"/>
      <c r="EV77" s="161"/>
      <c r="EW77" s="162"/>
      <c r="EX77" s="161"/>
      <c r="EY77" s="163"/>
      <c r="EZ77" s="164"/>
      <c r="FA77" s="159"/>
      <c r="FB77" s="159"/>
      <c r="FC77" s="159"/>
      <c r="FD77" s="160"/>
      <c r="FE77" s="161"/>
      <c r="FF77" s="162"/>
      <c r="FG77" s="161"/>
      <c r="FH77" s="163"/>
      <c r="FI77" s="164"/>
      <c r="FJ77" s="159"/>
      <c r="FK77" s="159"/>
      <c r="FL77" s="159"/>
      <c r="FM77" s="160"/>
      <c r="FN77" s="161"/>
      <c r="FO77" s="162"/>
      <c r="FP77" s="161"/>
      <c r="FQ77" s="163"/>
      <c r="FR77" s="164"/>
      <c r="FS77" s="159"/>
      <c r="FT77" s="159"/>
      <c r="FU77" s="159"/>
      <c r="FV77" s="160"/>
      <c r="FW77" s="161"/>
      <c r="FX77" s="162"/>
      <c r="FY77" s="161"/>
      <c r="FZ77" s="163"/>
      <c r="GA77" s="164"/>
      <c r="GB77" s="159"/>
      <c r="GC77" s="159"/>
      <c r="GD77" s="159"/>
      <c r="GE77" s="160"/>
      <c r="GF77" s="161"/>
      <c r="GG77" s="162"/>
      <c r="GH77" s="161"/>
      <c r="GI77" s="163"/>
      <c r="GJ77" s="164"/>
      <c r="GK77" s="159"/>
      <c r="GL77" s="159"/>
      <c r="GM77" s="159"/>
      <c r="GN77" s="160"/>
      <c r="GO77" s="161"/>
      <c r="GP77" s="162"/>
      <c r="GQ77" s="161"/>
      <c r="GR77" s="163"/>
      <c r="GS77" s="164"/>
      <c r="GT77" s="206"/>
      <c r="GU77" s="207"/>
      <c r="GV77" s="203"/>
      <c r="GW77" s="200"/>
      <c r="GX77" s="200"/>
      <c r="GY77" s="123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01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05"/>
      <c r="X78" s="159"/>
      <c r="Y78" s="160"/>
      <c r="Z78" s="161"/>
      <c r="AA78" s="162"/>
      <c r="AB78" s="161"/>
      <c r="AC78" s="163"/>
      <c r="AD78" s="164"/>
      <c r="AE78" s="159"/>
      <c r="AF78" s="159"/>
      <c r="AG78" s="159"/>
      <c r="AH78" s="160"/>
      <c r="AI78" s="161"/>
      <c r="AJ78" s="162"/>
      <c r="AK78" s="161"/>
      <c r="AL78" s="163"/>
      <c r="AM78" s="164"/>
      <c r="AN78" s="159"/>
      <c r="AO78" s="159"/>
      <c r="AP78" s="159"/>
      <c r="AQ78" s="160"/>
      <c r="AR78" s="161"/>
      <c r="AS78" s="162"/>
      <c r="AT78" s="161"/>
      <c r="AU78" s="163"/>
      <c r="AV78" s="164"/>
      <c r="AW78" s="159"/>
      <c r="AX78" s="159"/>
      <c r="AY78" s="159"/>
      <c r="AZ78" s="160"/>
      <c r="BA78" s="161"/>
      <c r="BB78" s="162"/>
      <c r="BC78" s="161"/>
      <c r="BD78" s="163"/>
      <c r="BE78" s="164"/>
      <c r="BF78" s="159"/>
      <c r="BG78" s="159"/>
      <c r="BH78" s="159"/>
      <c r="BI78" s="160"/>
      <c r="BJ78" s="161"/>
      <c r="BK78" s="162"/>
      <c r="BL78" s="161"/>
      <c r="BM78" s="163"/>
      <c r="BN78" s="164"/>
      <c r="BO78" s="159"/>
      <c r="BP78" s="159"/>
      <c r="BQ78" s="159"/>
      <c r="BR78" s="160"/>
      <c r="BS78" s="161"/>
      <c r="BT78" s="162"/>
      <c r="BU78" s="161"/>
      <c r="BV78" s="163"/>
      <c r="BW78" s="164"/>
      <c r="BX78" s="159"/>
      <c r="BY78" s="159"/>
      <c r="BZ78" s="159"/>
      <c r="CA78" s="160"/>
      <c r="CB78" s="161"/>
      <c r="CC78" s="162"/>
      <c r="CD78" s="161"/>
      <c r="CE78" s="163"/>
      <c r="CF78" s="164"/>
      <c r="CG78" s="159"/>
      <c r="CH78" s="159"/>
      <c r="CI78" s="159"/>
      <c r="CJ78" s="160"/>
      <c r="CK78" s="161"/>
      <c r="CL78" s="162"/>
      <c r="CM78" s="161"/>
      <c r="CN78" s="163"/>
      <c r="CO78" s="164"/>
      <c r="CP78" s="159"/>
      <c r="CQ78" s="159"/>
      <c r="CR78" s="159"/>
      <c r="CS78" s="160"/>
      <c r="CT78" s="161"/>
      <c r="CU78" s="162"/>
      <c r="CV78" s="161"/>
      <c r="CW78" s="163"/>
      <c r="CX78" s="164"/>
      <c r="CY78" s="159"/>
      <c r="CZ78" s="159"/>
      <c r="DA78" s="159"/>
      <c r="DB78" s="160"/>
      <c r="DC78" s="161"/>
      <c r="DD78" s="162"/>
      <c r="DE78" s="161"/>
      <c r="DF78" s="163"/>
      <c r="DG78" s="164"/>
      <c r="DH78" s="159"/>
      <c r="DI78" s="159"/>
      <c r="DJ78" s="159"/>
      <c r="DK78" s="160"/>
      <c r="DL78" s="161"/>
      <c r="DM78" s="162"/>
      <c r="DN78" s="161"/>
      <c r="DO78" s="163"/>
      <c r="DP78" s="164"/>
      <c r="DQ78" s="159"/>
      <c r="DR78" s="159"/>
      <c r="DS78" s="159"/>
      <c r="DT78" s="160"/>
      <c r="DU78" s="161"/>
      <c r="DV78" s="162"/>
      <c r="DW78" s="161"/>
      <c r="DX78" s="163"/>
      <c r="DY78" s="164"/>
      <c r="DZ78" s="159"/>
      <c r="EA78" s="159"/>
      <c r="EB78" s="159"/>
      <c r="EC78" s="160"/>
      <c r="ED78" s="161"/>
      <c r="EE78" s="162"/>
      <c r="EF78" s="161"/>
      <c r="EG78" s="163"/>
      <c r="EH78" s="164"/>
      <c r="EI78" s="159"/>
      <c r="EJ78" s="159"/>
      <c r="EK78" s="159"/>
      <c r="EL78" s="160"/>
      <c r="EM78" s="161"/>
      <c r="EN78" s="162"/>
      <c r="EO78" s="161"/>
      <c r="EP78" s="163"/>
      <c r="EQ78" s="164"/>
      <c r="ER78" s="159"/>
      <c r="ES78" s="159"/>
      <c r="ET78" s="159"/>
      <c r="EU78" s="160"/>
      <c r="EV78" s="161"/>
      <c r="EW78" s="162"/>
      <c r="EX78" s="161"/>
      <c r="EY78" s="163"/>
      <c r="EZ78" s="164"/>
      <c r="FA78" s="159"/>
      <c r="FB78" s="159"/>
      <c r="FC78" s="159"/>
      <c r="FD78" s="160"/>
      <c r="FE78" s="161"/>
      <c r="FF78" s="162"/>
      <c r="FG78" s="161"/>
      <c r="FH78" s="163"/>
      <c r="FI78" s="164"/>
      <c r="FJ78" s="159"/>
      <c r="FK78" s="159"/>
      <c r="FL78" s="159"/>
      <c r="FM78" s="160"/>
      <c r="FN78" s="161"/>
      <c r="FO78" s="162"/>
      <c r="FP78" s="161"/>
      <c r="FQ78" s="163"/>
      <c r="FR78" s="164"/>
      <c r="FS78" s="159"/>
      <c r="FT78" s="159"/>
      <c r="FU78" s="159"/>
      <c r="FV78" s="160"/>
      <c r="FW78" s="161"/>
      <c r="FX78" s="162"/>
      <c r="FY78" s="161"/>
      <c r="FZ78" s="163"/>
      <c r="GA78" s="164"/>
      <c r="GB78" s="159"/>
      <c r="GC78" s="159"/>
      <c r="GD78" s="159"/>
      <c r="GE78" s="160"/>
      <c r="GF78" s="161"/>
      <c r="GG78" s="162"/>
      <c r="GH78" s="161"/>
      <c r="GI78" s="163"/>
      <c r="GJ78" s="164"/>
      <c r="GK78" s="159"/>
      <c r="GL78" s="159"/>
      <c r="GM78" s="159"/>
      <c r="GN78" s="160"/>
      <c r="GO78" s="161"/>
      <c r="GP78" s="162"/>
      <c r="GQ78" s="161"/>
      <c r="GR78" s="163"/>
      <c r="GS78" s="164"/>
      <c r="GT78" s="206"/>
      <c r="GU78" s="207"/>
      <c r="GV78" s="203"/>
      <c r="GW78" s="200"/>
      <c r="GX78" s="200"/>
      <c r="GY78" s="123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201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202"/>
      <c r="V79" s="204"/>
      <c r="W79" s="205"/>
      <c r="X79" s="209"/>
      <c r="Y79" s="210"/>
      <c r="Z79" s="211"/>
      <c r="AA79" s="212"/>
      <c r="AB79" s="211"/>
      <c r="AC79" s="213"/>
      <c r="AD79" s="214"/>
      <c r="AE79" s="209"/>
      <c r="AF79" s="209"/>
      <c r="AG79" s="209"/>
      <c r="AH79" s="210"/>
      <c r="AI79" s="211"/>
      <c r="AJ79" s="212"/>
      <c r="AK79" s="211"/>
      <c r="AL79" s="213"/>
      <c r="AM79" s="214"/>
      <c r="AN79" s="209"/>
      <c r="AO79" s="209"/>
      <c r="AP79" s="209"/>
      <c r="AQ79" s="210"/>
      <c r="AR79" s="211"/>
      <c r="AS79" s="212"/>
      <c r="AT79" s="211"/>
      <c r="AU79" s="213"/>
      <c r="AV79" s="214"/>
      <c r="AW79" s="209"/>
      <c r="AX79" s="209"/>
      <c r="AY79" s="209"/>
      <c r="AZ79" s="210"/>
      <c r="BA79" s="211"/>
      <c r="BB79" s="212"/>
      <c r="BC79" s="211"/>
      <c r="BD79" s="213"/>
      <c r="BE79" s="214"/>
      <c r="BF79" s="209"/>
      <c r="BG79" s="209"/>
      <c r="BH79" s="209"/>
      <c r="BI79" s="210"/>
      <c r="BJ79" s="211"/>
      <c r="BK79" s="212"/>
      <c r="BL79" s="211"/>
      <c r="BM79" s="213"/>
      <c r="BN79" s="214"/>
      <c r="BO79" s="209"/>
      <c r="BP79" s="209"/>
      <c r="BQ79" s="209"/>
      <c r="BR79" s="210"/>
      <c r="BS79" s="211"/>
      <c r="BT79" s="212"/>
      <c r="BU79" s="211"/>
      <c r="BV79" s="213"/>
      <c r="BW79" s="214"/>
      <c r="BX79" s="209"/>
      <c r="BY79" s="209"/>
      <c r="BZ79" s="209"/>
      <c r="CA79" s="210"/>
      <c r="CB79" s="211"/>
      <c r="CC79" s="212"/>
      <c r="CD79" s="211"/>
      <c r="CE79" s="213"/>
      <c r="CF79" s="214"/>
      <c r="CG79" s="209"/>
      <c r="CH79" s="209"/>
      <c r="CI79" s="209"/>
      <c r="CJ79" s="210"/>
      <c r="CK79" s="211"/>
      <c r="CL79" s="212"/>
      <c r="CM79" s="211"/>
      <c r="CN79" s="213"/>
      <c r="CO79" s="214"/>
      <c r="CP79" s="209"/>
      <c r="CQ79" s="209"/>
      <c r="CR79" s="209"/>
      <c r="CS79" s="210"/>
      <c r="CT79" s="211"/>
      <c r="CU79" s="212"/>
      <c r="CV79" s="211"/>
      <c r="CW79" s="213"/>
      <c r="CX79" s="214"/>
      <c r="CY79" s="209"/>
      <c r="CZ79" s="209"/>
      <c r="DA79" s="209"/>
      <c r="DB79" s="210"/>
      <c r="DC79" s="211"/>
      <c r="DD79" s="212"/>
      <c r="DE79" s="211"/>
      <c r="DF79" s="213"/>
      <c r="DG79" s="214"/>
      <c r="DH79" s="209"/>
      <c r="DI79" s="209"/>
      <c r="DJ79" s="209"/>
      <c r="DK79" s="210"/>
      <c r="DL79" s="211"/>
      <c r="DM79" s="212"/>
      <c r="DN79" s="211"/>
      <c r="DO79" s="213"/>
      <c r="DP79" s="214"/>
      <c r="DQ79" s="209"/>
      <c r="DR79" s="209"/>
      <c r="DS79" s="209"/>
      <c r="DT79" s="210"/>
      <c r="DU79" s="211"/>
      <c r="DV79" s="212"/>
      <c r="DW79" s="211"/>
      <c r="DX79" s="213"/>
      <c r="DY79" s="214"/>
      <c r="DZ79" s="209"/>
      <c r="EA79" s="209"/>
      <c r="EB79" s="209"/>
      <c r="EC79" s="210"/>
      <c r="ED79" s="211"/>
      <c r="EE79" s="212"/>
      <c r="EF79" s="211"/>
      <c r="EG79" s="213"/>
      <c r="EH79" s="214"/>
      <c r="EI79" s="209"/>
      <c r="EJ79" s="209"/>
      <c r="EK79" s="209"/>
      <c r="EL79" s="210"/>
      <c r="EM79" s="211"/>
      <c r="EN79" s="212"/>
      <c r="EO79" s="211"/>
      <c r="EP79" s="213"/>
      <c r="EQ79" s="214"/>
      <c r="ER79" s="209"/>
      <c r="ES79" s="209"/>
      <c r="ET79" s="209"/>
      <c r="EU79" s="210"/>
      <c r="EV79" s="211"/>
      <c r="EW79" s="212"/>
      <c r="EX79" s="211"/>
      <c r="EY79" s="213"/>
      <c r="EZ79" s="214"/>
      <c r="FA79" s="209"/>
      <c r="FB79" s="209"/>
      <c r="FC79" s="209"/>
      <c r="FD79" s="210"/>
      <c r="FE79" s="211"/>
      <c r="FF79" s="212"/>
      <c r="FG79" s="211"/>
      <c r="FH79" s="213"/>
      <c r="FI79" s="214"/>
      <c r="FJ79" s="209"/>
      <c r="FK79" s="209"/>
      <c r="FL79" s="209"/>
      <c r="FM79" s="210"/>
      <c r="FN79" s="211"/>
      <c r="FO79" s="212"/>
      <c r="FP79" s="211"/>
      <c r="FQ79" s="213"/>
      <c r="FR79" s="214"/>
      <c r="FS79" s="209"/>
      <c r="FT79" s="209"/>
      <c r="FU79" s="209"/>
      <c r="FV79" s="210"/>
      <c r="FW79" s="211"/>
      <c r="FX79" s="212"/>
      <c r="FY79" s="211"/>
      <c r="FZ79" s="213"/>
      <c r="GA79" s="214"/>
      <c r="GB79" s="209"/>
      <c r="GC79" s="209"/>
      <c r="GD79" s="209"/>
      <c r="GE79" s="210"/>
      <c r="GF79" s="211"/>
      <c r="GG79" s="212"/>
      <c r="GH79" s="211"/>
      <c r="GI79" s="213"/>
      <c r="GJ79" s="214"/>
      <c r="GK79" s="209"/>
      <c r="GL79" s="209"/>
      <c r="GM79" s="209"/>
      <c r="GN79" s="210"/>
      <c r="GO79" s="211"/>
      <c r="GP79" s="212"/>
      <c r="GQ79" s="211"/>
      <c r="GR79" s="213"/>
      <c r="GS79" s="214"/>
      <c r="GT79" s="206"/>
      <c r="GU79" s="207"/>
      <c r="GV79" s="203"/>
      <c r="GW79" s="200"/>
      <c r="GX79" s="200"/>
      <c r="GY79" s="123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215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202"/>
      <c r="V80" s="204"/>
      <c r="W80" s="216"/>
      <c r="X80" s="209"/>
      <c r="Y80" s="210"/>
      <c r="Z80" s="211"/>
      <c r="AA80" s="212"/>
      <c r="AB80" s="211"/>
      <c r="AC80" s="213"/>
      <c r="AD80" s="214"/>
      <c r="AE80" s="209"/>
      <c r="AF80" s="209"/>
      <c r="AG80" s="209"/>
      <c r="AH80" s="210"/>
      <c r="AI80" s="211"/>
      <c r="AJ80" s="212"/>
      <c r="AK80" s="211"/>
      <c r="AL80" s="213"/>
      <c r="AM80" s="214"/>
      <c r="AN80" s="209"/>
      <c r="AO80" s="209"/>
      <c r="AP80" s="209"/>
      <c r="AQ80" s="210"/>
      <c r="AR80" s="211"/>
      <c r="AS80" s="212"/>
      <c r="AT80" s="211"/>
      <c r="AU80" s="213"/>
      <c r="AV80" s="214"/>
      <c r="AW80" s="209"/>
      <c r="AX80" s="209"/>
      <c r="AY80" s="209"/>
      <c r="AZ80" s="210"/>
      <c r="BA80" s="211"/>
      <c r="BB80" s="212"/>
      <c r="BC80" s="211"/>
      <c r="BD80" s="213"/>
      <c r="BE80" s="214"/>
      <c r="BF80" s="209"/>
      <c r="BG80" s="209"/>
      <c r="BH80" s="209"/>
      <c r="BI80" s="210"/>
      <c r="BJ80" s="211"/>
      <c r="BK80" s="212"/>
      <c r="BL80" s="211"/>
      <c r="BM80" s="213"/>
      <c r="BN80" s="214"/>
      <c r="BO80" s="209"/>
      <c r="BP80" s="209"/>
      <c r="BQ80" s="209"/>
      <c r="BR80" s="210"/>
      <c r="BS80" s="211"/>
      <c r="BT80" s="212"/>
      <c r="BU80" s="211"/>
      <c r="BV80" s="213"/>
      <c r="BW80" s="214"/>
      <c r="BX80" s="209"/>
      <c r="BY80" s="209"/>
      <c r="BZ80" s="209"/>
      <c r="CA80" s="210"/>
      <c r="CB80" s="211"/>
      <c r="CC80" s="212"/>
      <c r="CD80" s="211"/>
      <c r="CE80" s="213"/>
      <c r="CF80" s="214"/>
      <c r="CG80" s="209"/>
      <c r="CH80" s="209"/>
      <c r="CI80" s="209"/>
      <c r="CJ80" s="210"/>
      <c r="CK80" s="211"/>
      <c r="CL80" s="212"/>
      <c r="CM80" s="211"/>
      <c r="CN80" s="213"/>
      <c r="CO80" s="214"/>
      <c r="CP80" s="209"/>
      <c r="CQ80" s="209"/>
      <c r="CR80" s="209"/>
      <c r="CS80" s="210"/>
      <c r="CT80" s="211"/>
      <c r="CU80" s="212"/>
      <c r="CV80" s="211"/>
      <c r="CW80" s="213"/>
      <c r="CX80" s="214"/>
      <c r="CY80" s="209"/>
      <c r="CZ80" s="209"/>
      <c r="DA80" s="209"/>
      <c r="DB80" s="210"/>
      <c r="DC80" s="211"/>
      <c r="DD80" s="212"/>
      <c r="DE80" s="211"/>
      <c r="DF80" s="213"/>
      <c r="DG80" s="214"/>
      <c r="DH80" s="209"/>
      <c r="DI80" s="209"/>
      <c r="DJ80" s="209"/>
      <c r="DK80" s="210"/>
      <c r="DL80" s="211"/>
      <c r="DM80" s="212"/>
      <c r="DN80" s="211"/>
      <c r="DO80" s="213"/>
      <c r="DP80" s="214"/>
      <c r="DQ80" s="209"/>
      <c r="DR80" s="209"/>
      <c r="DS80" s="209"/>
      <c r="DT80" s="210"/>
      <c r="DU80" s="211"/>
      <c r="DV80" s="212"/>
      <c r="DW80" s="211"/>
      <c r="DX80" s="213"/>
      <c r="DY80" s="214"/>
      <c r="DZ80" s="209"/>
      <c r="EA80" s="209"/>
      <c r="EB80" s="209"/>
      <c r="EC80" s="210"/>
      <c r="ED80" s="211"/>
      <c r="EE80" s="212"/>
      <c r="EF80" s="211"/>
      <c r="EG80" s="213"/>
      <c r="EH80" s="214"/>
      <c r="EI80" s="209"/>
      <c r="EJ80" s="209"/>
      <c r="EK80" s="209"/>
      <c r="EL80" s="210"/>
      <c r="EM80" s="211"/>
      <c r="EN80" s="212"/>
      <c r="EO80" s="211"/>
      <c r="EP80" s="213"/>
      <c r="EQ80" s="214"/>
      <c r="ER80" s="209"/>
      <c r="ES80" s="209"/>
      <c r="ET80" s="209"/>
      <c r="EU80" s="210"/>
      <c r="EV80" s="211"/>
      <c r="EW80" s="212"/>
      <c r="EX80" s="211"/>
      <c r="EY80" s="213"/>
      <c r="EZ80" s="214"/>
      <c r="FA80" s="209"/>
      <c r="FB80" s="209"/>
      <c r="FC80" s="209"/>
      <c r="FD80" s="210"/>
      <c r="FE80" s="211"/>
      <c r="FF80" s="212"/>
      <c r="FG80" s="211"/>
      <c r="FH80" s="213"/>
      <c r="FI80" s="214"/>
      <c r="FJ80" s="209"/>
      <c r="FK80" s="209"/>
      <c r="FL80" s="209"/>
      <c r="FM80" s="210"/>
      <c r="FN80" s="211"/>
      <c r="FO80" s="212"/>
      <c r="FP80" s="211"/>
      <c r="FQ80" s="213"/>
      <c r="FR80" s="214"/>
      <c r="FS80" s="209"/>
      <c r="FT80" s="209"/>
      <c r="FU80" s="209"/>
      <c r="FV80" s="210"/>
      <c r="FW80" s="211"/>
      <c r="FX80" s="212"/>
      <c r="FY80" s="211"/>
      <c r="FZ80" s="213"/>
      <c r="GA80" s="214"/>
      <c r="GB80" s="209"/>
      <c r="GC80" s="209"/>
      <c r="GD80" s="209"/>
      <c r="GE80" s="210"/>
      <c r="GF80" s="211"/>
      <c r="GG80" s="212"/>
      <c r="GH80" s="211"/>
      <c r="GI80" s="213"/>
      <c r="GJ80" s="214"/>
      <c r="GK80" s="209"/>
      <c r="GL80" s="209"/>
      <c r="GM80" s="209"/>
      <c r="GN80" s="210"/>
      <c r="GO80" s="211"/>
      <c r="GP80" s="212"/>
      <c r="GQ80" s="211"/>
      <c r="GR80" s="213"/>
      <c r="GS80" s="214"/>
      <c r="GT80" s="206"/>
      <c r="GU80" s="207"/>
      <c r="GV80" s="203"/>
      <c r="GW80" s="101"/>
      <c r="GX80" s="101"/>
      <c r="GY80" s="123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88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196"/>
      <c r="V81" s="92"/>
      <c r="W81" s="93"/>
      <c r="X81" s="104"/>
      <c r="Y81" s="217"/>
      <c r="Z81" s="218"/>
      <c r="AA81" s="219"/>
      <c r="AB81" s="218"/>
      <c r="AC81" s="220"/>
      <c r="AD81" s="221"/>
      <c r="AE81" s="104"/>
      <c r="AF81" s="104"/>
      <c r="AG81" s="104"/>
      <c r="AH81" s="217"/>
      <c r="AI81" s="218"/>
      <c r="AJ81" s="219"/>
      <c r="AK81" s="218"/>
      <c r="AL81" s="220"/>
      <c r="AM81" s="221"/>
      <c r="AN81" s="104"/>
      <c r="AO81" s="104"/>
      <c r="AP81" s="104"/>
      <c r="AQ81" s="217"/>
      <c r="AR81" s="218"/>
      <c r="AS81" s="219"/>
      <c r="AT81" s="218"/>
      <c r="AU81" s="220"/>
      <c r="AV81" s="221"/>
      <c r="AW81" s="104"/>
      <c r="AX81" s="104"/>
      <c r="AY81" s="104"/>
      <c r="AZ81" s="217"/>
      <c r="BA81" s="218"/>
      <c r="BB81" s="219"/>
      <c r="BC81" s="218"/>
      <c r="BD81" s="220"/>
      <c r="BE81" s="221"/>
      <c r="BF81" s="104"/>
      <c r="BG81" s="104"/>
      <c r="BH81" s="104"/>
      <c r="BI81" s="217"/>
      <c r="BJ81" s="218"/>
      <c r="BK81" s="219"/>
      <c r="BL81" s="218"/>
      <c r="BM81" s="220"/>
      <c r="BN81" s="221"/>
      <c r="BO81" s="104"/>
      <c r="BP81" s="104"/>
      <c r="BQ81" s="104"/>
      <c r="BR81" s="217"/>
      <c r="BS81" s="218"/>
      <c r="BT81" s="219"/>
      <c r="BU81" s="218"/>
      <c r="BV81" s="220"/>
      <c r="BW81" s="221"/>
      <c r="BX81" s="104"/>
      <c r="BY81" s="104"/>
      <c r="BZ81" s="104"/>
      <c r="CA81" s="217"/>
      <c r="CB81" s="218"/>
      <c r="CC81" s="219"/>
      <c r="CD81" s="218"/>
      <c r="CE81" s="220"/>
      <c r="CF81" s="221"/>
      <c r="CG81" s="104"/>
      <c r="CH81" s="104"/>
      <c r="CI81" s="104"/>
      <c r="CJ81" s="217"/>
      <c r="CK81" s="218"/>
      <c r="CL81" s="219"/>
      <c r="CM81" s="218"/>
      <c r="CN81" s="220"/>
      <c r="CO81" s="221"/>
      <c r="CP81" s="104"/>
      <c r="CQ81" s="104"/>
      <c r="CR81" s="104"/>
      <c r="CS81" s="217"/>
      <c r="CT81" s="218"/>
      <c r="CU81" s="219"/>
      <c r="CV81" s="218"/>
      <c r="CW81" s="220"/>
      <c r="CX81" s="221"/>
      <c r="CY81" s="104"/>
      <c r="CZ81" s="104"/>
      <c r="DA81" s="104"/>
      <c r="DB81" s="217"/>
      <c r="DC81" s="218"/>
      <c r="DD81" s="219"/>
      <c r="DE81" s="218"/>
      <c r="DF81" s="220"/>
      <c r="DG81" s="221"/>
      <c r="DH81" s="104"/>
      <c r="DI81" s="104"/>
      <c r="DJ81" s="104"/>
      <c r="DK81" s="217"/>
      <c r="DL81" s="218"/>
      <c r="DM81" s="219"/>
      <c r="DN81" s="218"/>
      <c r="DO81" s="220"/>
      <c r="DP81" s="221"/>
      <c r="DQ81" s="104"/>
      <c r="DR81" s="104"/>
      <c r="DS81" s="104"/>
      <c r="DT81" s="217"/>
      <c r="DU81" s="218"/>
      <c r="DV81" s="219"/>
      <c r="DW81" s="218"/>
      <c r="DX81" s="220"/>
      <c r="DY81" s="221"/>
      <c r="DZ81" s="104"/>
      <c r="EA81" s="104"/>
      <c r="EB81" s="104"/>
      <c r="EC81" s="217"/>
      <c r="ED81" s="218"/>
      <c r="EE81" s="219"/>
      <c r="EF81" s="218"/>
      <c r="EG81" s="220"/>
      <c r="EH81" s="221"/>
      <c r="EI81" s="104"/>
      <c r="EJ81" s="104"/>
      <c r="EK81" s="104"/>
      <c r="EL81" s="217"/>
      <c r="EM81" s="218"/>
      <c r="EN81" s="219"/>
      <c r="EO81" s="218"/>
      <c r="EP81" s="220"/>
      <c r="EQ81" s="221"/>
      <c r="ER81" s="104"/>
      <c r="ES81" s="104"/>
      <c r="ET81" s="104"/>
      <c r="EU81" s="217"/>
      <c r="EV81" s="218"/>
      <c r="EW81" s="219"/>
      <c r="EX81" s="218"/>
      <c r="EY81" s="220"/>
      <c r="EZ81" s="221"/>
      <c r="FA81" s="104"/>
      <c r="FB81" s="104"/>
      <c r="FC81" s="104"/>
      <c r="FD81" s="217"/>
      <c r="FE81" s="218"/>
      <c r="FF81" s="219"/>
      <c r="FG81" s="218"/>
      <c r="FH81" s="220"/>
      <c r="FI81" s="221"/>
      <c r="FJ81" s="104"/>
      <c r="FK81" s="104"/>
      <c r="FL81" s="104"/>
      <c r="FM81" s="217"/>
      <c r="FN81" s="218"/>
      <c r="FO81" s="219"/>
      <c r="FP81" s="218"/>
      <c r="FQ81" s="220"/>
      <c r="FR81" s="221"/>
      <c r="FS81" s="104"/>
      <c r="FT81" s="104"/>
      <c r="FU81" s="104"/>
      <c r="FV81" s="217"/>
      <c r="FW81" s="218"/>
      <c r="FX81" s="219"/>
      <c r="FY81" s="218"/>
      <c r="FZ81" s="220"/>
      <c r="GA81" s="221"/>
      <c r="GB81" s="104"/>
      <c r="GC81" s="104"/>
      <c r="GD81" s="104"/>
      <c r="GE81" s="217"/>
      <c r="GF81" s="218"/>
      <c r="GG81" s="219"/>
      <c r="GH81" s="218"/>
      <c r="GI81" s="220"/>
      <c r="GJ81" s="221"/>
      <c r="GK81" s="104"/>
      <c r="GL81" s="104"/>
      <c r="GM81" s="104"/>
      <c r="GN81" s="217"/>
      <c r="GO81" s="218"/>
      <c r="GP81" s="219"/>
      <c r="GQ81" s="218"/>
      <c r="GR81" s="220"/>
      <c r="GS81" s="221"/>
      <c r="GT81" s="101"/>
      <c r="GU81" s="99"/>
      <c r="GV81" s="222"/>
      <c r="GW81" s="101"/>
      <c r="GX81" s="101"/>
      <c r="GY81" s="123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88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196"/>
      <c r="V82" s="92"/>
      <c r="W82" s="93"/>
      <c r="X82" s="104"/>
      <c r="Y82" s="217"/>
      <c r="Z82" s="218"/>
      <c r="AA82" s="219"/>
      <c r="AB82" s="218"/>
      <c r="AC82" s="220"/>
      <c r="AD82" s="221"/>
      <c r="AE82" s="104"/>
      <c r="AF82" s="104"/>
      <c r="AG82" s="104"/>
      <c r="AH82" s="217"/>
      <c r="AI82" s="218"/>
      <c r="AJ82" s="219"/>
      <c r="AK82" s="218"/>
      <c r="AL82" s="220"/>
      <c r="AM82" s="221"/>
      <c r="AN82" s="104"/>
      <c r="AO82" s="104"/>
      <c r="AP82" s="104"/>
      <c r="AQ82" s="217"/>
      <c r="AR82" s="218"/>
      <c r="AS82" s="219"/>
      <c r="AT82" s="218"/>
      <c r="AU82" s="220"/>
      <c r="AV82" s="221"/>
      <c r="AW82" s="104"/>
      <c r="AX82" s="104"/>
      <c r="AY82" s="104"/>
      <c r="AZ82" s="217"/>
      <c r="BA82" s="218"/>
      <c r="BB82" s="219"/>
      <c r="BC82" s="218"/>
      <c r="BD82" s="220"/>
      <c r="BE82" s="221"/>
      <c r="BF82" s="104"/>
      <c r="BG82" s="104"/>
      <c r="BH82" s="104"/>
      <c r="BI82" s="217"/>
      <c r="BJ82" s="218"/>
      <c r="BK82" s="219"/>
      <c r="BL82" s="218"/>
      <c r="BM82" s="220"/>
      <c r="BN82" s="221"/>
      <c r="BO82" s="104"/>
      <c r="BP82" s="104"/>
      <c r="BQ82" s="104"/>
      <c r="BR82" s="217"/>
      <c r="BS82" s="218"/>
      <c r="BT82" s="219"/>
      <c r="BU82" s="218"/>
      <c r="BV82" s="220"/>
      <c r="BW82" s="221"/>
      <c r="BX82" s="104"/>
      <c r="BY82" s="104"/>
      <c r="BZ82" s="104"/>
      <c r="CA82" s="217"/>
      <c r="CB82" s="218"/>
      <c r="CC82" s="219"/>
      <c r="CD82" s="218"/>
      <c r="CE82" s="220"/>
      <c r="CF82" s="221"/>
      <c r="CG82" s="104"/>
      <c r="CH82" s="104"/>
      <c r="CI82" s="104"/>
      <c r="CJ82" s="217"/>
      <c r="CK82" s="218"/>
      <c r="CL82" s="219"/>
      <c r="CM82" s="218"/>
      <c r="CN82" s="220"/>
      <c r="CO82" s="221"/>
      <c r="CP82" s="104"/>
      <c r="CQ82" s="104"/>
      <c r="CR82" s="104"/>
      <c r="CS82" s="217"/>
      <c r="CT82" s="218"/>
      <c r="CU82" s="219"/>
      <c r="CV82" s="218"/>
      <c r="CW82" s="220"/>
      <c r="CX82" s="221"/>
      <c r="CY82" s="104"/>
      <c r="CZ82" s="104"/>
      <c r="DA82" s="104"/>
      <c r="DB82" s="217"/>
      <c r="DC82" s="218"/>
      <c r="DD82" s="219"/>
      <c r="DE82" s="218"/>
      <c r="DF82" s="220"/>
      <c r="DG82" s="221"/>
      <c r="DH82" s="104"/>
      <c r="DI82" s="104"/>
      <c r="DJ82" s="104"/>
      <c r="DK82" s="217"/>
      <c r="DL82" s="218"/>
      <c r="DM82" s="219"/>
      <c r="DN82" s="218"/>
      <c r="DO82" s="220"/>
      <c r="DP82" s="221"/>
      <c r="DQ82" s="104"/>
      <c r="DR82" s="104"/>
      <c r="DS82" s="104"/>
      <c r="DT82" s="217"/>
      <c r="DU82" s="218"/>
      <c r="DV82" s="219"/>
      <c r="DW82" s="218"/>
      <c r="DX82" s="220"/>
      <c r="DY82" s="221"/>
      <c r="DZ82" s="104"/>
      <c r="EA82" s="104"/>
      <c r="EB82" s="104"/>
      <c r="EC82" s="217"/>
      <c r="ED82" s="218"/>
      <c r="EE82" s="219"/>
      <c r="EF82" s="218"/>
      <c r="EG82" s="220"/>
      <c r="EH82" s="221"/>
      <c r="EI82" s="104"/>
      <c r="EJ82" s="104"/>
      <c r="EK82" s="104"/>
      <c r="EL82" s="217"/>
      <c r="EM82" s="218"/>
      <c r="EN82" s="219"/>
      <c r="EO82" s="218"/>
      <c r="EP82" s="220"/>
      <c r="EQ82" s="221"/>
      <c r="ER82" s="104"/>
      <c r="ES82" s="104"/>
      <c r="ET82" s="104"/>
      <c r="EU82" s="217"/>
      <c r="EV82" s="218"/>
      <c r="EW82" s="219"/>
      <c r="EX82" s="218"/>
      <c r="EY82" s="220"/>
      <c r="EZ82" s="221"/>
      <c r="FA82" s="104"/>
      <c r="FB82" s="104"/>
      <c r="FC82" s="104"/>
      <c r="FD82" s="217"/>
      <c r="FE82" s="218"/>
      <c r="FF82" s="219"/>
      <c r="FG82" s="218"/>
      <c r="FH82" s="220"/>
      <c r="FI82" s="221"/>
      <c r="FJ82" s="104"/>
      <c r="FK82" s="104"/>
      <c r="FL82" s="104"/>
      <c r="FM82" s="217"/>
      <c r="FN82" s="218"/>
      <c r="FO82" s="219"/>
      <c r="FP82" s="218"/>
      <c r="FQ82" s="220"/>
      <c r="FR82" s="221"/>
      <c r="FS82" s="104"/>
      <c r="FT82" s="104"/>
      <c r="FU82" s="104"/>
      <c r="FV82" s="217"/>
      <c r="FW82" s="218"/>
      <c r="FX82" s="219"/>
      <c r="FY82" s="218"/>
      <c r="FZ82" s="220"/>
      <c r="GA82" s="221"/>
      <c r="GB82" s="104"/>
      <c r="GC82" s="104"/>
      <c r="GD82" s="104"/>
      <c r="GE82" s="217"/>
      <c r="GF82" s="218"/>
      <c r="GG82" s="219"/>
      <c r="GH82" s="218"/>
      <c r="GI82" s="220"/>
      <c r="GJ82" s="221"/>
      <c r="GK82" s="104"/>
      <c r="GL82" s="104"/>
      <c r="GM82" s="104"/>
      <c r="GN82" s="217"/>
      <c r="GO82" s="218"/>
      <c r="GP82" s="219"/>
      <c r="GQ82" s="218"/>
      <c r="GR82" s="220"/>
      <c r="GS82" s="221"/>
      <c r="GT82" s="101"/>
      <c r="GU82" s="99"/>
      <c r="GV82" s="222"/>
      <c r="GW82" s="101"/>
      <c r="GX82" s="101"/>
      <c r="GY82" s="123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223"/>
      <c r="GU83" s="99"/>
      <c r="GV83" s="222"/>
      <c r="GW83" s="101"/>
      <c r="GX83" s="101"/>
      <c r="GY83" s="123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223"/>
      <c r="GU84" s="99"/>
      <c r="GV84" s="222"/>
      <c r="GW84" s="101"/>
      <c r="GX84" s="101"/>
      <c r="GY84" s="123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si="0"/>
        <v>0</v>
      </c>
      <c r="Q85" s="166"/>
      <c r="R85" s="166"/>
      <c r="S85" s="166"/>
      <c r="T85" s="45">
        <f t="shared" si="2"/>
        <v>0</v>
      </c>
      <c r="U85" s="196"/>
      <c r="V85" s="92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123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88"/>
      <c r="O86" s="106"/>
      <c r="P86" s="150">
        <f t="shared" si="0"/>
        <v>0</v>
      </c>
      <c r="Q86" s="166"/>
      <c r="R86" s="166"/>
      <c r="S86" s="166"/>
      <c r="T86" s="45">
        <f t="shared" si="2"/>
        <v>0</v>
      </c>
      <c r="U86" s="196"/>
      <c r="V86" s="92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123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105"/>
      <c r="M87" s="87"/>
      <c r="N87" s="88"/>
      <c r="O87" s="106"/>
      <c r="P87" s="150">
        <f t="shared" ref="P87:P89" si="6">O87-L87</f>
        <v>0</v>
      </c>
      <c r="Q87" s="166"/>
      <c r="R87" s="166"/>
      <c r="S87" s="166"/>
      <c r="T87" s="45">
        <f t="shared" si="2"/>
        <v>0</v>
      </c>
      <c r="U87" s="196"/>
      <c r="V87" s="224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123"/>
      <c r="GZ87" s="93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105"/>
      <c r="M88" s="87"/>
      <c r="N88" s="225"/>
      <c r="O88" s="106"/>
      <c r="P88" s="150">
        <f t="shared" si="6"/>
        <v>0</v>
      </c>
      <c r="Q88" s="166"/>
      <c r="R88" s="166"/>
      <c r="S88" s="166"/>
      <c r="T88" s="45">
        <f t="shared" si="2"/>
        <v>0</v>
      </c>
      <c r="U88" s="196"/>
      <c r="V88" s="224"/>
      <c r="W88" s="93"/>
      <c r="X88" s="104"/>
      <c r="Y88" s="217"/>
      <c r="Z88" s="218"/>
      <c r="AA88" s="219"/>
      <c r="AB88" s="218"/>
      <c r="AC88" s="220"/>
      <c r="AD88" s="221"/>
      <c r="AE88" s="104"/>
      <c r="AF88" s="104"/>
      <c r="AG88" s="104"/>
      <c r="AH88" s="217"/>
      <c r="AI88" s="218"/>
      <c r="AJ88" s="219"/>
      <c r="AK88" s="218"/>
      <c r="AL88" s="220"/>
      <c r="AM88" s="221"/>
      <c r="AN88" s="104"/>
      <c r="AO88" s="104"/>
      <c r="AP88" s="104"/>
      <c r="AQ88" s="217"/>
      <c r="AR88" s="218"/>
      <c r="AS88" s="219"/>
      <c r="AT88" s="218"/>
      <c r="AU88" s="220"/>
      <c r="AV88" s="221"/>
      <c r="AW88" s="104"/>
      <c r="AX88" s="104"/>
      <c r="AY88" s="104"/>
      <c r="AZ88" s="217"/>
      <c r="BA88" s="218"/>
      <c r="BB88" s="219"/>
      <c r="BC88" s="218"/>
      <c r="BD88" s="220"/>
      <c r="BE88" s="221"/>
      <c r="BF88" s="104"/>
      <c r="BG88" s="104"/>
      <c r="BH88" s="104"/>
      <c r="BI88" s="217"/>
      <c r="BJ88" s="218"/>
      <c r="BK88" s="219"/>
      <c r="BL88" s="218"/>
      <c r="BM88" s="220"/>
      <c r="BN88" s="221"/>
      <c r="BO88" s="104"/>
      <c r="BP88" s="104"/>
      <c r="BQ88" s="104"/>
      <c r="BR88" s="217"/>
      <c r="BS88" s="218"/>
      <c r="BT88" s="219"/>
      <c r="BU88" s="218"/>
      <c r="BV88" s="220"/>
      <c r="BW88" s="221"/>
      <c r="BX88" s="104"/>
      <c r="BY88" s="104"/>
      <c r="BZ88" s="104"/>
      <c r="CA88" s="217"/>
      <c r="CB88" s="218"/>
      <c r="CC88" s="219"/>
      <c r="CD88" s="218"/>
      <c r="CE88" s="220"/>
      <c r="CF88" s="221"/>
      <c r="CG88" s="104"/>
      <c r="CH88" s="104"/>
      <c r="CI88" s="104"/>
      <c r="CJ88" s="217"/>
      <c r="CK88" s="218"/>
      <c r="CL88" s="219"/>
      <c r="CM88" s="218"/>
      <c r="CN88" s="220"/>
      <c r="CO88" s="221"/>
      <c r="CP88" s="104"/>
      <c r="CQ88" s="104"/>
      <c r="CR88" s="104"/>
      <c r="CS88" s="217"/>
      <c r="CT88" s="218"/>
      <c r="CU88" s="219"/>
      <c r="CV88" s="218"/>
      <c r="CW88" s="220"/>
      <c r="CX88" s="221"/>
      <c r="CY88" s="104"/>
      <c r="CZ88" s="104"/>
      <c r="DA88" s="104"/>
      <c r="DB88" s="217"/>
      <c r="DC88" s="218"/>
      <c r="DD88" s="219"/>
      <c r="DE88" s="218"/>
      <c r="DF88" s="220"/>
      <c r="DG88" s="221"/>
      <c r="DH88" s="104"/>
      <c r="DI88" s="104"/>
      <c r="DJ88" s="104"/>
      <c r="DK88" s="217"/>
      <c r="DL88" s="218"/>
      <c r="DM88" s="219"/>
      <c r="DN88" s="218"/>
      <c r="DO88" s="220"/>
      <c r="DP88" s="221"/>
      <c r="DQ88" s="104"/>
      <c r="DR88" s="104"/>
      <c r="DS88" s="104"/>
      <c r="DT88" s="217"/>
      <c r="DU88" s="218"/>
      <c r="DV88" s="219"/>
      <c r="DW88" s="218"/>
      <c r="DX88" s="220"/>
      <c r="DY88" s="221"/>
      <c r="DZ88" s="104"/>
      <c r="EA88" s="104"/>
      <c r="EB88" s="104"/>
      <c r="EC88" s="217"/>
      <c r="ED88" s="218"/>
      <c r="EE88" s="219"/>
      <c r="EF88" s="218"/>
      <c r="EG88" s="220"/>
      <c r="EH88" s="221"/>
      <c r="EI88" s="104"/>
      <c r="EJ88" s="104"/>
      <c r="EK88" s="104"/>
      <c r="EL88" s="217"/>
      <c r="EM88" s="218"/>
      <c r="EN88" s="219"/>
      <c r="EO88" s="218"/>
      <c r="EP88" s="220"/>
      <c r="EQ88" s="221"/>
      <c r="ER88" s="104"/>
      <c r="ES88" s="104"/>
      <c r="ET88" s="104"/>
      <c r="EU88" s="217"/>
      <c r="EV88" s="218"/>
      <c r="EW88" s="219"/>
      <c r="EX88" s="218"/>
      <c r="EY88" s="220"/>
      <c r="EZ88" s="221"/>
      <c r="FA88" s="104"/>
      <c r="FB88" s="104"/>
      <c r="FC88" s="104"/>
      <c r="FD88" s="217"/>
      <c r="FE88" s="218"/>
      <c r="FF88" s="219"/>
      <c r="FG88" s="218"/>
      <c r="FH88" s="220"/>
      <c r="FI88" s="221"/>
      <c r="FJ88" s="104"/>
      <c r="FK88" s="104"/>
      <c r="FL88" s="104"/>
      <c r="FM88" s="217"/>
      <c r="FN88" s="218"/>
      <c r="FO88" s="219"/>
      <c r="FP88" s="218"/>
      <c r="FQ88" s="220"/>
      <c r="FR88" s="221"/>
      <c r="FS88" s="104"/>
      <c r="FT88" s="104"/>
      <c r="FU88" s="104"/>
      <c r="FV88" s="217"/>
      <c r="FW88" s="218"/>
      <c r="FX88" s="219"/>
      <c r="FY88" s="218"/>
      <c r="FZ88" s="220"/>
      <c r="GA88" s="221"/>
      <c r="GB88" s="104"/>
      <c r="GC88" s="104"/>
      <c r="GD88" s="104"/>
      <c r="GE88" s="217"/>
      <c r="GF88" s="218"/>
      <c r="GG88" s="219"/>
      <c r="GH88" s="218"/>
      <c r="GI88" s="220"/>
      <c r="GJ88" s="221"/>
      <c r="GK88" s="104"/>
      <c r="GL88" s="104"/>
      <c r="GM88" s="104"/>
      <c r="GN88" s="217"/>
      <c r="GO88" s="218"/>
      <c r="GP88" s="219"/>
      <c r="GQ88" s="218"/>
      <c r="GR88" s="220"/>
      <c r="GS88" s="221"/>
      <c r="GT88" s="223"/>
      <c r="GU88" s="99"/>
      <c r="GV88" s="222"/>
      <c r="GW88" s="101"/>
      <c r="GX88" s="101"/>
      <c r="GY88" s="123"/>
      <c r="GZ88" s="93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226"/>
      <c r="K89" s="85"/>
      <c r="L89" s="105"/>
      <c r="M89" s="87"/>
      <c r="N89" s="227"/>
      <c r="O89" s="106"/>
      <c r="P89" s="150">
        <f t="shared" si="6"/>
        <v>0</v>
      </c>
      <c r="Q89" s="166"/>
      <c r="R89" s="166"/>
      <c r="S89" s="166"/>
      <c r="T89" s="45">
        <f t="shared" ref="T89:T96" si="7">Q89*O89</f>
        <v>0</v>
      </c>
      <c r="U89" s="196"/>
      <c r="V89" s="224"/>
      <c r="W89" s="93"/>
      <c r="X89" s="104"/>
      <c r="Y89" s="217"/>
      <c r="Z89" s="218"/>
      <c r="AA89" s="219"/>
      <c r="AB89" s="218"/>
      <c r="AC89" s="220"/>
      <c r="AD89" s="221"/>
      <c r="AE89" s="104"/>
      <c r="AF89" s="104"/>
      <c r="AG89" s="104"/>
      <c r="AH89" s="217"/>
      <c r="AI89" s="218"/>
      <c r="AJ89" s="219"/>
      <c r="AK89" s="218"/>
      <c r="AL89" s="220"/>
      <c r="AM89" s="221"/>
      <c r="AN89" s="104"/>
      <c r="AO89" s="104"/>
      <c r="AP89" s="104"/>
      <c r="AQ89" s="217"/>
      <c r="AR89" s="218"/>
      <c r="AS89" s="219"/>
      <c r="AT89" s="218"/>
      <c r="AU89" s="220"/>
      <c r="AV89" s="221"/>
      <c r="AW89" s="104"/>
      <c r="AX89" s="104"/>
      <c r="AY89" s="104"/>
      <c r="AZ89" s="217"/>
      <c r="BA89" s="218"/>
      <c r="BB89" s="219"/>
      <c r="BC89" s="218"/>
      <c r="BD89" s="220"/>
      <c r="BE89" s="221"/>
      <c r="BF89" s="104"/>
      <c r="BG89" s="104"/>
      <c r="BH89" s="104"/>
      <c r="BI89" s="217"/>
      <c r="BJ89" s="218"/>
      <c r="BK89" s="219"/>
      <c r="BL89" s="218"/>
      <c r="BM89" s="220"/>
      <c r="BN89" s="221"/>
      <c r="BO89" s="104"/>
      <c r="BP89" s="104"/>
      <c r="BQ89" s="104"/>
      <c r="BR89" s="217"/>
      <c r="BS89" s="218"/>
      <c r="BT89" s="219"/>
      <c r="BU89" s="218"/>
      <c r="BV89" s="220"/>
      <c r="BW89" s="221"/>
      <c r="BX89" s="104"/>
      <c r="BY89" s="104"/>
      <c r="BZ89" s="104"/>
      <c r="CA89" s="217"/>
      <c r="CB89" s="218"/>
      <c r="CC89" s="219"/>
      <c r="CD89" s="218"/>
      <c r="CE89" s="220"/>
      <c r="CF89" s="221"/>
      <c r="CG89" s="104"/>
      <c r="CH89" s="104"/>
      <c r="CI89" s="104"/>
      <c r="CJ89" s="217"/>
      <c r="CK89" s="218"/>
      <c r="CL89" s="219"/>
      <c r="CM89" s="218"/>
      <c r="CN89" s="220"/>
      <c r="CO89" s="221"/>
      <c r="CP89" s="104"/>
      <c r="CQ89" s="104"/>
      <c r="CR89" s="104"/>
      <c r="CS89" s="217"/>
      <c r="CT89" s="218"/>
      <c r="CU89" s="219"/>
      <c r="CV89" s="218"/>
      <c r="CW89" s="220"/>
      <c r="CX89" s="221"/>
      <c r="CY89" s="104"/>
      <c r="CZ89" s="104"/>
      <c r="DA89" s="104"/>
      <c r="DB89" s="217"/>
      <c r="DC89" s="218"/>
      <c r="DD89" s="219"/>
      <c r="DE89" s="218"/>
      <c r="DF89" s="220"/>
      <c r="DG89" s="221"/>
      <c r="DH89" s="104"/>
      <c r="DI89" s="104"/>
      <c r="DJ89" s="104"/>
      <c r="DK89" s="217"/>
      <c r="DL89" s="218"/>
      <c r="DM89" s="219"/>
      <c r="DN89" s="218"/>
      <c r="DO89" s="220"/>
      <c r="DP89" s="221"/>
      <c r="DQ89" s="104"/>
      <c r="DR89" s="104"/>
      <c r="DS89" s="104"/>
      <c r="DT89" s="217"/>
      <c r="DU89" s="218"/>
      <c r="DV89" s="219"/>
      <c r="DW89" s="218"/>
      <c r="DX89" s="220"/>
      <c r="DY89" s="221"/>
      <c r="DZ89" s="104"/>
      <c r="EA89" s="104"/>
      <c r="EB89" s="104"/>
      <c r="EC89" s="217"/>
      <c r="ED89" s="218"/>
      <c r="EE89" s="219"/>
      <c r="EF89" s="218"/>
      <c r="EG89" s="220"/>
      <c r="EH89" s="221"/>
      <c r="EI89" s="104"/>
      <c r="EJ89" s="104"/>
      <c r="EK89" s="104"/>
      <c r="EL89" s="217"/>
      <c r="EM89" s="218"/>
      <c r="EN89" s="219"/>
      <c r="EO89" s="218"/>
      <c r="EP89" s="220"/>
      <c r="EQ89" s="221"/>
      <c r="ER89" s="104"/>
      <c r="ES89" s="104"/>
      <c r="ET89" s="104"/>
      <c r="EU89" s="217"/>
      <c r="EV89" s="218"/>
      <c r="EW89" s="219"/>
      <c r="EX89" s="218"/>
      <c r="EY89" s="220"/>
      <c r="EZ89" s="221"/>
      <c r="FA89" s="104"/>
      <c r="FB89" s="104"/>
      <c r="FC89" s="104"/>
      <c r="FD89" s="217"/>
      <c r="FE89" s="218"/>
      <c r="FF89" s="219"/>
      <c r="FG89" s="218"/>
      <c r="FH89" s="220"/>
      <c r="FI89" s="221"/>
      <c r="FJ89" s="104"/>
      <c r="FK89" s="104"/>
      <c r="FL89" s="104"/>
      <c r="FM89" s="217"/>
      <c r="FN89" s="218"/>
      <c r="FO89" s="219"/>
      <c r="FP89" s="218"/>
      <c r="FQ89" s="220"/>
      <c r="FR89" s="221"/>
      <c r="FS89" s="104"/>
      <c r="FT89" s="104"/>
      <c r="FU89" s="104"/>
      <c r="FV89" s="217"/>
      <c r="FW89" s="218"/>
      <c r="FX89" s="219"/>
      <c r="FY89" s="218"/>
      <c r="FZ89" s="220"/>
      <c r="GA89" s="221"/>
      <c r="GB89" s="104"/>
      <c r="GC89" s="104"/>
      <c r="GD89" s="104"/>
      <c r="GE89" s="217"/>
      <c r="GF89" s="218"/>
      <c r="GG89" s="219"/>
      <c r="GH89" s="218"/>
      <c r="GI89" s="220"/>
      <c r="GJ89" s="221"/>
      <c r="GK89" s="104"/>
      <c r="GL89" s="104"/>
      <c r="GM89" s="104"/>
      <c r="GN89" s="217"/>
      <c r="GO89" s="218"/>
      <c r="GP89" s="219"/>
      <c r="GQ89" s="218"/>
      <c r="GR89" s="220"/>
      <c r="GS89" s="221"/>
      <c r="GT89" s="223"/>
      <c r="GU89" s="99"/>
      <c r="GV89" s="222"/>
      <c r="GW89" s="101"/>
      <c r="GX89" s="101"/>
      <c r="GY89" s="228"/>
      <c r="GZ89" s="229"/>
      <c r="HA89" s="116"/>
    </row>
    <row r="90" spans="1:209" x14ac:dyDescent="0.25">
      <c r="A90"/>
      <c r="B90" s="116"/>
      <c r="C90" s="116"/>
      <c r="D90" s="41"/>
      <c r="E90" s="42"/>
      <c r="F90" s="43"/>
      <c r="G90" s="44"/>
      <c r="H90" s="45"/>
      <c r="I90" s="46"/>
      <c r="J90" s="230"/>
      <c r="K90" s="231"/>
      <c r="L90" s="232"/>
      <c r="M90" s="233"/>
      <c r="N90" s="234"/>
      <c r="O90" s="89"/>
      <c r="P90" s="89"/>
      <c r="Q90" s="235"/>
      <c r="R90" s="235"/>
      <c r="S90" s="235"/>
      <c r="T90" s="45">
        <f t="shared" si="7"/>
        <v>0</v>
      </c>
      <c r="U90" s="236"/>
      <c r="V90" s="237"/>
      <c r="W90" s="238"/>
      <c r="X90" s="239"/>
      <c r="Y90" s="240"/>
      <c r="Z90" s="241"/>
      <c r="AA90" s="242"/>
      <c r="AB90" s="241"/>
      <c r="AC90" s="243"/>
      <c r="AD90" s="244"/>
      <c r="AE90" s="245"/>
      <c r="AF90" s="239"/>
      <c r="AG90" s="246"/>
      <c r="AH90" s="240"/>
      <c r="AI90" s="241"/>
      <c r="AJ90" s="242"/>
      <c r="AK90" s="247"/>
      <c r="AL90" s="243"/>
      <c r="AM90" s="244"/>
      <c r="AN90" s="245"/>
      <c r="AO90" s="239"/>
      <c r="AP90" s="246"/>
      <c r="AQ90" s="240"/>
      <c r="AR90" s="241"/>
      <c r="AS90" s="242"/>
      <c r="AT90" s="241"/>
      <c r="AU90" s="243"/>
      <c r="AV90" s="244"/>
      <c r="AW90" s="245"/>
      <c r="AX90" s="239"/>
      <c r="AY90" s="246"/>
      <c r="AZ90" s="240"/>
      <c r="BA90" s="241"/>
      <c r="BB90" s="242"/>
      <c r="BC90" s="247"/>
      <c r="BD90" s="243"/>
      <c r="BE90" s="244"/>
      <c r="BF90" s="245"/>
      <c r="BG90" s="239"/>
      <c r="BH90" s="246"/>
      <c r="BI90" s="240"/>
      <c r="BJ90" s="241"/>
      <c r="BK90" s="242"/>
      <c r="BL90" s="247"/>
      <c r="BM90" s="243"/>
      <c r="BN90" s="244"/>
      <c r="BO90" s="245"/>
      <c r="BP90" s="239"/>
      <c r="BQ90" s="246"/>
      <c r="BR90" s="240"/>
      <c r="BS90" s="241"/>
      <c r="BT90" s="242"/>
      <c r="BU90" s="241"/>
      <c r="BV90" s="243"/>
      <c r="BW90" s="244"/>
      <c r="BX90" s="245"/>
      <c r="BY90" s="239"/>
      <c r="BZ90" s="246"/>
      <c r="CA90" s="240"/>
      <c r="CB90" s="241"/>
      <c r="CC90" s="242"/>
      <c r="CD90" s="241"/>
      <c r="CE90" s="243"/>
      <c r="CF90" s="244"/>
      <c r="CG90" s="245"/>
      <c r="CH90" s="239"/>
      <c r="CI90" s="246"/>
      <c r="CJ90" s="240"/>
      <c r="CK90" s="241"/>
      <c r="CL90" s="242"/>
      <c r="CM90" s="241"/>
      <c r="CN90" s="243"/>
      <c r="CO90" s="244"/>
      <c r="CP90" s="245"/>
      <c r="CQ90" s="239"/>
      <c r="CR90" s="246"/>
      <c r="CS90" s="240"/>
      <c r="CT90" s="241"/>
      <c r="CU90" s="248"/>
      <c r="CV90" s="247"/>
      <c r="CW90" s="249"/>
      <c r="CX90" s="244"/>
      <c r="CY90" s="245"/>
      <c r="CZ90" s="239"/>
      <c r="DA90" s="246"/>
      <c r="DB90" s="240"/>
      <c r="DC90" s="241"/>
      <c r="DD90" s="242"/>
      <c r="DE90" s="241"/>
      <c r="DF90" s="243"/>
      <c r="DG90" s="244"/>
      <c r="DH90" s="245"/>
      <c r="DI90" s="239"/>
      <c r="DJ90" s="246"/>
      <c r="DK90" s="240"/>
      <c r="DL90" s="241"/>
      <c r="DM90" s="248"/>
      <c r="DN90" s="247"/>
      <c r="DO90" s="249"/>
      <c r="DP90" s="244"/>
      <c r="DQ90" s="245"/>
      <c r="DR90" s="239"/>
      <c r="DS90" s="246"/>
      <c r="DT90" s="240"/>
      <c r="DU90" s="241"/>
      <c r="DV90" s="242"/>
      <c r="DW90" s="241"/>
      <c r="DX90" s="243"/>
      <c r="DY90" s="244"/>
      <c r="DZ90" s="245"/>
      <c r="EA90" s="239"/>
      <c r="EB90" s="246"/>
      <c r="EC90" s="240"/>
      <c r="ED90" s="241"/>
      <c r="EE90" s="248"/>
      <c r="EF90" s="247"/>
      <c r="EG90" s="249"/>
      <c r="EH90" s="244"/>
      <c r="EI90" s="245"/>
      <c r="EJ90" s="239"/>
      <c r="EK90" s="246"/>
      <c r="EL90" s="240"/>
      <c r="EM90" s="241"/>
      <c r="EN90" s="248"/>
      <c r="EO90" s="247"/>
      <c r="EP90" s="249"/>
      <c r="EQ90" s="244"/>
      <c r="ER90" s="245"/>
      <c r="ES90" s="239"/>
      <c r="ET90" s="246"/>
      <c r="EU90" s="240"/>
      <c r="EV90" s="241"/>
      <c r="EW90" s="242"/>
      <c r="EX90" s="241"/>
      <c r="EY90" s="243"/>
      <c r="EZ90" s="244"/>
      <c r="FA90" s="245"/>
      <c r="FB90" s="239"/>
      <c r="FC90" s="246"/>
      <c r="FD90" s="240"/>
      <c r="FE90" s="241"/>
      <c r="FF90" s="242"/>
      <c r="FG90" s="241"/>
      <c r="FH90" s="243"/>
      <c r="FI90" s="244"/>
      <c r="FJ90" s="245"/>
      <c r="FK90" s="239"/>
      <c r="FL90" s="246"/>
      <c r="FM90" s="240"/>
      <c r="FN90" s="241"/>
      <c r="FO90" s="242"/>
      <c r="FP90" s="241"/>
      <c r="FQ90" s="243"/>
      <c r="FR90" s="244"/>
      <c r="FS90" s="245"/>
      <c r="FT90" s="239"/>
      <c r="FU90" s="246"/>
      <c r="FV90" s="240"/>
      <c r="FW90" s="241"/>
      <c r="FX90" s="242"/>
      <c r="FY90" s="241"/>
      <c r="FZ90" s="243"/>
      <c r="GA90" s="244"/>
      <c r="GB90" s="245"/>
      <c r="GC90" s="239"/>
      <c r="GD90" s="246"/>
      <c r="GE90" s="240"/>
      <c r="GF90" s="241"/>
      <c r="GG90" s="242"/>
      <c r="GH90" s="241"/>
      <c r="GI90" s="243"/>
      <c r="GJ90" s="244"/>
      <c r="GK90" s="245"/>
      <c r="GL90" s="239"/>
      <c r="GM90" s="246"/>
      <c r="GN90" s="240"/>
      <c r="GO90" s="241"/>
      <c r="GP90" s="242"/>
      <c r="GQ90" s="241"/>
      <c r="GR90" s="243"/>
      <c r="GS90" s="244"/>
      <c r="GT90" s="250"/>
      <c r="GU90" s="140"/>
      <c r="GV90" s="251"/>
      <c r="GW90" s="82"/>
      <c r="GX90" s="82"/>
      <c r="GY90" s="252"/>
      <c r="GZ90" s="253"/>
      <c r="HA90" s="116"/>
    </row>
    <row r="91" spans="1:209" x14ac:dyDescent="0.25">
      <c r="A91"/>
      <c r="B91" s="116"/>
      <c r="C91" s="116"/>
      <c r="D91" s="41"/>
      <c r="E91" s="42"/>
      <c r="F91" s="43"/>
      <c r="G91" s="44"/>
      <c r="H91" s="45"/>
      <c r="I91" s="46"/>
      <c r="J91" s="230"/>
      <c r="K91" s="231"/>
      <c r="L91" s="232"/>
      <c r="M91" s="233"/>
      <c r="N91" s="254"/>
      <c r="O91" s="89"/>
      <c r="P91" s="89"/>
      <c r="Q91" s="235"/>
      <c r="R91" s="235"/>
      <c r="S91" s="235"/>
      <c r="T91" s="45">
        <f t="shared" si="7"/>
        <v>0</v>
      </c>
      <c r="U91" s="236"/>
      <c r="V91" s="237"/>
      <c r="W91" s="238"/>
      <c r="X91" s="239"/>
      <c r="Y91" s="240"/>
      <c r="Z91" s="241"/>
      <c r="AA91" s="242"/>
      <c r="AB91" s="241"/>
      <c r="AC91" s="243"/>
      <c r="AD91" s="244"/>
      <c r="AE91" s="245"/>
      <c r="AF91" s="239"/>
      <c r="AG91" s="246"/>
      <c r="AH91" s="240"/>
      <c r="AI91" s="241"/>
      <c r="AJ91" s="242"/>
      <c r="AK91" s="247"/>
      <c r="AL91" s="243"/>
      <c r="AM91" s="244"/>
      <c r="AN91" s="245"/>
      <c r="AO91" s="239"/>
      <c r="AP91" s="246"/>
      <c r="AQ91" s="240"/>
      <c r="AR91" s="241"/>
      <c r="AS91" s="242"/>
      <c r="AT91" s="241"/>
      <c r="AU91" s="243"/>
      <c r="AV91" s="244"/>
      <c r="AW91" s="245"/>
      <c r="AX91" s="239"/>
      <c r="AY91" s="246"/>
      <c r="AZ91" s="240"/>
      <c r="BA91" s="241"/>
      <c r="BB91" s="242"/>
      <c r="BC91" s="247"/>
      <c r="BD91" s="243"/>
      <c r="BE91" s="244"/>
      <c r="BF91" s="245"/>
      <c r="BG91" s="239"/>
      <c r="BH91" s="246"/>
      <c r="BI91" s="240"/>
      <c r="BJ91" s="241"/>
      <c r="BK91" s="242"/>
      <c r="BL91" s="247"/>
      <c r="BM91" s="243"/>
      <c r="BN91" s="244"/>
      <c r="BO91" s="245"/>
      <c r="BP91" s="239"/>
      <c r="BQ91" s="246"/>
      <c r="BR91" s="240"/>
      <c r="BS91" s="241"/>
      <c r="BT91" s="242"/>
      <c r="BU91" s="241"/>
      <c r="BV91" s="243"/>
      <c r="BW91" s="244"/>
      <c r="BX91" s="245"/>
      <c r="BY91" s="239"/>
      <c r="BZ91" s="246"/>
      <c r="CA91" s="240"/>
      <c r="CB91" s="241"/>
      <c r="CC91" s="242"/>
      <c r="CD91" s="241"/>
      <c r="CE91" s="243"/>
      <c r="CF91" s="244"/>
      <c r="CG91" s="245"/>
      <c r="CH91" s="239"/>
      <c r="CI91" s="246"/>
      <c r="CJ91" s="240"/>
      <c r="CK91" s="241"/>
      <c r="CL91" s="242"/>
      <c r="CM91" s="241"/>
      <c r="CN91" s="243"/>
      <c r="CO91" s="244"/>
      <c r="CP91" s="245"/>
      <c r="CQ91" s="239"/>
      <c r="CR91" s="246"/>
      <c r="CS91" s="240"/>
      <c r="CT91" s="241"/>
      <c r="CU91" s="248"/>
      <c r="CV91" s="247"/>
      <c r="CW91" s="249"/>
      <c r="CX91" s="244"/>
      <c r="CY91" s="245"/>
      <c r="CZ91" s="239"/>
      <c r="DA91" s="246"/>
      <c r="DB91" s="240"/>
      <c r="DC91" s="241"/>
      <c r="DD91" s="242"/>
      <c r="DE91" s="241"/>
      <c r="DF91" s="243"/>
      <c r="DG91" s="244"/>
      <c r="DH91" s="245"/>
      <c r="DI91" s="239"/>
      <c r="DJ91" s="246"/>
      <c r="DK91" s="240"/>
      <c r="DL91" s="241"/>
      <c r="DM91" s="248"/>
      <c r="DN91" s="247"/>
      <c r="DO91" s="249"/>
      <c r="DP91" s="244"/>
      <c r="DQ91" s="245"/>
      <c r="DR91" s="239"/>
      <c r="DS91" s="246"/>
      <c r="DT91" s="240"/>
      <c r="DU91" s="241"/>
      <c r="DV91" s="242"/>
      <c r="DW91" s="241"/>
      <c r="DX91" s="243"/>
      <c r="DY91" s="244"/>
      <c r="DZ91" s="245"/>
      <c r="EA91" s="239"/>
      <c r="EB91" s="246"/>
      <c r="EC91" s="240"/>
      <c r="ED91" s="241"/>
      <c r="EE91" s="248"/>
      <c r="EF91" s="247"/>
      <c r="EG91" s="249"/>
      <c r="EH91" s="244"/>
      <c r="EI91" s="245"/>
      <c r="EJ91" s="239"/>
      <c r="EK91" s="246"/>
      <c r="EL91" s="240"/>
      <c r="EM91" s="241"/>
      <c r="EN91" s="248"/>
      <c r="EO91" s="247"/>
      <c r="EP91" s="249"/>
      <c r="EQ91" s="244"/>
      <c r="ER91" s="245"/>
      <c r="ES91" s="239"/>
      <c r="ET91" s="246"/>
      <c r="EU91" s="240"/>
      <c r="EV91" s="241"/>
      <c r="EW91" s="242"/>
      <c r="EX91" s="241"/>
      <c r="EY91" s="243"/>
      <c r="EZ91" s="244"/>
      <c r="FA91" s="245"/>
      <c r="FB91" s="239"/>
      <c r="FC91" s="246"/>
      <c r="FD91" s="240"/>
      <c r="FE91" s="241"/>
      <c r="FF91" s="242"/>
      <c r="FG91" s="241"/>
      <c r="FH91" s="243"/>
      <c r="FI91" s="244"/>
      <c r="FJ91" s="245"/>
      <c r="FK91" s="239"/>
      <c r="FL91" s="246"/>
      <c r="FM91" s="240"/>
      <c r="FN91" s="241"/>
      <c r="FO91" s="242"/>
      <c r="FP91" s="241"/>
      <c r="FQ91" s="243"/>
      <c r="FR91" s="244"/>
      <c r="FS91" s="245"/>
      <c r="FT91" s="239"/>
      <c r="FU91" s="246"/>
      <c r="FV91" s="240"/>
      <c r="FW91" s="241"/>
      <c r="FX91" s="242"/>
      <c r="FY91" s="241"/>
      <c r="FZ91" s="243"/>
      <c r="GA91" s="244"/>
      <c r="GB91" s="245"/>
      <c r="GC91" s="239"/>
      <c r="GD91" s="246"/>
      <c r="GE91" s="240"/>
      <c r="GF91" s="241"/>
      <c r="GG91" s="242"/>
      <c r="GH91" s="241"/>
      <c r="GI91" s="243"/>
      <c r="GJ91" s="244"/>
      <c r="GK91" s="245"/>
      <c r="GL91" s="239"/>
      <c r="GM91" s="246"/>
      <c r="GN91" s="240"/>
      <c r="GO91" s="241"/>
      <c r="GP91" s="242"/>
      <c r="GQ91" s="241"/>
      <c r="GR91" s="243"/>
      <c r="GS91" s="244"/>
      <c r="GT91" s="250"/>
      <c r="GU91" s="140"/>
      <c r="GV91" s="251"/>
      <c r="GW91" s="82"/>
      <c r="GX91" s="82"/>
      <c r="GY91" s="252"/>
      <c r="GZ91" s="253"/>
    </row>
    <row r="92" spans="1:209" ht="16.5" thickBot="1" x14ac:dyDescent="0.3">
      <c r="A92"/>
      <c r="B92" s="116"/>
      <c r="C92" s="116"/>
      <c r="D92" s="41"/>
      <c r="E92" s="42"/>
      <c r="F92" s="43"/>
      <c r="G92" s="44"/>
      <c r="H92" s="45"/>
      <c r="I92" s="46"/>
      <c r="J92" s="230"/>
      <c r="K92" s="231"/>
      <c r="L92" s="232"/>
      <c r="M92" s="233"/>
      <c r="N92" s="254"/>
      <c r="O92" s="255"/>
      <c r="P92" s="89"/>
      <c r="Q92" s="235"/>
      <c r="R92" s="235"/>
      <c r="S92" s="235"/>
      <c r="T92" s="45">
        <f t="shared" si="7"/>
        <v>0</v>
      </c>
      <c r="U92" s="236"/>
      <c r="V92" s="237"/>
      <c r="W92" s="238"/>
      <c r="X92" s="239"/>
      <c r="Y92" s="240"/>
      <c r="Z92" s="241"/>
      <c r="AA92" s="242"/>
      <c r="AB92" s="241"/>
      <c r="AC92" s="243"/>
      <c r="AD92" s="244"/>
      <c r="AE92" s="245"/>
      <c r="AF92" s="239"/>
      <c r="AG92" s="246"/>
      <c r="AH92" s="240"/>
      <c r="AI92" s="241"/>
      <c r="AJ92" s="242"/>
      <c r="AK92" s="247"/>
      <c r="AL92" s="243"/>
      <c r="AM92" s="244"/>
      <c r="AN92" s="245"/>
      <c r="AO92" s="239"/>
      <c r="AP92" s="246"/>
      <c r="AQ92" s="240"/>
      <c r="AR92" s="241"/>
      <c r="AS92" s="242"/>
      <c r="AT92" s="241"/>
      <c r="AU92" s="243"/>
      <c r="AV92" s="244"/>
      <c r="AW92" s="245"/>
      <c r="AX92" s="239"/>
      <c r="AY92" s="246"/>
      <c r="AZ92" s="240"/>
      <c r="BA92" s="241"/>
      <c r="BB92" s="242"/>
      <c r="BC92" s="247"/>
      <c r="BD92" s="243"/>
      <c r="BE92" s="244"/>
      <c r="BF92" s="245"/>
      <c r="BG92" s="239"/>
      <c r="BH92" s="246"/>
      <c r="BI92" s="240"/>
      <c r="BJ92" s="241"/>
      <c r="BK92" s="242"/>
      <c r="BL92" s="247"/>
      <c r="BM92" s="243"/>
      <c r="BN92" s="244"/>
      <c r="BO92" s="245"/>
      <c r="BP92" s="239"/>
      <c r="BQ92" s="246"/>
      <c r="BR92" s="240"/>
      <c r="BS92" s="241"/>
      <c r="BT92" s="242"/>
      <c r="BU92" s="241"/>
      <c r="BV92" s="243"/>
      <c r="BW92" s="244"/>
      <c r="BX92" s="245"/>
      <c r="BY92" s="239"/>
      <c r="BZ92" s="246"/>
      <c r="CA92" s="240"/>
      <c r="CB92" s="241"/>
      <c r="CC92" s="242"/>
      <c r="CD92" s="241"/>
      <c r="CE92" s="243"/>
      <c r="CF92" s="244"/>
      <c r="CG92" s="245"/>
      <c r="CH92" s="239"/>
      <c r="CI92" s="246"/>
      <c r="CJ92" s="240"/>
      <c r="CK92" s="241"/>
      <c r="CL92" s="242"/>
      <c r="CM92" s="241"/>
      <c r="CN92" s="243"/>
      <c r="CO92" s="244"/>
      <c r="CP92" s="245"/>
      <c r="CQ92" s="239"/>
      <c r="CR92" s="246"/>
      <c r="CS92" s="240"/>
      <c r="CT92" s="241"/>
      <c r="CU92" s="248"/>
      <c r="CV92" s="247"/>
      <c r="CW92" s="249"/>
      <c r="CX92" s="244"/>
      <c r="CY92" s="245"/>
      <c r="CZ92" s="239"/>
      <c r="DA92" s="246"/>
      <c r="DB92" s="240"/>
      <c r="DC92" s="241"/>
      <c r="DD92" s="242"/>
      <c r="DE92" s="241"/>
      <c r="DF92" s="243"/>
      <c r="DG92" s="244"/>
      <c r="DH92" s="245"/>
      <c r="DI92" s="239"/>
      <c r="DJ92" s="246"/>
      <c r="DK92" s="240"/>
      <c r="DL92" s="241"/>
      <c r="DM92" s="248"/>
      <c r="DN92" s="247"/>
      <c r="DO92" s="249"/>
      <c r="DP92" s="244"/>
      <c r="DQ92" s="245"/>
      <c r="DR92" s="239"/>
      <c r="DS92" s="246"/>
      <c r="DT92" s="240"/>
      <c r="DU92" s="241"/>
      <c r="DV92" s="242"/>
      <c r="DW92" s="241"/>
      <c r="DX92" s="243"/>
      <c r="DY92" s="244"/>
      <c r="DZ92" s="245"/>
      <c r="EA92" s="239"/>
      <c r="EB92" s="246"/>
      <c r="EC92" s="240"/>
      <c r="ED92" s="241"/>
      <c r="EE92" s="248"/>
      <c r="EF92" s="247"/>
      <c r="EG92" s="249"/>
      <c r="EH92" s="244"/>
      <c r="EI92" s="245"/>
      <c r="EJ92" s="239"/>
      <c r="EK92" s="246"/>
      <c r="EL92" s="240"/>
      <c r="EM92" s="241"/>
      <c r="EN92" s="248"/>
      <c r="EO92" s="247"/>
      <c r="EP92" s="249"/>
      <c r="EQ92" s="244"/>
      <c r="ER92" s="245"/>
      <c r="ES92" s="239"/>
      <c r="ET92" s="246"/>
      <c r="EU92" s="240"/>
      <c r="EV92" s="241"/>
      <c r="EW92" s="242"/>
      <c r="EX92" s="241"/>
      <c r="EY92" s="243"/>
      <c r="EZ92" s="244"/>
      <c r="FA92" s="245"/>
      <c r="FB92" s="239"/>
      <c r="FC92" s="246"/>
      <c r="FD92" s="240"/>
      <c r="FE92" s="241"/>
      <c r="FF92" s="242"/>
      <c r="FG92" s="241"/>
      <c r="FH92" s="243"/>
      <c r="FI92" s="244"/>
      <c r="FJ92" s="245"/>
      <c r="FK92" s="239"/>
      <c r="FL92" s="246"/>
      <c r="FM92" s="240"/>
      <c r="FN92" s="241"/>
      <c r="FO92" s="242"/>
      <c r="FP92" s="241"/>
      <c r="FQ92" s="243"/>
      <c r="FR92" s="244"/>
      <c r="FS92" s="245"/>
      <c r="FT92" s="239"/>
      <c r="FU92" s="246"/>
      <c r="FV92" s="240"/>
      <c r="FW92" s="241"/>
      <c r="FX92" s="242"/>
      <c r="FY92" s="241"/>
      <c r="FZ92" s="243"/>
      <c r="GA92" s="244"/>
      <c r="GB92" s="245"/>
      <c r="GC92" s="239"/>
      <c r="GD92" s="246"/>
      <c r="GE92" s="240"/>
      <c r="GF92" s="241"/>
      <c r="GG92" s="242"/>
      <c r="GH92" s="241"/>
      <c r="GI92" s="243"/>
      <c r="GJ92" s="244"/>
      <c r="GK92" s="245"/>
      <c r="GL92" s="239"/>
      <c r="GM92" s="246"/>
      <c r="GN92" s="240"/>
      <c r="GO92" s="241"/>
      <c r="GP92" s="242"/>
      <c r="GQ92" s="241"/>
      <c r="GR92" s="243"/>
      <c r="GS92" s="244"/>
      <c r="GT92" s="250"/>
      <c r="GU92" s="140"/>
      <c r="GV92" s="256"/>
      <c r="GW92" s="37"/>
      <c r="GX92" s="37"/>
      <c r="GY92" s="38"/>
      <c r="GZ92" s="39"/>
    </row>
    <row r="93" spans="1:209" ht="20.25" thickTop="1" thickBot="1" x14ac:dyDescent="0.35">
      <c r="A93"/>
      <c r="B93" s="116"/>
      <c r="C93" s="116"/>
      <c r="D93" s="41"/>
      <c r="E93" s="42"/>
      <c r="F93" s="43"/>
      <c r="G93" s="44"/>
      <c r="H93" s="45"/>
      <c r="I93" s="46"/>
      <c r="J93" s="230"/>
      <c r="K93" s="231"/>
      <c r="L93" s="232"/>
      <c r="M93" s="835" t="s">
        <v>34</v>
      </c>
      <c r="N93" s="836"/>
      <c r="O93" s="837">
        <f>SUM(O11:O92)</f>
        <v>543250</v>
      </c>
      <c r="P93" s="257"/>
      <c r="Q93" s="235"/>
      <c r="R93" s="258"/>
      <c r="S93" s="235"/>
      <c r="T93" s="45">
        <f t="shared" si="7"/>
        <v>0</v>
      </c>
      <c r="U93" s="236"/>
      <c r="V93" s="237"/>
      <c r="W93" s="238"/>
      <c r="X93" s="259"/>
      <c r="Y93" s="260"/>
      <c r="Z93" s="261"/>
      <c r="AA93" s="262"/>
      <c r="AB93" s="261"/>
      <c r="AC93" s="263"/>
      <c r="AD93" s="264"/>
      <c r="AE93" s="265"/>
      <c r="AF93" s="259"/>
      <c r="AG93" s="266"/>
      <c r="AH93" s="260"/>
      <c r="AI93" s="261"/>
      <c r="AJ93" s="262"/>
      <c r="AK93" s="267"/>
      <c r="AL93" s="263"/>
      <c r="AM93" s="264"/>
      <c r="AN93" s="265"/>
      <c r="AO93" s="259"/>
      <c r="AP93" s="266"/>
      <c r="AQ93" s="260"/>
      <c r="AR93" s="261"/>
      <c r="AS93" s="262"/>
      <c r="AT93" s="261"/>
      <c r="AU93" s="263"/>
      <c r="AV93" s="264"/>
      <c r="AW93" s="265"/>
      <c r="AX93" s="259"/>
      <c r="AY93" s="266"/>
      <c r="AZ93" s="260"/>
      <c r="BA93" s="261"/>
      <c r="BB93" s="262"/>
      <c r="BC93" s="267"/>
      <c r="BD93" s="263"/>
      <c r="BE93" s="264"/>
      <c r="BF93" s="265"/>
      <c r="BG93" s="259"/>
      <c r="BH93" s="266"/>
      <c r="BI93" s="260"/>
      <c r="BJ93" s="261"/>
      <c r="BK93" s="262"/>
      <c r="BL93" s="267"/>
      <c r="BM93" s="263"/>
      <c r="BN93" s="264"/>
      <c r="BO93" s="265"/>
      <c r="BP93" s="259"/>
      <c r="BQ93" s="266"/>
      <c r="BR93" s="260"/>
      <c r="BS93" s="261"/>
      <c r="BT93" s="262"/>
      <c r="BU93" s="261"/>
      <c r="BV93" s="263"/>
      <c r="BW93" s="264"/>
      <c r="BX93" s="265"/>
      <c r="BY93" s="259"/>
      <c r="BZ93" s="266"/>
      <c r="CA93" s="260"/>
      <c r="CB93" s="261"/>
      <c r="CC93" s="262"/>
      <c r="CD93" s="261"/>
      <c r="CE93" s="263"/>
      <c r="CF93" s="264"/>
      <c r="CG93" s="265"/>
      <c r="CH93" s="259"/>
      <c r="CI93" s="266"/>
      <c r="CJ93" s="260"/>
      <c r="CK93" s="261"/>
      <c r="CL93" s="262"/>
      <c r="CM93" s="261"/>
      <c r="CN93" s="263"/>
      <c r="CO93" s="264"/>
      <c r="CP93" s="265"/>
      <c r="CQ93" s="259"/>
      <c r="CR93" s="266"/>
      <c r="CS93" s="260"/>
      <c r="CT93" s="261"/>
      <c r="CU93" s="268"/>
      <c r="CV93" s="267"/>
      <c r="CW93" s="269"/>
      <c r="CX93" s="264"/>
      <c r="CY93" s="265"/>
      <c r="CZ93" s="259"/>
      <c r="DA93" s="266"/>
      <c r="DB93" s="260"/>
      <c r="DC93" s="261"/>
      <c r="DD93" s="262"/>
      <c r="DE93" s="261"/>
      <c r="DF93" s="263"/>
      <c r="DG93" s="264"/>
      <c r="DH93" s="265"/>
      <c r="DI93" s="259"/>
      <c r="DJ93" s="266"/>
      <c r="DK93" s="260"/>
      <c r="DL93" s="261"/>
      <c r="DM93" s="268"/>
      <c r="DN93" s="267"/>
      <c r="DO93" s="269"/>
      <c r="DP93" s="264"/>
      <c r="DQ93" s="265"/>
      <c r="DR93" s="259"/>
      <c r="DS93" s="266"/>
      <c r="DT93" s="260"/>
      <c r="DU93" s="261"/>
      <c r="DV93" s="262"/>
      <c r="DW93" s="261"/>
      <c r="DX93" s="263"/>
      <c r="DY93" s="264"/>
      <c r="DZ93" s="265"/>
      <c r="EA93" s="259"/>
      <c r="EB93" s="266"/>
      <c r="EC93" s="260"/>
      <c r="ED93" s="261"/>
      <c r="EE93" s="268"/>
      <c r="EF93" s="267"/>
      <c r="EG93" s="269"/>
      <c r="EH93" s="264"/>
      <c r="EI93" s="265"/>
      <c r="EJ93" s="259"/>
      <c r="EK93" s="266"/>
      <c r="EL93" s="260"/>
      <c r="EM93" s="261"/>
      <c r="EN93" s="268"/>
      <c r="EO93" s="267"/>
      <c r="EP93" s="269"/>
      <c r="EQ93" s="264"/>
      <c r="ER93" s="265"/>
      <c r="ES93" s="259"/>
      <c r="ET93" s="266"/>
      <c r="EU93" s="260"/>
      <c r="EV93" s="261"/>
      <c r="EW93" s="262"/>
      <c r="EX93" s="261"/>
      <c r="EY93" s="263"/>
      <c r="EZ93" s="264"/>
      <c r="FA93" s="265"/>
      <c r="FB93" s="259"/>
      <c r="FC93" s="266"/>
      <c r="FD93" s="260"/>
      <c r="FE93" s="261"/>
      <c r="FF93" s="262"/>
      <c r="FG93" s="261"/>
      <c r="FH93" s="263"/>
      <c r="FI93" s="264"/>
      <c r="FJ93" s="265"/>
      <c r="FK93" s="259"/>
      <c r="FL93" s="266"/>
      <c r="FM93" s="260"/>
      <c r="FN93" s="261"/>
      <c r="FO93" s="262"/>
      <c r="FP93" s="261"/>
      <c r="FQ93" s="263"/>
      <c r="FR93" s="264"/>
      <c r="FS93" s="265"/>
      <c r="FT93" s="259"/>
      <c r="FU93" s="266"/>
      <c r="FV93" s="260"/>
      <c r="FW93" s="261"/>
      <c r="FX93" s="262"/>
      <c r="FY93" s="261"/>
      <c r="FZ93" s="263"/>
      <c r="GA93" s="264"/>
      <c r="GB93" s="265"/>
      <c r="GC93" s="259"/>
      <c r="GD93" s="266"/>
      <c r="GE93" s="260"/>
      <c r="GF93" s="261"/>
      <c r="GG93" s="262"/>
      <c r="GH93" s="261"/>
      <c r="GI93" s="263"/>
      <c r="GJ93" s="264"/>
      <c r="GK93" s="265"/>
      <c r="GL93" s="259"/>
      <c r="GM93" s="266"/>
      <c r="GN93" s="260"/>
      <c r="GO93" s="261"/>
      <c r="GP93" s="262"/>
      <c r="GQ93" s="261"/>
      <c r="GR93" s="263"/>
      <c r="GS93" s="264"/>
      <c r="GT93" s="250"/>
      <c r="GU93" s="140"/>
      <c r="GV93" s="270"/>
      <c r="GW93" s="271"/>
      <c r="GX93" s="271"/>
      <c r="GY93" s="272"/>
      <c r="GZ93" s="39"/>
    </row>
    <row r="94" spans="1:209" ht="19.5" thickBot="1" x14ac:dyDescent="0.3">
      <c r="A94"/>
      <c r="B94" s="116"/>
      <c r="C94" s="116"/>
      <c r="D94" s="41"/>
      <c r="E94" s="42"/>
      <c r="F94" s="43"/>
      <c r="G94" s="44"/>
      <c r="H94" s="45"/>
      <c r="I94" s="46"/>
      <c r="J94" s="273"/>
      <c r="K94" s="231"/>
      <c r="L94" s="232"/>
      <c r="M94" s="233"/>
      <c r="N94" s="254"/>
      <c r="O94" s="838"/>
      <c r="P94" s="257"/>
      <c r="Q94" s="235"/>
      <c r="R94" s="258"/>
      <c r="S94" s="235"/>
      <c r="T94" s="274">
        <f t="shared" si="7"/>
        <v>0</v>
      </c>
      <c r="U94" s="236"/>
      <c r="V94" s="237"/>
      <c r="W94" s="238"/>
      <c r="X94" s="259"/>
      <c r="Y94" s="260"/>
      <c r="Z94" s="261"/>
      <c r="AA94" s="262"/>
      <c r="AB94" s="261"/>
      <c r="AC94" s="263"/>
      <c r="AD94" s="264"/>
      <c r="AE94" s="265"/>
      <c r="AF94" s="259"/>
      <c r="AG94" s="266"/>
      <c r="AH94" s="260"/>
      <c r="AI94" s="261"/>
      <c r="AJ94" s="262"/>
      <c r="AK94" s="267"/>
      <c r="AL94" s="263"/>
      <c r="AM94" s="264"/>
      <c r="AN94" s="265"/>
      <c r="AO94" s="259"/>
      <c r="AP94" s="266"/>
      <c r="AQ94" s="260"/>
      <c r="AR94" s="261"/>
      <c r="AS94" s="262"/>
      <c r="AT94" s="261"/>
      <c r="AU94" s="263"/>
      <c r="AV94" s="264"/>
      <c r="AW94" s="265"/>
      <c r="AX94" s="259"/>
      <c r="AY94" s="266"/>
      <c r="AZ94" s="260"/>
      <c r="BA94" s="261"/>
      <c r="BB94" s="262"/>
      <c r="BC94" s="267"/>
      <c r="BD94" s="263"/>
      <c r="BE94" s="264"/>
      <c r="BF94" s="265"/>
      <c r="BG94" s="259"/>
      <c r="BH94" s="266"/>
      <c r="BI94" s="260"/>
      <c r="BJ94" s="261"/>
      <c r="BK94" s="262"/>
      <c r="BL94" s="267"/>
      <c r="BM94" s="263"/>
      <c r="BN94" s="264"/>
      <c r="BO94" s="265"/>
      <c r="BP94" s="259"/>
      <c r="BQ94" s="266"/>
      <c r="BR94" s="260"/>
      <c r="BS94" s="261"/>
      <c r="BT94" s="262"/>
      <c r="BU94" s="261"/>
      <c r="BV94" s="263"/>
      <c r="BW94" s="264"/>
      <c r="BX94" s="265"/>
      <c r="BY94" s="259"/>
      <c r="BZ94" s="266"/>
      <c r="CA94" s="260"/>
      <c r="CB94" s="261"/>
      <c r="CC94" s="262"/>
      <c r="CD94" s="261"/>
      <c r="CE94" s="263"/>
      <c r="CF94" s="264"/>
      <c r="CG94" s="265"/>
      <c r="CH94" s="259"/>
      <c r="CI94" s="266"/>
      <c r="CJ94" s="260"/>
      <c r="CK94" s="261"/>
      <c r="CL94" s="262"/>
      <c r="CM94" s="261"/>
      <c r="CN94" s="263"/>
      <c r="CO94" s="264"/>
      <c r="CP94" s="265"/>
      <c r="CQ94" s="259"/>
      <c r="CR94" s="266"/>
      <c r="CS94" s="260"/>
      <c r="CT94" s="261"/>
      <c r="CU94" s="268"/>
      <c r="CV94" s="267"/>
      <c r="CW94" s="269"/>
      <c r="CX94" s="264"/>
      <c r="CY94" s="265"/>
      <c r="CZ94" s="259"/>
      <c r="DA94" s="266"/>
      <c r="DB94" s="260"/>
      <c r="DC94" s="261"/>
      <c r="DD94" s="262"/>
      <c r="DE94" s="261"/>
      <c r="DF94" s="263"/>
      <c r="DG94" s="264"/>
      <c r="DH94" s="265"/>
      <c r="DI94" s="259"/>
      <c r="DJ94" s="266"/>
      <c r="DK94" s="260"/>
      <c r="DL94" s="261"/>
      <c r="DM94" s="268"/>
      <c r="DN94" s="267"/>
      <c r="DO94" s="269"/>
      <c r="DP94" s="264"/>
      <c r="DQ94" s="265"/>
      <c r="DR94" s="259"/>
      <c r="DS94" s="266"/>
      <c r="DT94" s="260"/>
      <c r="DU94" s="261"/>
      <c r="DV94" s="262"/>
      <c r="DW94" s="261"/>
      <c r="DX94" s="263"/>
      <c r="DY94" s="264"/>
      <c r="DZ94" s="265"/>
      <c r="EA94" s="259"/>
      <c r="EB94" s="266"/>
      <c r="EC94" s="260"/>
      <c r="ED94" s="261"/>
      <c r="EE94" s="268"/>
      <c r="EF94" s="267"/>
      <c r="EG94" s="269"/>
      <c r="EH94" s="264"/>
      <c r="EI94" s="265"/>
      <c r="EJ94" s="259"/>
      <c r="EK94" s="266"/>
      <c r="EL94" s="260"/>
      <c r="EM94" s="261"/>
      <c r="EN94" s="268"/>
      <c r="EO94" s="267"/>
      <c r="EP94" s="269"/>
      <c r="EQ94" s="264"/>
      <c r="ER94" s="265"/>
      <c r="ES94" s="259"/>
      <c r="ET94" s="266"/>
      <c r="EU94" s="260"/>
      <c r="EV94" s="261"/>
      <c r="EW94" s="262"/>
      <c r="EX94" s="261"/>
      <c r="EY94" s="263"/>
      <c r="EZ94" s="264"/>
      <c r="FA94" s="265"/>
      <c r="FB94" s="259"/>
      <c r="FC94" s="266"/>
      <c r="FD94" s="260"/>
      <c r="FE94" s="261"/>
      <c r="FF94" s="262"/>
      <c r="FG94" s="261"/>
      <c r="FH94" s="263"/>
      <c r="FI94" s="264"/>
      <c r="FJ94" s="265"/>
      <c r="FK94" s="259"/>
      <c r="FL94" s="266"/>
      <c r="FM94" s="260"/>
      <c r="FN94" s="261"/>
      <c r="FO94" s="262"/>
      <c r="FP94" s="261"/>
      <c r="FQ94" s="263"/>
      <c r="FR94" s="264"/>
      <c r="FS94" s="265"/>
      <c r="FT94" s="259"/>
      <c r="FU94" s="266"/>
      <c r="FV94" s="260"/>
      <c r="FW94" s="261"/>
      <c r="FX94" s="262"/>
      <c r="FY94" s="261"/>
      <c r="FZ94" s="263"/>
      <c r="GA94" s="264"/>
      <c r="GB94" s="265"/>
      <c r="GC94" s="259"/>
      <c r="GD94" s="266"/>
      <c r="GE94" s="260"/>
      <c r="GF94" s="261"/>
      <c r="GG94" s="262"/>
      <c r="GH94" s="261"/>
      <c r="GI94" s="263"/>
      <c r="GJ94" s="264"/>
      <c r="GK94" s="265"/>
      <c r="GL94" s="259"/>
      <c r="GM94" s="266"/>
      <c r="GN94" s="260"/>
      <c r="GO94" s="261"/>
      <c r="GP94" s="262"/>
      <c r="GQ94" s="261"/>
      <c r="GR94" s="263"/>
      <c r="GS94" s="264"/>
      <c r="GT94" s="250"/>
      <c r="GU94" s="140"/>
      <c r="GV94" s="270"/>
      <c r="GW94" s="271"/>
      <c r="GX94" s="271"/>
      <c r="GY94" s="272"/>
      <c r="GZ94" s="39"/>
    </row>
    <row r="95" spans="1:209" ht="16.5" thickTop="1" x14ac:dyDescent="0.25">
      <c r="A95"/>
      <c r="B95" s="116"/>
      <c r="C95" s="116"/>
      <c r="D95" s="41"/>
      <c r="E95" s="42"/>
      <c r="F95" s="43"/>
      <c r="G95" s="44"/>
      <c r="H95" s="45"/>
      <c r="I95" s="46"/>
      <c r="J95" s="230"/>
      <c r="K95" s="231"/>
      <c r="L95" s="232"/>
      <c r="M95" s="233"/>
      <c r="N95" s="254"/>
      <c r="O95" s="275"/>
      <c r="P95" s="275"/>
      <c r="Q95" s="235"/>
      <c r="R95" s="235"/>
      <c r="S95" s="235"/>
      <c r="T95" s="274">
        <f t="shared" si="7"/>
        <v>0</v>
      </c>
      <c r="U95" s="236"/>
      <c r="V95" s="237"/>
      <c r="W95" s="238"/>
      <c r="X95" s="259"/>
      <c r="Y95" s="260"/>
      <c r="Z95" s="261"/>
      <c r="AA95" s="262"/>
      <c r="AB95" s="261"/>
      <c r="AC95" s="263"/>
      <c r="AD95" s="264"/>
      <c r="AE95" s="265"/>
      <c r="AF95" s="259"/>
      <c r="AG95" s="266"/>
      <c r="AH95" s="260"/>
      <c r="AI95" s="261"/>
      <c r="AJ95" s="262"/>
      <c r="AK95" s="267"/>
      <c r="AL95" s="263"/>
      <c r="AM95" s="264"/>
      <c r="AN95" s="265"/>
      <c r="AO95" s="259"/>
      <c r="AP95" s="266"/>
      <c r="AQ95" s="260"/>
      <c r="AR95" s="261"/>
      <c r="AS95" s="262"/>
      <c r="AT95" s="261"/>
      <c r="AU95" s="263"/>
      <c r="AV95" s="264"/>
      <c r="AW95" s="265"/>
      <c r="AX95" s="259"/>
      <c r="AY95" s="266"/>
      <c r="AZ95" s="260"/>
      <c r="BA95" s="261"/>
      <c r="BB95" s="262"/>
      <c r="BC95" s="267"/>
      <c r="BD95" s="263"/>
      <c r="BE95" s="264"/>
      <c r="BF95" s="265"/>
      <c r="BG95" s="259"/>
      <c r="BH95" s="266"/>
      <c r="BI95" s="260"/>
      <c r="BJ95" s="261"/>
      <c r="BK95" s="262"/>
      <c r="BL95" s="267"/>
      <c r="BM95" s="263"/>
      <c r="BN95" s="264"/>
      <c r="BO95" s="265"/>
      <c r="BP95" s="259"/>
      <c r="BQ95" s="266"/>
      <c r="BR95" s="260"/>
      <c r="BS95" s="261"/>
      <c r="BT95" s="262"/>
      <c r="BU95" s="261"/>
      <c r="BV95" s="263"/>
      <c r="BW95" s="264"/>
      <c r="BX95" s="265"/>
      <c r="BY95" s="259"/>
      <c r="BZ95" s="266"/>
      <c r="CA95" s="260"/>
      <c r="CB95" s="261"/>
      <c r="CC95" s="262"/>
      <c r="CD95" s="261"/>
      <c r="CE95" s="263"/>
      <c r="CF95" s="264"/>
      <c r="CG95" s="265"/>
      <c r="CH95" s="259"/>
      <c r="CI95" s="266"/>
      <c r="CJ95" s="260"/>
      <c r="CK95" s="261"/>
      <c r="CL95" s="262"/>
      <c r="CM95" s="261"/>
      <c r="CN95" s="263"/>
      <c r="CO95" s="264"/>
      <c r="CP95" s="265"/>
      <c r="CQ95" s="259"/>
      <c r="CR95" s="266"/>
      <c r="CS95" s="260"/>
      <c r="CT95" s="261"/>
      <c r="CU95" s="268"/>
      <c r="CV95" s="267"/>
      <c r="CW95" s="269"/>
      <c r="CX95" s="264"/>
      <c r="CY95" s="265"/>
      <c r="CZ95" s="259"/>
      <c r="DA95" s="266"/>
      <c r="DB95" s="260"/>
      <c r="DC95" s="261"/>
      <c r="DD95" s="262"/>
      <c r="DE95" s="261"/>
      <c r="DF95" s="263"/>
      <c r="DG95" s="264"/>
      <c r="DH95" s="265"/>
      <c r="DI95" s="259"/>
      <c r="DJ95" s="266"/>
      <c r="DK95" s="260"/>
      <c r="DL95" s="261"/>
      <c r="DM95" s="268"/>
      <c r="DN95" s="267"/>
      <c r="DO95" s="269"/>
      <c r="DP95" s="264"/>
      <c r="DQ95" s="265"/>
      <c r="DR95" s="259"/>
      <c r="DS95" s="266"/>
      <c r="DT95" s="260"/>
      <c r="DU95" s="261"/>
      <c r="DV95" s="262"/>
      <c r="DW95" s="261"/>
      <c r="DX95" s="263"/>
      <c r="DY95" s="264"/>
      <c r="DZ95" s="265"/>
      <c r="EA95" s="259"/>
      <c r="EB95" s="266"/>
      <c r="EC95" s="260"/>
      <c r="ED95" s="261"/>
      <c r="EE95" s="268"/>
      <c r="EF95" s="267"/>
      <c r="EG95" s="269"/>
      <c r="EH95" s="264"/>
      <c r="EI95" s="265"/>
      <c r="EJ95" s="259"/>
      <c r="EK95" s="266"/>
      <c r="EL95" s="260"/>
      <c r="EM95" s="261"/>
      <c r="EN95" s="268"/>
      <c r="EO95" s="267"/>
      <c r="EP95" s="269"/>
      <c r="EQ95" s="264"/>
      <c r="ER95" s="265"/>
      <c r="ES95" s="259"/>
      <c r="ET95" s="266"/>
      <c r="EU95" s="260"/>
      <c r="EV95" s="261"/>
      <c r="EW95" s="262"/>
      <c r="EX95" s="261"/>
      <c r="EY95" s="263"/>
      <c r="EZ95" s="264"/>
      <c r="FA95" s="265"/>
      <c r="FB95" s="259"/>
      <c r="FC95" s="266"/>
      <c r="FD95" s="260"/>
      <c r="FE95" s="261"/>
      <c r="FF95" s="262"/>
      <c r="FG95" s="261"/>
      <c r="FH95" s="263"/>
      <c r="FI95" s="264"/>
      <c r="FJ95" s="265"/>
      <c r="FK95" s="259"/>
      <c r="FL95" s="266"/>
      <c r="FM95" s="260"/>
      <c r="FN95" s="261"/>
      <c r="FO95" s="262"/>
      <c r="FP95" s="261"/>
      <c r="FQ95" s="263"/>
      <c r="FR95" s="264"/>
      <c r="FS95" s="265"/>
      <c r="FT95" s="259"/>
      <c r="FU95" s="266"/>
      <c r="FV95" s="260"/>
      <c r="FW95" s="261"/>
      <c r="FX95" s="262"/>
      <c r="FY95" s="261"/>
      <c r="FZ95" s="263"/>
      <c r="GA95" s="264"/>
      <c r="GB95" s="265"/>
      <c r="GC95" s="259"/>
      <c r="GD95" s="266"/>
      <c r="GE95" s="260"/>
      <c r="GF95" s="261"/>
      <c r="GG95" s="262"/>
      <c r="GH95" s="261"/>
      <c r="GI95" s="263"/>
      <c r="GJ95" s="264"/>
      <c r="GK95" s="265"/>
      <c r="GL95" s="259"/>
      <c r="GM95" s="266"/>
      <c r="GN95" s="260"/>
      <c r="GO95" s="261"/>
      <c r="GP95" s="262"/>
      <c r="GQ95" s="261"/>
      <c r="GR95" s="263"/>
      <c r="GS95" s="264"/>
      <c r="GT95" s="250"/>
      <c r="GU95" s="140"/>
      <c r="GV95" s="270"/>
      <c r="GW95" s="271"/>
      <c r="GX95" s="271"/>
      <c r="GY95" s="272"/>
      <c r="GZ95" s="39"/>
    </row>
    <row r="96" spans="1:209" ht="16.5" thickBot="1" x14ac:dyDescent="0.3">
      <c r="A96"/>
      <c r="B96" s="116"/>
      <c r="C96" s="116"/>
      <c r="D96" s="41"/>
      <c r="E96" s="42"/>
      <c r="F96" s="43"/>
      <c r="G96" s="44"/>
      <c r="H96" s="45"/>
      <c r="I96" s="46"/>
      <c r="J96" s="230"/>
      <c r="K96" s="231"/>
      <c r="L96" s="232"/>
      <c r="M96" s="233"/>
      <c r="N96" s="254"/>
      <c r="O96" s="275"/>
      <c r="P96" s="275"/>
      <c r="Q96" s="276"/>
      <c r="R96" s="490"/>
      <c r="S96" s="490"/>
      <c r="T96" s="45">
        <f t="shared" si="7"/>
        <v>0</v>
      </c>
      <c r="U96" s="277"/>
      <c r="V96" s="245"/>
      <c r="W96" s="238"/>
      <c r="X96" s="259"/>
      <c r="Y96" s="240"/>
      <c r="Z96" s="261"/>
      <c r="AA96" s="262"/>
      <c r="AB96" s="261"/>
      <c r="AC96" s="263"/>
      <c r="AD96" s="264"/>
      <c r="AE96" s="265"/>
      <c r="AF96" s="259"/>
      <c r="AG96" s="278"/>
      <c r="AH96" s="240"/>
      <c r="AI96" s="261"/>
      <c r="AJ96" s="262"/>
      <c r="AK96" s="267"/>
      <c r="AL96" s="263"/>
      <c r="AM96" s="264"/>
      <c r="AN96" s="279"/>
      <c r="AO96" s="280"/>
      <c r="AP96" s="278"/>
      <c r="AQ96" s="240"/>
      <c r="AR96" s="261"/>
      <c r="AS96" s="262"/>
      <c r="AT96" s="261"/>
      <c r="AU96" s="263"/>
      <c r="AV96" s="264"/>
      <c r="AW96" s="279"/>
      <c r="AX96" s="280"/>
      <c r="AY96" s="278"/>
      <c r="AZ96" s="240"/>
      <c r="BA96" s="261"/>
      <c r="BB96" s="262"/>
      <c r="BC96" s="267"/>
      <c r="BD96" s="263"/>
      <c r="BE96" s="264"/>
      <c r="BF96" s="279"/>
      <c r="BG96" s="280"/>
      <c r="BH96" s="278"/>
      <c r="BI96" s="240"/>
      <c r="BJ96" s="261"/>
      <c r="BK96" s="262"/>
      <c r="BL96" s="267"/>
      <c r="BM96" s="263"/>
      <c r="BN96" s="264"/>
      <c r="BO96" s="279"/>
      <c r="BP96" s="280"/>
      <c r="BQ96" s="278"/>
      <c r="BR96" s="240"/>
      <c r="BS96" s="261"/>
      <c r="BT96" s="262"/>
      <c r="BU96" s="261"/>
      <c r="BV96" s="263"/>
      <c r="BW96" s="264"/>
      <c r="BX96" s="279"/>
      <c r="BY96" s="280"/>
      <c r="BZ96" s="278"/>
      <c r="CA96" s="240"/>
      <c r="CB96" s="261"/>
      <c r="CC96" s="262"/>
      <c r="CD96" s="261"/>
      <c r="CE96" s="263"/>
      <c r="CF96" s="264"/>
      <c r="CG96" s="279"/>
      <c r="CH96" s="280"/>
      <c r="CI96" s="278"/>
      <c r="CJ96" s="240"/>
      <c r="CK96" s="261"/>
      <c r="CL96" s="262"/>
      <c r="CM96" s="261"/>
      <c r="CN96" s="263"/>
      <c r="CO96" s="264"/>
      <c r="CP96" s="279"/>
      <c r="CQ96" s="280"/>
      <c r="CR96" s="278"/>
      <c r="CS96" s="240"/>
      <c r="CT96" s="261"/>
      <c r="CU96" s="268"/>
      <c r="CV96" s="267"/>
      <c r="CW96" s="269"/>
      <c r="CX96" s="264"/>
      <c r="CY96" s="279"/>
      <c r="CZ96" s="280"/>
      <c r="DA96" s="278"/>
      <c r="DB96" s="240"/>
      <c r="DC96" s="261"/>
      <c r="DD96" s="262"/>
      <c r="DE96" s="261"/>
      <c r="DF96" s="263"/>
      <c r="DG96" s="264"/>
      <c r="DH96" s="279"/>
      <c r="DI96" s="280"/>
      <c r="DJ96" s="278"/>
      <c r="DK96" s="240"/>
      <c r="DL96" s="261"/>
      <c r="DM96" s="268"/>
      <c r="DN96" s="267"/>
      <c r="DO96" s="269"/>
      <c r="DP96" s="264"/>
      <c r="DQ96" s="279"/>
      <c r="DR96" s="280"/>
      <c r="DS96" s="278"/>
      <c r="DT96" s="240"/>
      <c r="DU96" s="261"/>
      <c r="DV96" s="262"/>
      <c r="DW96" s="261"/>
      <c r="DX96" s="263"/>
      <c r="DY96" s="264"/>
      <c r="DZ96" s="279"/>
      <c r="EA96" s="280"/>
      <c r="EB96" s="278"/>
      <c r="EC96" s="240"/>
      <c r="ED96" s="261"/>
      <c r="EE96" s="268"/>
      <c r="EF96" s="267"/>
      <c r="EG96" s="269"/>
      <c r="EH96" s="264"/>
      <c r="EI96" s="279"/>
      <c r="EJ96" s="280"/>
      <c r="EK96" s="278"/>
      <c r="EL96" s="240"/>
      <c r="EM96" s="261"/>
      <c r="EN96" s="268"/>
      <c r="EO96" s="267"/>
      <c r="EP96" s="269"/>
      <c r="EQ96" s="264"/>
      <c r="ER96" s="279"/>
      <c r="ES96" s="280"/>
      <c r="ET96" s="278"/>
      <c r="EU96" s="240"/>
      <c r="EV96" s="261"/>
      <c r="EW96" s="262"/>
      <c r="EX96" s="261"/>
      <c r="EY96" s="263"/>
      <c r="EZ96" s="264"/>
      <c r="FA96" s="279"/>
      <c r="FB96" s="280"/>
      <c r="FC96" s="278"/>
      <c r="FD96" s="240"/>
      <c r="FE96" s="261"/>
      <c r="FF96" s="262"/>
      <c r="FG96" s="261"/>
      <c r="FH96" s="263"/>
      <c r="FI96" s="264"/>
      <c r="FJ96" s="279"/>
      <c r="FK96" s="280"/>
      <c r="FL96" s="278"/>
      <c r="FM96" s="240"/>
      <c r="FN96" s="261"/>
      <c r="FO96" s="262"/>
      <c r="FP96" s="261"/>
      <c r="FQ96" s="263"/>
      <c r="FR96" s="264"/>
      <c r="FS96" s="279"/>
      <c r="FT96" s="280"/>
      <c r="FU96" s="278"/>
      <c r="FV96" s="240"/>
      <c r="FW96" s="261"/>
      <c r="FX96" s="262"/>
      <c r="FY96" s="261"/>
      <c r="FZ96" s="263"/>
      <c r="GA96" s="264"/>
      <c r="GB96" s="279"/>
      <c r="GC96" s="280"/>
      <c r="GD96" s="278"/>
      <c r="GE96" s="240"/>
      <c r="GF96" s="261"/>
      <c r="GG96" s="262"/>
      <c r="GH96" s="261"/>
      <c r="GI96" s="263"/>
      <c r="GJ96" s="264"/>
      <c r="GK96" s="279"/>
      <c r="GL96" s="280"/>
      <c r="GM96" s="278"/>
      <c r="GN96" s="240"/>
      <c r="GO96" s="261"/>
      <c r="GP96" s="262"/>
      <c r="GQ96" s="261"/>
      <c r="GR96" s="263"/>
      <c r="GS96" s="264"/>
      <c r="GT96" s="250"/>
      <c r="GU96" s="30"/>
      <c r="GV96" s="281"/>
      <c r="GW96" s="271"/>
      <c r="GX96" s="271"/>
      <c r="GY96" s="272"/>
      <c r="GZ96" s="39"/>
    </row>
    <row r="97" spans="1:208" ht="17.25" thickTop="1" thickBot="1" x14ac:dyDescent="0.3">
      <c r="A97"/>
      <c r="B97" s="116"/>
      <c r="C97" s="116"/>
      <c r="D97" s="41"/>
      <c r="E97" s="42"/>
      <c r="F97" s="43"/>
      <c r="G97" s="44"/>
      <c r="H97" s="45"/>
      <c r="I97" s="46"/>
      <c r="J97" s="230"/>
      <c r="K97" s="282"/>
      <c r="L97" s="232"/>
      <c r="M97" s="283"/>
      <c r="N97" s="284"/>
      <c r="O97" s="839" t="s">
        <v>35</v>
      </c>
      <c r="P97" s="840"/>
      <c r="Q97" s="840"/>
      <c r="R97" s="285">
        <f>SUM(R11:R96)</f>
        <v>0</v>
      </c>
      <c r="S97" s="491"/>
      <c r="T97" s="287">
        <f>SUM(T11:T96)</f>
        <v>15579477.35</v>
      </c>
      <c r="U97" s="288"/>
      <c r="V97" s="245"/>
      <c r="W97" s="289">
        <f t="shared" ref="W97:CH97" si="8">SUM(W11:W96)</f>
        <v>350081.95999999996</v>
      </c>
      <c r="X97" s="290">
        <f t="shared" si="8"/>
        <v>0</v>
      </c>
      <c r="Y97" s="290">
        <f t="shared" si="8"/>
        <v>0</v>
      </c>
      <c r="Z97" s="290">
        <f t="shared" si="8"/>
        <v>0</v>
      </c>
      <c r="AA97" s="290">
        <f t="shared" si="8"/>
        <v>0</v>
      </c>
      <c r="AB97" s="290">
        <f t="shared" si="8"/>
        <v>0</v>
      </c>
      <c r="AC97" s="290">
        <f t="shared" si="8"/>
        <v>0</v>
      </c>
      <c r="AD97" s="290">
        <f t="shared" si="8"/>
        <v>0</v>
      </c>
      <c r="AE97" s="290">
        <f t="shared" si="8"/>
        <v>0</v>
      </c>
      <c r="AF97" s="290">
        <f t="shared" si="8"/>
        <v>0</v>
      </c>
      <c r="AG97" s="290">
        <f t="shared" si="8"/>
        <v>0</v>
      </c>
      <c r="AH97" s="290">
        <f t="shared" si="8"/>
        <v>0</v>
      </c>
      <c r="AI97" s="290">
        <f t="shared" si="8"/>
        <v>0</v>
      </c>
      <c r="AJ97" s="290">
        <f t="shared" si="8"/>
        <v>0</v>
      </c>
      <c r="AK97" s="290">
        <f t="shared" si="8"/>
        <v>0</v>
      </c>
      <c r="AL97" s="290">
        <f t="shared" si="8"/>
        <v>0</v>
      </c>
      <c r="AM97" s="290">
        <f t="shared" si="8"/>
        <v>0</v>
      </c>
      <c r="AN97" s="290">
        <f t="shared" si="8"/>
        <v>0</v>
      </c>
      <c r="AO97" s="290">
        <f t="shared" si="8"/>
        <v>0</v>
      </c>
      <c r="AP97" s="290">
        <f t="shared" si="8"/>
        <v>0</v>
      </c>
      <c r="AQ97" s="290">
        <f t="shared" si="8"/>
        <v>0</v>
      </c>
      <c r="AR97" s="290">
        <f t="shared" si="8"/>
        <v>0</v>
      </c>
      <c r="AS97" s="290">
        <f t="shared" si="8"/>
        <v>0</v>
      </c>
      <c r="AT97" s="290">
        <f t="shared" si="8"/>
        <v>0</v>
      </c>
      <c r="AU97" s="290">
        <f t="shared" si="8"/>
        <v>0</v>
      </c>
      <c r="AV97" s="290">
        <f t="shared" si="8"/>
        <v>0</v>
      </c>
      <c r="AW97" s="290">
        <f t="shared" si="8"/>
        <v>0</v>
      </c>
      <c r="AX97" s="290">
        <f t="shared" si="8"/>
        <v>0</v>
      </c>
      <c r="AY97" s="290">
        <f t="shared" si="8"/>
        <v>0</v>
      </c>
      <c r="AZ97" s="290">
        <f t="shared" si="8"/>
        <v>0</v>
      </c>
      <c r="BA97" s="290">
        <f t="shared" si="8"/>
        <v>0</v>
      </c>
      <c r="BB97" s="290">
        <f t="shared" si="8"/>
        <v>0</v>
      </c>
      <c r="BC97" s="290">
        <f t="shared" si="8"/>
        <v>0</v>
      </c>
      <c r="BD97" s="290">
        <f t="shared" si="8"/>
        <v>0</v>
      </c>
      <c r="BE97" s="290">
        <f t="shared" si="8"/>
        <v>0</v>
      </c>
      <c r="BF97" s="290">
        <f t="shared" si="8"/>
        <v>0</v>
      </c>
      <c r="BG97" s="290">
        <f t="shared" si="8"/>
        <v>0</v>
      </c>
      <c r="BH97" s="290">
        <f t="shared" si="8"/>
        <v>0</v>
      </c>
      <c r="BI97" s="290">
        <f t="shared" si="8"/>
        <v>0</v>
      </c>
      <c r="BJ97" s="290">
        <f t="shared" si="8"/>
        <v>0</v>
      </c>
      <c r="BK97" s="290">
        <f t="shared" si="8"/>
        <v>0</v>
      </c>
      <c r="BL97" s="290">
        <f t="shared" si="8"/>
        <v>0</v>
      </c>
      <c r="BM97" s="290">
        <f t="shared" si="8"/>
        <v>0</v>
      </c>
      <c r="BN97" s="290">
        <f t="shared" si="8"/>
        <v>0</v>
      </c>
      <c r="BO97" s="290">
        <f t="shared" si="8"/>
        <v>0</v>
      </c>
      <c r="BP97" s="290">
        <f t="shared" si="8"/>
        <v>0</v>
      </c>
      <c r="BQ97" s="290">
        <f t="shared" si="8"/>
        <v>0</v>
      </c>
      <c r="BR97" s="290">
        <f t="shared" si="8"/>
        <v>0</v>
      </c>
      <c r="BS97" s="290">
        <f t="shared" si="8"/>
        <v>0</v>
      </c>
      <c r="BT97" s="290">
        <f t="shared" si="8"/>
        <v>0</v>
      </c>
      <c r="BU97" s="290">
        <f t="shared" si="8"/>
        <v>0</v>
      </c>
      <c r="BV97" s="290">
        <f t="shared" si="8"/>
        <v>0</v>
      </c>
      <c r="BW97" s="290">
        <f t="shared" si="8"/>
        <v>0</v>
      </c>
      <c r="BX97" s="290">
        <f t="shared" si="8"/>
        <v>0</v>
      </c>
      <c r="BY97" s="290">
        <f t="shared" si="8"/>
        <v>0</v>
      </c>
      <c r="BZ97" s="290">
        <f t="shared" si="8"/>
        <v>0</v>
      </c>
      <c r="CA97" s="290">
        <f t="shared" si="8"/>
        <v>0</v>
      </c>
      <c r="CB97" s="290">
        <f t="shared" si="8"/>
        <v>0</v>
      </c>
      <c r="CC97" s="290">
        <f t="shared" si="8"/>
        <v>0</v>
      </c>
      <c r="CD97" s="290">
        <f t="shared" si="8"/>
        <v>0</v>
      </c>
      <c r="CE97" s="290">
        <f t="shared" si="8"/>
        <v>0</v>
      </c>
      <c r="CF97" s="290">
        <f t="shared" si="8"/>
        <v>0</v>
      </c>
      <c r="CG97" s="290">
        <f t="shared" si="8"/>
        <v>0</v>
      </c>
      <c r="CH97" s="290">
        <f t="shared" si="8"/>
        <v>0</v>
      </c>
      <c r="CI97" s="290">
        <f t="shared" ref="CI97:ET97" si="9">SUM(CI11:CI96)</f>
        <v>0</v>
      </c>
      <c r="CJ97" s="290">
        <f t="shared" si="9"/>
        <v>0</v>
      </c>
      <c r="CK97" s="290">
        <f t="shared" si="9"/>
        <v>0</v>
      </c>
      <c r="CL97" s="290">
        <f t="shared" si="9"/>
        <v>0</v>
      </c>
      <c r="CM97" s="290">
        <f t="shared" si="9"/>
        <v>0</v>
      </c>
      <c r="CN97" s="290">
        <f t="shared" si="9"/>
        <v>0</v>
      </c>
      <c r="CO97" s="290">
        <f t="shared" si="9"/>
        <v>0</v>
      </c>
      <c r="CP97" s="290">
        <f t="shared" si="9"/>
        <v>0</v>
      </c>
      <c r="CQ97" s="290">
        <f t="shared" si="9"/>
        <v>0</v>
      </c>
      <c r="CR97" s="290">
        <f t="shared" si="9"/>
        <v>0</v>
      </c>
      <c r="CS97" s="290">
        <f t="shared" si="9"/>
        <v>0</v>
      </c>
      <c r="CT97" s="290">
        <f t="shared" si="9"/>
        <v>0</v>
      </c>
      <c r="CU97" s="290">
        <f t="shared" si="9"/>
        <v>0</v>
      </c>
      <c r="CV97" s="290">
        <f t="shared" si="9"/>
        <v>0</v>
      </c>
      <c r="CW97" s="290">
        <f t="shared" si="9"/>
        <v>0</v>
      </c>
      <c r="CX97" s="290">
        <f t="shared" si="9"/>
        <v>0</v>
      </c>
      <c r="CY97" s="290">
        <f t="shared" si="9"/>
        <v>0</v>
      </c>
      <c r="CZ97" s="290">
        <f t="shared" si="9"/>
        <v>0</v>
      </c>
      <c r="DA97" s="290">
        <f t="shared" si="9"/>
        <v>0</v>
      </c>
      <c r="DB97" s="290">
        <f t="shared" si="9"/>
        <v>0</v>
      </c>
      <c r="DC97" s="290">
        <f t="shared" si="9"/>
        <v>0</v>
      </c>
      <c r="DD97" s="290">
        <f t="shared" si="9"/>
        <v>0</v>
      </c>
      <c r="DE97" s="290">
        <f t="shared" si="9"/>
        <v>0</v>
      </c>
      <c r="DF97" s="290">
        <f t="shared" si="9"/>
        <v>0</v>
      </c>
      <c r="DG97" s="290">
        <f t="shared" si="9"/>
        <v>0</v>
      </c>
      <c r="DH97" s="290">
        <f t="shared" si="9"/>
        <v>0</v>
      </c>
      <c r="DI97" s="290">
        <f t="shared" si="9"/>
        <v>0</v>
      </c>
      <c r="DJ97" s="290">
        <f t="shared" si="9"/>
        <v>0</v>
      </c>
      <c r="DK97" s="290">
        <f t="shared" si="9"/>
        <v>0</v>
      </c>
      <c r="DL97" s="290">
        <f t="shared" si="9"/>
        <v>0</v>
      </c>
      <c r="DM97" s="290">
        <f t="shared" si="9"/>
        <v>0</v>
      </c>
      <c r="DN97" s="290">
        <f t="shared" si="9"/>
        <v>0</v>
      </c>
      <c r="DO97" s="290">
        <f t="shared" si="9"/>
        <v>0</v>
      </c>
      <c r="DP97" s="290">
        <f t="shared" si="9"/>
        <v>0</v>
      </c>
      <c r="DQ97" s="290">
        <f t="shared" si="9"/>
        <v>0</v>
      </c>
      <c r="DR97" s="290">
        <f t="shared" si="9"/>
        <v>0</v>
      </c>
      <c r="DS97" s="290">
        <f t="shared" si="9"/>
        <v>0</v>
      </c>
      <c r="DT97" s="290">
        <f t="shared" si="9"/>
        <v>0</v>
      </c>
      <c r="DU97" s="290">
        <f t="shared" si="9"/>
        <v>0</v>
      </c>
      <c r="DV97" s="290">
        <f t="shared" si="9"/>
        <v>0</v>
      </c>
      <c r="DW97" s="290">
        <f t="shared" si="9"/>
        <v>0</v>
      </c>
      <c r="DX97" s="290">
        <f t="shared" si="9"/>
        <v>0</v>
      </c>
      <c r="DY97" s="290">
        <f t="shared" si="9"/>
        <v>0</v>
      </c>
      <c r="DZ97" s="290">
        <f t="shared" si="9"/>
        <v>0</v>
      </c>
      <c r="EA97" s="290">
        <f t="shared" si="9"/>
        <v>0</v>
      </c>
      <c r="EB97" s="290">
        <f t="shared" si="9"/>
        <v>0</v>
      </c>
      <c r="EC97" s="290">
        <f t="shared" si="9"/>
        <v>0</v>
      </c>
      <c r="ED97" s="290">
        <f t="shared" si="9"/>
        <v>0</v>
      </c>
      <c r="EE97" s="290">
        <f t="shared" si="9"/>
        <v>0</v>
      </c>
      <c r="EF97" s="290">
        <f t="shared" si="9"/>
        <v>0</v>
      </c>
      <c r="EG97" s="290">
        <f t="shared" si="9"/>
        <v>0</v>
      </c>
      <c r="EH97" s="290">
        <f t="shared" si="9"/>
        <v>0</v>
      </c>
      <c r="EI97" s="290">
        <f t="shared" si="9"/>
        <v>0</v>
      </c>
      <c r="EJ97" s="290">
        <f t="shared" si="9"/>
        <v>0</v>
      </c>
      <c r="EK97" s="290">
        <f t="shared" si="9"/>
        <v>0</v>
      </c>
      <c r="EL97" s="290">
        <f t="shared" si="9"/>
        <v>0</v>
      </c>
      <c r="EM97" s="290">
        <f t="shared" si="9"/>
        <v>0</v>
      </c>
      <c r="EN97" s="290">
        <f t="shared" si="9"/>
        <v>0</v>
      </c>
      <c r="EO97" s="290">
        <f t="shared" si="9"/>
        <v>0</v>
      </c>
      <c r="EP97" s="290">
        <f t="shared" si="9"/>
        <v>0</v>
      </c>
      <c r="EQ97" s="290">
        <f t="shared" si="9"/>
        <v>0</v>
      </c>
      <c r="ER97" s="290">
        <f t="shared" si="9"/>
        <v>0</v>
      </c>
      <c r="ES97" s="290">
        <f t="shared" si="9"/>
        <v>0</v>
      </c>
      <c r="ET97" s="290">
        <f t="shared" si="9"/>
        <v>0</v>
      </c>
      <c r="EU97" s="290">
        <f t="shared" ref="EU97:GS97" si="10">SUM(EU11:EU96)</f>
        <v>0</v>
      </c>
      <c r="EV97" s="290">
        <f t="shared" si="10"/>
        <v>0</v>
      </c>
      <c r="EW97" s="290">
        <f t="shared" si="10"/>
        <v>0</v>
      </c>
      <c r="EX97" s="290">
        <f t="shared" si="10"/>
        <v>0</v>
      </c>
      <c r="EY97" s="290">
        <f t="shared" si="10"/>
        <v>0</v>
      </c>
      <c r="EZ97" s="290">
        <f t="shared" si="10"/>
        <v>0</v>
      </c>
      <c r="FA97" s="290">
        <f t="shared" si="10"/>
        <v>0</v>
      </c>
      <c r="FB97" s="290">
        <f t="shared" si="10"/>
        <v>0</v>
      </c>
      <c r="FC97" s="290">
        <f t="shared" si="10"/>
        <v>0</v>
      </c>
      <c r="FD97" s="290">
        <f t="shared" si="10"/>
        <v>0</v>
      </c>
      <c r="FE97" s="290">
        <f t="shared" si="10"/>
        <v>0</v>
      </c>
      <c r="FF97" s="290">
        <f t="shared" si="10"/>
        <v>0</v>
      </c>
      <c r="FG97" s="290">
        <f t="shared" si="10"/>
        <v>0</v>
      </c>
      <c r="FH97" s="290">
        <f t="shared" si="10"/>
        <v>0</v>
      </c>
      <c r="FI97" s="290">
        <f t="shared" si="10"/>
        <v>0</v>
      </c>
      <c r="FJ97" s="290">
        <f t="shared" si="10"/>
        <v>0</v>
      </c>
      <c r="FK97" s="290">
        <f t="shared" si="10"/>
        <v>0</v>
      </c>
      <c r="FL97" s="290">
        <f t="shared" si="10"/>
        <v>0</v>
      </c>
      <c r="FM97" s="290">
        <f t="shared" si="10"/>
        <v>0</v>
      </c>
      <c r="FN97" s="290">
        <f t="shared" si="10"/>
        <v>0</v>
      </c>
      <c r="FO97" s="290">
        <f t="shared" si="10"/>
        <v>0</v>
      </c>
      <c r="FP97" s="290">
        <f t="shared" si="10"/>
        <v>0</v>
      </c>
      <c r="FQ97" s="290">
        <f t="shared" si="10"/>
        <v>0</v>
      </c>
      <c r="FR97" s="290">
        <f t="shared" si="10"/>
        <v>0</v>
      </c>
      <c r="FS97" s="290">
        <f t="shared" si="10"/>
        <v>0</v>
      </c>
      <c r="FT97" s="290">
        <f t="shared" si="10"/>
        <v>0</v>
      </c>
      <c r="FU97" s="290">
        <f t="shared" si="10"/>
        <v>0</v>
      </c>
      <c r="FV97" s="290">
        <f t="shared" si="10"/>
        <v>0</v>
      </c>
      <c r="FW97" s="290">
        <f t="shared" si="10"/>
        <v>0</v>
      </c>
      <c r="FX97" s="290">
        <f t="shared" si="10"/>
        <v>0</v>
      </c>
      <c r="FY97" s="290">
        <f t="shared" si="10"/>
        <v>0</v>
      </c>
      <c r="FZ97" s="290">
        <f t="shared" si="10"/>
        <v>0</v>
      </c>
      <c r="GA97" s="290">
        <f t="shared" si="10"/>
        <v>0</v>
      </c>
      <c r="GB97" s="290">
        <f t="shared" si="10"/>
        <v>0</v>
      </c>
      <c r="GC97" s="290">
        <f t="shared" si="10"/>
        <v>0</v>
      </c>
      <c r="GD97" s="290">
        <f t="shared" si="10"/>
        <v>0</v>
      </c>
      <c r="GE97" s="290">
        <f t="shared" si="10"/>
        <v>0</v>
      </c>
      <c r="GF97" s="290">
        <f t="shared" si="10"/>
        <v>0</v>
      </c>
      <c r="GG97" s="290">
        <f t="shared" si="10"/>
        <v>0</v>
      </c>
      <c r="GH97" s="290">
        <f t="shared" si="10"/>
        <v>0</v>
      </c>
      <c r="GI97" s="290">
        <f t="shared" si="10"/>
        <v>0</v>
      </c>
      <c r="GJ97" s="290">
        <f t="shared" si="10"/>
        <v>0</v>
      </c>
      <c r="GK97" s="290">
        <f t="shared" si="10"/>
        <v>0</v>
      </c>
      <c r="GL97" s="290">
        <f t="shared" si="10"/>
        <v>0</v>
      </c>
      <c r="GM97" s="290">
        <f t="shared" si="10"/>
        <v>0</v>
      </c>
      <c r="GN97" s="290">
        <f t="shared" si="10"/>
        <v>0</v>
      </c>
      <c r="GO97" s="290">
        <f t="shared" si="10"/>
        <v>0</v>
      </c>
      <c r="GP97" s="290">
        <f t="shared" si="10"/>
        <v>0</v>
      </c>
      <c r="GQ97" s="290">
        <f t="shared" si="10"/>
        <v>0</v>
      </c>
      <c r="GR97" s="290">
        <f t="shared" si="10"/>
        <v>0</v>
      </c>
      <c r="GS97" s="290">
        <f t="shared" si="10"/>
        <v>0</v>
      </c>
      <c r="GT97" s="140"/>
      <c r="GU97" s="291">
        <f>SUM(GU11:GU96)</f>
        <v>0</v>
      </c>
      <c r="GV97" s="292"/>
      <c r="GW97" s="293"/>
      <c r="GX97" s="293"/>
      <c r="GY97" s="294"/>
      <c r="GZ97" s="295">
        <f>SUM(GZ11:GZ96)</f>
        <v>87232</v>
      </c>
    </row>
    <row r="98" spans="1:208" x14ac:dyDescent="0.25">
      <c r="B98" s="116"/>
      <c r="C98" s="116"/>
      <c r="D98" s="41"/>
      <c r="E98" s="42"/>
      <c r="F98" s="43"/>
      <c r="G98" s="44"/>
      <c r="H98" s="45"/>
      <c r="I98" s="46"/>
      <c r="J98" s="230"/>
      <c r="K98" s="282"/>
      <c r="L98" s="232"/>
      <c r="M98" s="283"/>
      <c r="N98" s="284"/>
      <c r="O98" s="296"/>
      <c r="P98" s="297"/>
      <c r="Q98" s="298"/>
      <c r="R98" s="298"/>
      <c r="S98" s="298"/>
      <c r="T98" s="45"/>
      <c r="U98" s="288"/>
      <c r="V98" s="245"/>
      <c r="W98" s="290"/>
      <c r="X98" s="299"/>
      <c r="Y98" s="300"/>
      <c r="Z98" s="301"/>
      <c r="AA98" s="42"/>
      <c r="AB98" s="301"/>
      <c r="AC98" s="302"/>
      <c r="AD98" s="124"/>
      <c r="AE98" s="116"/>
      <c r="AF98" s="79"/>
      <c r="AG98" s="303"/>
      <c r="AH98" s="300"/>
      <c r="AI98" s="301"/>
      <c r="AJ98" s="42"/>
      <c r="AK98" s="304"/>
      <c r="AL98" s="302"/>
      <c r="AM98" s="124"/>
      <c r="AO98" s="60"/>
      <c r="AP98" s="303"/>
      <c r="AQ98" s="300"/>
      <c r="AR98" s="301"/>
      <c r="AS98" s="42"/>
      <c r="AT98" s="301"/>
      <c r="AU98" s="302"/>
      <c r="AV98" s="124"/>
      <c r="AX98" s="60"/>
      <c r="AY98" s="303"/>
      <c r="AZ98" s="300"/>
      <c r="BA98" s="301"/>
      <c r="BB98" s="42"/>
      <c r="BC98" s="304"/>
      <c r="BD98" s="302"/>
      <c r="BE98" s="124"/>
      <c r="BG98" s="60"/>
      <c r="BH98" s="303"/>
      <c r="BI98" s="300"/>
      <c r="BJ98" s="301"/>
      <c r="BK98" s="42"/>
      <c r="BL98" s="304"/>
      <c r="BM98" s="302"/>
      <c r="BN98" s="124"/>
      <c r="BP98" s="60"/>
      <c r="BQ98" s="303"/>
      <c r="BR98" s="300"/>
      <c r="BS98" s="301"/>
      <c r="BT98" s="42"/>
      <c r="BU98" s="301"/>
      <c r="BV98" s="302"/>
      <c r="BW98" s="124"/>
      <c r="BY98" s="60"/>
      <c r="BZ98" s="303"/>
      <c r="CA98" s="300"/>
      <c r="CB98" s="301"/>
      <c r="CC98" s="42"/>
      <c r="CD98" s="301"/>
      <c r="CE98" s="302"/>
      <c r="CF98" s="124"/>
      <c r="CH98" s="60"/>
      <c r="CI98" s="303"/>
      <c r="CJ98" s="300"/>
      <c r="CK98" s="301"/>
      <c r="CL98" s="42"/>
      <c r="CM98" s="301"/>
      <c r="CN98" s="302"/>
      <c r="CO98" s="124"/>
      <c r="CQ98" s="60"/>
      <c r="CR98" s="303"/>
      <c r="CS98" s="300"/>
      <c r="CT98" s="301"/>
      <c r="CU98" s="305"/>
      <c r="CV98" s="304"/>
      <c r="CW98" s="306"/>
      <c r="CX98" s="124"/>
      <c r="CZ98" s="60"/>
      <c r="DA98" s="303"/>
      <c r="DB98" s="300"/>
      <c r="DC98" s="301"/>
      <c r="DD98" s="42"/>
      <c r="DE98" s="301"/>
      <c r="DF98" s="302"/>
      <c r="DG98" s="124"/>
      <c r="DI98" s="60"/>
      <c r="DJ98" s="303"/>
      <c r="DK98" s="300"/>
      <c r="DL98" s="301"/>
      <c r="DM98" s="305"/>
      <c r="DN98" s="304"/>
      <c r="DO98" s="306"/>
      <c r="DP98" s="124"/>
      <c r="DR98" s="60"/>
      <c r="DS98" s="303"/>
      <c r="DT98" s="300"/>
      <c r="DU98" s="301"/>
      <c r="DV98" s="42"/>
      <c r="DW98" s="301"/>
      <c r="DX98" s="302"/>
      <c r="DY98" s="124"/>
      <c r="EA98" s="60"/>
      <c r="EB98" s="303"/>
      <c r="EC98" s="300"/>
      <c r="ED98" s="301"/>
      <c r="EE98" s="305"/>
      <c r="EF98" s="304"/>
      <c r="EG98" s="306"/>
      <c r="EH98" s="124"/>
      <c r="EJ98" s="60"/>
      <c r="EK98" s="303"/>
      <c r="EL98" s="300"/>
      <c r="EM98" s="301"/>
      <c r="EN98" s="305"/>
      <c r="EO98" s="304"/>
      <c r="EP98" s="306"/>
      <c r="EQ98" s="124"/>
      <c r="ES98" s="60"/>
      <c r="ET98" s="303"/>
      <c r="EU98" s="300"/>
      <c r="EV98" s="301"/>
      <c r="EW98" s="42"/>
      <c r="EX98" s="301"/>
      <c r="EY98" s="302"/>
      <c r="EZ98" s="124"/>
      <c r="FB98" s="60"/>
      <c r="FC98" s="303"/>
      <c r="FD98" s="300"/>
      <c r="FE98" s="301"/>
      <c r="FF98" s="42"/>
      <c r="FG98" s="301"/>
      <c r="FH98" s="302"/>
      <c r="FI98" s="124"/>
      <c r="FK98" s="60"/>
      <c r="FL98" s="303"/>
      <c r="FM98" s="300"/>
      <c r="FN98" s="301"/>
      <c r="FO98" s="42"/>
      <c r="FP98" s="301"/>
      <c r="FQ98" s="302"/>
      <c r="FR98" s="124"/>
      <c r="FT98" s="60"/>
      <c r="FU98" s="303"/>
      <c r="FV98" s="300"/>
      <c r="FW98" s="301"/>
      <c r="FX98" s="42"/>
      <c r="FY98" s="301"/>
      <c r="FZ98" s="302"/>
      <c r="GA98" s="124"/>
      <c r="GC98" s="60"/>
      <c r="GD98" s="303"/>
      <c r="GE98" s="300"/>
      <c r="GF98" s="301"/>
      <c r="GG98" s="42"/>
      <c r="GH98" s="301"/>
      <c r="GI98" s="302"/>
      <c r="GJ98" s="124"/>
      <c r="GL98" s="60"/>
      <c r="GM98" s="303"/>
      <c r="GN98" s="300"/>
      <c r="GO98" s="301"/>
      <c r="GP98" s="42"/>
      <c r="GQ98" s="301"/>
      <c r="GR98" s="302"/>
      <c r="GS98" s="124"/>
      <c r="GT98" s="250"/>
      <c r="GU98"/>
      <c r="GW98" s="308"/>
      <c r="GX98" s="308"/>
      <c r="GY98" s="309"/>
      <c r="GZ98"/>
    </row>
    <row r="99" spans="1:208" ht="16.5" thickBot="1" x14ac:dyDescent="0.3">
      <c r="B99" s="116"/>
      <c r="C99" s="116"/>
      <c r="D99" s="41"/>
      <c r="E99" s="42"/>
      <c r="F99" s="43"/>
      <c r="G99" s="44"/>
      <c r="H99" s="45"/>
      <c r="I99" s="46"/>
      <c r="J99" s="230"/>
      <c r="K99" s="282"/>
      <c r="L99" s="232"/>
      <c r="M99" s="283"/>
      <c r="N99" s="284"/>
      <c r="O99" s="296"/>
      <c r="P99" s="297"/>
      <c r="Q99" s="298"/>
      <c r="R99" s="298"/>
      <c r="S99" s="298"/>
      <c r="T99" s="45"/>
      <c r="U99" s="288"/>
      <c r="V99" s="245"/>
      <c r="W99" s="290"/>
      <c r="X99" s="299"/>
      <c r="Y99" s="300"/>
      <c r="Z99" s="301"/>
      <c r="AA99" s="42"/>
      <c r="AB99" s="301"/>
      <c r="AC99" s="302"/>
      <c r="AD99" s="124"/>
      <c r="AE99" s="116"/>
      <c r="AF99" s="79"/>
      <c r="AG99" s="303"/>
      <c r="AH99" s="300"/>
      <c r="AI99" s="301"/>
      <c r="AJ99" s="42"/>
      <c r="AK99" s="304"/>
      <c r="AL99" s="302"/>
      <c r="AM99" s="124"/>
      <c r="AO99" s="60"/>
      <c r="AP99" s="303"/>
      <c r="AQ99" s="300"/>
      <c r="AR99" s="301"/>
      <c r="AS99" s="42"/>
      <c r="AT99" s="301"/>
      <c r="AU99" s="302"/>
      <c r="AV99" s="124"/>
      <c r="AX99" s="60"/>
      <c r="AY99" s="303"/>
      <c r="AZ99" s="300"/>
      <c r="BA99" s="301"/>
      <c r="BB99" s="42"/>
      <c r="BC99" s="304"/>
      <c r="BD99" s="302"/>
      <c r="BE99" s="124"/>
      <c r="BG99" s="60"/>
      <c r="BH99" s="303"/>
      <c r="BI99" s="300"/>
      <c r="BJ99" s="301"/>
      <c r="BK99" s="42"/>
      <c r="BL99" s="304"/>
      <c r="BM99" s="302"/>
      <c r="BN99" s="124"/>
      <c r="BP99" s="60"/>
      <c r="BQ99" s="303"/>
      <c r="BR99" s="300"/>
      <c r="BS99" s="301"/>
      <c r="BT99" s="42"/>
      <c r="BU99" s="301"/>
      <c r="BV99" s="302"/>
      <c r="BW99" s="124"/>
      <c r="BY99" s="60"/>
      <c r="BZ99" s="303"/>
      <c r="CA99" s="300"/>
      <c r="CB99" s="301"/>
      <c r="CC99" s="42"/>
      <c r="CD99" s="301"/>
      <c r="CE99" s="302"/>
      <c r="CF99" s="124"/>
      <c r="CH99" s="60"/>
      <c r="CI99" s="303"/>
      <c r="CJ99" s="300"/>
      <c r="CK99" s="301"/>
      <c r="CL99" s="42"/>
      <c r="CM99" s="301"/>
      <c r="CN99" s="302"/>
      <c r="CO99" s="124"/>
      <c r="CQ99" s="60"/>
      <c r="CR99" s="303"/>
      <c r="CS99" s="300"/>
      <c r="CT99" s="301"/>
      <c r="CU99" s="305"/>
      <c r="CV99" s="304"/>
      <c r="CW99" s="306"/>
      <c r="CX99" s="124"/>
      <c r="CZ99" s="60"/>
      <c r="DA99" s="303"/>
      <c r="DB99" s="300"/>
      <c r="DC99" s="301"/>
      <c r="DD99" s="42"/>
      <c r="DE99" s="301"/>
      <c r="DF99" s="302"/>
      <c r="DG99" s="124"/>
      <c r="DI99" s="60"/>
      <c r="DJ99" s="303"/>
      <c r="DK99" s="300"/>
      <c r="DL99" s="301"/>
      <c r="DM99" s="305"/>
      <c r="DN99" s="304"/>
      <c r="DO99" s="306"/>
      <c r="DP99" s="124"/>
      <c r="DR99" s="60"/>
      <c r="DS99" s="303"/>
      <c r="DT99" s="300"/>
      <c r="DU99" s="301"/>
      <c r="DV99" s="42"/>
      <c r="DW99" s="301"/>
      <c r="DX99" s="302"/>
      <c r="DY99" s="124"/>
      <c r="EA99" s="60"/>
      <c r="EB99" s="303"/>
      <c r="EC99" s="300"/>
      <c r="ED99" s="301"/>
      <c r="EE99" s="305"/>
      <c r="EF99" s="304"/>
      <c r="EG99" s="306"/>
      <c r="EH99" s="124"/>
      <c r="EJ99" s="60"/>
      <c r="EK99" s="303"/>
      <c r="EL99" s="300"/>
      <c r="EM99" s="301"/>
      <c r="EN99" s="305"/>
      <c r="EO99" s="304"/>
      <c r="EP99" s="306"/>
      <c r="EQ99" s="124"/>
      <c r="ES99" s="60"/>
      <c r="ET99" s="303"/>
      <c r="EU99" s="300"/>
      <c r="EV99" s="301"/>
      <c r="EW99" s="42"/>
      <c r="EX99" s="301"/>
      <c r="EY99" s="302"/>
      <c r="EZ99" s="124"/>
      <c r="FB99" s="60"/>
      <c r="FC99" s="303"/>
      <c r="FD99" s="300"/>
      <c r="FE99" s="301"/>
      <c r="FF99" s="42"/>
      <c r="FG99" s="301"/>
      <c r="FH99" s="302"/>
      <c r="FI99" s="124"/>
      <c r="FK99" s="60"/>
      <c r="FL99" s="303"/>
      <c r="FM99" s="300"/>
      <c r="FN99" s="301"/>
      <c r="FO99" s="42"/>
      <c r="FP99" s="301"/>
      <c r="FQ99" s="302"/>
      <c r="FR99" s="124"/>
      <c r="FT99" s="60"/>
      <c r="FU99" s="303"/>
      <c r="FV99" s="300"/>
      <c r="FW99" s="301"/>
      <c r="FX99" s="42"/>
      <c r="FY99" s="301"/>
      <c r="FZ99" s="302"/>
      <c r="GA99" s="124"/>
      <c r="GC99" s="60"/>
      <c r="GD99" s="303"/>
      <c r="GE99" s="300"/>
      <c r="GF99" s="301"/>
      <c r="GG99" s="42"/>
      <c r="GH99" s="301"/>
      <c r="GI99" s="302"/>
      <c r="GJ99" s="124"/>
      <c r="GL99" s="60"/>
      <c r="GM99" s="303"/>
      <c r="GN99" s="300"/>
      <c r="GO99" s="301"/>
      <c r="GP99" s="42"/>
      <c r="GQ99" s="301"/>
      <c r="GR99" s="302"/>
      <c r="GS99" s="124"/>
      <c r="GT99" s="250"/>
      <c r="GU99"/>
      <c r="GW99" s="308"/>
      <c r="GX99" s="308"/>
      <c r="GY99" s="309"/>
      <c r="GZ99"/>
    </row>
    <row r="100" spans="1:208" ht="16.5" thickTop="1" x14ac:dyDescent="0.25">
      <c r="B100" s="116"/>
      <c r="C100" s="116"/>
      <c r="D100" s="41"/>
      <c r="E100" s="42"/>
      <c r="F100" s="43"/>
      <c r="G100" s="44"/>
      <c r="H100" s="45"/>
      <c r="I100" s="46"/>
      <c r="J100" s="230"/>
      <c r="K100" s="282"/>
      <c r="L100" s="232"/>
      <c r="M100" s="283"/>
      <c r="N100" s="254"/>
      <c r="O100" s="841" t="s">
        <v>36</v>
      </c>
      <c r="P100" s="842"/>
      <c r="Q100" s="842"/>
      <c r="R100" s="492"/>
      <c r="S100" s="492"/>
      <c r="T100" s="826">
        <f>GZ97+GU97+W97+T97+R97</f>
        <v>16016791.309999999</v>
      </c>
      <c r="U100" s="827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309"/>
      <c r="GZ100"/>
    </row>
    <row r="101" spans="1:208" ht="16.5" thickBot="1" x14ac:dyDescent="0.3">
      <c r="B101" s="116"/>
      <c r="C101" s="116"/>
      <c r="D101" s="41"/>
      <c r="E101" s="42"/>
      <c r="F101" s="43"/>
      <c r="G101" s="44"/>
      <c r="H101" s="45"/>
      <c r="I101" s="46"/>
      <c r="J101" s="311"/>
      <c r="K101" s="282"/>
      <c r="L101" s="232"/>
      <c r="M101" s="283"/>
      <c r="N101" s="254"/>
      <c r="O101" s="843"/>
      <c r="P101" s="844"/>
      <c r="Q101" s="844"/>
      <c r="R101" s="493"/>
      <c r="S101" s="493"/>
      <c r="T101" s="828"/>
      <c r="U101" s="829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309"/>
      <c r="GZ101"/>
    </row>
    <row r="102" spans="1:208" ht="16.5" thickTop="1" x14ac:dyDescent="0.25">
      <c r="B102" s="116"/>
      <c r="C102" s="116"/>
      <c r="D102" s="41"/>
      <c r="E102" s="42"/>
      <c r="F102" s="43"/>
      <c r="G102" s="44"/>
      <c r="H102" s="45"/>
      <c r="I102" s="46"/>
      <c r="J102" s="311"/>
      <c r="K102" s="282"/>
      <c r="L102" s="232"/>
      <c r="M102" s="283"/>
      <c r="N102" s="254"/>
      <c r="O102" s="296"/>
      <c r="P102" s="297"/>
      <c r="Q102" s="298"/>
      <c r="R102" s="298"/>
      <c r="S102" s="298"/>
      <c r="T102" s="274"/>
      <c r="U102" s="313"/>
      <c r="V102" s="245"/>
      <c r="W102" s="290"/>
      <c r="X102" s="299"/>
      <c r="Y102" s="300"/>
      <c r="Z102" s="301"/>
      <c r="AA102" s="42"/>
      <c r="AB102" s="301"/>
      <c r="AC102" s="302"/>
      <c r="AD102" s="124"/>
      <c r="AE102" s="116"/>
      <c r="AF102" s="79"/>
      <c r="AG102" s="303"/>
      <c r="AH102" s="300"/>
      <c r="AI102" s="301"/>
      <c r="AJ102" s="42"/>
      <c r="AK102" s="304"/>
      <c r="AL102" s="302"/>
      <c r="AM102" s="124"/>
      <c r="AO102" s="60"/>
      <c r="AP102" s="303"/>
      <c r="AQ102" s="300"/>
      <c r="AR102" s="301"/>
      <c r="AS102" s="42"/>
      <c r="AT102" s="301"/>
      <c r="AU102" s="302"/>
      <c r="AV102" s="124"/>
      <c r="AX102" s="60"/>
      <c r="AY102" s="303"/>
      <c r="AZ102" s="300"/>
      <c r="BA102" s="301"/>
      <c r="BB102" s="42"/>
      <c r="BC102" s="304"/>
      <c r="BD102" s="302"/>
      <c r="BE102" s="124"/>
      <c r="BG102" s="60"/>
      <c r="BH102" s="303"/>
      <c r="BI102" s="300"/>
      <c r="BJ102" s="301"/>
      <c r="BK102" s="42"/>
      <c r="BL102" s="304"/>
      <c r="BM102" s="302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/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/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/>
      <c r="ED102" s="301"/>
      <c r="EE102" s="305"/>
      <c r="EF102" s="304"/>
      <c r="EG102" s="306"/>
      <c r="EH102" s="124"/>
      <c r="EJ102" s="60"/>
      <c r="EK102" s="303"/>
      <c r="EL102" s="300"/>
      <c r="EM102" s="301"/>
      <c r="EN102" s="305"/>
      <c r="EO102" s="304"/>
      <c r="EP102" s="306"/>
      <c r="EQ102" s="124"/>
      <c r="ES102" s="60"/>
      <c r="ET102" s="303"/>
      <c r="EU102" s="300"/>
      <c r="EV102" s="301"/>
      <c r="EW102" s="42"/>
      <c r="EX102" s="301"/>
      <c r="EY102" s="302"/>
      <c r="EZ102" s="124"/>
      <c r="FB102" s="60"/>
      <c r="FC102" s="303"/>
      <c r="FD102" s="300"/>
      <c r="FE102" s="301"/>
      <c r="FF102" s="42"/>
      <c r="FG102" s="301"/>
      <c r="FH102" s="302"/>
      <c r="FI102" s="124"/>
      <c r="FK102" s="60"/>
      <c r="FL102" s="303"/>
      <c r="FM102" s="300"/>
      <c r="FN102" s="301"/>
      <c r="FO102" s="42"/>
      <c r="FP102" s="301"/>
      <c r="FQ102" s="302"/>
      <c r="FR102" s="124"/>
      <c r="FT102" s="60"/>
      <c r="FU102" s="303"/>
      <c r="FV102" s="300"/>
      <c r="FW102" s="301"/>
      <c r="FX102" s="42"/>
      <c r="FY102" s="301"/>
      <c r="FZ102" s="302"/>
      <c r="GA102" s="124"/>
      <c r="GC102" s="60"/>
      <c r="GD102" s="303"/>
      <c r="GE102" s="300"/>
      <c r="GF102" s="301"/>
      <c r="GG102" s="42"/>
      <c r="GH102" s="301"/>
      <c r="GI102" s="302"/>
      <c r="GJ102" s="124"/>
      <c r="GL102" s="60"/>
      <c r="GM102" s="303"/>
      <c r="GN102" s="300"/>
      <c r="GO102" s="301"/>
      <c r="GP102" s="42"/>
      <c r="GQ102" s="301"/>
      <c r="GR102" s="302"/>
      <c r="GS102" s="124"/>
      <c r="GT102" s="250"/>
      <c r="GU102"/>
      <c r="GW102" s="308"/>
      <c r="GX102" s="308"/>
      <c r="GY102" s="309"/>
      <c r="GZ102"/>
    </row>
    <row r="103" spans="1:208" x14ac:dyDescent="0.25">
      <c r="B103" s="116"/>
      <c r="C103" s="116"/>
      <c r="D103" s="41"/>
      <c r="E103" s="42"/>
      <c r="F103" s="43"/>
      <c r="G103" s="44"/>
      <c r="H103" s="45"/>
      <c r="I103" s="46"/>
      <c r="J103" s="230"/>
      <c r="K103" s="282"/>
      <c r="L103" s="232"/>
      <c r="M103" s="283"/>
      <c r="N103" s="254"/>
      <c r="O103" s="296"/>
      <c r="P103" s="297"/>
      <c r="Q103" s="298"/>
      <c r="R103" s="298"/>
      <c r="S103" s="298"/>
      <c r="T103" s="274"/>
      <c r="U103" s="313"/>
      <c r="V103" s="245"/>
      <c r="W103" s="290"/>
      <c r="X103" s="299"/>
      <c r="Y103" s="300"/>
      <c r="Z103" s="301"/>
      <c r="AA103" s="42"/>
      <c r="AB103" s="301"/>
      <c r="AC103" s="302"/>
      <c r="AD103" s="124"/>
      <c r="AE103" s="116"/>
      <c r="AF103" s="79"/>
      <c r="AG103" s="303"/>
      <c r="AH103" s="300"/>
      <c r="AI103" s="301"/>
      <c r="AJ103" s="42"/>
      <c r="AK103" s="304"/>
      <c r="AL103" s="302"/>
      <c r="AM103" s="124"/>
      <c r="AO103" s="60"/>
      <c r="AP103" s="303"/>
      <c r="AQ103" s="300"/>
      <c r="AR103" s="301"/>
      <c r="AS103" s="42"/>
      <c r="AT103" s="301"/>
      <c r="AU103" s="302"/>
      <c r="AV103" s="124"/>
      <c r="AX103" s="60"/>
      <c r="AY103" s="303"/>
      <c r="AZ103" s="300"/>
      <c r="BA103" s="301"/>
      <c r="BB103" s="42"/>
      <c r="BC103" s="304"/>
      <c r="BD103" s="302"/>
      <c r="BE103" s="124"/>
      <c r="BG103" s="60"/>
      <c r="BH103" s="303"/>
      <c r="BI103" s="300"/>
      <c r="BJ103" s="301"/>
      <c r="BK103" s="42"/>
      <c r="BL103" s="304"/>
      <c r="BM103" s="302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/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/>
      <c r="DC103" s="301"/>
      <c r="DD103" s="42"/>
      <c r="DE103" s="301"/>
      <c r="DF103" s="302"/>
      <c r="DG103" s="124"/>
      <c r="DI103" s="60"/>
      <c r="DJ103" s="303"/>
      <c r="DK103" s="300"/>
      <c r="DL103" s="301"/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/>
      <c r="ED103" s="301"/>
      <c r="EE103" s="305"/>
      <c r="EF103" s="304"/>
      <c r="EG103" s="306"/>
      <c r="EH103" s="124"/>
      <c r="EJ103" s="60"/>
      <c r="EK103" s="303"/>
      <c r="EL103" s="300"/>
      <c r="EM103" s="301"/>
      <c r="EN103" s="305"/>
      <c r="EO103" s="304"/>
      <c r="EP103" s="306"/>
      <c r="EQ103" s="124"/>
      <c r="ES103" s="60"/>
      <c r="ET103" s="303"/>
      <c r="EU103" s="300"/>
      <c r="EV103" s="301"/>
      <c r="EW103" s="42"/>
      <c r="EX103" s="301"/>
      <c r="EY103" s="302"/>
      <c r="EZ103" s="124"/>
      <c r="FB103" s="60"/>
      <c r="FC103" s="303"/>
      <c r="FD103" s="300"/>
      <c r="FE103" s="301"/>
      <c r="FF103" s="42"/>
      <c r="FG103" s="301"/>
      <c r="FH103" s="302"/>
      <c r="FI103" s="124"/>
      <c r="FK103" s="60"/>
      <c r="FL103" s="303"/>
      <c r="FM103" s="300"/>
      <c r="FN103" s="301"/>
      <c r="FO103" s="42"/>
      <c r="FP103" s="301"/>
      <c r="FQ103" s="302"/>
      <c r="FR103" s="124"/>
      <c r="FT103" s="60"/>
      <c r="FU103" s="303"/>
      <c r="FV103" s="300"/>
      <c r="FW103" s="301"/>
      <c r="FX103" s="42"/>
      <c r="FY103" s="301"/>
      <c r="FZ103" s="302"/>
      <c r="GA103" s="124"/>
      <c r="GC103" s="60"/>
      <c r="GD103" s="303"/>
      <c r="GE103" s="300"/>
      <c r="GF103" s="301"/>
      <c r="GG103" s="42"/>
      <c r="GH103" s="301"/>
      <c r="GI103" s="302"/>
      <c r="GJ103" s="124"/>
      <c r="GL103" s="60"/>
      <c r="GM103" s="303"/>
      <c r="GN103" s="300"/>
      <c r="GO103" s="301"/>
      <c r="GP103" s="42"/>
      <c r="GQ103" s="301"/>
      <c r="GR103" s="302"/>
      <c r="GS103" s="124"/>
      <c r="GT103" s="250"/>
      <c r="GU103"/>
      <c r="GW103" s="308"/>
      <c r="GX103" s="308"/>
      <c r="GY103" s="309"/>
      <c r="GZ103"/>
    </row>
    <row r="104" spans="1:208" x14ac:dyDescent="0.25">
      <c r="A104" s="1">
        <v>25</v>
      </c>
      <c r="B104" s="116" t="e">
        <f>#REF!</f>
        <v>#REF!</v>
      </c>
      <c r="C104" s="116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230"/>
      <c r="K104" s="282"/>
      <c r="L104" s="232"/>
      <c r="M104" s="283"/>
      <c r="N104" s="254"/>
      <c r="O104" s="296"/>
      <c r="P104" s="314"/>
      <c r="Q104" s="298"/>
      <c r="R104" s="298"/>
      <c r="S104" s="298"/>
      <c r="T104" s="274"/>
      <c r="U104" s="315"/>
      <c r="V104" s="245"/>
      <c r="W104" s="290"/>
      <c r="X104" s="299"/>
      <c r="Y104" s="300"/>
      <c r="Z104" s="301"/>
      <c r="AA104" s="262"/>
      <c r="AB104" s="261"/>
      <c r="AC104" s="263"/>
      <c r="AD104" s="264"/>
      <c r="AE104" s="116"/>
      <c r="AF104" s="79"/>
      <c r="AG104" s="303"/>
      <c r="AH104" s="300"/>
      <c r="AI104" s="301"/>
      <c r="AJ104" s="305"/>
      <c r="AK104" s="304"/>
      <c r="AL104" s="306"/>
      <c r="AM104" s="124"/>
      <c r="AO104" s="60"/>
      <c r="AP104" s="303"/>
      <c r="AQ104" s="300">
        <v>21</v>
      </c>
      <c r="AR104" s="301"/>
      <c r="AS104" s="305"/>
      <c r="AT104" s="301"/>
      <c r="AU104" s="306"/>
      <c r="AV104" s="124"/>
      <c r="AX104" s="60"/>
      <c r="AY104" s="303"/>
      <c r="AZ104" s="300">
        <v>21</v>
      </c>
      <c r="BA104" s="301"/>
      <c r="BB104" s="305"/>
      <c r="BC104" s="304"/>
      <c r="BD104" s="306"/>
      <c r="BE104" s="124"/>
      <c r="BG104" s="60"/>
      <c r="BH104" s="303"/>
      <c r="BI104" s="300"/>
      <c r="BJ104" s="301"/>
      <c r="BK104" s="305"/>
      <c r="BL104" s="304"/>
      <c r="BM104" s="306"/>
      <c r="BN104" s="124"/>
      <c r="BP104" s="60"/>
      <c r="BQ104" s="303"/>
      <c r="BR104" s="300"/>
      <c r="BS104" s="301"/>
      <c r="BT104" s="42"/>
      <c r="BU104" s="301"/>
      <c r="BV104" s="302"/>
      <c r="BW104" s="124"/>
      <c r="BY104" s="60"/>
      <c r="BZ104" s="303"/>
      <c r="CA104" s="300"/>
      <c r="CB104" s="301"/>
      <c r="CC104" s="42"/>
      <c r="CD104" s="301"/>
      <c r="CE104" s="302"/>
      <c r="CF104" s="124"/>
      <c r="CH104" s="60"/>
      <c r="CI104" s="303"/>
      <c r="CJ104" s="300">
        <v>21</v>
      </c>
      <c r="CK104" s="301"/>
      <c r="CL104" s="42"/>
      <c r="CM104" s="301"/>
      <c r="CN104" s="302"/>
      <c r="CO104" s="124"/>
      <c r="CQ104" s="60"/>
      <c r="CR104" s="303"/>
      <c r="CS104" s="300"/>
      <c r="CT104" s="301"/>
      <c r="CU104" s="305"/>
      <c r="CV104" s="304"/>
      <c r="CW104" s="306"/>
      <c r="CX104" s="124"/>
      <c r="CZ104" s="60"/>
      <c r="DA104" s="303"/>
      <c r="DB104" s="300">
        <v>21</v>
      </c>
      <c r="DC104" s="301"/>
      <c r="DD104" s="42"/>
      <c r="DE104" s="301"/>
      <c r="DF104" s="302"/>
      <c r="DG104" s="124"/>
      <c r="DI104" s="60"/>
      <c r="DJ104" s="303"/>
      <c r="DK104" s="300"/>
      <c r="DL104" s="301"/>
      <c r="DM104" s="305"/>
      <c r="DN104" s="304"/>
      <c r="DO104" s="306"/>
      <c r="DP104" s="124"/>
      <c r="DR104" s="60"/>
      <c r="DS104" s="303"/>
      <c r="DT104" s="300"/>
      <c r="DU104" s="301"/>
      <c r="DV104" s="42"/>
      <c r="DW104" s="301"/>
      <c r="DX104" s="302"/>
      <c r="DY104" s="124"/>
      <c r="EA104" s="60"/>
      <c r="EB104" s="303"/>
      <c r="EC104" s="300">
        <v>21</v>
      </c>
      <c r="ED104" s="301"/>
      <c r="EE104" s="305"/>
      <c r="EF104" s="304"/>
      <c r="EG104" s="306"/>
      <c r="EH104" s="124"/>
      <c r="EJ104" s="60"/>
      <c r="EK104" s="303"/>
      <c r="EL104" s="300">
        <v>21</v>
      </c>
      <c r="EM104" s="301"/>
      <c r="EN104" s="305"/>
      <c r="EO104" s="304"/>
      <c r="EP104" s="306"/>
      <c r="EQ104" s="124"/>
      <c r="ES104" s="60"/>
      <c r="ET104" s="303"/>
      <c r="EU104" s="300">
        <v>21</v>
      </c>
      <c r="EV104" s="301"/>
      <c r="EW104" s="42"/>
      <c r="EX104" s="301"/>
      <c r="EY104" s="302"/>
      <c r="EZ104" s="124"/>
      <c r="FB104" s="60"/>
      <c r="FC104" s="303"/>
      <c r="FD104" s="300">
        <v>21</v>
      </c>
      <c r="FE104" s="301"/>
      <c r="FF104" s="42"/>
      <c r="FG104" s="301"/>
      <c r="FH104" s="302"/>
      <c r="FI104" s="124"/>
      <c r="FK104" s="60"/>
      <c r="FL104" s="303"/>
      <c r="FM104" s="300">
        <v>21</v>
      </c>
      <c r="FN104" s="301"/>
      <c r="FO104" s="42"/>
      <c r="FP104" s="301"/>
      <c r="FQ104" s="302"/>
      <c r="FR104" s="124"/>
      <c r="FT104" s="60"/>
      <c r="FU104" s="303"/>
      <c r="FV104" s="300">
        <v>21</v>
      </c>
      <c r="FW104" s="301"/>
      <c r="FX104" s="42"/>
      <c r="FY104" s="301"/>
      <c r="FZ104" s="302"/>
      <c r="GA104" s="124"/>
      <c r="GC104" s="60"/>
      <c r="GD104" s="303"/>
      <c r="GE104" s="300">
        <v>21</v>
      </c>
      <c r="GF104" s="301"/>
      <c r="GG104" s="42"/>
      <c r="GH104" s="301"/>
      <c r="GI104" s="302"/>
      <c r="GJ104" s="124"/>
      <c r="GL104" s="60"/>
      <c r="GM104" s="303"/>
      <c r="GN104" s="300">
        <v>21</v>
      </c>
      <c r="GO104" s="301"/>
      <c r="GP104" s="42"/>
      <c r="GQ104" s="301"/>
      <c r="GR104" s="302"/>
      <c r="GS104" s="124"/>
      <c r="GT104" s="250"/>
      <c r="GU104"/>
      <c r="GW104" s="308"/>
      <c r="GX104" s="308"/>
      <c r="GY104" s="309"/>
      <c r="GZ104"/>
    </row>
    <row r="105" spans="1:208" x14ac:dyDescent="0.25">
      <c r="A105" s="1">
        <v>26</v>
      </c>
      <c r="B105" s="116" t="e">
        <f>#REF!</f>
        <v>#REF!</v>
      </c>
      <c r="C105" s="116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1"/>
      <c r="K105" s="282"/>
      <c r="L105" s="232"/>
      <c r="M105" s="283"/>
      <c r="N105" s="254"/>
      <c r="O105" s="89"/>
      <c r="P105" s="247"/>
      <c r="Q105" s="490"/>
      <c r="R105" s="490"/>
      <c r="S105" s="490"/>
      <c r="T105" s="274"/>
      <c r="U105" s="316"/>
      <c r="V105" s="245"/>
      <c r="W105" s="290"/>
      <c r="X105" s="299"/>
      <c r="Y105" s="300"/>
      <c r="Z105" s="301"/>
      <c r="AA105" s="42"/>
      <c r="AB105" s="301"/>
      <c r="AC105" s="302"/>
      <c r="AD105" s="124"/>
      <c r="AE105" s="116"/>
      <c r="AF105" s="79"/>
      <c r="AG105" s="303"/>
      <c r="AH105" s="300"/>
      <c r="AI105" s="301"/>
      <c r="AJ105" s="305"/>
      <c r="AK105" s="304"/>
      <c r="AL105" s="306"/>
      <c r="AM105" s="124"/>
      <c r="AO105" s="60"/>
      <c r="AP105" s="303"/>
      <c r="AQ105" s="300">
        <v>22</v>
      </c>
      <c r="AR105" s="304"/>
      <c r="AS105" s="305"/>
      <c r="AT105" s="301"/>
      <c r="AU105" s="306"/>
      <c r="AV105" s="124"/>
      <c r="AX105" s="60"/>
      <c r="AY105" s="303"/>
      <c r="AZ105" s="300">
        <v>22</v>
      </c>
      <c r="BA105" s="301"/>
      <c r="BB105" s="305"/>
      <c r="BC105" s="304"/>
      <c r="BD105" s="306"/>
      <c r="BE105" s="124"/>
      <c r="BG105" s="60"/>
      <c r="BH105" s="303"/>
      <c r="BI105" s="300"/>
      <c r="BJ105" s="301"/>
      <c r="BK105" s="305"/>
      <c r="BL105" s="304"/>
      <c r="BM105" s="306"/>
      <c r="BN105" s="124"/>
      <c r="BP105" s="60"/>
      <c r="BQ105" s="303"/>
      <c r="BR105" s="300"/>
      <c r="BS105" s="301"/>
      <c r="BT105" s="42"/>
      <c r="BU105" s="301"/>
      <c r="BV105" s="302"/>
      <c r="BW105" s="124"/>
      <c r="BY105" s="60"/>
      <c r="BZ105" s="303"/>
      <c r="CA105" s="300"/>
      <c r="CB105" s="301"/>
      <c r="CC105" s="42"/>
      <c r="CD105" s="301"/>
      <c r="CE105" s="302"/>
      <c r="CF105" s="124"/>
      <c r="CH105" s="60"/>
      <c r="CI105" s="303"/>
      <c r="CJ105" s="300">
        <v>22</v>
      </c>
      <c r="CK105" s="301"/>
      <c r="CL105" s="42"/>
      <c r="CM105" s="301"/>
      <c r="CN105" s="302"/>
      <c r="CO105" s="124"/>
      <c r="CQ105" s="60"/>
      <c r="CR105" s="303"/>
      <c r="CS105" s="300"/>
      <c r="CT105" s="301"/>
      <c r="CU105" s="305"/>
      <c r="CV105" s="304"/>
      <c r="CW105" s="306"/>
      <c r="CX105" s="124"/>
      <c r="CZ105" s="60"/>
      <c r="DA105" s="303"/>
      <c r="DB105" s="300">
        <v>22</v>
      </c>
      <c r="DC105" s="301"/>
      <c r="DD105" s="305"/>
      <c r="DE105" s="304"/>
      <c r="DF105" s="306"/>
      <c r="DG105" s="124"/>
      <c r="DI105" s="60"/>
      <c r="DJ105" s="303"/>
      <c r="DK105" s="300"/>
      <c r="DL105" s="301">
        <v>0</v>
      </c>
      <c r="DM105" s="305"/>
      <c r="DN105" s="304"/>
      <c r="DO105" s="306"/>
      <c r="DP105" s="124"/>
      <c r="DR105" s="60"/>
      <c r="DS105" s="303"/>
      <c r="DT105" s="300"/>
      <c r="DU105" s="301"/>
      <c r="DV105" s="42"/>
      <c r="DW105" s="301"/>
      <c r="DX105" s="302"/>
      <c r="DY105" s="124"/>
      <c r="EA105" s="60"/>
      <c r="EB105" s="303"/>
      <c r="EC105" s="300">
        <v>22</v>
      </c>
      <c r="ED105" s="301"/>
      <c r="EE105" s="305"/>
      <c r="EF105" s="304"/>
      <c r="EG105" s="306"/>
      <c r="EH105" s="124"/>
      <c r="EJ105" s="60"/>
      <c r="EK105" s="303"/>
      <c r="EL105" s="300">
        <v>22</v>
      </c>
      <c r="EM105" s="301"/>
      <c r="EN105" s="305"/>
      <c r="EO105" s="304"/>
      <c r="EP105" s="306"/>
      <c r="EQ105" s="124"/>
      <c r="ES105" s="60"/>
      <c r="ET105" s="303"/>
      <c r="EU105" s="300">
        <v>22</v>
      </c>
      <c r="EV105" s="301"/>
      <c r="EW105" s="42"/>
      <c r="EX105" s="301"/>
      <c r="EY105" s="302"/>
      <c r="EZ105" s="124"/>
      <c r="FB105" s="60"/>
      <c r="FC105" s="303"/>
      <c r="FD105" s="300">
        <v>22</v>
      </c>
      <c r="FE105" s="301"/>
      <c r="FF105" s="42"/>
      <c r="FG105" s="301"/>
      <c r="FH105" s="302"/>
      <c r="FI105" s="124"/>
      <c r="FK105" s="60"/>
      <c r="FL105" s="303"/>
      <c r="FM105" s="300">
        <v>22</v>
      </c>
      <c r="FN105" s="301"/>
      <c r="FO105" s="42"/>
      <c r="FP105" s="301"/>
      <c r="FQ105" s="302"/>
      <c r="FR105" s="124"/>
      <c r="FT105" s="60"/>
      <c r="FU105" s="303"/>
      <c r="FV105" s="300">
        <v>22</v>
      </c>
      <c r="FW105" s="301"/>
      <c r="FX105" s="42"/>
      <c r="FY105" s="301"/>
      <c r="FZ105" s="302"/>
      <c r="GA105" s="124"/>
      <c r="GC105" s="60"/>
      <c r="GD105" s="303"/>
      <c r="GE105" s="300">
        <v>22</v>
      </c>
      <c r="GF105" s="301"/>
      <c r="GG105" s="42"/>
      <c r="GH105" s="301"/>
      <c r="GI105" s="302"/>
      <c r="GJ105" s="124"/>
      <c r="GL105" s="60"/>
      <c r="GM105" s="303"/>
      <c r="GN105" s="300">
        <v>22</v>
      </c>
      <c r="GO105" s="301"/>
      <c r="GP105" s="42"/>
      <c r="GQ105" s="301"/>
      <c r="GR105" s="302"/>
      <c r="GS105" s="124"/>
      <c r="GT105" s="250"/>
      <c r="GU105"/>
      <c r="GW105" s="308"/>
      <c r="GX105" s="308"/>
      <c r="GY105" s="309"/>
      <c r="GZ105"/>
    </row>
    <row r="106" spans="1:208" ht="16.5" thickBot="1" x14ac:dyDescent="0.3">
      <c r="A106" s="1">
        <v>27</v>
      </c>
      <c r="B106" s="116" t="e">
        <f>#REF!</f>
        <v>#REF!</v>
      </c>
      <c r="C106" s="116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1"/>
      <c r="K106" s="282"/>
      <c r="L106" s="232"/>
      <c r="O106" s="317"/>
      <c r="P106" s="318"/>
      <c r="Q106" s="319"/>
      <c r="R106" s="319"/>
      <c r="S106" s="319"/>
      <c r="T106" s="60"/>
      <c r="U106" s="316"/>
      <c r="V106" s="245"/>
      <c r="W106" s="290"/>
      <c r="X106" s="299"/>
      <c r="Y106" s="300"/>
      <c r="Z106" s="304"/>
      <c r="AA106" s="42"/>
      <c r="AB106" s="301"/>
      <c r="AC106" s="302"/>
      <c r="AD106" s="124"/>
      <c r="AE106" s="116"/>
      <c r="AF106" s="79"/>
      <c r="AG106" s="320"/>
      <c r="AH106" s="321"/>
      <c r="AI106" s="322"/>
      <c r="AJ106" s="323"/>
      <c r="AK106" s="324"/>
      <c r="AL106" s="325"/>
      <c r="AO106" s="60"/>
      <c r="AP106" s="303"/>
      <c r="AQ106" s="300">
        <v>23</v>
      </c>
      <c r="AR106" s="326"/>
      <c r="AS106" s="327"/>
      <c r="AT106" s="301"/>
      <c r="AU106" s="328"/>
      <c r="AV106" s="329"/>
      <c r="AX106" s="60"/>
      <c r="AY106" s="303"/>
      <c r="AZ106" s="300"/>
      <c r="BA106" s="326"/>
      <c r="BB106" s="305"/>
      <c r="BC106" s="330"/>
      <c r="BD106" s="331"/>
      <c r="BE106" s="332"/>
      <c r="BG106" s="60"/>
      <c r="BH106" s="320"/>
      <c r="BI106" s="333"/>
      <c r="BJ106" s="322"/>
      <c r="BK106" s="334"/>
      <c r="BL106" s="324"/>
      <c r="BM106" s="335"/>
      <c r="BN106" s="332"/>
      <c r="BP106" s="60"/>
      <c r="BQ106" s="60"/>
      <c r="BR106" s="300"/>
      <c r="BS106" s="326"/>
      <c r="BT106" s="42"/>
      <c r="BU106" s="326"/>
      <c r="BV106" s="302"/>
      <c r="BW106" s="124"/>
      <c r="BY106" s="60"/>
      <c r="BZ106" s="320"/>
      <c r="CA106" s="336"/>
      <c r="CB106" s="322"/>
      <c r="CC106" s="323"/>
      <c r="CD106" s="324"/>
      <c r="CE106" s="325"/>
      <c r="CH106" s="60"/>
      <c r="CI106" s="303"/>
      <c r="CJ106" s="300">
        <v>23</v>
      </c>
      <c r="CK106" s="304"/>
      <c r="CL106" s="79"/>
      <c r="CM106" s="304"/>
      <c r="CN106" s="79"/>
      <c r="CO106" s="116"/>
      <c r="CQ106" s="60"/>
      <c r="CR106" s="320"/>
      <c r="CS106" s="336"/>
      <c r="CT106" s="322">
        <v>0</v>
      </c>
      <c r="CU106" s="323"/>
      <c r="CV106" s="324">
        <v>0</v>
      </c>
      <c r="CW106" s="325"/>
      <c r="CZ106" s="60"/>
      <c r="DA106" s="320"/>
      <c r="DB106" s="336"/>
      <c r="DC106" s="322">
        <v>0</v>
      </c>
      <c r="DD106" s="323"/>
      <c r="DE106" s="324">
        <v>0</v>
      </c>
      <c r="DF106" s="325"/>
      <c r="DI106" s="60"/>
      <c r="DJ106" s="320"/>
      <c r="DK106" s="336"/>
      <c r="DL106" s="322">
        <v>0</v>
      </c>
      <c r="DM106" s="323"/>
      <c r="DN106" s="324">
        <v>0</v>
      </c>
      <c r="DO106" s="325"/>
      <c r="DR106" s="60"/>
      <c r="DS106" s="320"/>
      <c r="DT106" s="336"/>
      <c r="DU106" s="322">
        <v>0</v>
      </c>
      <c r="DV106" s="323"/>
      <c r="DW106" s="324">
        <v>0</v>
      </c>
      <c r="DX106" s="325"/>
      <c r="EA106" s="60"/>
      <c r="EB106" s="320"/>
      <c r="EC106" s="336"/>
      <c r="ED106" s="322">
        <v>0</v>
      </c>
      <c r="EE106" s="323"/>
      <c r="EF106" s="324">
        <v>0</v>
      </c>
      <c r="EG106" s="325"/>
      <c r="EJ106" s="60"/>
      <c r="EK106" s="320"/>
      <c r="EL106" s="336"/>
      <c r="EM106" s="322">
        <v>0</v>
      </c>
      <c r="EN106" s="323"/>
      <c r="EO106" s="324">
        <v>0</v>
      </c>
      <c r="EP106" s="325"/>
      <c r="ES106" s="60"/>
      <c r="ET106" s="320"/>
      <c r="EU106" s="336"/>
      <c r="EV106" s="322">
        <v>0</v>
      </c>
      <c r="EW106" s="323"/>
      <c r="EX106" s="324">
        <v>0</v>
      </c>
      <c r="EY106" s="325"/>
      <c r="FB106" s="60"/>
      <c r="FC106" s="320"/>
      <c r="FD106" s="336"/>
      <c r="FE106" s="322">
        <v>0</v>
      </c>
      <c r="FF106" s="323"/>
      <c r="FG106" s="324">
        <v>0</v>
      </c>
      <c r="FH106" s="325"/>
      <c r="FK106" s="60"/>
      <c r="FL106" s="320"/>
      <c r="FM106" s="336"/>
      <c r="FN106" s="322">
        <v>0</v>
      </c>
      <c r="FO106" s="323"/>
      <c r="FP106" s="324">
        <v>0</v>
      </c>
      <c r="FQ106" s="325"/>
      <c r="FT106" s="60"/>
      <c r="FU106" s="320"/>
      <c r="FV106" s="336"/>
      <c r="FW106" s="322">
        <v>0</v>
      </c>
      <c r="FX106" s="323"/>
      <c r="FY106" s="324">
        <v>0</v>
      </c>
      <c r="FZ106" s="325"/>
      <c r="GC106" s="60"/>
      <c r="GD106" s="320"/>
      <c r="GE106" s="336"/>
      <c r="GF106" s="322">
        <v>0</v>
      </c>
      <c r="GG106" s="323"/>
      <c r="GH106" s="324">
        <v>0</v>
      </c>
      <c r="GI106" s="325"/>
      <c r="GL106" s="60"/>
      <c r="GM106" s="320"/>
      <c r="GN106" s="336"/>
      <c r="GO106" s="322">
        <v>0</v>
      </c>
      <c r="GP106" s="323"/>
      <c r="GQ106" s="324">
        <v>0</v>
      </c>
      <c r="GR106" s="325"/>
      <c r="GU106"/>
      <c r="GW106" s="308"/>
      <c r="GX106" s="308"/>
      <c r="GY106" s="309"/>
      <c r="GZ106"/>
    </row>
    <row r="107" spans="1:208" x14ac:dyDescent="0.25">
      <c r="J107" s="230"/>
      <c r="K107" s="231"/>
      <c r="L107" s="232"/>
      <c r="M107" s="233"/>
      <c r="N107" s="254"/>
      <c r="O107" s="89"/>
      <c r="P107" s="247"/>
      <c r="Q107" s="490"/>
      <c r="R107" s="490"/>
      <c r="S107" s="490"/>
      <c r="T107" s="274"/>
      <c r="U107" s="313"/>
      <c r="GU107"/>
      <c r="GW107" s="308"/>
      <c r="GX107" s="308"/>
      <c r="GY107" s="309"/>
      <c r="GZ107"/>
    </row>
    <row r="108" spans="1:208" x14ac:dyDescent="0.25">
      <c r="J108" s="311"/>
      <c r="K108" s="231"/>
      <c r="L108" s="232"/>
      <c r="M108" s="233"/>
      <c r="N108" s="254"/>
      <c r="O108" s="89"/>
      <c r="P108" s="247"/>
      <c r="Q108" s="490"/>
      <c r="R108" s="490"/>
      <c r="S108" s="490"/>
      <c r="T108" s="274"/>
      <c r="U108" s="313"/>
      <c r="GU108"/>
      <c r="GW108" s="308"/>
      <c r="GX108" s="308"/>
      <c r="GY108" s="309"/>
      <c r="GZ108"/>
    </row>
    <row r="109" spans="1:208" x14ac:dyDescent="0.25">
      <c r="J109" s="230"/>
      <c r="K109" s="231"/>
      <c r="L109" s="232"/>
      <c r="M109" s="233"/>
      <c r="N109" s="254"/>
      <c r="O109" s="296"/>
      <c r="P109" s="297"/>
      <c r="Q109" s="298"/>
      <c r="R109" s="298"/>
      <c r="S109" s="298"/>
      <c r="T109" s="274"/>
      <c r="U109" s="313"/>
      <c r="GU109"/>
      <c r="GW109" s="308"/>
      <c r="GX109" s="308"/>
      <c r="GY109" s="309"/>
      <c r="GZ109"/>
    </row>
    <row r="110" spans="1:208" x14ac:dyDescent="0.25">
      <c r="J110" s="311"/>
      <c r="K110" s="231"/>
      <c r="L110" s="232"/>
      <c r="M110" s="283"/>
      <c r="N110" s="254"/>
      <c r="O110" s="296"/>
      <c r="P110" s="297"/>
      <c r="Q110" s="298"/>
      <c r="R110" s="298"/>
      <c r="S110" s="298"/>
      <c r="T110" s="274"/>
      <c r="U110" s="313"/>
      <c r="GU110"/>
      <c r="GW110" s="308"/>
      <c r="GX110" s="308"/>
      <c r="GY110" s="309"/>
      <c r="GZ110"/>
    </row>
    <row r="111" spans="1:208" x14ac:dyDescent="0.25">
      <c r="J111" s="230"/>
      <c r="K111" s="231"/>
      <c r="L111" s="232"/>
      <c r="M111" s="283"/>
      <c r="N111" s="254"/>
      <c r="O111" s="832"/>
      <c r="P111" s="832"/>
      <c r="Q111" s="832"/>
      <c r="R111" s="490"/>
      <c r="S111" s="490"/>
      <c r="T111" s="274"/>
      <c r="U111" s="313"/>
      <c r="GU111"/>
      <c r="GW111" s="308"/>
      <c r="GX111" s="308"/>
      <c r="GY111" s="309"/>
      <c r="GZ111"/>
    </row>
    <row r="112" spans="1:208" x14ac:dyDescent="0.25">
      <c r="J112" s="311"/>
      <c r="O112" s="317"/>
      <c r="P112" s="318"/>
      <c r="Q112" s="319"/>
      <c r="R112" s="319"/>
      <c r="S112" s="319"/>
      <c r="T112" s="60"/>
      <c r="U112" s="340"/>
      <c r="GU112"/>
      <c r="GW112" s="308"/>
      <c r="GX112" s="308"/>
      <c r="GY112" s="309"/>
      <c r="GZ112"/>
    </row>
    <row r="113" spans="1:208" x14ac:dyDescent="0.25">
      <c r="J113" s="230"/>
      <c r="O113" s="317"/>
      <c r="P113" s="318"/>
      <c r="Q113" s="319"/>
      <c r="R113" s="319"/>
      <c r="S113" s="319"/>
      <c r="T113" s="60"/>
      <c r="U113" s="340"/>
      <c r="GU113"/>
      <c r="GW113" s="308"/>
      <c r="GX113" s="308"/>
      <c r="GY113" s="309"/>
      <c r="GZ113"/>
    </row>
    <row r="114" spans="1:208" x14ac:dyDescent="0.25">
      <c r="A114"/>
      <c r="F114"/>
      <c r="J114" s="230"/>
      <c r="K114" s="341"/>
      <c r="L114"/>
      <c r="M114"/>
      <c r="N114"/>
      <c r="O114" s="342"/>
      <c r="P114"/>
      <c r="Q114"/>
      <c r="R114"/>
      <c r="S114"/>
      <c r="V114"/>
      <c r="W114"/>
      <c r="GU114"/>
      <c r="GW114" s="308"/>
      <c r="GX114" s="308"/>
      <c r="GY114" s="309"/>
      <c r="GZ114"/>
    </row>
    <row r="115" spans="1:208" x14ac:dyDescent="0.25">
      <c r="A115"/>
      <c r="F115"/>
      <c r="J115" s="311"/>
      <c r="K115" s="341"/>
      <c r="L115"/>
      <c r="M115"/>
      <c r="N115"/>
      <c r="O115" s="342"/>
      <c r="P115"/>
      <c r="Q115"/>
      <c r="R115"/>
      <c r="S115"/>
      <c r="V115"/>
      <c r="W115"/>
      <c r="GU115"/>
      <c r="GW115" s="308"/>
      <c r="GX115" s="308"/>
      <c r="GY115" s="309"/>
      <c r="GZ115"/>
    </row>
    <row r="116" spans="1:208" x14ac:dyDescent="0.25">
      <c r="A116"/>
      <c r="F116"/>
      <c r="J116" s="311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309"/>
      <c r="GZ116"/>
    </row>
    <row r="117" spans="1:208" x14ac:dyDescent="0.25">
      <c r="A117"/>
      <c r="F117"/>
      <c r="J117" s="311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309"/>
      <c r="GZ117"/>
    </row>
    <row r="118" spans="1:208" x14ac:dyDescent="0.25">
      <c r="A118"/>
      <c r="F118"/>
      <c r="J118" s="343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309"/>
      <c r="GZ118"/>
    </row>
    <row r="119" spans="1:208" x14ac:dyDescent="0.25">
      <c r="A119"/>
      <c r="F119"/>
      <c r="J119" s="273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309"/>
      <c r="GZ119"/>
    </row>
    <row r="120" spans="1:208" x14ac:dyDescent="0.25">
      <c r="A120"/>
      <c r="F120"/>
      <c r="J120" s="344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309"/>
      <c r="GZ120"/>
    </row>
    <row r="121" spans="1:208" x14ac:dyDescent="0.25">
      <c r="A121"/>
      <c r="F121"/>
      <c r="J121" s="344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309"/>
      <c r="GZ121"/>
    </row>
    <row r="122" spans="1:208" x14ac:dyDescent="0.25">
      <c r="A122"/>
      <c r="F122"/>
      <c r="J122" s="230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309"/>
      <c r="GZ122"/>
    </row>
    <row r="123" spans="1:208" x14ac:dyDescent="0.25">
      <c r="A123"/>
      <c r="F123"/>
      <c r="J123" s="230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30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309"/>
      <c r="GZ124"/>
    </row>
    <row r="125" spans="1:208" x14ac:dyDescent="0.25">
      <c r="A125"/>
      <c r="F125"/>
      <c r="J125" s="230"/>
      <c r="K125" s="341"/>
      <c r="L125"/>
      <c r="M125"/>
      <c r="N125"/>
      <c r="O125" s="342"/>
      <c r="P125"/>
      <c r="Q125"/>
      <c r="R125"/>
      <c r="S125"/>
      <c r="V125"/>
      <c r="W125"/>
      <c r="GU125"/>
      <c r="GW125" s="308"/>
      <c r="GX125" s="308"/>
      <c r="GY125" s="309"/>
      <c r="GZ125"/>
    </row>
    <row r="126" spans="1:208" x14ac:dyDescent="0.25">
      <c r="A126"/>
      <c r="F126"/>
      <c r="J126" s="230"/>
      <c r="K126" s="341"/>
      <c r="L126"/>
      <c r="M126"/>
      <c r="N126"/>
      <c r="O126" s="342"/>
      <c r="P126"/>
      <c r="Q126"/>
      <c r="R126"/>
      <c r="S126"/>
      <c r="V126"/>
      <c r="W126"/>
      <c r="GU126"/>
      <c r="GW126" s="308"/>
      <c r="GX126" s="308"/>
      <c r="GY126" s="309"/>
      <c r="GZ126"/>
    </row>
  </sheetData>
  <mergeCells count="32">
    <mergeCell ref="J1:Q1"/>
    <mergeCell ref="X1:AC1"/>
    <mergeCell ref="AF1:AL1"/>
    <mergeCell ref="AO1:AU1"/>
    <mergeCell ref="AX1:BD1"/>
    <mergeCell ref="R25:S25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19:S19"/>
    <mergeCell ref="R21:S21"/>
    <mergeCell ref="FB1:FH1"/>
    <mergeCell ref="FK1:FQ1"/>
    <mergeCell ref="T100:U101"/>
    <mergeCell ref="O111:Q111"/>
    <mergeCell ref="R42:S42"/>
    <mergeCell ref="R58:S58"/>
    <mergeCell ref="M93:N93"/>
    <mergeCell ref="O93:O94"/>
    <mergeCell ref="O97:Q97"/>
    <mergeCell ref="O100:Q10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60"/>
  <sheetViews>
    <sheetView workbookViewId="0">
      <selection activeCell="A17" sqref="A17"/>
    </sheetView>
  </sheetViews>
  <sheetFormatPr baseColWidth="10" defaultRowHeight="15" x14ac:dyDescent="0.25"/>
  <cols>
    <col min="1" max="1" width="26.7109375" style="245" bestFit="1" customWidth="1"/>
    <col min="2" max="2" width="15" style="245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824" t="s">
        <v>117</v>
      </c>
      <c r="B1" s="824"/>
      <c r="C1" s="824"/>
      <c r="D1" s="824"/>
      <c r="E1" s="824"/>
      <c r="F1" s="824"/>
      <c r="G1" s="824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490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490"/>
      <c r="G5" s="274">
        <f t="shared" si="0"/>
        <v>0</v>
      </c>
      <c r="H5" s="363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490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490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3"/>
      <c r="B8" s="381"/>
      <c r="C8" s="514"/>
      <c r="D8" s="515"/>
      <c r="E8" s="516"/>
      <c r="F8" s="235"/>
      <c r="G8" s="517">
        <f t="shared" si="0"/>
        <v>0</v>
      </c>
      <c r="H8" s="461"/>
      <c r="I8" s="462"/>
      <c r="J8" s="463"/>
      <c r="K8" s="265"/>
      <c r="L8" s="279"/>
      <c r="M8" s="279"/>
      <c r="N8" s="279"/>
    </row>
    <row r="9" spans="1:14" x14ac:dyDescent="0.25">
      <c r="A9" s="365"/>
      <c r="B9" s="359"/>
      <c r="C9" s="371"/>
      <c r="D9" s="361"/>
      <c r="E9" s="362"/>
      <c r="F9" s="490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x14ac:dyDescent="0.25">
      <c r="A10" s="365"/>
      <c r="B10" s="359"/>
      <c r="C10" s="371"/>
      <c r="D10" s="361"/>
      <c r="E10" s="362"/>
      <c r="F10" s="490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x14ac:dyDescent="0.25">
      <c r="A11" s="373"/>
      <c r="B11" s="239"/>
      <c r="C11" s="371"/>
      <c r="D11" s="361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x14ac:dyDescent="0.25">
      <c r="A12" s="373"/>
      <c r="B12" s="239"/>
      <c r="C12" s="371"/>
      <c r="D12" s="361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x14ac:dyDescent="0.25">
      <c r="A13" s="373"/>
      <c r="B13" s="239"/>
      <c r="C13" s="371"/>
      <c r="D13" s="361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x14ac:dyDescent="0.25">
      <c r="A14" s="373"/>
      <c r="B14" s="239"/>
      <c r="C14" s="371"/>
      <c r="D14" s="361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x14ac:dyDescent="0.25">
      <c r="A15" s="373"/>
      <c r="B15" s="239"/>
      <c r="C15" s="371"/>
      <c r="D15" s="361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x14ac:dyDescent="0.25">
      <c r="A16" s="373"/>
      <c r="B16" s="239"/>
      <c r="C16" s="371"/>
      <c r="D16" s="361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x14ac:dyDescent="0.25">
      <c r="A17" s="373"/>
      <c r="B17" s="239"/>
      <c r="C17" s="371"/>
      <c r="D17" s="361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x14ac:dyDescent="0.25">
      <c r="A18" s="375"/>
      <c r="B18" s="376"/>
      <c r="C18" s="377"/>
      <c r="D18" s="361"/>
      <c r="E18" s="362"/>
      <c r="F18" s="490"/>
      <c r="G18" s="45">
        <f t="shared" si="0"/>
        <v>0</v>
      </c>
      <c r="H18" s="82"/>
      <c r="K18" s="265"/>
      <c r="L18" s="279"/>
      <c r="M18" s="279"/>
      <c r="N18" s="279"/>
    </row>
    <row r="19" spans="1:14" x14ac:dyDescent="0.25">
      <c r="A19" s="378"/>
      <c r="B19" s="359"/>
      <c r="C19" s="379"/>
      <c r="D19" s="361"/>
      <c r="E19" s="362"/>
      <c r="F19" s="490"/>
      <c r="G19" s="45">
        <f t="shared" si="0"/>
        <v>0</v>
      </c>
      <c r="H19" s="82"/>
      <c r="K19" s="265"/>
      <c r="L19" s="279"/>
      <c r="M19" s="279"/>
      <c r="N19" s="279"/>
    </row>
    <row r="20" spans="1:14" x14ac:dyDescent="0.25">
      <c r="A20" s="365"/>
      <c r="B20" s="359"/>
      <c r="C20" s="371"/>
      <c r="D20" s="361"/>
      <c r="E20" s="362"/>
      <c r="F20" s="490"/>
      <c r="G20" s="45">
        <f t="shared" si="0"/>
        <v>0</v>
      </c>
      <c r="H20" s="82"/>
      <c r="K20" s="265"/>
      <c r="L20" s="279"/>
      <c r="M20" s="279"/>
      <c r="N20" s="279"/>
    </row>
    <row r="21" spans="1:14" x14ac:dyDescent="0.25">
      <c r="A21" s="365"/>
      <c r="B21" s="380"/>
      <c r="C21" s="371"/>
      <c r="D21" s="361"/>
      <c r="E21" s="362"/>
      <c r="F21" s="490"/>
      <c r="G21" s="45">
        <f t="shared" si="0"/>
        <v>0</v>
      </c>
      <c r="H21" s="82"/>
      <c r="K21" s="265"/>
      <c r="L21" s="279"/>
      <c r="M21" s="279"/>
      <c r="N21" s="279"/>
    </row>
    <row r="22" spans="1:14" x14ac:dyDescent="0.25">
      <c r="A22" s="365"/>
      <c r="B22" s="380"/>
      <c r="C22" s="371"/>
      <c r="D22" s="361"/>
      <c r="E22" s="362"/>
      <c r="F22" s="490"/>
      <c r="G22" s="45">
        <f t="shared" si="0"/>
        <v>0</v>
      </c>
      <c r="H22" s="82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361"/>
      <c r="E23" s="362"/>
      <c r="F23" s="490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361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x14ac:dyDescent="0.25">
      <c r="A25" s="383"/>
      <c r="B25" s="384"/>
      <c r="C25" s="385"/>
      <c r="D25" s="361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x14ac:dyDescent="0.25">
      <c r="A26" s="383"/>
      <c r="B26" s="384"/>
      <c r="C26" s="385"/>
      <c r="D26" s="361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x14ac:dyDescent="0.25">
      <c r="A27" s="383"/>
      <c r="B27" s="384"/>
      <c r="C27" s="385"/>
      <c r="D27" s="361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x14ac:dyDescent="0.25">
      <c r="A28" s="383"/>
      <c r="B28" s="380"/>
      <c r="C28" s="385"/>
      <c r="D28" s="361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x14ac:dyDescent="0.25">
      <c r="A29" s="383"/>
      <c r="B29" s="380"/>
      <c r="C29" s="385"/>
      <c r="D29" s="361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x14ac:dyDescent="0.25">
      <c r="A30" s="383"/>
      <c r="B30" s="380"/>
      <c r="C30" s="385"/>
      <c r="D30" s="361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x14ac:dyDescent="0.25">
      <c r="A31" s="383"/>
      <c r="B31" s="380"/>
      <c r="C31" s="385"/>
      <c r="D31" s="361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x14ac:dyDescent="0.25">
      <c r="A32" s="386"/>
      <c r="B32" s="380"/>
      <c r="C32" s="377"/>
      <c r="D32" s="361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x14ac:dyDescent="0.25">
      <c r="A33" s="373"/>
      <c r="B33" s="380"/>
      <c r="C33" s="371"/>
      <c r="D33" s="361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x14ac:dyDescent="0.25">
      <c r="A34" s="373"/>
      <c r="B34" s="380"/>
      <c r="C34" s="371"/>
      <c r="D34" s="361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x14ac:dyDescent="0.25">
      <c r="A35" s="373"/>
      <c r="B35" s="380"/>
      <c r="C35" s="371"/>
      <c r="D35" s="361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x14ac:dyDescent="0.25">
      <c r="A36" s="373"/>
      <c r="B36" s="380"/>
      <c r="C36" s="371"/>
      <c r="D36" s="361"/>
      <c r="E36" s="374"/>
      <c r="F36" s="490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x14ac:dyDescent="0.25">
      <c r="A37" s="373"/>
      <c r="B37" s="380"/>
      <c r="C37" s="371"/>
      <c r="D37" s="361"/>
      <c r="E37" s="374"/>
      <c r="F37" s="490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x14ac:dyDescent="0.25">
      <c r="A38" s="373"/>
      <c r="B38" s="380"/>
      <c r="C38" s="371"/>
      <c r="D38" s="361"/>
      <c r="E38" s="374"/>
      <c r="F38" s="490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x14ac:dyDescent="0.25">
      <c r="A39" s="373"/>
      <c r="B39" s="230"/>
      <c r="C39" s="371"/>
      <c r="D39" s="361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x14ac:dyDescent="0.25">
      <c r="A40" s="373"/>
      <c r="B40" s="230"/>
      <c r="C40" s="371"/>
      <c r="D40" s="361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x14ac:dyDescent="0.25">
      <c r="A41" s="373"/>
      <c r="B41" s="230"/>
      <c r="C41" s="371"/>
      <c r="D41" s="361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x14ac:dyDescent="0.25">
      <c r="A42" s="389"/>
      <c r="B42" s="246"/>
      <c r="C42" s="390"/>
      <c r="D42" s="361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x14ac:dyDescent="0.25">
      <c r="A43" s="391"/>
      <c r="B43" s="246"/>
      <c r="C43" s="360"/>
      <c r="D43" s="361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x14ac:dyDescent="0.25">
      <c r="A44" s="392"/>
      <c r="B44" s="246"/>
      <c r="C44" s="393"/>
      <c r="D44" s="361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x14ac:dyDescent="0.25">
      <c r="A45" s="391"/>
      <c r="B45" s="246"/>
      <c r="C45" s="360"/>
      <c r="D45" s="361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x14ac:dyDescent="0.25">
      <c r="A46" s="391"/>
      <c r="B46" s="246"/>
      <c r="C46" s="360"/>
      <c r="D46" s="361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x14ac:dyDescent="0.25">
      <c r="A47" s="391"/>
      <c r="B47" s="246"/>
      <c r="C47" s="360"/>
      <c r="D47" s="361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x14ac:dyDescent="0.25">
      <c r="A48" s="391"/>
      <c r="B48" s="246"/>
      <c r="C48" s="360"/>
      <c r="D48" s="361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x14ac:dyDescent="0.25">
      <c r="A49" s="389"/>
      <c r="B49" s="246"/>
      <c r="C49" s="390"/>
      <c r="D49" s="361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x14ac:dyDescent="0.25">
      <c r="A50" s="391"/>
      <c r="B50" s="246"/>
      <c r="C50" s="360"/>
      <c r="D50" s="361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x14ac:dyDescent="0.25">
      <c r="A51" s="391"/>
      <c r="B51" s="246"/>
      <c r="C51" s="360"/>
      <c r="D51" s="361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x14ac:dyDescent="0.25">
      <c r="A52" s="391"/>
      <c r="B52" s="246"/>
      <c r="C52" s="360"/>
      <c r="D52" s="361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x14ac:dyDescent="0.25">
      <c r="A53" s="391"/>
      <c r="B53" s="246"/>
      <c r="C53" s="360"/>
      <c r="D53" s="361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x14ac:dyDescent="0.25">
      <c r="A54" s="391"/>
      <c r="B54" s="246"/>
      <c r="C54" s="360"/>
      <c r="D54" s="361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x14ac:dyDescent="0.25">
      <c r="A55" s="391"/>
      <c r="B55" s="246"/>
      <c r="C55" s="360"/>
      <c r="D55" s="361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361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361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361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x14ac:dyDescent="0.25">
      <c r="A59" s="391"/>
      <c r="B59" s="248"/>
      <c r="C59" s="360"/>
      <c r="D59" s="361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x14ac:dyDescent="0.25">
      <c r="A60" s="391"/>
      <c r="B60" s="248"/>
      <c r="C60" s="360"/>
      <c r="D60" s="361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x14ac:dyDescent="0.25">
      <c r="A61" s="391"/>
      <c r="B61" s="248"/>
      <c r="C61" s="360"/>
      <c r="D61" s="361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x14ac:dyDescent="0.25">
      <c r="A62" s="391"/>
      <c r="B62" s="246"/>
      <c r="C62" s="360"/>
      <c r="D62" s="361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x14ac:dyDescent="0.25">
      <c r="A63" s="391"/>
      <c r="B63" s="246"/>
      <c r="C63" s="360"/>
      <c r="D63" s="361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x14ac:dyDescent="0.25">
      <c r="A64" s="391"/>
      <c r="B64" s="246"/>
      <c r="C64" s="360"/>
      <c r="D64" s="361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x14ac:dyDescent="0.25">
      <c r="A65" s="391"/>
      <c r="B65" s="246"/>
      <c r="C65" s="360"/>
      <c r="D65" s="361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x14ac:dyDescent="0.25">
      <c r="A66" s="391"/>
      <c r="B66" s="246"/>
      <c r="C66" s="360"/>
      <c r="D66" s="361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x14ac:dyDescent="0.25">
      <c r="A67" s="391"/>
      <c r="B67" s="246"/>
      <c r="C67" s="360"/>
      <c r="D67" s="361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361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x14ac:dyDescent="0.25">
      <c r="A69" s="391"/>
      <c r="B69" s="246"/>
      <c r="C69" s="360"/>
      <c r="D69" s="361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x14ac:dyDescent="0.25">
      <c r="A70" s="391"/>
      <c r="B70" s="246"/>
      <c r="C70" s="360"/>
      <c r="D70" s="361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x14ac:dyDescent="0.25">
      <c r="A71" s="391"/>
      <c r="B71" s="404"/>
      <c r="C71" s="360"/>
      <c r="D71" s="361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x14ac:dyDescent="0.25">
      <c r="A72" s="391"/>
      <c r="B72" s="404"/>
      <c r="C72" s="360"/>
      <c r="D72" s="361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x14ac:dyDescent="0.25">
      <c r="A73" s="391"/>
      <c r="B73" s="246"/>
      <c r="C73" s="360"/>
      <c r="D73" s="361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x14ac:dyDescent="0.25">
      <c r="A74" s="391"/>
      <c r="B74" s="246"/>
      <c r="C74" s="360"/>
      <c r="D74" s="361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x14ac:dyDescent="0.25">
      <c r="A75" s="392"/>
      <c r="B75" s="246"/>
      <c r="C75" s="393"/>
      <c r="D75" s="361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x14ac:dyDescent="0.25">
      <c r="A76" s="391"/>
      <c r="B76" s="246"/>
      <c r="C76" s="360"/>
      <c r="D76" s="361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x14ac:dyDescent="0.25">
      <c r="A77" s="391"/>
      <c r="B77" s="246"/>
      <c r="C77" s="360"/>
      <c r="D77" s="361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x14ac:dyDescent="0.25">
      <c r="A78" s="391"/>
      <c r="B78" s="246"/>
      <c r="C78" s="360"/>
      <c r="D78" s="361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x14ac:dyDescent="0.25">
      <c r="A79" s="392"/>
      <c r="B79" s="246"/>
      <c r="C79" s="393"/>
      <c r="D79" s="361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x14ac:dyDescent="0.25">
      <c r="A80" s="389"/>
      <c r="B80" s="246"/>
      <c r="C80" s="390"/>
      <c r="D80" s="361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x14ac:dyDescent="0.25">
      <c r="A81" s="391"/>
      <c r="B81" s="248"/>
      <c r="C81" s="360"/>
      <c r="D81" s="361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x14ac:dyDescent="0.25">
      <c r="A82" s="389"/>
      <c r="B82" s="248"/>
      <c r="C82" s="390"/>
      <c r="D82" s="361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x14ac:dyDescent="0.25">
      <c r="A83" s="391"/>
      <c r="B83" s="246"/>
      <c r="C83" s="360"/>
      <c r="D83" s="361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x14ac:dyDescent="0.25">
      <c r="A84" s="391"/>
      <c r="B84" s="246"/>
      <c r="C84" s="360"/>
      <c r="D84" s="361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x14ac:dyDescent="0.25">
      <c r="A85" s="391"/>
      <c r="B85" s="246"/>
      <c r="C85" s="360"/>
      <c r="D85" s="361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x14ac:dyDescent="0.25">
      <c r="A86" s="391"/>
      <c r="B86" s="246"/>
      <c r="C86" s="360"/>
      <c r="D86" s="361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x14ac:dyDescent="0.25">
      <c r="A87" s="391"/>
      <c r="B87" s="246"/>
      <c r="C87" s="360"/>
      <c r="D87" s="361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x14ac:dyDescent="0.25">
      <c r="A88" s="391"/>
      <c r="B88" s="246"/>
      <c r="C88" s="360"/>
      <c r="D88" s="361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x14ac:dyDescent="0.25">
      <c r="A89" s="391"/>
      <c r="B89" s="246"/>
      <c r="C89" s="360"/>
      <c r="D89" s="361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x14ac:dyDescent="0.25">
      <c r="A90" s="391"/>
      <c r="B90" s="246"/>
      <c r="C90" s="360"/>
      <c r="D90" s="361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x14ac:dyDescent="0.25">
      <c r="A91" s="405"/>
      <c r="B91" s="246"/>
      <c r="C91" s="406"/>
      <c r="D91" s="361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x14ac:dyDescent="0.25">
      <c r="A92" s="391"/>
      <c r="B92" s="246"/>
      <c r="C92" s="360"/>
      <c r="D92" s="361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x14ac:dyDescent="0.25">
      <c r="A93" s="391"/>
      <c r="B93" s="246"/>
      <c r="C93" s="360"/>
      <c r="D93" s="361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x14ac:dyDescent="0.25">
      <c r="A94" s="391"/>
      <c r="B94" s="246"/>
      <c r="C94" s="360"/>
      <c r="D94" s="361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x14ac:dyDescent="0.25">
      <c r="A95" s="391"/>
      <c r="B95" s="246"/>
      <c r="C95" s="360"/>
      <c r="D95" s="361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x14ac:dyDescent="0.25">
      <c r="A96" s="391"/>
      <c r="B96" s="246"/>
      <c r="C96" s="360"/>
      <c r="D96" s="361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x14ac:dyDescent="0.25">
      <c r="A97" s="391"/>
      <c r="B97" s="246"/>
      <c r="C97" s="360"/>
      <c r="D97" s="361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x14ac:dyDescent="0.25">
      <c r="A98" s="391"/>
      <c r="B98" s="246"/>
      <c r="C98" s="360"/>
      <c r="D98" s="361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x14ac:dyDescent="0.25">
      <c r="A99" s="405"/>
      <c r="B99" s="246"/>
      <c r="C99" s="406"/>
      <c r="D99" s="361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x14ac:dyDescent="0.25">
      <c r="A100" s="405"/>
      <c r="B100" s="246"/>
      <c r="C100" s="406"/>
      <c r="D100" s="361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x14ac:dyDescent="0.25">
      <c r="A101" s="391"/>
      <c r="B101" s="246"/>
      <c r="C101" s="360"/>
      <c r="D101" s="361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x14ac:dyDescent="0.25">
      <c r="A102" s="391"/>
      <c r="B102" s="246"/>
      <c r="C102" s="360"/>
      <c r="D102" s="361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x14ac:dyDescent="0.25">
      <c r="A103" s="391"/>
      <c r="B103" s="246"/>
      <c r="C103" s="360"/>
      <c r="D103" s="361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x14ac:dyDescent="0.25">
      <c r="A104" s="391"/>
      <c r="B104" s="246"/>
      <c r="C104" s="360"/>
      <c r="D104" s="361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x14ac:dyDescent="0.25">
      <c r="A105" s="392"/>
      <c r="B105" s="248"/>
      <c r="C105" s="393"/>
      <c r="D105" s="361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x14ac:dyDescent="0.25">
      <c r="A106" s="392"/>
      <c r="B106" s="248"/>
      <c r="C106" s="393"/>
      <c r="D106" s="361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x14ac:dyDescent="0.25">
      <c r="A107" s="407"/>
      <c r="B107" s="248"/>
      <c r="C107" s="408"/>
      <c r="D107" s="361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x14ac:dyDescent="0.25">
      <c r="A108" s="392"/>
      <c r="B108" s="248"/>
      <c r="C108" s="393"/>
      <c r="D108" s="361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x14ac:dyDescent="0.25">
      <c r="A109" s="392"/>
      <c r="B109" s="248"/>
      <c r="C109" s="393"/>
      <c r="D109" s="361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x14ac:dyDescent="0.25">
      <c r="A110" s="392"/>
      <c r="B110" s="248"/>
      <c r="C110" s="393"/>
      <c r="D110" s="361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x14ac:dyDescent="0.25">
      <c r="A111" s="391"/>
      <c r="B111" s="246"/>
      <c r="C111" s="360"/>
      <c r="D111" s="361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x14ac:dyDescent="0.25">
      <c r="A112" s="391"/>
      <c r="B112" s="246"/>
      <c r="C112" s="360"/>
      <c r="D112" s="361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x14ac:dyDescent="0.25">
      <c r="A113" s="391"/>
      <c r="B113" s="246"/>
      <c r="C113" s="360"/>
      <c r="D113" s="361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x14ac:dyDescent="0.25">
      <c r="A114" s="391"/>
      <c r="B114" s="246"/>
      <c r="C114" s="360"/>
      <c r="D114" s="361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x14ac:dyDescent="0.25">
      <c r="A115" s="391"/>
      <c r="B115" s="246"/>
      <c r="C115" s="360"/>
      <c r="D115" s="361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x14ac:dyDescent="0.25">
      <c r="A116" s="391"/>
      <c r="B116" s="246"/>
      <c r="C116" s="360"/>
      <c r="D116" s="361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x14ac:dyDescent="0.25">
      <c r="A117" s="389"/>
      <c r="B117" s="246"/>
      <c r="C117" s="390"/>
      <c r="D117" s="361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x14ac:dyDescent="0.25">
      <c r="A118" s="391"/>
      <c r="B118" s="246"/>
      <c r="C118" s="360"/>
      <c r="D118" s="361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x14ac:dyDescent="0.25">
      <c r="A119" s="391"/>
      <c r="B119" s="246"/>
      <c r="C119" s="360"/>
      <c r="D119" s="361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x14ac:dyDescent="0.25">
      <c r="A120" s="391"/>
      <c r="B120" s="246"/>
      <c r="C120" s="360"/>
      <c r="D120" s="361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x14ac:dyDescent="0.25">
      <c r="A121" s="391"/>
      <c r="B121" s="246"/>
      <c r="C121" s="360"/>
      <c r="D121" s="361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x14ac:dyDescent="0.25">
      <c r="A122" s="389"/>
      <c r="B122" s="246"/>
      <c r="C122" s="390"/>
      <c r="D122" s="361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x14ac:dyDescent="0.25">
      <c r="A123" s="391"/>
      <c r="B123" s="246"/>
      <c r="C123" s="360"/>
      <c r="D123" s="361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x14ac:dyDescent="0.25">
      <c r="A124" s="389"/>
      <c r="B124" s="246"/>
      <c r="C124" s="390"/>
      <c r="D124" s="361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x14ac:dyDescent="0.25">
      <c r="A125" s="391"/>
      <c r="B125" s="246"/>
      <c r="C125" s="360"/>
      <c r="D125" s="361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x14ac:dyDescent="0.25">
      <c r="A126" s="391"/>
      <c r="B126" s="246"/>
      <c r="C126" s="360"/>
      <c r="D126" s="361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x14ac:dyDescent="0.25">
      <c r="A127" s="391"/>
      <c r="B127" s="246"/>
      <c r="C127" s="360"/>
      <c r="D127" s="361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x14ac:dyDescent="0.25">
      <c r="A128" s="389"/>
      <c r="B128" s="246"/>
      <c r="C128" s="390"/>
      <c r="D128" s="361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x14ac:dyDescent="0.25">
      <c r="A129" s="391"/>
      <c r="B129" s="246"/>
      <c r="C129" s="360"/>
      <c r="D129" s="361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x14ac:dyDescent="0.25">
      <c r="A130" s="391"/>
      <c r="B130" s="246"/>
      <c r="C130" s="360"/>
      <c r="D130" s="361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x14ac:dyDescent="0.25">
      <c r="A131" s="391"/>
      <c r="B131" s="246"/>
      <c r="C131" s="360"/>
      <c r="D131" s="361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x14ac:dyDescent="0.25">
      <c r="A132" s="389"/>
      <c r="B132" s="246"/>
      <c r="C132" s="390"/>
      <c r="D132" s="361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x14ac:dyDescent="0.25">
      <c r="A133" s="391"/>
      <c r="B133" s="246"/>
      <c r="C133" s="360"/>
      <c r="D133" s="361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x14ac:dyDescent="0.25">
      <c r="A134" s="391"/>
      <c r="B134" s="246"/>
      <c r="C134" s="360"/>
      <c r="D134" s="361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x14ac:dyDescent="0.25">
      <c r="A135" s="391"/>
      <c r="B135" s="246"/>
      <c r="C135" s="360"/>
      <c r="D135" s="361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x14ac:dyDescent="0.25">
      <c r="A136" s="391"/>
      <c r="B136" s="246"/>
      <c r="C136" s="360"/>
      <c r="D136" s="361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845" t="s">
        <v>36</v>
      </c>
      <c r="F223" s="846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B125"/>
  <sheetViews>
    <sheetView topLeftCell="J1" workbookViewId="0">
      <pane xSplit="4" ySplit="3" topLeftCell="GY20" activePane="bottomRight" state="frozen"/>
      <selection activeCell="J1" sqref="J1"/>
      <selection pane="topRight" activeCell="N1" sqref="N1"/>
      <selection pane="bottomLeft" activeCell="J4" sqref="J4"/>
      <selection pane="bottomRight" activeCell="HA23" sqref="HA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586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4" t="s">
        <v>202</v>
      </c>
      <c r="K1" s="824"/>
      <c r="L1" s="824"/>
      <c r="M1" s="824"/>
      <c r="N1" s="824"/>
      <c r="O1" s="824"/>
      <c r="P1" s="824"/>
      <c r="Q1" s="824"/>
      <c r="R1" s="6"/>
      <c r="S1" s="6"/>
      <c r="T1" s="6"/>
      <c r="U1" s="7">
        <v>1</v>
      </c>
      <c r="W1" s="9" t="s">
        <v>1</v>
      </c>
      <c r="X1" s="825"/>
      <c r="Y1" s="825"/>
      <c r="Z1" s="825"/>
      <c r="AA1" s="825"/>
      <c r="AB1" s="825"/>
      <c r="AC1" s="825"/>
      <c r="AD1" s="10" t="e">
        <f>#REF!+1</f>
        <v>#REF!</v>
      </c>
      <c r="AF1" s="823" t="e">
        <f>#REF!</f>
        <v>#REF!</v>
      </c>
      <c r="AG1" s="823"/>
      <c r="AH1" s="823"/>
      <c r="AI1" s="823"/>
      <c r="AJ1" s="823"/>
      <c r="AK1" s="823"/>
      <c r="AL1" s="823"/>
      <c r="AM1" s="10" t="e">
        <f>AD1+1</f>
        <v>#REF!</v>
      </c>
      <c r="AO1" s="823" t="e">
        <f>AF1</f>
        <v>#REF!</v>
      </c>
      <c r="AP1" s="823"/>
      <c r="AQ1" s="823"/>
      <c r="AR1" s="823"/>
      <c r="AS1" s="823"/>
      <c r="AT1" s="823"/>
      <c r="AU1" s="823"/>
      <c r="AV1" s="10" t="e">
        <f>AM1+1</f>
        <v>#REF!</v>
      </c>
      <c r="AX1" s="823" t="e">
        <f>AO1</f>
        <v>#REF!</v>
      </c>
      <c r="AY1" s="823"/>
      <c r="AZ1" s="823"/>
      <c r="BA1" s="823"/>
      <c r="BB1" s="823"/>
      <c r="BC1" s="823"/>
      <c r="BD1" s="823"/>
      <c r="BE1" s="10" t="e">
        <f>AV1+1</f>
        <v>#REF!</v>
      </c>
      <c r="BG1" s="823" t="e">
        <f>AX1</f>
        <v>#REF!</v>
      </c>
      <c r="BH1" s="823"/>
      <c r="BI1" s="823"/>
      <c r="BJ1" s="823"/>
      <c r="BK1" s="823"/>
      <c r="BL1" s="823"/>
      <c r="BM1" s="823"/>
      <c r="BN1" s="10" t="e">
        <f>BE1+1</f>
        <v>#REF!</v>
      </c>
      <c r="BP1" s="823" t="e">
        <f>BG1</f>
        <v>#REF!</v>
      </c>
      <c r="BQ1" s="823"/>
      <c r="BR1" s="823"/>
      <c r="BS1" s="823"/>
      <c r="BT1" s="823"/>
      <c r="BU1" s="823"/>
      <c r="BV1" s="823"/>
      <c r="BW1" s="10" t="e">
        <f>BN1+1</f>
        <v>#REF!</v>
      </c>
      <c r="BY1" s="823" t="e">
        <f>BP1</f>
        <v>#REF!</v>
      </c>
      <c r="BZ1" s="823"/>
      <c r="CA1" s="823"/>
      <c r="CB1" s="823"/>
      <c r="CC1" s="823"/>
      <c r="CD1" s="823"/>
      <c r="CE1" s="823"/>
      <c r="CF1" s="10" t="e">
        <f>BW1+1</f>
        <v>#REF!</v>
      </c>
      <c r="CH1" s="823" t="e">
        <f>BY1</f>
        <v>#REF!</v>
      </c>
      <c r="CI1" s="823"/>
      <c r="CJ1" s="823"/>
      <c r="CK1" s="823"/>
      <c r="CL1" s="823"/>
      <c r="CM1" s="823"/>
      <c r="CN1" s="823"/>
      <c r="CO1" s="10" t="e">
        <f>CF1+1</f>
        <v>#REF!</v>
      </c>
      <c r="CQ1" s="823" t="e">
        <f>CH1</f>
        <v>#REF!</v>
      </c>
      <c r="CR1" s="823"/>
      <c r="CS1" s="823"/>
      <c r="CT1" s="823"/>
      <c r="CU1" s="823"/>
      <c r="CV1" s="823"/>
      <c r="CW1" s="823"/>
      <c r="CX1" s="10" t="e">
        <f>CO1+1</f>
        <v>#REF!</v>
      </c>
      <c r="CZ1" s="823" t="e">
        <f>CQ1</f>
        <v>#REF!</v>
      </c>
      <c r="DA1" s="823"/>
      <c r="DB1" s="823"/>
      <c r="DC1" s="823"/>
      <c r="DD1" s="823"/>
      <c r="DE1" s="823"/>
      <c r="DF1" s="823"/>
      <c r="DG1" s="10" t="e">
        <f>CX1+1</f>
        <v>#REF!</v>
      </c>
      <c r="DI1" s="823" t="e">
        <f>CZ1</f>
        <v>#REF!</v>
      </c>
      <c r="DJ1" s="823"/>
      <c r="DK1" s="823"/>
      <c r="DL1" s="823"/>
      <c r="DM1" s="823"/>
      <c r="DN1" s="823"/>
      <c r="DO1" s="823"/>
      <c r="DP1" s="10" t="e">
        <f>DG1+1</f>
        <v>#REF!</v>
      </c>
      <c r="DR1" s="823" t="e">
        <f>DI1</f>
        <v>#REF!</v>
      </c>
      <c r="DS1" s="823"/>
      <c r="DT1" s="823"/>
      <c r="DU1" s="823"/>
      <c r="DV1" s="823"/>
      <c r="DW1" s="823"/>
      <c r="DX1" s="823"/>
      <c r="DY1" s="10" t="e">
        <f>DP1+1</f>
        <v>#REF!</v>
      </c>
      <c r="EA1" s="823" t="e">
        <f>DR1</f>
        <v>#REF!</v>
      </c>
      <c r="EB1" s="823"/>
      <c r="EC1" s="823"/>
      <c r="ED1" s="823"/>
      <c r="EE1" s="823"/>
      <c r="EF1" s="823"/>
      <c r="EG1" s="823"/>
      <c r="EH1" s="10" t="e">
        <f>DY1+1</f>
        <v>#REF!</v>
      </c>
      <c r="EJ1" s="823" t="e">
        <f>EA1</f>
        <v>#REF!</v>
      </c>
      <c r="EK1" s="823"/>
      <c r="EL1" s="823"/>
      <c r="EM1" s="823"/>
      <c r="EN1" s="823"/>
      <c r="EO1" s="823"/>
      <c r="EP1" s="823"/>
      <c r="EQ1" s="10" t="e">
        <f>EH1+1</f>
        <v>#REF!</v>
      </c>
      <c r="ES1" s="823" t="e">
        <f>EJ1</f>
        <v>#REF!</v>
      </c>
      <c r="ET1" s="823"/>
      <c r="EU1" s="823"/>
      <c r="EV1" s="823"/>
      <c r="EW1" s="823"/>
      <c r="EX1" s="823"/>
      <c r="EY1" s="823"/>
      <c r="EZ1" s="10" t="e">
        <f>EQ1+1</f>
        <v>#REF!</v>
      </c>
      <c r="FB1" s="823" t="e">
        <f>ES1</f>
        <v>#REF!</v>
      </c>
      <c r="FC1" s="823"/>
      <c r="FD1" s="823"/>
      <c r="FE1" s="823"/>
      <c r="FF1" s="823"/>
      <c r="FG1" s="823"/>
      <c r="FH1" s="823"/>
      <c r="FI1" s="10" t="e">
        <f>EZ1+1</f>
        <v>#REF!</v>
      </c>
      <c r="FK1" s="823" t="e">
        <f>FB1</f>
        <v>#REF!</v>
      </c>
      <c r="FL1" s="823"/>
      <c r="FM1" s="823"/>
      <c r="FN1" s="823"/>
      <c r="FO1" s="823"/>
      <c r="FP1" s="823"/>
      <c r="FQ1" s="823"/>
      <c r="FR1" s="10" t="e">
        <f>FI1+1</f>
        <v>#REF!</v>
      </c>
      <c r="FT1" s="823" t="e">
        <f>FK1</f>
        <v>#REF!</v>
      </c>
      <c r="FU1" s="823"/>
      <c r="FV1" s="823"/>
      <c r="FW1" s="823"/>
      <c r="FX1" s="823"/>
      <c r="FY1" s="823"/>
      <c r="FZ1" s="823"/>
      <c r="GA1" s="10" t="e">
        <f>FR1+1</f>
        <v>#REF!</v>
      </c>
      <c r="GC1" s="823" t="e">
        <f>FT1</f>
        <v>#REF!</v>
      </c>
      <c r="GD1" s="823"/>
      <c r="GE1" s="823"/>
      <c r="GF1" s="823"/>
      <c r="GG1" s="823"/>
      <c r="GH1" s="823"/>
      <c r="GI1" s="823"/>
      <c r="GJ1" s="10" t="e">
        <f>GA1+1</f>
        <v>#REF!</v>
      </c>
      <c r="GL1" s="823" t="e">
        <f>GC1</f>
        <v>#REF!</v>
      </c>
      <c r="GM1" s="823"/>
      <c r="GN1" s="823"/>
      <c r="GO1" s="823"/>
      <c r="GP1" s="823"/>
      <c r="GQ1" s="823"/>
      <c r="GR1" s="823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579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580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581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95</v>
      </c>
      <c r="K4" s="494" t="s">
        <v>27</v>
      </c>
      <c r="L4" s="146">
        <v>11720</v>
      </c>
      <c r="M4" s="87">
        <v>43160</v>
      </c>
      <c r="N4" s="88" t="s">
        <v>241</v>
      </c>
      <c r="O4" s="106">
        <v>15275</v>
      </c>
      <c r="P4" s="76">
        <f t="shared" ref="P4:P85" si="0">O4-L4</f>
        <v>3555</v>
      </c>
      <c r="Q4" s="529">
        <v>28.5</v>
      </c>
      <c r="R4" s="438"/>
      <c r="S4" s="438"/>
      <c r="T4" s="45">
        <f t="shared" ref="T4:T5" si="1">Q4*O4</f>
        <v>435337.5</v>
      </c>
      <c r="U4" s="501" t="s">
        <v>67</v>
      </c>
      <c r="V4" s="502">
        <v>43179</v>
      </c>
      <c r="W4" s="503">
        <v>9802</v>
      </c>
      <c r="X4" s="504"/>
      <c r="Y4" s="504"/>
      <c r="Z4" s="504"/>
      <c r="AA4" s="504"/>
      <c r="AB4" s="504"/>
      <c r="AC4" s="58"/>
      <c r="AD4" s="505"/>
      <c r="AE4" s="79"/>
      <c r="AF4" s="504"/>
      <c r="AG4" s="504"/>
      <c r="AH4" s="504"/>
      <c r="AI4" s="504"/>
      <c r="AJ4" s="504"/>
      <c r="AK4" s="504"/>
      <c r="AL4" s="58"/>
      <c r="AM4" s="505"/>
      <c r="AN4" s="79"/>
      <c r="AO4" s="504"/>
      <c r="AP4" s="504"/>
      <c r="AQ4" s="504"/>
      <c r="AR4" s="504"/>
      <c r="AS4" s="504"/>
      <c r="AT4" s="504"/>
      <c r="AU4" s="58"/>
      <c r="AV4" s="505"/>
      <c r="AW4" s="79"/>
      <c r="AX4" s="504"/>
      <c r="AY4" s="504"/>
      <c r="AZ4" s="504"/>
      <c r="BA4" s="504"/>
      <c r="BB4" s="504"/>
      <c r="BC4" s="504"/>
      <c r="BD4" s="58"/>
      <c r="BE4" s="505"/>
      <c r="BF4" s="79"/>
      <c r="BG4" s="504"/>
      <c r="BH4" s="504"/>
      <c r="BI4" s="504"/>
      <c r="BJ4" s="504"/>
      <c r="BK4" s="504"/>
      <c r="BL4" s="504"/>
      <c r="BM4" s="505"/>
      <c r="BN4" s="505"/>
      <c r="BO4" s="79"/>
      <c r="BP4" s="504"/>
      <c r="BQ4" s="504"/>
      <c r="BR4" s="504"/>
      <c r="BS4" s="504"/>
      <c r="BT4" s="504"/>
      <c r="BU4" s="504"/>
      <c r="BV4" s="505"/>
      <c r="BW4" s="505"/>
      <c r="BX4" s="79"/>
      <c r="BY4" s="504"/>
      <c r="BZ4" s="504"/>
      <c r="CA4" s="504"/>
      <c r="CB4" s="504"/>
      <c r="CC4" s="504"/>
      <c r="CD4" s="504"/>
      <c r="CE4" s="505"/>
      <c r="CF4" s="505"/>
      <c r="CG4" s="79"/>
      <c r="CH4" s="504"/>
      <c r="CI4" s="504"/>
      <c r="CJ4" s="504"/>
      <c r="CK4" s="504"/>
      <c r="CL4" s="504"/>
      <c r="CM4" s="504"/>
      <c r="CN4" s="58"/>
      <c r="CO4" s="505"/>
      <c r="CP4" s="79"/>
      <c r="CQ4" s="504"/>
      <c r="CR4" s="504"/>
      <c r="CS4" s="504"/>
      <c r="CT4" s="504"/>
      <c r="CU4" s="504"/>
      <c r="CV4" s="504"/>
      <c r="CW4" s="505"/>
      <c r="CX4" s="505"/>
      <c r="CY4" s="79"/>
      <c r="CZ4" s="504"/>
      <c r="DA4" s="504"/>
      <c r="DB4" s="504"/>
      <c r="DC4" s="504"/>
      <c r="DD4" s="504"/>
      <c r="DE4" s="504"/>
      <c r="DF4" s="505"/>
      <c r="DG4" s="505"/>
      <c r="DH4" s="79"/>
      <c r="DI4" s="504"/>
      <c r="DJ4" s="504"/>
      <c r="DK4" s="504"/>
      <c r="DL4" s="504"/>
      <c r="DM4" s="504"/>
      <c r="DN4" s="504"/>
      <c r="DO4" s="505"/>
      <c r="DP4" s="505"/>
      <c r="DQ4" s="79"/>
      <c r="DR4" s="504"/>
      <c r="DS4" s="504"/>
      <c r="DT4" s="504"/>
      <c r="DU4" s="504"/>
      <c r="DV4" s="504"/>
      <c r="DW4" s="504"/>
      <c r="DX4" s="505"/>
      <c r="DY4" s="505"/>
      <c r="DZ4" s="79"/>
      <c r="EA4" s="504"/>
      <c r="EB4" s="504"/>
      <c r="EC4" s="504"/>
      <c r="ED4" s="504"/>
      <c r="EE4" s="504"/>
      <c r="EF4" s="504"/>
      <c r="EG4" s="505"/>
      <c r="EH4" s="505"/>
      <c r="EI4" s="79"/>
      <c r="EJ4" s="504"/>
      <c r="EK4" s="504"/>
      <c r="EL4" s="504"/>
      <c r="EM4" s="504"/>
      <c r="EN4" s="504"/>
      <c r="EO4" s="504"/>
      <c r="EP4" s="505"/>
      <c r="EQ4" s="505"/>
      <c r="ER4" s="79"/>
      <c r="ES4" s="504"/>
      <c r="ET4" s="504"/>
      <c r="EU4" s="504"/>
      <c r="EV4" s="504"/>
      <c r="EW4" s="504"/>
      <c r="EX4" s="504"/>
      <c r="EY4" s="505"/>
      <c r="EZ4" s="505"/>
      <c r="FA4" s="79"/>
      <c r="FB4" s="504"/>
      <c r="FC4" s="504"/>
      <c r="FD4" s="504"/>
      <c r="FE4" s="504"/>
      <c r="FF4" s="504"/>
      <c r="FG4" s="504"/>
      <c r="FH4" s="505"/>
      <c r="FI4" s="505"/>
      <c r="FJ4" s="79"/>
      <c r="FK4" s="504"/>
      <c r="FL4" s="504"/>
      <c r="FM4" s="504"/>
      <c r="FN4" s="504"/>
      <c r="FO4" s="504"/>
      <c r="FP4" s="504"/>
      <c r="FQ4" s="505"/>
      <c r="FR4" s="505"/>
      <c r="FS4" s="79"/>
      <c r="FT4" s="504"/>
      <c r="FU4" s="504"/>
      <c r="FV4" s="504"/>
      <c r="FW4" s="504"/>
      <c r="FX4" s="504"/>
      <c r="FY4" s="504"/>
      <c r="FZ4" s="505"/>
      <c r="GA4" s="505"/>
      <c r="GB4" s="79"/>
      <c r="GC4" s="504"/>
      <c r="GD4" s="504"/>
      <c r="GE4" s="504"/>
      <c r="GF4" s="504"/>
      <c r="GG4" s="504"/>
      <c r="GH4" s="504"/>
      <c r="GI4" s="505"/>
      <c r="GJ4" s="505"/>
      <c r="GK4" s="79"/>
      <c r="GL4" s="504"/>
      <c r="GM4" s="504"/>
      <c r="GN4" s="504"/>
      <c r="GO4" s="504"/>
      <c r="GP4" s="504"/>
      <c r="GQ4" s="504"/>
      <c r="GR4" s="505"/>
      <c r="GS4" s="505"/>
      <c r="GT4" s="506">
        <v>43179</v>
      </c>
      <c r="GU4" s="298">
        <v>17584</v>
      </c>
      <c r="GV4" s="507" t="s">
        <v>216</v>
      </c>
      <c r="GW4" s="82"/>
      <c r="GX4" s="82"/>
      <c r="GY4" s="587">
        <v>43203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1" t="s">
        <v>158</v>
      </c>
      <c r="K5" s="494" t="s">
        <v>29</v>
      </c>
      <c r="L5" s="146">
        <v>17670</v>
      </c>
      <c r="M5" s="87">
        <v>43160</v>
      </c>
      <c r="N5" s="88" t="s">
        <v>240</v>
      </c>
      <c r="O5" s="106">
        <v>22200</v>
      </c>
      <c r="P5" s="76">
        <f t="shared" si="0"/>
        <v>4530</v>
      </c>
      <c r="Q5" s="529">
        <v>28.5</v>
      </c>
      <c r="R5" s="90"/>
      <c r="S5" s="90"/>
      <c r="T5" s="45">
        <f t="shared" si="1"/>
        <v>632700</v>
      </c>
      <c r="U5" s="91" t="s">
        <v>67</v>
      </c>
      <c r="V5" s="92">
        <v>43179</v>
      </c>
      <c r="W5" s="93">
        <v>15080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43179</v>
      </c>
      <c r="GU5" s="298"/>
      <c r="GV5" s="518"/>
      <c r="GW5" s="101"/>
      <c r="GX5" s="101"/>
      <c r="GY5" s="582">
        <v>43203</v>
      </c>
      <c r="GZ5" s="102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359" t="s">
        <v>244</v>
      </c>
      <c r="K6" s="495" t="s">
        <v>243</v>
      </c>
      <c r="L6" s="72">
        <v>11520</v>
      </c>
      <c r="M6" s="73">
        <v>43161</v>
      </c>
      <c r="N6" s="74" t="s">
        <v>242</v>
      </c>
      <c r="O6" s="75">
        <v>11890</v>
      </c>
      <c r="P6" s="76">
        <f t="shared" si="0"/>
        <v>370</v>
      </c>
      <c r="Q6" s="77">
        <v>28.5</v>
      </c>
      <c r="R6" s="78"/>
      <c r="S6" s="78"/>
      <c r="T6" s="45">
        <f>Q6*O6</f>
        <v>338865</v>
      </c>
      <c r="U6" s="91" t="s">
        <v>67</v>
      </c>
      <c r="V6" s="92">
        <v>43179</v>
      </c>
      <c r="W6" s="93">
        <v>7540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43179</v>
      </c>
      <c r="GU6" s="529">
        <v>17584</v>
      </c>
      <c r="GV6" s="100" t="s">
        <v>217</v>
      </c>
      <c r="GW6" s="101"/>
      <c r="GX6" s="101"/>
      <c r="GY6" s="582">
        <v>43203</v>
      </c>
      <c r="GZ6" s="102">
        <v>2320</v>
      </c>
    </row>
    <row r="7" spans="1:210" ht="30" x14ac:dyDescent="0.25">
      <c r="B7" s="40"/>
      <c r="C7" s="40"/>
      <c r="D7" s="41"/>
      <c r="E7" s="42"/>
      <c r="F7" s="43"/>
      <c r="G7" s="44"/>
      <c r="H7" s="45"/>
      <c r="I7" s="46"/>
      <c r="J7" s="125" t="s">
        <v>245</v>
      </c>
      <c r="K7" s="494" t="s">
        <v>75</v>
      </c>
      <c r="L7" s="86">
        <v>16910</v>
      </c>
      <c r="M7" s="87">
        <v>43161</v>
      </c>
      <c r="N7" s="88" t="s">
        <v>252</v>
      </c>
      <c r="O7" s="89">
        <f>24415-106</f>
        <v>24309</v>
      </c>
      <c r="P7" s="76">
        <f t="shared" si="0"/>
        <v>7399</v>
      </c>
      <c r="Q7" s="529">
        <v>28.5</v>
      </c>
      <c r="R7" s="90"/>
      <c r="S7" s="90"/>
      <c r="T7" s="45">
        <f>Q7*O7</f>
        <v>692806.5</v>
      </c>
      <c r="U7" s="91" t="s">
        <v>67</v>
      </c>
      <c r="V7" s="92">
        <v>43180</v>
      </c>
      <c r="W7" s="93">
        <v>17342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43180</v>
      </c>
      <c r="GU7" s="99">
        <v>22176</v>
      </c>
      <c r="GV7" s="100" t="s">
        <v>218</v>
      </c>
      <c r="GW7" s="101"/>
      <c r="GX7" s="101"/>
      <c r="GY7" s="582">
        <v>43203</v>
      </c>
      <c r="GZ7" s="102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5" t="s">
        <v>32</v>
      </c>
      <c r="K8" s="494" t="s">
        <v>29</v>
      </c>
      <c r="L8" s="86">
        <v>17700</v>
      </c>
      <c r="M8" s="87">
        <v>43163</v>
      </c>
      <c r="N8" s="88" t="s">
        <v>257</v>
      </c>
      <c r="O8" s="89">
        <v>22030</v>
      </c>
      <c r="P8" s="76">
        <f t="shared" si="0"/>
        <v>4330</v>
      </c>
      <c r="Q8" s="529">
        <v>28.5</v>
      </c>
      <c r="R8" s="90"/>
      <c r="S8" s="90"/>
      <c r="T8" s="45">
        <f t="shared" ref="T8:T87" si="2">Q8*O8</f>
        <v>627855</v>
      </c>
      <c r="U8" s="91" t="s">
        <v>67</v>
      </c>
      <c r="V8" s="92">
        <v>43181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43181</v>
      </c>
      <c r="GU8" s="99"/>
      <c r="GV8" s="103"/>
      <c r="GW8" s="101"/>
      <c r="GX8" s="101"/>
      <c r="GY8" s="582">
        <v>43203</v>
      </c>
      <c r="GZ8" s="102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4" t="s">
        <v>204</v>
      </c>
      <c r="K9" s="494" t="s">
        <v>39</v>
      </c>
      <c r="L9" s="105">
        <v>10800</v>
      </c>
      <c r="M9" s="87">
        <v>43164</v>
      </c>
      <c r="N9" s="88" t="s">
        <v>269</v>
      </c>
      <c r="O9" s="106">
        <v>13525</v>
      </c>
      <c r="P9" s="76">
        <f t="shared" si="0"/>
        <v>2725</v>
      </c>
      <c r="Q9" s="99">
        <v>28.5</v>
      </c>
      <c r="R9" s="90"/>
      <c r="S9" s="90"/>
      <c r="T9" s="45">
        <f t="shared" si="2"/>
        <v>385462.5</v>
      </c>
      <c r="U9" s="107" t="s">
        <v>67</v>
      </c>
      <c r="V9" s="108">
        <v>43182</v>
      </c>
      <c r="W9" s="109">
        <v>9726.6</v>
      </c>
      <c r="X9" s="110"/>
      <c r="Y9" s="110"/>
      <c r="Z9" s="110"/>
      <c r="AA9" s="110"/>
      <c r="AB9" s="110"/>
      <c r="AC9" s="95"/>
      <c r="AD9" s="96"/>
      <c r="AE9" s="111"/>
      <c r="AF9" s="110"/>
      <c r="AG9" s="110"/>
      <c r="AH9" s="110"/>
      <c r="AI9" s="110"/>
      <c r="AJ9" s="110"/>
      <c r="AK9" s="110"/>
      <c r="AL9" s="95"/>
      <c r="AM9" s="96"/>
      <c r="AN9" s="111"/>
      <c r="AO9" s="110"/>
      <c r="AP9" s="110"/>
      <c r="AQ9" s="110"/>
      <c r="AR9" s="110"/>
      <c r="AS9" s="110"/>
      <c r="AT9" s="110"/>
      <c r="AU9" s="95"/>
      <c r="AV9" s="96"/>
      <c r="AW9" s="111"/>
      <c r="AX9" s="110"/>
      <c r="AY9" s="110"/>
      <c r="AZ9" s="110"/>
      <c r="BA9" s="110"/>
      <c r="BB9" s="110"/>
      <c r="BC9" s="110"/>
      <c r="BD9" s="95"/>
      <c r="BE9" s="96"/>
      <c r="BF9" s="111"/>
      <c r="BG9" s="110"/>
      <c r="BH9" s="110"/>
      <c r="BI9" s="110"/>
      <c r="BJ9" s="110"/>
      <c r="BK9" s="110"/>
      <c r="BL9" s="110"/>
      <c r="BM9" s="96"/>
      <c r="BN9" s="96"/>
      <c r="BO9" s="111"/>
      <c r="BP9" s="110"/>
      <c r="BQ9" s="110"/>
      <c r="BR9" s="110"/>
      <c r="BS9" s="110"/>
      <c r="BT9" s="110"/>
      <c r="BU9" s="110"/>
      <c r="BV9" s="96"/>
      <c r="BW9" s="96"/>
      <c r="BX9" s="111"/>
      <c r="BY9" s="110"/>
      <c r="BZ9" s="110"/>
      <c r="CA9" s="110"/>
      <c r="CB9" s="110"/>
      <c r="CC9" s="110"/>
      <c r="CD9" s="110"/>
      <c r="CE9" s="96"/>
      <c r="CF9" s="96"/>
      <c r="CG9" s="111"/>
      <c r="CH9" s="110"/>
      <c r="CI9" s="110"/>
      <c r="CJ9" s="110"/>
      <c r="CK9" s="110"/>
      <c r="CL9" s="110"/>
      <c r="CM9" s="110"/>
      <c r="CN9" s="95"/>
      <c r="CO9" s="96"/>
      <c r="CP9" s="111"/>
      <c r="CQ9" s="110"/>
      <c r="CR9" s="110"/>
      <c r="CS9" s="110"/>
      <c r="CT9" s="110"/>
      <c r="CU9" s="110"/>
      <c r="CV9" s="110"/>
      <c r="CW9" s="96"/>
      <c r="CX9" s="96"/>
      <c r="CY9" s="111"/>
      <c r="CZ9" s="110"/>
      <c r="DA9" s="110"/>
      <c r="DB9" s="110"/>
      <c r="DC9" s="110"/>
      <c r="DD9" s="110"/>
      <c r="DE9" s="110"/>
      <c r="DF9" s="96"/>
      <c r="DG9" s="96"/>
      <c r="DH9" s="111"/>
      <c r="DI9" s="110"/>
      <c r="DJ9" s="110"/>
      <c r="DK9" s="110"/>
      <c r="DL9" s="110"/>
      <c r="DM9" s="110"/>
      <c r="DN9" s="110"/>
      <c r="DO9" s="96"/>
      <c r="DP9" s="96"/>
      <c r="DQ9" s="111"/>
      <c r="DR9" s="110"/>
      <c r="DS9" s="110"/>
      <c r="DT9" s="110"/>
      <c r="DU9" s="110"/>
      <c r="DV9" s="110"/>
      <c r="DW9" s="110"/>
      <c r="DX9" s="96"/>
      <c r="DY9" s="96"/>
      <c r="DZ9" s="111"/>
      <c r="EA9" s="110"/>
      <c r="EB9" s="110"/>
      <c r="EC9" s="110"/>
      <c r="ED9" s="110"/>
      <c r="EE9" s="110"/>
      <c r="EF9" s="110"/>
      <c r="EG9" s="96"/>
      <c r="EH9" s="96"/>
      <c r="EI9" s="111"/>
      <c r="EJ9" s="110"/>
      <c r="EK9" s="110"/>
      <c r="EL9" s="110"/>
      <c r="EM9" s="110"/>
      <c r="EN9" s="110"/>
      <c r="EO9" s="110"/>
      <c r="EP9" s="96"/>
      <c r="EQ9" s="96"/>
      <c r="ER9" s="111"/>
      <c r="ES9" s="110"/>
      <c r="ET9" s="110"/>
      <c r="EU9" s="110"/>
      <c r="EV9" s="110"/>
      <c r="EW9" s="110"/>
      <c r="EX9" s="110"/>
      <c r="EY9" s="96"/>
      <c r="EZ9" s="96"/>
      <c r="FA9" s="111"/>
      <c r="FB9" s="110"/>
      <c r="FC9" s="110"/>
      <c r="FD9" s="110"/>
      <c r="FE9" s="110"/>
      <c r="FF9" s="110"/>
      <c r="FG9" s="110"/>
      <c r="FH9" s="96"/>
      <c r="FI9" s="96"/>
      <c r="FJ9" s="111"/>
      <c r="FK9" s="110"/>
      <c r="FL9" s="110"/>
      <c r="FM9" s="110"/>
      <c r="FN9" s="110"/>
      <c r="FO9" s="110"/>
      <c r="FP9" s="110"/>
      <c r="FQ9" s="96"/>
      <c r="FR9" s="96"/>
      <c r="FS9" s="111"/>
      <c r="FT9" s="110"/>
      <c r="FU9" s="110"/>
      <c r="FV9" s="110"/>
      <c r="FW9" s="110"/>
      <c r="FX9" s="110"/>
      <c r="FY9" s="110"/>
      <c r="FZ9" s="96"/>
      <c r="GA9" s="96"/>
      <c r="GB9" s="111"/>
      <c r="GC9" s="110"/>
      <c r="GD9" s="110"/>
      <c r="GE9" s="110"/>
      <c r="GF9" s="110"/>
      <c r="GG9" s="110"/>
      <c r="GH9" s="110"/>
      <c r="GI9" s="96"/>
      <c r="GJ9" s="96"/>
      <c r="GK9" s="111"/>
      <c r="GL9" s="110"/>
      <c r="GM9" s="110"/>
      <c r="GN9" s="110"/>
      <c r="GO9" s="110"/>
      <c r="GP9" s="110"/>
      <c r="GQ9" s="110"/>
      <c r="GR9" s="96"/>
      <c r="GS9" s="96"/>
      <c r="GT9" s="112">
        <v>43182</v>
      </c>
      <c r="GU9" s="113">
        <v>17584</v>
      </c>
      <c r="GV9" s="100" t="s">
        <v>232</v>
      </c>
      <c r="GW9" s="101"/>
      <c r="GX9" s="114"/>
      <c r="GY9" s="588">
        <v>43203</v>
      </c>
      <c r="GZ9" s="589">
        <v>2320</v>
      </c>
      <c r="HA9" s="116"/>
      <c r="HB9" s="116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205</v>
      </c>
      <c r="K10" s="494" t="s">
        <v>29</v>
      </c>
      <c r="L10" s="86">
        <v>16920</v>
      </c>
      <c r="M10" s="87">
        <v>43165</v>
      </c>
      <c r="N10" s="88" t="s">
        <v>268</v>
      </c>
      <c r="O10" s="117">
        <v>21340</v>
      </c>
      <c r="P10" s="76">
        <f t="shared" si="0"/>
        <v>4420</v>
      </c>
      <c r="Q10" s="118">
        <v>28.5</v>
      </c>
      <c r="R10" s="119"/>
      <c r="S10" s="120"/>
      <c r="T10" s="45">
        <f t="shared" si="2"/>
        <v>608190</v>
      </c>
      <c r="U10" s="107" t="s">
        <v>67</v>
      </c>
      <c r="V10" s="108">
        <v>43182</v>
      </c>
      <c r="W10" s="109">
        <v>15080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21">
        <v>43182</v>
      </c>
      <c r="GU10" s="113"/>
      <c r="GV10" s="122"/>
      <c r="GW10" s="114"/>
      <c r="GX10" s="114"/>
      <c r="GY10" s="588">
        <v>43203</v>
      </c>
      <c r="GZ10" s="229">
        <v>4176</v>
      </c>
      <c r="HA10" s="116"/>
      <c r="HB10" s="116"/>
    </row>
    <row r="11" spans="1:210" ht="30" x14ac:dyDescent="0.25">
      <c r="B11" s="116"/>
      <c r="C11" s="124"/>
      <c r="D11" s="41"/>
      <c r="E11" s="42"/>
      <c r="F11" s="43"/>
      <c r="G11" s="44"/>
      <c r="H11" s="45"/>
      <c r="I11" s="46"/>
      <c r="J11" s="125" t="s">
        <v>207</v>
      </c>
      <c r="K11" s="494" t="s">
        <v>206</v>
      </c>
      <c r="L11" s="86">
        <v>10870</v>
      </c>
      <c r="M11" s="87">
        <v>43166</v>
      </c>
      <c r="N11" s="88" t="s">
        <v>267</v>
      </c>
      <c r="O11" s="117">
        <f>13745-105</f>
        <v>13640</v>
      </c>
      <c r="P11" s="76">
        <f t="shared" si="0"/>
        <v>2770</v>
      </c>
      <c r="Q11" s="118">
        <v>28.5</v>
      </c>
      <c r="R11" s="99"/>
      <c r="S11" s="126"/>
      <c r="T11" s="45">
        <f t="shared" si="2"/>
        <v>388740</v>
      </c>
      <c r="U11" s="127" t="s">
        <v>67</v>
      </c>
      <c r="V11" s="128">
        <v>43182</v>
      </c>
      <c r="W11" s="129">
        <v>9877.4</v>
      </c>
      <c r="X11" s="111"/>
      <c r="Y11" s="110"/>
      <c r="Z11" s="130"/>
      <c r="AA11" s="131"/>
      <c r="AB11" s="130"/>
      <c r="AC11" s="132"/>
      <c r="AD11" s="133"/>
      <c r="AE11" s="111"/>
      <c r="AF11" s="111"/>
      <c r="AG11" s="111"/>
      <c r="AH11" s="110"/>
      <c r="AI11" s="130"/>
      <c r="AJ11" s="131"/>
      <c r="AK11" s="130"/>
      <c r="AL11" s="132"/>
      <c r="AM11" s="133"/>
      <c r="AN11" s="111"/>
      <c r="AO11" s="111"/>
      <c r="AP11" s="111"/>
      <c r="AQ11" s="110"/>
      <c r="AR11" s="130"/>
      <c r="AS11" s="131"/>
      <c r="AT11" s="130"/>
      <c r="AU11" s="132"/>
      <c r="AV11" s="133"/>
      <c r="AW11" s="111"/>
      <c r="AX11" s="111"/>
      <c r="AY11" s="111"/>
      <c r="AZ11" s="110"/>
      <c r="BA11" s="130"/>
      <c r="BB11" s="131"/>
      <c r="BC11" s="130"/>
      <c r="BD11" s="132"/>
      <c r="BE11" s="133"/>
      <c r="BF11" s="111"/>
      <c r="BG11" s="111"/>
      <c r="BH11" s="111"/>
      <c r="BI11" s="110"/>
      <c r="BJ11" s="130"/>
      <c r="BK11" s="131"/>
      <c r="BL11" s="130"/>
      <c r="BM11" s="132"/>
      <c r="BN11" s="133"/>
      <c r="BO11" s="111"/>
      <c r="BP11" s="111"/>
      <c r="BQ11" s="111"/>
      <c r="BR11" s="110"/>
      <c r="BS11" s="130"/>
      <c r="BT11" s="131"/>
      <c r="BU11" s="130"/>
      <c r="BV11" s="132"/>
      <c r="BW11" s="133"/>
      <c r="BX11" s="111"/>
      <c r="BY11" s="111"/>
      <c r="BZ11" s="111"/>
      <c r="CA11" s="110"/>
      <c r="CB11" s="130"/>
      <c r="CC11" s="131"/>
      <c r="CD11" s="130"/>
      <c r="CE11" s="132"/>
      <c r="CF11" s="133"/>
      <c r="CG11" s="111"/>
      <c r="CH11" s="111"/>
      <c r="CI11" s="111"/>
      <c r="CJ11" s="110"/>
      <c r="CK11" s="130"/>
      <c r="CL11" s="131"/>
      <c r="CM11" s="130"/>
      <c r="CN11" s="132"/>
      <c r="CO11" s="133"/>
      <c r="CP11" s="111"/>
      <c r="CQ11" s="111"/>
      <c r="CR11" s="111"/>
      <c r="CS11" s="110"/>
      <c r="CT11" s="130"/>
      <c r="CU11" s="131"/>
      <c r="CV11" s="134"/>
      <c r="CW11" s="132"/>
      <c r="CX11" s="133"/>
      <c r="CY11" s="111"/>
      <c r="CZ11" s="111"/>
      <c r="DA11" s="111"/>
      <c r="DB11" s="110"/>
      <c r="DC11" s="130"/>
      <c r="DD11" s="131"/>
      <c r="DE11" s="130"/>
      <c r="DF11" s="132"/>
      <c r="DG11" s="133"/>
      <c r="DH11" s="111"/>
      <c r="DI11" s="111"/>
      <c r="DJ11" s="111"/>
      <c r="DK11" s="110"/>
      <c r="DL11" s="130"/>
      <c r="DM11" s="131"/>
      <c r="DN11" s="130"/>
      <c r="DO11" s="132"/>
      <c r="DP11" s="133"/>
      <c r="DQ11" s="111"/>
      <c r="DR11" s="111"/>
      <c r="DS11" s="111"/>
      <c r="DT11" s="110"/>
      <c r="DU11" s="130"/>
      <c r="DV11" s="131"/>
      <c r="DW11" s="130"/>
      <c r="DX11" s="132"/>
      <c r="DY11" s="133"/>
      <c r="DZ11" s="111"/>
      <c r="EA11" s="111"/>
      <c r="EB11" s="111"/>
      <c r="EC11" s="110"/>
      <c r="ED11" s="130"/>
      <c r="EE11" s="131"/>
      <c r="EF11" s="130"/>
      <c r="EG11" s="132"/>
      <c r="EH11" s="133"/>
      <c r="EI11" s="111"/>
      <c r="EJ11" s="111"/>
      <c r="EK11" s="111"/>
      <c r="EL11" s="110"/>
      <c r="EM11" s="130"/>
      <c r="EN11" s="131"/>
      <c r="EO11" s="130"/>
      <c r="EP11" s="132"/>
      <c r="EQ11" s="133"/>
      <c r="ER11" s="111"/>
      <c r="ES11" s="111"/>
      <c r="ET11" s="111"/>
      <c r="EU11" s="110"/>
      <c r="EV11" s="130"/>
      <c r="EW11" s="131"/>
      <c r="EX11" s="130"/>
      <c r="EY11" s="132"/>
      <c r="EZ11" s="133"/>
      <c r="FA11" s="111"/>
      <c r="FB11" s="111"/>
      <c r="FC11" s="111"/>
      <c r="FD11" s="110"/>
      <c r="FE11" s="130"/>
      <c r="FF11" s="131"/>
      <c r="FG11" s="130"/>
      <c r="FH11" s="132"/>
      <c r="FI11" s="133"/>
      <c r="FJ11" s="111"/>
      <c r="FK11" s="111"/>
      <c r="FL11" s="111"/>
      <c r="FM11" s="110"/>
      <c r="FN11" s="130"/>
      <c r="FO11" s="131"/>
      <c r="FP11" s="130"/>
      <c r="FQ11" s="132"/>
      <c r="FR11" s="133"/>
      <c r="FS11" s="111"/>
      <c r="FT11" s="111"/>
      <c r="FU11" s="111"/>
      <c r="FV11" s="110"/>
      <c r="FW11" s="130"/>
      <c r="FX11" s="131"/>
      <c r="FY11" s="130"/>
      <c r="FZ11" s="132"/>
      <c r="GA11" s="133"/>
      <c r="GB11" s="111"/>
      <c r="GC11" s="111"/>
      <c r="GD11" s="111"/>
      <c r="GE11" s="110"/>
      <c r="GF11" s="130"/>
      <c r="GG11" s="131"/>
      <c r="GH11" s="130"/>
      <c r="GI11" s="132"/>
      <c r="GJ11" s="133"/>
      <c r="GK11" s="111"/>
      <c r="GL11" s="111"/>
      <c r="GM11" s="111"/>
      <c r="GN11" s="110"/>
      <c r="GO11" s="130"/>
      <c r="GP11" s="131"/>
      <c r="GQ11" s="130"/>
      <c r="GR11" s="132"/>
      <c r="GS11" s="133"/>
      <c r="GT11" s="135">
        <v>43182</v>
      </c>
      <c r="GU11" s="136">
        <v>18928</v>
      </c>
      <c r="GV11" s="100" t="s">
        <v>233</v>
      </c>
      <c r="GW11" s="114"/>
      <c r="GX11" s="114"/>
      <c r="GY11" s="588">
        <v>43203</v>
      </c>
      <c r="GZ11" s="229">
        <v>2320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125" t="s">
        <v>158</v>
      </c>
      <c r="K12" s="494" t="s">
        <v>30</v>
      </c>
      <c r="L12" s="86">
        <v>11780</v>
      </c>
      <c r="M12" s="87">
        <v>43167</v>
      </c>
      <c r="N12" s="88" t="s">
        <v>277</v>
      </c>
      <c r="O12" s="117">
        <v>14655</v>
      </c>
      <c r="P12" s="76">
        <f t="shared" si="0"/>
        <v>2875</v>
      </c>
      <c r="Q12" s="118">
        <v>28.5</v>
      </c>
      <c r="R12" s="99"/>
      <c r="S12" s="126"/>
      <c r="T12" s="45">
        <f t="shared" si="2"/>
        <v>417667.5</v>
      </c>
      <c r="U12" s="127" t="s">
        <v>67</v>
      </c>
      <c r="V12" s="128">
        <v>43186</v>
      </c>
      <c r="W12" s="129">
        <v>10706.8</v>
      </c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>
        <v>43186</v>
      </c>
      <c r="GU12" s="136">
        <v>18928</v>
      </c>
      <c r="GV12" s="100" t="s">
        <v>234</v>
      </c>
      <c r="GW12" s="114"/>
      <c r="GX12" s="114"/>
      <c r="GY12" s="588">
        <v>43203</v>
      </c>
      <c r="GZ12" s="229">
        <v>2320</v>
      </c>
      <c r="HA12" s="116"/>
      <c r="HB12" s="116"/>
    </row>
    <row r="13" spans="1:210" x14ac:dyDescent="0.25">
      <c r="B13" s="116"/>
      <c r="C13" s="124"/>
      <c r="D13" s="41"/>
      <c r="E13" s="42"/>
      <c r="F13" s="43"/>
      <c r="G13" s="44"/>
      <c r="H13" s="45"/>
      <c r="I13" s="46"/>
      <c r="J13" s="104" t="s">
        <v>32</v>
      </c>
      <c r="K13" s="494" t="s">
        <v>29</v>
      </c>
      <c r="L13" s="105">
        <v>18990</v>
      </c>
      <c r="M13" s="87">
        <v>43167</v>
      </c>
      <c r="N13" s="88" t="s">
        <v>271</v>
      </c>
      <c r="O13" s="106">
        <v>23710</v>
      </c>
      <c r="P13" s="76">
        <f t="shared" si="0"/>
        <v>4720</v>
      </c>
      <c r="Q13" s="99">
        <v>28.5</v>
      </c>
      <c r="R13" s="546" t="s">
        <v>272</v>
      </c>
      <c r="S13" s="547"/>
      <c r="T13" s="45">
        <f t="shared" si="2"/>
        <v>675735</v>
      </c>
      <c r="U13" s="127" t="s">
        <v>67</v>
      </c>
      <c r="V13" s="128">
        <v>43185</v>
      </c>
      <c r="W13" s="129">
        <v>15080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43185</v>
      </c>
      <c r="GU13" s="136"/>
      <c r="GV13" s="100"/>
      <c r="GW13" s="114"/>
      <c r="GX13" s="114"/>
      <c r="GY13" s="588">
        <v>43203</v>
      </c>
      <c r="GZ13" s="229">
        <v>4176</v>
      </c>
      <c r="HA13" s="116"/>
      <c r="HB13" s="116"/>
    </row>
    <row r="14" spans="1:210" x14ac:dyDescent="0.25">
      <c r="B14" s="116"/>
      <c r="C14" s="124"/>
      <c r="D14" s="41"/>
      <c r="E14" s="42"/>
      <c r="F14" s="43"/>
      <c r="G14" s="44"/>
      <c r="H14" s="45"/>
      <c r="I14" s="46"/>
      <c r="J14" s="104" t="s">
        <v>208</v>
      </c>
      <c r="K14" s="495" t="s">
        <v>30</v>
      </c>
      <c r="L14" s="138">
        <v>11970</v>
      </c>
      <c r="M14" s="73">
        <v>43168</v>
      </c>
      <c r="N14" s="558" t="s">
        <v>294</v>
      </c>
      <c r="O14" s="139">
        <v>15100</v>
      </c>
      <c r="P14" s="76">
        <f t="shared" si="0"/>
        <v>3130</v>
      </c>
      <c r="Q14" s="140">
        <v>28.5</v>
      </c>
      <c r="R14" s="141"/>
      <c r="S14" s="142"/>
      <c r="T14" s="45">
        <f t="shared" si="2"/>
        <v>430350</v>
      </c>
      <c r="U14" s="560" t="s">
        <v>67</v>
      </c>
      <c r="V14" s="561">
        <v>43192</v>
      </c>
      <c r="W14" s="538">
        <v>10706.8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477">
        <v>43192</v>
      </c>
      <c r="GU14" s="136"/>
      <c r="GV14" s="100"/>
      <c r="GW14" s="114"/>
      <c r="GX14" s="114"/>
      <c r="GY14" s="588">
        <v>43203</v>
      </c>
      <c r="GZ14" s="229">
        <v>2320</v>
      </c>
      <c r="HA14" s="116"/>
      <c r="HB14" s="116"/>
    </row>
    <row r="15" spans="1:210" x14ac:dyDescent="0.25">
      <c r="B15" s="116"/>
      <c r="C15" s="124"/>
      <c r="D15" s="41"/>
      <c r="E15" s="42"/>
      <c r="F15" s="43"/>
      <c r="G15" s="44"/>
      <c r="H15" s="45"/>
      <c r="I15" s="46"/>
      <c r="J15" s="104" t="s">
        <v>28</v>
      </c>
      <c r="K15" s="495" t="s">
        <v>279</v>
      </c>
      <c r="L15" s="138">
        <v>18260</v>
      </c>
      <c r="M15" s="73">
        <v>43140</v>
      </c>
      <c r="N15" s="74" t="s">
        <v>278</v>
      </c>
      <c r="O15" s="139">
        <v>22625</v>
      </c>
      <c r="P15" s="76">
        <f t="shared" si="0"/>
        <v>4365</v>
      </c>
      <c r="Q15" s="140">
        <v>28.5</v>
      </c>
      <c r="R15" s="141"/>
      <c r="S15" s="142"/>
      <c r="T15" s="45">
        <f t="shared" si="2"/>
        <v>644812.5</v>
      </c>
      <c r="U15" s="143" t="s">
        <v>67</v>
      </c>
      <c r="V15" s="144">
        <v>43187</v>
      </c>
      <c r="W15" s="145">
        <v>6389.64</v>
      </c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>
        <v>43187</v>
      </c>
      <c r="GU15" s="136">
        <v>23856</v>
      </c>
      <c r="GV15" s="100" t="s">
        <v>235</v>
      </c>
      <c r="GW15" s="114"/>
      <c r="GX15" s="114"/>
      <c r="GY15" s="588">
        <v>43203</v>
      </c>
      <c r="GZ15" s="229">
        <v>4176</v>
      </c>
      <c r="HA15" s="116"/>
      <c r="HB15" s="116"/>
    </row>
    <row r="16" spans="1:210" x14ac:dyDescent="0.25">
      <c r="B16" s="116"/>
      <c r="C16" s="124"/>
      <c r="D16" s="41"/>
      <c r="E16" s="42"/>
      <c r="F16" s="43"/>
      <c r="G16" s="44"/>
      <c r="H16" s="45"/>
      <c r="I16" s="46"/>
      <c r="J16" s="104" t="s">
        <v>246</v>
      </c>
      <c r="K16" s="495" t="s">
        <v>247</v>
      </c>
      <c r="L16" s="138">
        <v>23290</v>
      </c>
      <c r="M16" s="73">
        <v>43170</v>
      </c>
      <c r="N16" s="559" t="s">
        <v>295</v>
      </c>
      <c r="O16" s="139">
        <v>27940</v>
      </c>
      <c r="P16" s="76">
        <f t="shared" si="0"/>
        <v>4650</v>
      </c>
      <c r="Q16" s="140">
        <v>28.5</v>
      </c>
      <c r="R16" s="141"/>
      <c r="S16" s="142"/>
      <c r="T16" s="45">
        <f t="shared" si="2"/>
        <v>796290</v>
      </c>
      <c r="U16" s="560" t="s">
        <v>67</v>
      </c>
      <c r="V16" s="561">
        <v>43192</v>
      </c>
      <c r="W16" s="538">
        <v>20590</v>
      </c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477">
        <v>43192</v>
      </c>
      <c r="GU16" s="136"/>
      <c r="GV16" s="100"/>
      <c r="GW16" s="114"/>
      <c r="GX16" s="114"/>
      <c r="GY16" s="588">
        <v>43203</v>
      </c>
      <c r="GZ16" s="229">
        <v>4176</v>
      </c>
      <c r="HA16" s="116"/>
      <c r="HB16" s="116"/>
    </row>
    <row r="17" spans="2:210" x14ac:dyDescent="0.25">
      <c r="B17" s="116"/>
      <c r="C17" s="124"/>
      <c r="D17" s="41"/>
      <c r="E17" s="42"/>
      <c r="F17" s="43"/>
      <c r="G17" s="44"/>
      <c r="H17" s="45"/>
      <c r="I17" s="46"/>
      <c r="J17" s="104" t="s">
        <v>32</v>
      </c>
      <c r="K17" s="495" t="s">
        <v>45</v>
      </c>
      <c r="L17" s="138"/>
      <c r="M17" s="73">
        <v>43170</v>
      </c>
      <c r="N17" s="559" t="s">
        <v>296</v>
      </c>
      <c r="O17" s="139">
        <v>1115</v>
      </c>
      <c r="P17" s="76">
        <f t="shared" si="0"/>
        <v>1115</v>
      </c>
      <c r="Q17" s="140">
        <v>28.5</v>
      </c>
      <c r="R17" s="141"/>
      <c r="S17" s="142"/>
      <c r="T17" s="45">
        <f t="shared" si="2"/>
        <v>31777.5</v>
      </c>
      <c r="U17" s="560" t="s">
        <v>67</v>
      </c>
      <c r="V17" s="561">
        <v>43192</v>
      </c>
      <c r="W17" s="538">
        <v>823.6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477">
        <v>43192</v>
      </c>
      <c r="GU17" s="136"/>
      <c r="GV17" s="100"/>
      <c r="GW17" s="114"/>
      <c r="GX17" s="114"/>
      <c r="GY17" s="583"/>
      <c r="GZ17" s="229">
        <v>0</v>
      </c>
      <c r="HA17" s="116"/>
      <c r="HB17" s="116"/>
    </row>
    <row r="18" spans="2:210" x14ac:dyDescent="0.25">
      <c r="B18" s="116"/>
      <c r="C18" s="124"/>
      <c r="D18" s="41"/>
      <c r="E18" s="42"/>
      <c r="F18" s="43"/>
      <c r="G18" s="44"/>
      <c r="H18" s="45"/>
      <c r="I18" s="46"/>
      <c r="J18" s="104" t="s">
        <v>61</v>
      </c>
      <c r="K18" s="494" t="s">
        <v>29</v>
      </c>
      <c r="L18" s="146">
        <v>17290</v>
      </c>
      <c r="M18" s="87">
        <v>43171</v>
      </c>
      <c r="N18" s="466" t="s">
        <v>297</v>
      </c>
      <c r="O18" s="106">
        <v>21810</v>
      </c>
      <c r="P18" s="76">
        <f t="shared" si="0"/>
        <v>4520</v>
      </c>
      <c r="Q18" s="99">
        <v>28.5</v>
      </c>
      <c r="R18" s="99"/>
      <c r="S18" s="147"/>
      <c r="T18" s="45">
        <f t="shared" si="2"/>
        <v>621585</v>
      </c>
      <c r="U18" s="537" t="s">
        <v>67</v>
      </c>
      <c r="V18" s="468">
        <v>43192</v>
      </c>
      <c r="W18" s="538">
        <v>16472</v>
      </c>
      <c r="X18" s="111"/>
      <c r="Y18" s="110"/>
      <c r="Z18" s="130"/>
      <c r="AA18" s="131"/>
      <c r="AB18" s="130"/>
      <c r="AC18" s="132"/>
      <c r="AD18" s="133"/>
      <c r="AE18" s="111"/>
      <c r="AF18" s="111"/>
      <c r="AG18" s="111"/>
      <c r="AH18" s="110"/>
      <c r="AI18" s="130"/>
      <c r="AJ18" s="131"/>
      <c r="AK18" s="130"/>
      <c r="AL18" s="132"/>
      <c r="AM18" s="133"/>
      <c r="AN18" s="111"/>
      <c r="AO18" s="111"/>
      <c r="AP18" s="111"/>
      <c r="AQ18" s="110"/>
      <c r="AR18" s="130"/>
      <c r="AS18" s="131"/>
      <c r="AT18" s="130"/>
      <c r="AU18" s="132"/>
      <c r="AV18" s="133"/>
      <c r="AW18" s="111"/>
      <c r="AX18" s="111"/>
      <c r="AY18" s="111"/>
      <c r="AZ18" s="110"/>
      <c r="BA18" s="130"/>
      <c r="BB18" s="131"/>
      <c r="BC18" s="130"/>
      <c r="BD18" s="132"/>
      <c r="BE18" s="133"/>
      <c r="BF18" s="111"/>
      <c r="BG18" s="111"/>
      <c r="BH18" s="111"/>
      <c r="BI18" s="110"/>
      <c r="BJ18" s="130"/>
      <c r="BK18" s="131"/>
      <c r="BL18" s="130"/>
      <c r="BM18" s="132"/>
      <c r="BN18" s="133"/>
      <c r="BO18" s="111"/>
      <c r="BP18" s="111"/>
      <c r="BQ18" s="111"/>
      <c r="BR18" s="110"/>
      <c r="BS18" s="130"/>
      <c r="BT18" s="131"/>
      <c r="BU18" s="130"/>
      <c r="BV18" s="132"/>
      <c r="BW18" s="133"/>
      <c r="BX18" s="111"/>
      <c r="BY18" s="111"/>
      <c r="BZ18" s="111"/>
      <c r="CA18" s="110"/>
      <c r="CB18" s="130"/>
      <c r="CC18" s="131"/>
      <c r="CD18" s="130"/>
      <c r="CE18" s="132"/>
      <c r="CF18" s="133"/>
      <c r="CG18" s="111"/>
      <c r="CH18" s="111"/>
      <c r="CI18" s="111"/>
      <c r="CJ18" s="110"/>
      <c r="CK18" s="130"/>
      <c r="CL18" s="131"/>
      <c r="CM18" s="130"/>
      <c r="CN18" s="132"/>
      <c r="CO18" s="133"/>
      <c r="CP18" s="111"/>
      <c r="CQ18" s="111"/>
      <c r="CR18" s="111"/>
      <c r="CS18" s="110"/>
      <c r="CT18" s="130"/>
      <c r="CU18" s="131"/>
      <c r="CV18" s="134"/>
      <c r="CW18" s="132"/>
      <c r="CX18" s="133"/>
      <c r="CY18" s="111"/>
      <c r="CZ18" s="111"/>
      <c r="DA18" s="111"/>
      <c r="DB18" s="110"/>
      <c r="DC18" s="130"/>
      <c r="DD18" s="131"/>
      <c r="DE18" s="130"/>
      <c r="DF18" s="132"/>
      <c r="DG18" s="133"/>
      <c r="DH18" s="111"/>
      <c r="DI18" s="111"/>
      <c r="DJ18" s="111"/>
      <c r="DK18" s="110"/>
      <c r="DL18" s="130"/>
      <c r="DM18" s="131"/>
      <c r="DN18" s="130"/>
      <c r="DO18" s="132"/>
      <c r="DP18" s="133"/>
      <c r="DQ18" s="111"/>
      <c r="DR18" s="111"/>
      <c r="DS18" s="111"/>
      <c r="DT18" s="110"/>
      <c r="DU18" s="130"/>
      <c r="DV18" s="131"/>
      <c r="DW18" s="130"/>
      <c r="DX18" s="132"/>
      <c r="DY18" s="133"/>
      <c r="DZ18" s="111"/>
      <c r="EA18" s="111"/>
      <c r="EB18" s="111"/>
      <c r="EC18" s="110"/>
      <c r="ED18" s="130"/>
      <c r="EE18" s="131"/>
      <c r="EF18" s="130"/>
      <c r="EG18" s="132"/>
      <c r="EH18" s="133"/>
      <c r="EI18" s="111"/>
      <c r="EJ18" s="111"/>
      <c r="EK18" s="111"/>
      <c r="EL18" s="110"/>
      <c r="EM18" s="130"/>
      <c r="EN18" s="131"/>
      <c r="EO18" s="130"/>
      <c r="EP18" s="132"/>
      <c r="EQ18" s="133"/>
      <c r="ER18" s="111"/>
      <c r="ES18" s="111"/>
      <c r="ET18" s="111"/>
      <c r="EU18" s="110"/>
      <c r="EV18" s="130"/>
      <c r="EW18" s="131"/>
      <c r="EX18" s="130"/>
      <c r="EY18" s="132"/>
      <c r="EZ18" s="133"/>
      <c r="FA18" s="111"/>
      <c r="FB18" s="111"/>
      <c r="FC18" s="111"/>
      <c r="FD18" s="110"/>
      <c r="FE18" s="130"/>
      <c r="FF18" s="131"/>
      <c r="FG18" s="130"/>
      <c r="FH18" s="132"/>
      <c r="FI18" s="133"/>
      <c r="FJ18" s="111"/>
      <c r="FK18" s="111"/>
      <c r="FL18" s="111"/>
      <c r="FM18" s="110"/>
      <c r="FN18" s="130"/>
      <c r="FO18" s="131"/>
      <c r="FP18" s="130"/>
      <c r="FQ18" s="132"/>
      <c r="FR18" s="133"/>
      <c r="FS18" s="111"/>
      <c r="FT18" s="111"/>
      <c r="FU18" s="111"/>
      <c r="FV18" s="110"/>
      <c r="FW18" s="130"/>
      <c r="FX18" s="131"/>
      <c r="FY18" s="130"/>
      <c r="FZ18" s="132"/>
      <c r="GA18" s="133"/>
      <c r="GB18" s="111"/>
      <c r="GC18" s="111"/>
      <c r="GD18" s="111"/>
      <c r="GE18" s="110"/>
      <c r="GF18" s="130"/>
      <c r="GG18" s="131"/>
      <c r="GH18" s="130"/>
      <c r="GI18" s="132"/>
      <c r="GJ18" s="133"/>
      <c r="GK18" s="111"/>
      <c r="GL18" s="111"/>
      <c r="GM18" s="111"/>
      <c r="GN18" s="110"/>
      <c r="GO18" s="130"/>
      <c r="GP18" s="131"/>
      <c r="GQ18" s="130"/>
      <c r="GR18" s="132"/>
      <c r="GS18" s="133"/>
      <c r="GT18" s="477">
        <v>43192</v>
      </c>
      <c r="GU18" s="136"/>
      <c r="GV18" s="100"/>
      <c r="GW18" s="114"/>
      <c r="GX18" s="114"/>
      <c r="GY18" s="588">
        <v>43203</v>
      </c>
      <c r="GZ18" s="229">
        <v>4176</v>
      </c>
      <c r="HA18" s="116"/>
      <c r="HB18" s="116"/>
    </row>
    <row r="19" spans="2:210" x14ac:dyDescent="0.25">
      <c r="B19" s="116"/>
      <c r="C19" s="124"/>
      <c r="D19" s="41"/>
      <c r="E19" s="42"/>
      <c r="F19" s="43"/>
      <c r="G19" s="44"/>
      <c r="H19" s="45"/>
      <c r="I19" s="46"/>
      <c r="J19" s="104" t="s">
        <v>32</v>
      </c>
      <c r="K19" s="494" t="s">
        <v>164</v>
      </c>
      <c r="L19" s="146">
        <v>18390</v>
      </c>
      <c r="M19" s="87">
        <v>43172</v>
      </c>
      <c r="N19" s="466" t="s">
        <v>298</v>
      </c>
      <c r="O19" s="106">
        <v>23065</v>
      </c>
      <c r="P19" s="76">
        <f t="shared" si="0"/>
        <v>4675</v>
      </c>
      <c r="Q19" s="99">
        <v>28.5</v>
      </c>
      <c r="R19" s="830"/>
      <c r="S19" s="831"/>
      <c r="T19" s="45">
        <f t="shared" si="2"/>
        <v>657352.5</v>
      </c>
      <c r="U19" s="537" t="s">
        <v>67</v>
      </c>
      <c r="V19" s="468">
        <v>43193</v>
      </c>
      <c r="W19" s="538">
        <v>16389.64</v>
      </c>
      <c r="X19" s="111"/>
      <c r="Y19" s="110"/>
      <c r="Z19" s="130"/>
      <c r="AA19" s="131"/>
      <c r="AB19" s="130"/>
      <c r="AC19" s="132"/>
      <c r="AD19" s="133"/>
      <c r="AE19" s="111"/>
      <c r="AF19" s="111"/>
      <c r="AG19" s="111"/>
      <c r="AH19" s="110"/>
      <c r="AI19" s="130"/>
      <c r="AJ19" s="131"/>
      <c r="AK19" s="130"/>
      <c r="AL19" s="132"/>
      <c r="AM19" s="133"/>
      <c r="AN19" s="111"/>
      <c r="AO19" s="111"/>
      <c r="AP19" s="111"/>
      <c r="AQ19" s="110"/>
      <c r="AR19" s="130"/>
      <c r="AS19" s="131"/>
      <c r="AT19" s="130"/>
      <c r="AU19" s="132"/>
      <c r="AV19" s="133"/>
      <c r="AW19" s="111"/>
      <c r="AX19" s="111"/>
      <c r="AY19" s="111"/>
      <c r="AZ19" s="110"/>
      <c r="BA19" s="130"/>
      <c r="BB19" s="131"/>
      <c r="BC19" s="130"/>
      <c r="BD19" s="132"/>
      <c r="BE19" s="133"/>
      <c r="BF19" s="111"/>
      <c r="BG19" s="111"/>
      <c r="BH19" s="111"/>
      <c r="BI19" s="110"/>
      <c r="BJ19" s="130"/>
      <c r="BK19" s="131"/>
      <c r="BL19" s="130"/>
      <c r="BM19" s="132"/>
      <c r="BN19" s="133"/>
      <c r="BO19" s="111"/>
      <c r="BP19" s="111"/>
      <c r="BQ19" s="111"/>
      <c r="BR19" s="110"/>
      <c r="BS19" s="130"/>
      <c r="BT19" s="131"/>
      <c r="BU19" s="130"/>
      <c r="BV19" s="132"/>
      <c r="BW19" s="133"/>
      <c r="BX19" s="111"/>
      <c r="BY19" s="111"/>
      <c r="BZ19" s="111"/>
      <c r="CA19" s="110"/>
      <c r="CB19" s="130"/>
      <c r="CC19" s="131"/>
      <c r="CD19" s="130"/>
      <c r="CE19" s="132"/>
      <c r="CF19" s="133"/>
      <c r="CG19" s="111"/>
      <c r="CH19" s="111"/>
      <c r="CI19" s="111"/>
      <c r="CJ19" s="110"/>
      <c r="CK19" s="130"/>
      <c r="CL19" s="131"/>
      <c r="CM19" s="130"/>
      <c r="CN19" s="132"/>
      <c r="CO19" s="133"/>
      <c r="CP19" s="111"/>
      <c r="CQ19" s="111"/>
      <c r="CR19" s="111"/>
      <c r="CS19" s="110"/>
      <c r="CT19" s="130"/>
      <c r="CU19" s="131"/>
      <c r="CV19" s="134"/>
      <c r="CW19" s="132"/>
      <c r="CX19" s="133"/>
      <c r="CY19" s="111"/>
      <c r="CZ19" s="111"/>
      <c r="DA19" s="111"/>
      <c r="DB19" s="110"/>
      <c r="DC19" s="130"/>
      <c r="DD19" s="131"/>
      <c r="DE19" s="130"/>
      <c r="DF19" s="132"/>
      <c r="DG19" s="133"/>
      <c r="DH19" s="111"/>
      <c r="DI19" s="111"/>
      <c r="DJ19" s="111"/>
      <c r="DK19" s="110"/>
      <c r="DL19" s="130"/>
      <c r="DM19" s="131"/>
      <c r="DN19" s="130"/>
      <c r="DO19" s="132"/>
      <c r="DP19" s="133"/>
      <c r="DQ19" s="111"/>
      <c r="DR19" s="111"/>
      <c r="DS19" s="111"/>
      <c r="DT19" s="110"/>
      <c r="DU19" s="130"/>
      <c r="DV19" s="131"/>
      <c r="DW19" s="130"/>
      <c r="DX19" s="132"/>
      <c r="DY19" s="133"/>
      <c r="DZ19" s="111"/>
      <c r="EA19" s="111"/>
      <c r="EB19" s="111"/>
      <c r="EC19" s="110"/>
      <c r="ED19" s="130"/>
      <c r="EE19" s="131"/>
      <c r="EF19" s="130"/>
      <c r="EG19" s="132"/>
      <c r="EH19" s="133"/>
      <c r="EI19" s="111"/>
      <c r="EJ19" s="111"/>
      <c r="EK19" s="111"/>
      <c r="EL19" s="110"/>
      <c r="EM19" s="130"/>
      <c r="EN19" s="131"/>
      <c r="EO19" s="130"/>
      <c r="EP19" s="132"/>
      <c r="EQ19" s="133"/>
      <c r="ER19" s="111"/>
      <c r="ES19" s="111"/>
      <c r="ET19" s="111"/>
      <c r="EU19" s="110"/>
      <c r="EV19" s="130"/>
      <c r="EW19" s="131"/>
      <c r="EX19" s="130"/>
      <c r="EY19" s="132"/>
      <c r="EZ19" s="133"/>
      <c r="FA19" s="111"/>
      <c r="FB19" s="111"/>
      <c r="FC19" s="111"/>
      <c r="FD19" s="110"/>
      <c r="FE19" s="130"/>
      <c r="FF19" s="131"/>
      <c r="FG19" s="130"/>
      <c r="FH19" s="132"/>
      <c r="FI19" s="133"/>
      <c r="FJ19" s="111"/>
      <c r="FK19" s="111"/>
      <c r="FL19" s="111"/>
      <c r="FM19" s="110"/>
      <c r="FN19" s="130"/>
      <c r="FO19" s="131"/>
      <c r="FP19" s="130"/>
      <c r="FQ19" s="132"/>
      <c r="FR19" s="133"/>
      <c r="FS19" s="111"/>
      <c r="FT19" s="111"/>
      <c r="FU19" s="111"/>
      <c r="FV19" s="110"/>
      <c r="FW19" s="130"/>
      <c r="FX19" s="131"/>
      <c r="FY19" s="130"/>
      <c r="FZ19" s="132"/>
      <c r="GA19" s="133"/>
      <c r="GB19" s="111"/>
      <c r="GC19" s="111"/>
      <c r="GD19" s="111"/>
      <c r="GE19" s="110"/>
      <c r="GF19" s="130"/>
      <c r="GG19" s="131"/>
      <c r="GH19" s="130"/>
      <c r="GI19" s="132"/>
      <c r="GJ19" s="133"/>
      <c r="GK19" s="111"/>
      <c r="GL19" s="111"/>
      <c r="GM19" s="111"/>
      <c r="GN19" s="110"/>
      <c r="GO19" s="130"/>
      <c r="GP19" s="131"/>
      <c r="GQ19" s="130"/>
      <c r="GR19" s="132"/>
      <c r="GS19" s="133"/>
      <c r="GT19" s="477">
        <v>43193</v>
      </c>
      <c r="GU19" s="149"/>
      <c r="GV19" s="100"/>
      <c r="GW19" s="114"/>
      <c r="GX19" s="114"/>
      <c r="GY19" s="588">
        <v>43203</v>
      </c>
      <c r="GZ19" s="229">
        <v>4176</v>
      </c>
      <c r="HA19" s="116"/>
      <c r="HB19" s="116"/>
    </row>
    <row r="20" spans="2:210" x14ac:dyDescent="0.25">
      <c r="B20" s="116"/>
      <c r="C20" s="124"/>
      <c r="D20" s="41"/>
      <c r="E20" s="42"/>
      <c r="F20" s="43"/>
      <c r="G20" s="44"/>
      <c r="H20" s="45"/>
      <c r="I20" s="46"/>
      <c r="J20" s="151" t="s">
        <v>248</v>
      </c>
      <c r="K20" s="494" t="s">
        <v>164</v>
      </c>
      <c r="L20" s="146">
        <v>16920</v>
      </c>
      <c r="M20" s="87">
        <v>43173</v>
      </c>
      <c r="N20" s="466" t="s">
        <v>299</v>
      </c>
      <c r="O20" s="106">
        <v>21335</v>
      </c>
      <c r="P20" s="150">
        <f t="shared" si="0"/>
        <v>4415</v>
      </c>
      <c r="Q20" s="99">
        <v>28.5</v>
      </c>
      <c r="R20" s="152"/>
      <c r="S20" s="118"/>
      <c r="T20" s="45">
        <f>Q20*O20</f>
        <v>608047.5</v>
      </c>
      <c r="U20" s="537" t="s">
        <v>67</v>
      </c>
      <c r="V20" s="468">
        <v>43193</v>
      </c>
      <c r="W20" s="538">
        <v>16389.64</v>
      </c>
      <c r="X20" s="111"/>
      <c r="Y20" s="110"/>
      <c r="Z20" s="130"/>
      <c r="AA20" s="131"/>
      <c r="AB20" s="130"/>
      <c r="AC20" s="132"/>
      <c r="AD20" s="133"/>
      <c r="AE20" s="111"/>
      <c r="AF20" s="111"/>
      <c r="AG20" s="111"/>
      <c r="AH20" s="110"/>
      <c r="AI20" s="130"/>
      <c r="AJ20" s="131"/>
      <c r="AK20" s="130"/>
      <c r="AL20" s="132"/>
      <c r="AM20" s="133"/>
      <c r="AN20" s="111"/>
      <c r="AO20" s="111"/>
      <c r="AP20" s="111"/>
      <c r="AQ20" s="110"/>
      <c r="AR20" s="130"/>
      <c r="AS20" s="131"/>
      <c r="AT20" s="130"/>
      <c r="AU20" s="132"/>
      <c r="AV20" s="133"/>
      <c r="AW20" s="111"/>
      <c r="AX20" s="111"/>
      <c r="AY20" s="111"/>
      <c r="AZ20" s="110"/>
      <c r="BA20" s="130"/>
      <c r="BB20" s="131"/>
      <c r="BC20" s="130"/>
      <c r="BD20" s="132"/>
      <c r="BE20" s="133"/>
      <c r="BF20" s="111"/>
      <c r="BG20" s="111"/>
      <c r="BH20" s="111"/>
      <c r="BI20" s="110"/>
      <c r="BJ20" s="130"/>
      <c r="BK20" s="131"/>
      <c r="BL20" s="130"/>
      <c r="BM20" s="132"/>
      <c r="BN20" s="133"/>
      <c r="BO20" s="111"/>
      <c r="BP20" s="111"/>
      <c r="BQ20" s="111"/>
      <c r="BR20" s="110"/>
      <c r="BS20" s="130"/>
      <c r="BT20" s="131"/>
      <c r="BU20" s="130"/>
      <c r="BV20" s="132"/>
      <c r="BW20" s="133"/>
      <c r="BX20" s="111"/>
      <c r="BY20" s="111"/>
      <c r="BZ20" s="111"/>
      <c r="CA20" s="110"/>
      <c r="CB20" s="130"/>
      <c r="CC20" s="131"/>
      <c r="CD20" s="130"/>
      <c r="CE20" s="132"/>
      <c r="CF20" s="133"/>
      <c r="CG20" s="111"/>
      <c r="CH20" s="111"/>
      <c r="CI20" s="111"/>
      <c r="CJ20" s="110"/>
      <c r="CK20" s="130"/>
      <c r="CL20" s="131"/>
      <c r="CM20" s="130"/>
      <c r="CN20" s="132"/>
      <c r="CO20" s="133"/>
      <c r="CP20" s="111"/>
      <c r="CQ20" s="111"/>
      <c r="CR20" s="111"/>
      <c r="CS20" s="110"/>
      <c r="CT20" s="130"/>
      <c r="CU20" s="131"/>
      <c r="CV20" s="134"/>
      <c r="CW20" s="132"/>
      <c r="CX20" s="133"/>
      <c r="CY20" s="111"/>
      <c r="CZ20" s="111"/>
      <c r="DA20" s="111"/>
      <c r="DB20" s="110"/>
      <c r="DC20" s="130"/>
      <c r="DD20" s="131"/>
      <c r="DE20" s="130"/>
      <c r="DF20" s="132"/>
      <c r="DG20" s="133"/>
      <c r="DH20" s="111"/>
      <c r="DI20" s="111"/>
      <c r="DJ20" s="111"/>
      <c r="DK20" s="110"/>
      <c r="DL20" s="130"/>
      <c r="DM20" s="131"/>
      <c r="DN20" s="130"/>
      <c r="DO20" s="132"/>
      <c r="DP20" s="133"/>
      <c r="DQ20" s="111"/>
      <c r="DR20" s="111"/>
      <c r="DS20" s="111"/>
      <c r="DT20" s="110"/>
      <c r="DU20" s="130"/>
      <c r="DV20" s="131"/>
      <c r="DW20" s="130"/>
      <c r="DX20" s="132"/>
      <c r="DY20" s="133"/>
      <c r="DZ20" s="111"/>
      <c r="EA20" s="111"/>
      <c r="EB20" s="111"/>
      <c r="EC20" s="110"/>
      <c r="ED20" s="130"/>
      <c r="EE20" s="131"/>
      <c r="EF20" s="130"/>
      <c r="EG20" s="132"/>
      <c r="EH20" s="133"/>
      <c r="EI20" s="111"/>
      <c r="EJ20" s="111"/>
      <c r="EK20" s="111"/>
      <c r="EL20" s="110"/>
      <c r="EM20" s="130"/>
      <c r="EN20" s="131"/>
      <c r="EO20" s="130"/>
      <c r="EP20" s="132"/>
      <c r="EQ20" s="133"/>
      <c r="ER20" s="111"/>
      <c r="ES20" s="111"/>
      <c r="ET20" s="111"/>
      <c r="EU20" s="110"/>
      <c r="EV20" s="130"/>
      <c r="EW20" s="131"/>
      <c r="EX20" s="130"/>
      <c r="EY20" s="132"/>
      <c r="EZ20" s="133"/>
      <c r="FA20" s="111"/>
      <c r="FB20" s="111"/>
      <c r="FC20" s="111"/>
      <c r="FD20" s="110"/>
      <c r="FE20" s="130"/>
      <c r="FF20" s="131"/>
      <c r="FG20" s="130"/>
      <c r="FH20" s="132"/>
      <c r="FI20" s="133"/>
      <c r="FJ20" s="111"/>
      <c r="FK20" s="111"/>
      <c r="FL20" s="111"/>
      <c r="FM20" s="110"/>
      <c r="FN20" s="130"/>
      <c r="FO20" s="131"/>
      <c r="FP20" s="130"/>
      <c r="FQ20" s="132"/>
      <c r="FR20" s="133"/>
      <c r="FS20" s="111"/>
      <c r="FT20" s="111"/>
      <c r="FU20" s="111"/>
      <c r="FV20" s="110"/>
      <c r="FW20" s="130"/>
      <c r="FX20" s="131"/>
      <c r="FY20" s="130"/>
      <c r="FZ20" s="132"/>
      <c r="GA20" s="133"/>
      <c r="GB20" s="111"/>
      <c r="GC20" s="111"/>
      <c r="GD20" s="111"/>
      <c r="GE20" s="110"/>
      <c r="GF20" s="130"/>
      <c r="GG20" s="131"/>
      <c r="GH20" s="130"/>
      <c r="GI20" s="132"/>
      <c r="GJ20" s="133"/>
      <c r="GK20" s="111"/>
      <c r="GL20" s="111"/>
      <c r="GM20" s="111"/>
      <c r="GN20" s="110"/>
      <c r="GO20" s="130"/>
      <c r="GP20" s="131"/>
      <c r="GQ20" s="130"/>
      <c r="GR20" s="132"/>
      <c r="GS20" s="133"/>
      <c r="GT20" s="477">
        <v>43193</v>
      </c>
      <c r="GU20" s="136">
        <v>23856</v>
      </c>
      <c r="GV20" s="100" t="s">
        <v>253</v>
      </c>
      <c r="GW20" s="114"/>
      <c r="GX20" s="114"/>
      <c r="GY20" s="588">
        <v>43203</v>
      </c>
      <c r="GZ20" s="229">
        <v>4176</v>
      </c>
      <c r="HA20" s="116"/>
      <c r="HB20" s="116"/>
    </row>
    <row r="21" spans="2:210" x14ac:dyDescent="0.25">
      <c r="B21" s="116"/>
      <c r="C21" s="124"/>
      <c r="D21" s="41"/>
      <c r="E21" s="42"/>
      <c r="F21" s="43"/>
      <c r="G21" s="44"/>
      <c r="H21" s="45"/>
      <c r="I21" s="46"/>
      <c r="J21" s="151" t="s">
        <v>249</v>
      </c>
      <c r="K21" s="494" t="s">
        <v>30</v>
      </c>
      <c r="L21" s="146">
        <v>10980</v>
      </c>
      <c r="M21" s="87">
        <v>43174</v>
      </c>
      <c r="N21" s="466" t="s">
        <v>300</v>
      </c>
      <c r="O21" s="106">
        <v>14150</v>
      </c>
      <c r="P21" s="150">
        <f t="shared" si="0"/>
        <v>3170</v>
      </c>
      <c r="Q21" s="99">
        <v>28.5</v>
      </c>
      <c r="R21" s="830"/>
      <c r="S21" s="831"/>
      <c r="T21" s="45">
        <f t="shared" si="2"/>
        <v>403275</v>
      </c>
      <c r="U21" s="537" t="s">
        <v>67</v>
      </c>
      <c r="V21" s="468">
        <v>43195</v>
      </c>
      <c r="W21" s="538">
        <v>10706.8</v>
      </c>
      <c r="X21" s="111"/>
      <c r="Y21" s="110"/>
      <c r="Z21" s="130"/>
      <c r="AA21" s="131"/>
      <c r="AB21" s="130"/>
      <c r="AC21" s="132"/>
      <c r="AD21" s="133"/>
      <c r="AE21" s="111"/>
      <c r="AF21" s="111"/>
      <c r="AG21" s="111"/>
      <c r="AH21" s="110"/>
      <c r="AI21" s="130"/>
      <c r="AJ21" s="131"/>
      <c r="AK21" s="130"/>
      <c r="AL21" s="132"/>
      <c r="AM21" s="133"/>
      <c r="AN21" s="111"/>
      <c r="AO21" s="111"/>
      <c r="AP21" s="111"/>
      <c r="AQ21" s="110"/>
      <c r="AR21" s="130"/>
      <c r="AS21" s="131"/>
      <c r="AT21" s="130"/>
      <c r="AU21" s="132"/>
      <c r="AV21" s="133"/>
      <c r="AW21" s="111"/>
      <c r="AX21" s="111"/>
      <c r="AY21" s="111"/>
      <c r="AZ21" s="110"/>
      <c r="BA21" s="130"/>
      <c r="BB21" s="131"/>
      <c r="BC21" s="130"/>
      <c r="BD21" s="132"/>
      <c r="BE21" s="133"/>
      <c r="BF21" s="111"/>
      <c r="BG21" s="111"/>
      <c r="BH21" s="111"/>
      <c r="BI21" s="110"/>
      <c r="BJ21" s="130"/>
      <c r="BK21" s="131"/>
      <c r="BL21" s="130"/>
      <c r="BM21" s="132"/>
      <c r="BN21" s="133"/>
      <c r="BO21" s="111"/>
      <c r="BP21" s="111"/>
      <c r="BQ21" s="111"/>
      <c r="BR21" s="110"/>
      <c r="BS21" s="130"/>
      <c r="BT21" s="131"/>
      <c r="BU21" s="130"/>
      <c r="BV21" s="132"/>
      <c r="BW21" s="133"/>
      <c r="BX21" s="111"/>
      <c r="BY21" s="111"/>
      <c r="BZ21" s="111"/>
      <c r="CA21" s="110"/>
      <c r="CB21" s="130"/>
      <c r="CC21" s="131"/>
      <c r="CD21" s="130"/>
      <c r="CE21" s="132"/>
      <c r="CF21" s="133"/>
      <c r="CG21" s="111"/>
      <c r="CH21" s="111"/>
      <c r="CI21" s="111"/>
      <c r="CJ21" s="110"/>
      <c r="CK21" s="130"/>
      <c r="CL21" s="131"/>
      <c r="CM21" s="130"/>
      <c r="CN21" s="132"/>
      <c r="CO21" s="133"/>
      <c r="CP21" s="111"/>
      <c r="CQ21" s="111"/>
      <c r="CR21" s="111"/>
      <c r="CS21" s="110"/>
      <c r="CT21" s="130"/>
      <c r="CU21" s="131"/>
      <c r="CV21" s="134"/>
      <c r="CW21" s="132"/>
      <c r="CX21" s="133"/>
      <c r="CY21" s="111"/>
      <c r="CZ21" s="111"/>
      <c r="DA21" s="111"/>
      <c r="DB21" s="110"/>
      <c r="DC21" s="130"/>
      <c r="DD21" s="131"/>
      <c r="DE21" s="130"/>
      <c r="DF21" s="132"/>
      <c r="DG21" s="133"/>
      <c r="DH21" s="111"/>
      <c r="DI21" s="111"/>
      <c r="DJ21" s="111"/>
      <c r="DK21" s="110"/>
      <c r="DL21" s="130"/>
      <c r="DM21" s="131"/>
      <c r="DN21" s="130"/>
      <c r="DO21" s="132"/>
      <c r="DP21" s="133"/>
      <c r="DQ21" s="111"/>
      <c r="DR21" s="111"/>
      <c r="DS21" s="111"/>
      <c r="DT21" s="110"/>
      <c r="DU21" s="130"/>
      <c r="DV21" s="131"/>
      <c r="DW21" s="130"/>
      <c r="DX21" s="132"/>
      <c r="DY21" s="133"/>
      <c r="DZ21" s="111"/>
      <c r="EA21" s="111"/>
      <c r="EB21" s="111"/>
      <c r="EC21" s="110"/>
      <c r="ED21" s="130"/>
      <c r="EE21" s="131"/>
      <c r="EF21" s="130"/>
      <c r="EG21" s="132"/>
      <c r="EH21" s="133"/>
      <c r="EI21" s="111"/>
      <c r="EJ21" s="111"/>
      <c r="EK21" s="111"/>
      <c r="EL21" s="110"/>
      <c r="EM21" s="130"/>
      <c r="EN21" s="131"/>
      <c r="EO21" s="130"/>
      <c r="EP21" s="132"/>
      <c r="EQ21" s="133"/>
      <c r="ER21" s="111"/>
      <c r="ES21" s="111"/>
      <c r="ET21" s="111"/>
      <c r="EU21" s="110"/>
      <c r="EV21" s="130"/>
      <c r="EW21" s="131"/>
      <c r="EX21" s="130"/>
      <c r="EY21" s="132"/>
      <c r="EZ21" s="133"/>
      <c r="FA21" s="111"/>
      <c r="FB21" s="111"/>
      <c r="FC21" s="111"/>
      <c r="FD21" s="110"/>
      <c r="FE21" s="130"/>
      <c r="FF21" s="131"/>
      <c r="FG21" s="130"/>
      <c r="FH21" s="132"/>
      <c r="FI21" s="133"/>
      <c r="FJ21" s="111"/>
      <c r="FK21" s="111"/>
      <c r="FL21" s="111"/>
      <c r="FM21" s="110"/>
      <c r="FN21" s="130"/>
      <c r="FO21" s="131"/>
      <c r="FP21" s="130"/>
      <c r="FQ21" s="132"/>
      <c r="FR21" s="133"/>
      <c r="FS21" s="111"/>
      <c r="FT21" s="111"/>
      <c r="FU21" s="111"/>
      <c r="FV21" s="110"/>
      <c r="FW21" s="130"/>
      <c r="FX21" s="131"/>
      <c r="FY21" s="130"/>
      <c r="FZ21" s="132"/>
      <c r="GA21" s="133"/>
      <c r="GB21" s="111"/>
      <c r="GC21" s="111"/>
      <c r="GD21" s="111"/>
      <c r="GE21" s="110"/>
      <c r="GF21" s="130"/>
      <c r="GG21" s="131"/>
      <c r="GH21" s="130"/>
      <c r="GI21" s="132"/>
      <c r="GJ21" s="133"/>
      <c r="GK21" s="111"/>
      <c r="GL21" s="111"/>
      <c r="GM21" s="111"/>
      <c r="GN21" s="110"/>
      <c r="GO21" s="130"/>
      <c r="GP21" s="131"/>
      <c r="GQ21" s="130"/>
      <c r="GR21" s="132"/>
      <c r="GS21" s="133"/>
      <c r="GT21" s="477">
        <v>43195</v>
      </c>
      <c r="GU21" s="136">
        <v>18928</v>
      </c>
      <c r="GV21" s="100" t="s">
        <v>254</v>
      </c>
      <c r="GW21" s="114"/>
      <c r="GX21" s="114"/>
      <c r="GY21" s="588">
        <v>43203</v>
      </c>
      <c r="GZ21" s="229">
        <v>2320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104" t="s">
        <v>250</v>
      </c>
      <c r="K22" s="494" t="s">
        <v>251</v>
      </c>
      <c r="L22" s="105">
        <v>18410</v>
      </c>
      <c r="M22" s="87">
        <v>43174</v>
      </c>
      <c r="N22" s="466" t="s">
        <v>301</v>
      </c>
      <c r="O22" s="106">
        <v>23025</v>
      </c>
      <c r="P22" s="150">
        <f t="shared" si="0"/>
        <v>4615</v>
      </c>
      <c r="Q22" s="99">
        <v>28.5</v>
      </c>
      <c r="R22" s="99"/>
      <c r="S22" s="99"/>
      <c r="T22" s="45">
        <f t="shared" si="2"/>
        <v>656212.5</v>
      </c>
      <c r="U22" s="467" t="s">
        <v>67</v>
      </c>
      <c r="V22" s="468">
        <v>43196</v>
      </c>
      <c r="W22" s="469">
        <v>16389.64</v>
      </c>
      <c r="X22" s="111"/>
      <c r="Y22" s="110"/>
      <c r="Z22" s="130"/>
      <c r="AA22" s="131"/>
      <c r="AB22" s="130"/>
      <c r="AC22" s="132"/>
      <c r="AD22" s="133"/>
      <c r="AE22" s="111"/>
      <c r="AF22" s="111"/>
      <c r="AG22" s="111"/>
      <c r="AH22" s="110"/>
      <c r="AI22" s="130"/>
      <c r="AJ22" s="131"/>
      <c r="AK22" s="130"/>
      <c r="AL22" s="132"/>
      <c r="AM22" s="133"/>
      <c r="AN22" s="111"/>
      <c r="AO22" s="111"/>
      <c r="AP22" s="111"/>
      <c r="AQ22" s="110"/>
      <c r="AR22" s="130"/>
      <c r="AS22" s="131"/>
      <c r="AT22" s="130"/>
      <c r="AU22" s="132"/>
      <c r="AV22" s="133"/>
      <c r="AW22" s="111"/>
      <c r="AX22" s="111"/>
      <c r="AY22" s="111"/>
      <c r="AZ22" s="110"/>
      <c r="BA22" s="130"/>
      <c r="BB22" s="131"/>
      <c r="BC22" s="130"/>
      <c r="BD22" s="132"/>
      <c r="BE22" s="133"/>
      <c r="BF22" s="111"/>
      <c r="BG22" s="111"/>
      <c r="BH22" s="111"/>
      <c r="BI22" s="110"/>
      <c r="BJ22" s="130"/>
      <c r="BK22" s="131"/>
      <c r="BL22" s="130"/>
      <c r="BM22" s="132"/>
      <c r="BN22" s="133"/>
      <c r="BO22" s="111"/>
      <c r="BP22" s="111"/>
      <c r="BQ22" s="111"/>
      <c r="BR22" s="110"/>
      <c r="BS22" s="130"/>
      <c r="BT22" s="131"/>
      <c r="BU22" s="130"/>
      <c r="BV22" s="132"/>
      <c r="BW22" s="133"/>
      <c r="BX22" s="111"/>
      <c r="BY22" s="111"/>
      <c r="BZ22" s="111"/>
      <c r="CA22" s="110"/>
      <c r="CB22" s="130"/>
      <c r="CC22" s="131"/>
      <c r="CD22" s="130"/>
      <c r="CE22" s="132"/>
      <c r="CF22" s="133"/>
      <c r="CG22" s="111"/>
      <c r="CH22" s="111"/>
      <c r="CI22" s="111"/>
      <c r="CJ22" s="110"/>
      <c r="CK22" s="130"/>
      <c r="CL22" s="131"/>
      <c r="CM22" s="130"/>
      <c r="CN22" s="132"/>
      <c r="CO22" s="133"/>
      <c r="CP22" s="111"/>
      <c r="CQ22" s="111"/>
      <c r="CR22" s="111"/>
      <c r="CS22" s="110"/>
      <c r="CT22" s="130"/>
      <c r="CU22" s="131"/>
      <c r="CV22" s="134"/>
      <c r="CW22" s="132"/>
      <c r="CX22" s="133"/>
      <c r="CY22" s="111"/>
      <c r="CZ22" s="111"/>
      <c r="DA22" s="111"/>
      <c r="DB22" s="110"/>
      <c r="DC22" s="130"/>
      <c r="DD22" s="131"/>
      <c r="DE22" s="130"/>
      <c r="DF22" s="132"/>
      <c r="DG22" s="133"/>
      <c r="DH22" s="111"/>
      <c r="DI22" s="111"/>
      <c r="DJ22" s="111"/>
      <c r="DK22" s="110"/>
      <c r="DL22" s="130"/>
      <c r="DM22" s="131"/>
      <c r="DN22" s="130"/>
      <c r="DO22" s="132"/>
      <c r="DP22" s="133"/>
      <c r="DQ22" s="111"/>
      <c r="DR22" s="111"/>
      <c r="DS22" s="111"/>
      <c r="DT22" s="110"/>
      <c r="DU22" s="130"/>
      <c r="DV22" s="131"/>
      <c r="DW22" s="130"/>
      <c r="DX22" s="132"/>
      <c r="DY22" s="133"/>
      <c r="DZ22" s="111"/>
      <c r="EA22" s="111"/>
      <c r="EB22" s="111"/>
      <c r="EC22" s="110"/>
      <c r="ED22" s="130"/>
      <c r="EE22" s="131"/>
      <c r="EF22" s="130"/>
      <c r="EG22" s="132"/>
      <c r="EH22" s="133"/>
      <c r="EI22" s="111"/>
      <c r="EJ22" s="111"/>
      <c r="EK22" s="111"/>
      <c r="EL22" s="110"/>
      <c r="EM22" s="130"/>
      <c r="EN22" s="131"/>
      <c r="EO22" s="130"/>
      <c r="EP22" s="132"/>
      <c r="EQ22" s="133"/>
      <c r="ER22" s="111"/>
      <c r="ES22" s="111"/>
      <c r="ET22" s="111"/>
      <c r="EU22" s="110"/>
      <c r="EV22" s="130"/>
      <c r="EW22" s="131"/>
      <c r="EX22" s="130"/>
      <c r="EY22" s="132"/>
      <c r="EZ22" s="133"/>
      <c r="FA22" s="111"/>
      <c r="FB22" s="111"/>
      <c r="FC22" s="111"/>
      <c r="FD22" s="110"/>
      <c r="FE22" s="130"/>
      <c r="FF22" s="131"/>
      <c r="FG22" s="130"/>
      <c r="FH22" s="132"/>
      <c r="FI22" s="133"/>
      <c r="FJ22" s="111"/>
      <c r="FK22" s="111"/>
      <c r="FL22" s="111"/>
      <c r="FM22" s="110"/>
      <c r="FN22" s="130"/>
      <c r="FO22" s="131"/>
      <c r="FP22" s="130"/>
      <c r="FQ22" s="132"/>
      <c r="FR22" s="133"/>
      <c r="FS22" s="111"/>
      <c r="FT22" s="111"/>
      <c r="FU22" s="111"/>
      <c r="FV22" s="110"/>
      <c r="FW22" s="130"/>
      <c r="FX22" s="131"/>
      <c r="FY22" s="130"/>
      <c r="FZ22" s="132"/>
      <c r="GA22" s="133"/>
      <c r="GB22" s="111"/>
      <c r="GC22" s="111"/>
      <c r="GD22" s="111"/>
      <c r="GE22" s="110"/>
      <c r="GF22" s="130"/>
      <c r="GG22" s="131"/>
      <c r="GH22" s="130"/>
      <c r="GI22" s="132"/>
      <c r="GJ22" s="133"/>
      <c r="GK22" s="111"/>
      <c r="GL22" s="111"/>
      <c r="GM22" s="111"/>
      <c r="GN22" s="110"/>
      <c r="GO22" s="130"/>
      <c r="GP22" s="131"/>
      <c r="GQ22" s="130"/>
      <c r="GR22" s="132"/>
      <c r="GS22" s="133"/>
      <c r="GT22" s="477">
        <v>43196</v>
      </c>
      <c r="GU22" s="136"/>
      <c r="GV22" s="100"/>
      <c r="GW22" s="114"/>
      <c r="GX22" s="114"/>
      <c r="GY22" s="588">
        <v>43203</v>
      </c>
      <c r="GZ22" s="229">
        <v>4176</v>
      </c>
      <c r="HA22" s="116"/>
      <c r="HB22" s="116"/>
    </row>
    <row r="23" spans="2:210" x14ac:dyDescent="0.25">
      <c r="B23" s="116"/>
      <c r="C23" s="124"/>
      <c r="D23" s="41"/>
      <c r="E23" s="42"/>
      <c r="F23" s="43"/>
      <c r="G23" s="44"/>
      <c r="H23" s="45"/>
      <c r="I23" s="46"/>
      <c r="J23" s="104" t="s">
        <v>61</v>
      </c>
      <c r="K23" s="494" t="s">
        <v>29</v>
      </c>
      <c r="L23" s="105">
        <v>18040</v>
      </c>
      <c r="M23" s="87">
        <v>43175</v>
      </c>
      <c r="N23" s="466" t="s">
        <v>305</v>
      </c>
      <c r="O23" s="106">
        <v>21210</v>
      </c>
      <c r="P23" s="150">
        <f t="shared" si="0"/>
        <v>3170</v>
      </c>
      <c r="Q23" s="99">
        <v>28.5</v>
      </c>
      <c r="R23" s="99"/>
      <c r="S23" s="99"/>
      <c r="T23" s="45">
        <f t="shared" si="2"/>
        <v>604485</v>
      </c>
      <c r="U23" s="467" t="s">
        <v>67</v>
      </c>
      <c r="V23" s="468">
        <v>43199</v>
      </c>
      <c r="W23" s="469">
        <v>16472</v>
      </c>
      <c r="X23" s="111"/>
      <c r="Y23" s="110"/>
      <c r="Z23" s="130"/>
      <c r="AA23" s="131"/>
      <c r="AB23" s="130"/>
      <c r="AC23" s="132"/>
      <c r="AD23" s="133"/>
      <c r="AE23" s="111"/>
      <c r="AF23" s="111"/>
      <c r="AG23" s="111"/>
      <c r="AH23" s="110"/>
      <c r="AI23" s="130"/>
      <c r="AJ23" s="131"/>
      <c r="AK23" s="130"/>
      <c r="AL23" s="132"/>
      <c r="AM23" s="133"/>
      <c r="AN23" s="111"/>
      <c r="AO23" s="111"/>
      <c r="AP23" s="111"/>
      <c r="AQ23" s="110"/>
      <c r="AR23" s="130"/>
      <c r="AS23" s="131"/>
      <c r="AT23" s="130"/>
      <c r="AU23" s="132"/>
      <c r="AV23" s="133"/>
      <c r="AW23" s="111"/>
      <c r="AX23" s="111"/>
      <c r="AY23" s="111"/>
      <c r="AZ23" s="110"/>
      <c r="BA23" s="130"/>
      <c r="BB23" s="131"/>
      <c r="BC23" s="130"/>
      <c r="BD23" s="132"/>
      <c r="BE23" s="133"/>
      <c r="BF23" s="111"/>
      <c r="BG23" s="111"/>
      <c r="BH23" s="111"/>
      <c r="BI23" s="110"/>
      <c r="BJ23" s="130"/>
      <c r="BK23" s="131"/>
      <c r="BL23" s="130"/>
      <c r="BM23" s="132"/>
      <c r="BN23" s="133"/>
      <c r="BO23" s="111"/>
      <c r="BP23" s="111"/>
      <c r="BQ23" s="111"/>
      <c r="BR23" s="110"/>
      <c r="BS23" s="130"/>
      <c r="BT23" s="131"/>
      <c r="BU23" s="130"/>
      <c r="BV23" s="132"/>
      <c r="BW23" s="133"/>
      <c r="BX23" s="111"/>
      <c r="BY23" s="111"/>
      <c r="BZ23" s="111"/>
      <c r="CA23" s="110"/>
      <c r="CB23" s="130"/>
      <c r="CC23" s="131"/>
      <c r="CD23" s="130"/>
      <c r="CE23" s="132"/>
      <c r="CF23" s="133"/>
      <c r="CG23" s="111"/>
      <c r="CH23" s="111"/>
      <c r="CI23" s="111"/>
      <c r="CJ23" s="110"/>
      <c r="CK23" s="130"/>
      <c r="CL23" s="131"/>
      <c r="CM23" s="130"/>
      <c r="CN23" s="132"/>
      <c r="CO23" s="133"/>
      <c r="CP23" s="111"/>
      <c r="CQ23" s="111"/>
      <c r="CR23" s="111"/>
      <c r="CS23" s="110"/>
      <c r="CT23" s="130"/>
      <c r="CU23" s="131"/>
      <c r="CV23" s="134"/>
      <c r="CW23" s="132"/>
      <c r="CX23" s="133"/>
      <c r="CY23" s="111"/>
      <c r="CZ23" s="111"/>
      <c r="DA23" s="111"/>
      <c r="DB23" s="110"/>
      <c r="DC23" s="130"/>
      <c r="DD23" s="131"/>
      <c r="DE23" s="130"/>
      <c r="DF23" s="132"/>
      <c r="DG23" s="133"/>
      <c r="DH23" s="111"/>
      <c r="DI23" s="111"/>
      <c r="DJ23" s="111"/>
      <c r="DK23" s="110"/>
      <c r="DL23" s="130"/>
      <c r="DM23" s="131"/>
      <c r="DN23" s="130"/>
      <c r="DO23" s="132"/>
      <c r="DP23" s="133"/>
      <c r="DQ23" s="111"/>
      <c r="DR23" s="111"/>
      <c r="DS23" s="111"/>
      <c r="DT23" s="110"/>
      <c r="DU23" s="130"/>
      <c r="DV23" s="131"/>
      <c r="DW23" s="130"/>
      <c r="DX23" s="132"/>
      <c r="DY23" s="133"/>
      <c r="DZ23" s="111"/>
      <c r="EA23" s="111"/>
      <c r="EB23" s="111"/>
      <c r="EC23" s="110"/>
      <c r="ED23" s="130"/>
      <c r="EE23" s="131"/>
      <c r="EF23" s="130"/>
      <c r="EG23" s="132"/>
      <c r="EH23" s="133"/>
      <c r="EI23" s="111"/>
      <c r="EJ23" s="111"/>
      <c r="EK23" s="111"/>
      <c r="EL23" s="110"/>
      <c r="EM23" s="130"/>
      <c r="EN23" s="131"/>
      <c r="EO23" s="130"/>
      <c r="EP23" s="132"/>
      <c r="EQ23" s="133"/>
      <c r="ER23" s="111"/>
      <c r="ES23" s="111"/>
      <c r="ET23" s="111"/>
      <c r="EU23" s="110"/>
      <c r="EV23" s="130"/>
      <c r="EW23" s="131"/>
      <c r="EX23" s="130"/>
      <c r="EY23" s="132"/>
      <c r="EZ23" s="133"/>
      <c r="FA23" s="111"/>
      <c r="FB23" s="111"/>
      <c r="FC23" s="111"/>
      <c r="FD23" s="110"/>
      <c r="FE23" s="130"/>
      <c r="FF23" s="131"/>
      <c r="FG23" s="130"/>
      <c r="FH23" s="132"/>
      <c r="FI23" s="133"/>
      <c r="FJ23" s="111"/>
      <c r="FK23" s="111"/>
      <c r="FL23" s="111"/>
      <c r="FM23" s="110"/>
      <c r="FN23" s="130"/>
      <c r="FO23" s="131"/>
      <c r="FP23" s="130"/>
      <c r="FQ23" s="132"/>
      <c r="FR23" s="133"/>
      <c r="FS23" s="111"/>
      <c r="FT23" s="111"/>
      <c r="FU23" s="111"/>
      <c r="FV23" s="110"/>
      <c r="FW23" s="130"/>
      <c r="FX23" s="131"/>
      <c r="FY23" s="130"/>
      <c r="FZ23" s="132"/>
      <c r="GA23" s="133"/>
      <c r="GB23" s="111"/>
      <c r="GC23" s="111"/>
      <c r="GD23" s="111"/>
      <c r="GE23" s="110"/>
      <c r="GF23" s="130"/>
      <c r="GG23" s="131"/>
      <c r="GH23" s="130"/>
      <c r="GI23" s="132"/>
      <c r="GJ23" s="133"/>
      <c r="GK23" s="111"/>
      <c r="GL23" s="111"/>
      <c r="GM23" s="111"/>
      <c r="GN23" s="110"/>
      <c r="GO23" s="130"/>
      <c r="GP23" s="131"/>
      <c r="GQ23" s="130"/>
      <c r="GR23" s="132"/>
      <c r="GS23" s="133"/>
      <c r="GT23" s="477">
        <v>43199</v>
      </c>
      <c r="GU23" s="136">
        <v>23856</v>
      </c>
      <c r="GV23" s="122" t="s">
        <v>256</v>
      </c>
      <c r="GW23" s="114"/>
      <c r="GX23" s="114"/>
      <c r="GY23" s="590">
        <v>43220</v>
      </c>
      <c r="GZ23" s="592">
        <v>4176</v>
      </c>
      <c r="HA23" s="116"/>
      <c r="HB23" s="116"/>
    </row>
    <row r="24" spans="2:210" x14ac:dyDescent="0.25">
      <c r="B24" s="116"/>
      <c r="C24" s="124"/>
      <c r="D24" s="41"/>
      <c r="E24" s="42"/>
      <c r="F24" s="43"/>
      <c r="G24" s="44"/>
      <c r="H24" s="45"/>
      <c r="I24" s="46"/>
      <c r="J24" s="155" t="s">
        <v>28</v>
      </c>
      <c r="K24" s="494" t="s">
        <v>27</v>
      </c>
      <c r="L24" s="105">
        <v>11780</v>
      </c>
      <c r="M24" s="87">
        <v>43175</v>
      </c>
      <c r="N24" s="466" t="s">
        <v>304</v>
      </c>
      <c r="O24" s="106">
        <v>15830</v>
      </c>
      <c r="P24" s="150">
        <f t="shared" si="0"/>
        <v>4050</v>
      </c>
      <c r="Q24" s="99">
        <v>28.5</v>
      </c>
      <c r="R24" s="821"/>
      <c r="S24" s="822"/>
      <c r="T24" s="45">
        <f t="shared" si="2"/>
        <v>451155</v>
      </c>
      <c r="U24" s="539" t="s">
        <v>67</v>
      </c>
      <c r="V24" s="528">
        <v>43199</v>
      </c>
      <c r="W24" s="469">
        <v>10706.8</v>
      </c>
      <c r="X24" s="111"/>
      <c r="Y24" s="110"/>
      <c r="Z24" s="130"/>
      <c r="AA24" s="131"/>
      <c r="AB24" s="130"/>
      <c r="AC24" s="132"/>
      <c r="AD24" s="133"/>
      <c r="AE24" s="111"/>
      <c r="AF24" s="111"/>
      <c r="AG24" s="111"/>
      <c r="AH24" s="110"/>
      <c r="AI24" s="130"/>
      <c r="AJ24" s="131"/>
      <c r="AK24" s="130"/>
      <c r="AL24" s="132"/>
      <c r="AM24" s="133"/>
      <c r="AN24" s="111"/>
      <c r="AO24" s="111"/>
      <c r="AP24" s="111"/>
      <c r="AQ24" s="110"/>
      <c r="AR24" s="130"/>
      <c r="AS24" s="131"/>
      <c r="AT24" s="130"/>
      <c r="AU24" s="132"/>
      <c r="AV24" s="133"/>
      <c r="AW24" s="111"/>
      <c r="AX24" s="111"/>
      <c r="AY24" s="111"/>
      <c r="AZ24" s="110"/>
      <c r="BA24" s="130"/>
      <c r="BB24" s="131"/>
      <c r="BC24" s="130"/>
      <c r="BD24" s="132"/>
      <c r="BE24" s="133"/>
      <c r="BF24" s="111"/>
      <c r="BG24" s="111"/>
      <c r="BH24" s="111"/>
      <c r="BI24" s="110"/>
      <c r="BJ24" s="130"/>
      <c r="BK24" s="131"/>
      <c r="BL24" s="130"/>
      <c r="BM24" s="132"/>
      <c r="BN24" s="133"/>
      <c r="BO24" s="111"/>
      <c r="BP24" s="111"/>
      <c r="BQ24" s="111"/>
      <c r="BR24" s="110"/>
      <c r="BS24" s="130"/>
      <c r="BT24" s="131"/>
      <c r="BU24" s="130"/>
      <c r="BV24" s="132"/>
      <c r="BW24" s="133"/>
      <c r="BX24" s="111"/>
      <c r="BY24" s="111"/>
      <c r="BZ24" s="111"/>
      <c r="CA24" s="110"/>
      <c r="CB24" s="130"/>
      <c r="CC24" s="131"/>
      <c r="CD24" s="130"/>
      <c r="CE24" s="132"/>
      <c r="CF24" s="133"/>
      <c r="CG24" s="111"/>
      <c r="CH24" s="111"/>
      <c r="CI24" s="111"/>
      <c r="CJ24" s="110"/>
      <c r="CK24" s="130"/>
      <c r="CL24" s="131"/>
      <c r="CM24" s="130"/>
      <c r="CN24" s="132"/>
      <c r="CO24" s="133"/>
      <c r="CP24" s="111"/>
      <c r="CQ24" s="111"/>
      <c r="CR24" s="111"/>
      <c r="CS24" s="110"/>
      <c r="CT24" s="130"/>
      <c r="CU24" s="131"/>
      <c r="CV24" s="134"/>
      <c r="CW24" s="132"/>
      <c r="CX24" s="133"/>
      <c r="CY24" s="111"/>
      <c r="CZ24" s="111"/>
      <c r="DA24" s="111"/>
      <c r="DB24" s="110"/>
      <c r="DC24" s="130"/>
      <c r="DD24" s="131"/>
      <c r="DE24" s="130"/>
      <c r="DF24" s="132"/>
      <c r="DG24" s="133"/>
      <c r="DH24" s="111"/>
      <c r="DI24" s="111"/>
      <c r="DJ24" s="111"/>
      <c r="DK24" s="110"/>
      <c r="DL24" s="130"/>
      <c r="DM24" s="131"/>
      <c r="DN24" s="130"/>
      <c r="DO24" s="132"/>
      <c r="DP24" s="133"/>
      <c r="DQ24" s="111"/>
      <c r="DR24" s="111"/>
      <c r="DS24" s="111"/>
      <c r="DT24" s="110"/>
      <c r="DU24" s="130"/>
      <c r="DV24" s="131"/>
      <c r="DW24" s="130"/>
      <c r="DX24" s="132"/>
      <c r="DY24" s="133"/>
      <c r="DZ24" s="111"/>
      <c r="EA24" s="111"/>
      <c r="EB24" s="111"/>
      <c r="EC24" s="110"/>
      <c r="ED24" s="130"/>
      <c r="EE24" s="131"/>
      <c r="EF24" s="130"/>
      <c r="EG24" s="132"/>
      <c r="EH24" s="133"/>
      <c r="EI24" s="111"/>
      <c r="EJ24" s="111"/>
      <c r="EK24" s="111"/>
      <c r="EL24" s="110"/>
      <c r="EM24" s="130"/>
      <c r="EN24" s="131"/>
      <c r="EO24" s="130"/>
      <c r="EP24" s="132"/>
      <c r="EQ24" s="133"/>
      <c r="ER24" s="111"/>
      <c r="ES24" s="111"/>
      <c r="ET24" s="111"/>
      <c r="EU24" s="110"/>
      <c r="EV24" s="130"/>
      <c r="EW24" s="131"/>
      <c r="EX24" s="130"/>
      <c r="EY24" s="132"/>
      <c r="EZ24" s="133"/>
      <c r="FA24" s="111"/>
      <c r="FB24" s="111"/>
      <c r="FC24" s="111"/>
      <c r="FD24" s="110"/>
      <c r="FE24" s="130"/>
      <c r="FF24" s="131"/>
      <c r="FG24" s="130"/>
      <c r="FH24" s="132"/>
      <c r="FI24" s="133"/>
      <c r="FJ24" s="111"/>
      <c r="FK24" s="111"/>
      <c r="FL24" s="111"/>
      <c r="FM24" s="110"/>
      <c r="FN24" s="130"/>
      <c r="FO24" s="131"/>
      <c r="FP24" s="130"/>
      <c r="FQ24" s="132"/>
      <c r="FR24" s="133"/>
      <c r="FS24" s="111"/>
      <c r="FT24" s="111"/>
      <c r="FU24" s="111"/>
      <c r="FV24" s="110"/>
      <c r="FW24" s="130"/>
      <c r="FX24" s="131"/>
      <c r="FY24" s="130"/>
      <c r="FZ24" s="132"/>
      <c r="GA24" s="133"/>
      <c r="GB24" s="111"/>
      <c r="GC24" s="111"/>
      <c r="GD24" s="111"/>
      <c r="GE24" s="110"/>
      <c r="GF24" s="130"/>
      <c r="GG24" s="131"/>
      <c r="GH24" s="130"/>
      <c r="GI24" s="132"/>
      <c r="GJ24" s="133"/>
      <c r="GK24" s="111"/>
      <c r="GL24" s="111"/>
      <c r="GM24" s="111"/>
      <c r="GN24" s="110"/>
      <c r="GO24" s="130"/>
      <c r="GP24" s="131"/>
      <c r="GQ24" s="130"/>
      <c r="GR24" s="132"/>
      <c r="GS24" s="133"/>
      <c r="GT24" s="477">
        <v>43199</v>
      </c>
      <c r="GU24" s="136">
        <v>18928</v>
      </c>
      <c r="GV24" s="122" t="s">
        <v>255</v>
      </c>
      <c r="GW24" s="114"/>
      <c r="GX24" s="114"/>
      <c r="GY24" s="590">
        <v>43220</v>
      </c>
      <c r="GZ24" s="592">
        <v>2320</v>
      </c>
      <c r="HA24" s="116"/>
      <c r="HB24" s="116"/>
    </row>
    <row r="25" spans="2:210" ht="18.75" x14ac:dyDescent="0.3">
      <c r="B25" s="116"/>
      <c r="C25" s="124"/>
      <c r="D25" s="41"/>
      <c r="E25" s="42"/>
      <c r="F25" s="43"/>
      <c r="G25" s="44"/>
      <c r="H25" s="45"/>
      <c r="I25" s="46"/>
      <c r="J25" s="155" t="s">
        <v>258</v>
      </c>
      <c r="K25" s="494" t="s">
        <v>31</v>
      </c>
      <c r="L25" s="105">
        <v>22780</v>
      </c>
      <c r="M25" s="87">
        <v>43177</v>
      </c>
      <c r="N25" s="466" t="s">
        <v>306</v>
      </c>
      <c r="O25" s="106">
        <v>27580</v>
      </c>
      <c r="P25" s="150">
        <f t="shared" si="0"/>
        <v>4800</v>
      </c>
      <c r="Q25" s="99">
        <v>28.5</v>
      </c>
      <c r="R25" s="99"/>
      <c r="S25" s="99"/>
      <c r="T25" s="45">
        <f t="shared" si="2"/>
        <v>786030</v>
      </c>
      <c r="U25" s="467" t="s">
        <v>67</v>
      </c>
      <c r="V25" s="468">
        <v>43200</v>
      </c>
      <c r="W25" s="469">
        <v>20590</v>
      </c>
      <c r="X25" s="159"/>
      <c r="Y25" s="160"/>
      <c r="Z25" s="161"/>
      <c r="AA25" s="162"/>
      <c r="AB25" s="161"/>
      <c r="AC25" s="163"/>
      <c r="AD25" s="164"/>
      <c r="AE25" s="159"/>
      <c r="AF25" s="159"/>
      <c r="AG25" s="159"/>
      <c r="AH25" s="160"/>
      <c r="AI25" s="161"/>
      <c r="AJ25" s="162"/>
      <c r="AK25" s="161"/>
      <c r="AL25" s="163"/>
      <c r="AM25" s="164"/>
      <c r="AN25" s="159"/>
      <c r="AO25" s="159"/>
      <c r="AP25" s="159"/>
      <c r="AQ25" s="160"/>
      <c r="AR25" s="161"/>
      <c r="AS25" s="162"/>
      <c r="AT25" s="161"/>
      <c r="AU25" s="163"/>
      <c r="AV25" s="164"/>
      <c r="AW25" s="159"/>
      <c r="AX25" s="159"/>
      <c r="AY25" s="159"/>
      <c r="AZ25" s="160"/>
      <c r="BA25" s="161"/>
      <c r="BB25" s="162"/>
      <c r="BC25" s="161"/>
      <c r="BD25" s="163"/>
      <c r="BE25" s="164"/>
      <c r="BF25" s="159"/>
      <c r="BG25" s="159"/>
      <c r="BH25" s="159"/>
      <c r="BI25" s="160"/>
      <c r="BJ25" s="161"/>
      <c r="BK25" s="162"/>
      <c r="BL25" s="161"/>
      <c r="BM25" s="163"/>
      <c r="BN25" s="164"/>
      <c r="BO25" s="159"/>
      <c r="BP25" s="159"/>
      <c r="BQ25" s="159"/>
      <c r="BR25" s="160"/>
      <c r="BS25" s="161"/>
      <c r="BT25" s="162"/>
      <c r="BU25" s="161"/>
      <c r="BV25" s="163"/>
      <c r="BW25" s="164"/>
      <c r="BX25" s="159"/>
      <c r="BY25" s="159"/>
      <c r="BZ25" s="159"/>
      <c r="CA25" s="160"/>
      <c r="CB25" s="161"/>
      <c r="CC25" s="162"/>
      <c r="CD25" s="161"/>
      <c r="CE25" s="163"/>
      <c r="CF25" s="164"/>
      <c r="CG25" s="159"/>
      <c r="CH25" s="159"/>
      <c r="CI25" s="159"/>
      <c r="CJ25" s="160"/>
      <c r="CK25" s="161"/>
      <c r="CL25" s="162"/>
      <c r="CM25" s="161"/>
      <c r="CN25" s="163"/>
      <c r="CO25" s="164"/>
      <c r="CP25" s="159"/>
      <c r="CQ25" s="159"/>
      <c r="CR25" s="159"/>
      <c r="CS25" s="160"/>
      <c r="CT25" s="161"/>
      <c r="CU25" s="162"/>
      <c r="CV25" s="509"/>
      <c r="CW25" s="163"/>
      <c r="CX25" s="164"/>
      <c r="CY25" s="159"/>
      <c r="CZ25" s="159"/>
      <c r="DA25" s="159"/>
      <c r="DB25" s="160"/>
      <c r="DC25" s="161"/>
      <c r="DD25" s="162"/>
      <c r="DE25" s="161"/>
      <c r="DF25" s="163"/>
      <c r="DG25" s="164"/>
      <c r="DH25" s="159"/>
      <c r="DI25" s="159"/>
      <c r="DJ25" s="159"/>
      <c r="DK25" s="160"/>
      <c r="DL25" s="161"/>
      <c r="DM25" s="162"/>
      <c r="DN25" s="161"/>
      <c r="DO25" s="163"/>
      <c r="DP25" s="164"/>
      <c r="DQ25" s="159"/>
      <c r="DR25" s="159"/>
      <c r="DS25" s="159"/>
      <c r="DT25" s="160"/>
      <c r="DU25" s="161"/>
      <c r="DV25" s="162"/>
      <c r="DW25" s="161"/>
      <c r="DX25" s="163"/>
      <c r="DY25" s="164"/>
      <c r="DZ25" s="159"/>
      <c r="EA25" s="159"/>
      <c r="EB25" s="159"/>
      <c r="EC25" s="160"/>
      <c r="ED25" s="161"/>
      <c r="EE25" s="162"/>
      <c r="EF25" s="161"/>
      <c r="EG25" s="163"/>
      <c r="EH25" s="164"/>
      <c r="EI25" s="159"/>
      <c r="EJ25" s="159"/>
      <c r="EK25" s="159"/>
      <c r="EL25" s="160"/>
      <c r="EM25" s="161"/>
      <c r="EN25" s="162"/>
      <c r="EO25" s="161"/>
      <c r="EP25" s="163"/>
      <c r="EQ25" s="164"/>
      <c r="ER25" s="159"/>
      <c r="ES25" s="159"/>
      <c r="ET25" s="159"/>
      <c r="EU25" s="160"/>
      <c r="EV25" s="161"/>
      <c r="EW25" s="162"/>
      <c r="EX25" s="161"/>
      <c r="EY25" s="163"/>
      <c r="EZ25" s="164"/>
      <c r="FA25" s="159"/>
      <c r="FB25" s="159"/>
      <c r="FC25" s="159"/>
      <c r="FD25" s="160"/>
      <c r="FE25" s="161"/>
      <c r="FF25" s="162"/>
      <c r="FG25" s="161"/>
      <c r="FH25" s="163"/>
      <c r="FI25" s="164"/>
      <c r="FJ25" s="159"/>
      <c r="FK25" s="159"/>
      <c r="FL25" s="159"/>
      <c r="FM25" s="160"/>
      <c r="FN25" s="161"/>
      <c r="FO25" s="162"/>
      <c r="FP25" s="161"/>
      <c r="FQ25" s="163"/>
      <c r="FR25" s="164"/>
      <c r="FS25" s="159"/>
      <c r="FT25" s="159"/>
      <c r="FU25" s="159"/>
      <c r="FV25" s="160"/>
      <c r="FW25" s="161"/>
      <c r="FX25" s="162"/>
      <c r="FY25" s="161"/>
      <c r="FZ25" s="163"/>
      <c r="GA25" s="164"/>
      <c r="GB25" s="159"/>
      <c r="GC25" s="159"/>
      <c r="GD25" s="159"/>
      <c r="GE25" s="160"/>
      <c r="GF25" s="161"/>
      <c r="GG25" s="162"/>
      <c r="GH25" s="161"/>
      <c r="GI25" s="163"/>
      <c r="GJ25" s="164"/>
      <c r="GK25" s="159"/>
      <c r="GL25" s="159"/>
      <c r="GM25" s="159"/>
      <c r="GN25" s="160"/>
      <c r="GO25" s="161"/>
      <c r="GP25" s="162"/>
      <c r="GQ25" s="161"/>
      <c r="GR25" s="163"/>
      <c r="GS25" s="164"/>
      <c r="GT25" s="477">
        <v>43200</v>
      </c>
      <c r="GU25" s="136"/>
      <c r="GV25" s="122"/>
      <c r="GW25" s="114"/>
      <c r="GX25" s="114"/>
      <c r="GY25" s="590">
        <v>43220</v>
      </c>
      <c r="GZ25" s="592">
        <v>4176</v>
      </c>
      <c r="HA25" s="116"/>
      <c r="HB25" s="116"/>
    </row>
    <row r="26" spans="2:210" x14ac:dyDescent="0.25">
      <c r="B26" s="116"/>
      <c r="C26" s="124"/>
      <c r="D26" s="41"/>
      <c r="E26" s="42"/>
      <c r="F26" s="43"/>
      <c r="G26" s="44"/>
      <c r="H26" s="45"/>
      <c r="I26" s="46"/>
      <c r="J26" s="155" t="s">
        <v>158</v>
      </c>
      <c r="K26" s="494" t="s">
        <v>45</v>
      </c>
      <c r="L26" s="105"/>
      <c r="M26" s="87">
        <v>43177</v>
      </c>
      <c r="N26" s="466" t="s">
        <v>307</v>
      </c>
      <c r="O26" s="106">
        <v>1075</v>
      </c>
      <c r="P26" s="150">
        <f t="shared" si="0"/>
        <v>1075</v>
      </c>
      <c r="Q26" s="99">
        <v>28.5</v>
      </c>
      <c r="R26" s="99"/>
      <c r="S26" s="99"/>
      <c r="T26" s="45">
        <f t="shared" si="2"/>
        <v>30637.5</v>
      </c>
      <c r="U26" s="467" t="s">
        <v>67</v>
      </c>
      <c r="V26" s="468">
        <v>43200</v>
      </c>
      <c r="W26" s="469">
        <v>823.6</v>
      </c>
      <c r="X26" s="159"/>
      <c r="Y26" s="160"/>
      <c r="Z26" s="161"/>
      <c r="AA26" s="162"/>
      <c r="AB26" s="161"/>
      <c r="AC26" s="163"/>
      <c r="AD26" s="164"/>
      <c r="AE26" s="159"/>
      <c r="AF26" s="159"/>
      <c r="AG26" s="159"/>
      <c r="AH26" s="160"/>
      <c r="AI26" s="161"/>
      <c r="AJ26" s="162"/>
      <c r="AK26" s="161"/>
      <c r="AL26" s="163"/>
      <c r="AM26" s="164"/>
      <c r="AN26" s="159"/>
      <c r="AO26" s="159"/>
      <c r="AP26" s="159"/>
      <c r="AQ26" s="160"/>
      <c r="AR26" s="161"/>
      <c r="AS26" s="162"/>
      <c r="AT26" s="161"/>
      <c r="AU26" s="163"/>
      <c r="AV26" s="164"/>
      <c r="AW26" s="159"/>
      <c r="AX26" s="159"/>
      <c r="AY26" s="159"/>
      <c r="AZ26" s="160"/>
      <c r="BA26" s="161"/>
      <c r="BB26" s="162"/>
      <c r="BC26" s="161"/>
      <c r="BD26" s="163"/>
      <c r="BE26" s="164"/>
      <c r="BF26" s="159"/>
      <c r="BG26" s="159"/>
      <c r="BH26" s="159"/>
      <c r="BI26" s="160"/>
      <c r="BJ26" s="161"/>
      <c r="BK26" s="162"/>
      <c r="BL26" s="161"/>
      <c r="BM26" s="163"/>
      <c r="BN26" s="164"/>
      <c r="BO26" s="159"/>
      <c r="BP26" s="159"/>
      <c r="BQ26" s="159"/>
      <c r="BR26" s="160"/>
      <c r="BS26" s="161"/>
      <c r="BT26" s="162"/>
      <c r="BU26" s="161"/>
      <c r="BV26" s="163"/>
      <c r="BW26" s="164"/>
      <c r="BX26" s="159"/>
      <c r="BY26" s="159"/>
      <c r="BZ26" s="159"/>
      <c r="CA26" s="160"/>
      <c r="CB26" s="161"/>
      <c r="CC26" s="162"/>
      <c r="CD26" s="161"/>
      <c r="CE26" s="163"/>
      <c r="CF26" s="164"/>
      <c r="CG26" s="159"/>
      <c r="CH26" s="159"/>
      <c r="CI26" s="159"/>
      <c r="CJ26" s="160"/>
      <c r="CK26" s="161"/>
      <c r="CL26" s="162"/>
      <c r="CM26" s="161"/>
      <c r="CN26" s="163"/>
      <c r="CO26" s="164"/>
      <c r="CP26" s="159"/>
      <c r="CQ26" s="159"/>
      <c r="CR26" s="159"/>
      <c r="CS26" s="160"/>
      <c r="CT26" s="161"/>
      <c r="CU26" s="162"/>
      <c r="CV26" s="509"/>
      <c r="CW26" s="163"/>
      <c r="CX26" s="164"/>
      <c r="CY26" s="159"/>
      <c r="CZ26" s="159"/>
      <c r="DA26" s="159"/>
      <c r="DB26" s="160"/>
      <c r="DC26" s="161"/>
      <c r="DD26" s="162"/>
      <c r="DE26" s="161"/>
      <c r="DF26" s="163"/>
      <c r="DG26" s="164"/>
      <c r="DH26" s="159"/>
      <c r="DI26" s="159"/>
      <c r="DJ26" s="159"/>
      <c r="DK26" s="160"/>
      <c r="DL26" s="161"/>
      <c r="DM26" s="162"/>
      <c r="DN26" s="161"/>
      <c r="DO26" s="163"/>
      <c r="DP26" s="164"/>
      <c r="DQ26" s="159"/>
      <c r="DR26" s="159"/>
      <c r="DS26" s="159"/>
      <c r="DT26" s="160"/>
      <c r="DU26" s="161"/>
      <c r="DV26" s="162"/>
      <c r="DW26" s="161"/>
      <c r="DX26" s="163"/>
      <c r="DY26" s="164"/>
      <c r="DZ26" s="159"/>
      <c r="EA26" s="159"/>
      <c r="EB26" s="159"/>
      <c r="EC26" s="160"/>
      <c r="ED26" s="161"/>
      <c r="EE26" s="162"/>
      <c r="EF26" s="161"/>
      <c r="EG26" s="163"/>
      <c r="EH26" s="164"/>
      <c r="EI26" s="159"/>
      <c r="EJ26" s="159"/>
      <c r="EK26" s="159"/>
      <c r="EL26" s="160"/>
      <c r="EM26" s="161"/>
      <c r="EN26" s="162"/>
      <c r="EO26" s="161"/>
      <c r="EP26" s="163"/>
      <c r="EQ26" s="164"/>
      <c r="ER26" s="159"/>
      <c r="ES26" s="159"/>
      <c r="ET26" s="159"/>
      <c r="EU26" s="160"/>
      <c r="EV26" s="161"/>
      <c r="EW26" s="162"/>
      <c r="EX26" s="161"/>
      <c r="EY26" s="163"/>
      <c r="EZ26" s="164"/>
      <c r="FA26" s="159"/>
      <c r="FB26" s="159"/>
      <c r="FC26" s="159"/>
      <c r="FD26" s="160"/>
      <c r="FE26" s="161"/>
      <c r="FF26" s="162"/>
      <c r="FG26" s="161"/>
      <c r="FH26" s="163"/>
      <c r="FI26" s="164"/>
      <c r="FJ26" s="159"/>
      <c r="FK26" s="159"/>
      <c r="FL26" s="159"/>
      <c r="FM26" s="160"/>
      <c r="FN26" s="161"/>
      <c r="FO26" s="162"/>
      <c r="FP26" s="161"/>
      <c r="FQ26" s="163"/>
      <c r="FR26" s="164"/>
      <c r="FS26" s="159"/>
      <c r="FT26" s="159"/>
      <c r="FU26" s="159"/>
      <c r="FV26" s="160"/>
      <c r="FW26" s="161"/>
      <c r="FX26" s="162"/>
      <c r="FY26" s="161"/>
      <c r="FZ26" s="163"/>
      <c r="GA26" s="164"/>
      <c r="GB26" s="159"/>
      <c r="GC26" s="159"/>
      <c r="GD26" s="159"/>
      <c r="GE26" s="160"/>
      <c r="GF26" s="161"/>
      <c r="GG26" s="162"/>
      <c r="GH26" s="161"/>
      <c r="GI26" s="163"/>
      <c r="GJ26" s="164"/>
      <c r="GK26" s="159"/>
      <c r="GL26" s="159"/>
      <c r="GM26" s="159"/>
      <c r="GN26" s="160"/>
      <c r="GO26" s="161"/>
      <c r="GP26" s="162"/>
      <c r="GQ26" s="161"/>
      <c r="GR26" s="163"/>
      <c r="GS26" s="164"/>
      <c r="GT26" s="477">
        <v>43200</v>
      </c>
      <c r="GU26" s="136"/>
      <c r="GV26" s="100"/>
      <c r="GW26" s="114"/>
      <c r="GX26" s="114"/>
      <c r="GY26" s="590"/>
      <c r="GZ26" s="592">
        <v>0</v>
      </c>
      <c r="HA26" s="116"/>
      <c r="HB26" s="116"/>
    </row>
    <row r="27" spans="2:210" x14ac:dyDescent="0.25">
      <c r="B27" s="116"/>
      <c r="C27" s="124"/>
      <c r="D27" s="41"/>
      <c r="E27" s="42"/>
      <c r="F27" s="43"/>
      <c r="G27" s="44"/>
      <c r="H27" s="45"/>
      <c r="I27" s="46"/>
      <c r="J27" s="155" t="s">
        <v>158</v>
      </c>
      <c r="K27" s="500" t="s">
        <v>164</v>
      </c>
      <c r="L27" s="105">
        <v>16070</v>
      </c>
      <c r="M27" s="87">
        <v>43178</v>
      </c>
      <c r="N27" s="466" t="s">
        <v>308</v>
      </c>
      <c r="O27" s="106">
        <v>20260</v>
      </c>
      <c r="P27" s="150">
        <f t="shared" si="0"/>
        <v>4190</v>
      </c>
      <c r="Q27" s="99">
        <v>28.5</v>
      </c>
      <c r="R27" s="562">
        <v>5798.3</v>
      </c>
      <c r="S27" s="562" t="s">
        <v>309</v>
      </c>
      <c r="T27" s="45">
        <f t="shared" si="2"/>
        <v>577410</v>
      </c>
      <c r="U27" s="467" t="s">
        <v>67</v>
      </c>
      <c r="V27" s="468">
        <v>43200</v>
      </c>
      <c r="W27" s="469">
        <v>16389.64</v>
      </c>
      <c r="X27" s="111"/>
      <c r="Y27" s="110"/>
      <c r="Z27" s="130"/>
      <c r="AA27" s="131"/>
      <c r="AB27" s="130"/>
      <c r="AC27" s="132"/>
      <c r="AD27" s="133"/>
      <c r="AE27" s="111"/>
      <c r="AF27" s="111"/>
      <c r="AG27" s="111"/>
      <c r="AH27" s="110"/>
      <c r="AI27" s="130"/>
      <c r="AJ27" s="131"/>
      <c r="AK27" s="130"/>
      <c r="AL27" s="132"/>
      <c r="AM27" s="133"/>
      <c r="AN27" s="111"/>
      <c r="AO27" s="111"/>
      <c r="AP27" s="111"/>
      <c r="AQ27" s="110"/>
      <c r="AR27" s="130"/>
      <c r="AS27" s="131"/>
      <c r="AT27" s="130"/>
      <c r="AU27" s="132"/>
      <c r="AV27" s="133"/>
      <c r="AW27" s="111"/>
      <c r="AX27" s="111"/>
      <c r="AY27" s="111"/>
      <c r="AZ27" s="110"/>
      <c r="BA27" s="130"/>
      <c r="BB27" s="131"/>
      <c r="BC27" s="130"/>
      <c r="BD27" s="132"/>
      <c r="BE27" s="133"/>
      <c r="BF27" s="111"/>
      <c r="BG27" s="111"/>
      <c r="BH27" s="111"/>
      <c r="BI27" s="110"/>
      <c r="BJ27" s="130"/>
      <c r="BK27" s="131"/>
      <c r="BL27" s="130"/>
      <c r="BM27" s="132"/>
      <c r="BN27" s="133"/>
      <c r="BO27" s="111"/>
      <c r="BP27" s="111"/>
      <c r="BQ27" s="111"/>
      <c r="BR27" s="110"/>
      <c r="BS27" s="130"/>
      <c r="BT27" s="131"/>
      <c r="BU27" s="130"/>
      <c r="BV27" s="132"/>
      <c r="BW27" s="133"/>
      <c r="BX27" s="111"/>
      <c r="BY27" s="111"/>
      <c r="BZ27" s="111"/>
      <c r="CA27" s="110"/>
      <c r="CB27" s="130"/>
      <c r="CC27" s="131"/>
      <c r="CD27" s="130"/>
      <c r="CE27" s="132"/>
      <c r="CF27" s="133"/>
      <c r="CG27" s="111"/>
      <c r="CH27" s="111"/>
      <c r="CI27" s="111"/>
      <c r="CJ27" s="110"/>
      <c r="CK27" s="130"/>
      <c r="CL27" s="131"/>
      <c r="CM27" s="130"/>
      <c r="CN27" s="132"/>
      <c r="CO27" s="133"/>
      <c r="CP27" s="111"/>
      <c r="CQ27" s="111"/>
      <c r="CR27" s="111"/>
      <c r="CS27" s="110"/>
      <c r="CT27" s="130"/>
      <c r="CU27" s="131"/>
      <c r="CV27" s="134"/>
      <c r="CW27" s="132"/>
      <c r="CX27" s="133"/>
      <c r="CY27" s="111"/>
      <c r="CZ27" s="111"/>
      <c r="DA27" s="111"/>
      <c r="DB27" s="110"/>
      <c r="DC27" s="130"/>
      <c r="DD27" s="131"/>
      <c r="DE27" s="130"/>
      <c r="DF27" s="132"/>
      <c r="DG27" s="133"/>
      <c r="DH27" s="111"/>
      <c r="DI27" s="111"/>
      <c r="DJ27" s="111"/>
      <c r="DK27" s="110"/>
      <c r="DL27" s="130"/>
      <c r="DM27" s="131"/>
      <c r="DN27" s="130"/>
      <c r="DO27" s="132"/>
      <c r="DP27" s="133"/>
      <c r="DQ27" s="111"/>
      <c r="DR27" s="111"/>
      <c r="DS27" s="111"/>
      <c r="DT27" s="110"/>
      <c r="DU27" s="130"/>
      <c r="DV27" s="131"/>
      <c r="DW27" s="130"/>
      <c r="DX27" s="132"/>
      <c r="DY27" s="133"/>
      <c r="DZ27" s="111"/>
      <c r="EA27" s="111"/>
      <c r="EB27" s="111"/>
      <c r="EC27" s="110"/>
      <c r="ED27" s="130"/>
      <c r="EE27" s="131"/>
      <c r="EF27" s="130"/>
      <c r="EG27" s="132"/>
      <c r="EH27" s="133"/>
      <c r="EI27" s="111"/>
      <c r="EJ27" s="111"/>
      <c r="EK27" s="111"/>
      <c r="EL27" s="110"/>
      <c r="EM27" s="130"/>
      <c r="EN27" s="131"/>
      <c r="EO27" s="130"/>
      <c r="EP27" s="132"/>
      <c r="EQ27" s="133"/>
      <c r="ER27" s="111"/>
      <c r="ES27" s="111"/>
      <c r="ET27" s="111"/>
      <c r="EU27" s="110"/>
      <c r="EV27" s="130"/>
      <c r="EW27" s="131"/>
      <c r="EX27" s="130"/>
      <c r="EY27" s="132"/>
      <c r="EZ27" s="133"/>
      <c r="FA27" s="111"/>
      <c r="FB27" s="111"/>
      <c r="FC27" s="111"/>
      <c r="FD27" s="110"/>
      <c r="FE27" s="130"/>
      <c r="FF27" s="131"/>
      <c r="FG27" s="130"/>
      <c r="FH27" s="132"/>
      <c r="FI27" s="133"/>
      <c r="FJ27" s="111"/>
      <c r="FK27" s="111"/>
      <c r="FL27" s="111"/>
      <c r="FM27" s="110"/>
      <c r="FN27" s="130"/>
      <c r="FO27" s="131"/>
      <c r="FP27" s="130"/>
      <c r="FQ27" s="132"/>
      <c r="FR27" s="133"/>
      <c r="FS27" s="111"/>
      <c r="FT27" s="111"/>
      <c r="FU27" s="111"/>
      <c r="FV27" s="110"/>
      <c r="FW27" s="130"/>
      <c r="FX27" s="131"/>
      <c r="FY27" s="130"/>
      <c r="FZ27" s="132"/>
      <c r="GA27" s="133"/>
      <c r="GB27" s="111"/>
      <c r="GC27" s="111"/>
      <c r="GD27" s="111"/>
      <c r="GE27" s="110"/>
      <c r="GF27" s="130"/>
      <c r="GG27" s="131"/>
      <c r="GH27" s="130"/>
      <c r="GI27" s="132"/>
      <c r="GJ27" s="133"/>
      <c r="GK27" s="111"/>
      <c r="GL27" s="111"/>
      <c r="GM27" s="111"/>
      <c r="GN27" s="110"/>
      <c r="GO27" s="130"/>
      <c r="GP27" s="131"/>
      <c r="GQ27" s="130"/>
      <c r="GR27" s="132"/>
      <c r="GS27" s="133"/>
      <c r="GT27" s="477">
        <v>43200</v>
      </c>
      <c r="GU27" s="136"/>
      <c r="GV27" s="103"/>
      <c r="GW27" s="98"/>
      <c r="GX27" s="114"/>
      <c r="GY27" s="590">
        <v>43220</v>
      </c>
      <c r="GZ27" s="592">
        <v>4176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55" t="s">
        <v>33</v>
      </c>
      <c r="K28" s="500" t="s">
        <v>29</v>
      </c>
      <c r="L28" s="105">
        <v>19140</v>
      </c>
      <c r="M28" s="87">
        <v>43179</v>
      </c>
      <c r="N28" s="466" t="s">
        <v>310</v>
      </c>
      <c r="O28" s="106">
        <v>23940</v>
      </c>
      <c r="P28" s="150">
        <f t="shared" si="0"/>
        <v>4800</v>
      </c>
      <c r="Q28" s="99">
        <v>28.5</v>
      </c>
      <c r="R28" s="99"/>
      <c r="S28" s="99"/>
      <c r="T28" s="45">
        <f t="shared" si="2"/>
        <v>682290</v>
      </c>
      <c r="U28" s="467" t="s">
        <v>67</v>
      </c>
      <c r="V28" s="468">
        <v>43201</v>
      </c>
      <c r="W28" s="469">
        <v>16472</v>
      </c>
      <c r="X28" s="159"/>
      <c r="Y28" s="160"/>
      <c r="Z28" s="161"/>
      <c r="AA28" s="162"/>
      <c r="AB28" s="161"/>
      <c r="AC28" s="163"/>
      <c r="AD28" s="164"/>
      <c r="AE28" s="159"/>
      <c r="AF28" s="159"/>
      <c r="AG28" s="159"/>
      <c r="AH28" s="160"/>
      <c r="AI28" s="161"/>
      <c r="AJ28" s="162"/>
      <c r="AK28" s="161"/>
      <c r="AL28" s="163"/>
      <c r="AM28" s="164"/>
      <c r="AN28" s="159"/>
      <c r="AO28" s="159"/>
      <c r="AP28" s="159"/>
      <c r="AQ28" s="160"/>
      <c r="AR28" s="161"/>
      <c r="AS28" s="162"/>
      <c r="AT28" s="161"/>
      <c r="AU28" s="163"/>
      <c r="AV28" s="164"/>
      <c r="AW28" s="159"/>
      <c r="AX28" s="159"/>
      <c r="AY28" s="159"/>
      <c r="AZ28" s="160"/>
      <c r="BA28" s="161"/>
      <c r="BB28" s="162"/>
      <c r="BC28" s="161"/>
      <c r="BD28" s="163"/>
      <c r="BE28" s="164"/>
      <c r="BF28" s="159"/>
      <c r="BG28" s="159"/>
      <c r="BH28" s="159"/>
      <c r="BI28" s="160"/>
      <c r="BJ28" s="161"/>
      <c r="BK28" s="162"/>
      <c r="BL28" s="161"/>
      <c r="BM28" s="163"/>
      <c r="BN28" s="164"/>
      <c r="BO28" s="159"/>
      <c r="BP28" s="159"/>
      <c r="BQ28" s="159"/>
      <c r="BR28" s="160"/>
      <c r="BS28" s="161"/>
      <c r="BT28" s="162"/>
      <c r="BU28" s="161"/>
      <c r="BV28" s="163"/>
      <c r="BW28" s="164"/>
      <c r="BX28" s="159"/>
      <c r="BY28" s="159"/>
      <c r="BZ28" s="159"/>
      <c r="CA28" s="160"/>
      <c r="CB28" s="161"/>
      <c r="CC28" s="162"/>
      <c r="CD28" s="161"/>
      <c r="CE28" s="163"/>
      <c r="CF28" s="164"/>
      <c r="CG28" s="159"/>
      <c r="CH28" s="159"/>
      <c r="CI28" s="159"/>
      <c r="CJ28" s="160"/>
      <c r="CK28" s="161"/>
      <c r="CL28" s="162"/>
      <c r="CM28" s="161"/>
      <c r="CN28" s="163"/>
      <c r="CO28" s="164"/>
      <c r="CP28" s="159"/>
      <c r="CQ28" s="159"/>
      <c r="CR28" s="159"/>
      <c r="CS28" s="160"/>
      <c r="CT28" s="161"/>
      <c r="CU28" s="162"/>
      <c r="CV28" s="509"/>
      <c r="CW28" s="163"/>
      <c r="CX28" s="164"/>
      <c r="CY28" s="159"/>
      <c r="CZ28" s="159"/>
      <c r="DA28" s="159"/>
      <c r="DB28" s="160"/>
      <c r="DC28" s="161"/>
      <c r="DD28" s="162"/>
      <c r="DE28" s="161"/>
      <c r="DF28" s="163"/>
      <c r="DG28" s="164"/>
      <c r="DH28" s="159"/>
      <c r="DI28" s="159"/>
      <c r="DJ28" s="159"/>
      <c r="DK28" s="160"/>
      <c r="DL28" s="161"/>
      <c r="DM28" s="162"/>
      <c r="DN28" s="161"/>
      <c r="DO28" s="163"/>
      <c r="DP28" s="164"/>
      <c r="DQ28" s="159"/>
      <c r="DR28" s="159"/>
      <c r="DS28" s="159"/>
      <c r="DT28" s="160"/>
      <c r="DU28" s="161"/>
      <c r="DV28" s="162"/>
      <c r="DW28" s="161"/>
      <c r="DX28" s="163"/>
      <c r="DY28" s="164"/>
      <c r="DZ28" s="159"/>
      <c r="EA28" s="159"/>
      <c r="EB28" s="159"/>
      <c r="EC28" s="160"/>
      <c r="ED28" s="161"/>
      <c r="EE28" s="162"/>
      <c r="EF28" s="161"/>
      <c r="EG28" s="163"/>
      <c r="EH28" s="164"/>
      <c r="EI28" s="159"/>
      <c r="EJ28" s="159"/>
      <c r="EK28" s="159"/>
      <c r="EL28" s="160"/>
      <c r="EM28" s="161"/>
      <c r="EN28" s="162"/>
      <c r="EO28" s="161"/>
      <c r="EP28" s="163"/>
      <c r="EQ28" s="164"/>
      <c r="ER28" s="159"/>
      <c r="ES28" s="159"/>
      <c r="ET28" s="159"/>
      <c r="EU28" s="160"/>
      <c r="EV28" s="161"/>
      <c r="EW28" s="162"/>
      <c r="EX28" s="161"/>
      <c r="EY28" s="163"/>
      <c r="EZ28" s="164"/>
      <c r="FA28" s="159"/>
      <c r="FB28" s="159"/>
      <c r="FC28" s="159"/>
      <c r="FD28" s="160"/>
      <c r="FE28" s="161"/>
      <c r="FF28" s="162"/>
      <c r="FG28" s="161"/>
      <c r="FH28" s="163"/>
      <c r="FI28" s="164"/>
      <c r="FJ28" s="159"/>
      <c r="FK28" s="159"/>
      <c r="FL28" s="159"/>
      <c r="FM28" s="160"/>
      <c r="FN28" s="161"/>
      <c r="FO28" s="162"/>
      <c r="FP28" s="161"/>
      <c r="FQ28" s="163"/>
      <c r="FR28" s="164"/>
      <c r="FS28" s="159"/>
      <c r="FT28" s="159"/>
      <c r="FU28" s="159"/>
      <c r="FV28" s="160"/>
      <c r="FW28" s="161"/>
      <c r="FX28" s="162"/>
      <c r="FY28" s="161"/>
      <c r="FZ28" s="163"/>
      <c r="GA28" s="164"/>
      <c r="GB28" s="159"/>
      <c r="GC28" s="159"/>
      <c r="GD28" s="159"/>
      <c r="GE28" s="160"/>
      <c r="GF28" s="161"/>
      <c r="GG28" s="162"/>
      <c r="GH28" s="161"/>
      <c r="GI28" s="163"/>
      <c r="GJ28" s="164"/>
      <c r="GK28" s="159"/>
      <c r="GL28" s="159"/>
      <c r="GM28" s="159"/>
      <c r="GN28" s="160"/>
      <c r="GO28" s="161"/>
      <c r="GP28" s="162"/>
      <c r="GQ28" s="161"/>
      <c r="GR28" s="163"/>
      <c r="GS28" s="164"/>
      <c r="GT28" s="477">
        <v>43201</v>
      </c>
      <c r="GU28" s="136"/>
      <c r="GV28" s="100"/>
      <c r="GW28" s="114"/>
      <c r="GX28" s="114"/>
      <c r="GY28" s="590">
        <v>43220</v>
      </c>
      <c r="GZ28" s="592">
        <v>4176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155" t="s">
        <v>158</v>
      </c>
      <c r="K29" s="500" t="s">
        <v>119</v>
      </c>
      <c r="L29" s="105">
        <v>17670</v>
      </c>
      <c r="M29" s="87">
        <v>43180</v>
      </c>
      <c r="N29" s="466" t="s">
        <v>311</v>
      </c>
      <c r="O29" s="106">
        <v>21835</v>
      </c>
      <c r="P29" s="150">
        <f t="shared" si="0"/>
        <v>4165</v>
      </c>
      <c r="Q29" s="99">
        <v>28.5</v>
      </c>
      <c r="R29" s="562">
        <v>5798.3</v>
      </c>
      <c r="S29" s="562" t="s">
        <v>312</v>
      </c>
      <c r="T29" s="45">
        <f t="shared" si="2"/>
        <v>622297.5</v>
      </c>
      <c r="U29" s="467" t="s">
        <v>67</v>
      </c>
      <c r="V29" s="468">
        <v>43202</v>
      </c>
      <c r="W29" s="469">
        <v>16307</v>
      </c>
      <c r="X29" s="159"/>
      <c r="Y29" s="160"/>
      <c r="Z29" s="161"/>
      <c r="AA29" s="162"/>
      <c r="AB29" s="161"/>
      <c r="AC29" s="163"/>
      <c r="AD29" s="164"/>
      <c r="AE29" s="159"/>
      <c r="AF29" s="159"/>
      <c r="AG29" s="159"/>
      <c r="AH29" s="160"/>
      <c r="AI29" s="161"/>
      <c r="AJ29" s="162"/>
      <c r="AK29" s="161"/>
      <c r="AL29" s="163"/>
      <c r="AM29" s="164"/>
      <c r="AN29" s="159"/>
      <c r="AO29" s="159"/>
      <c r="AP29" s="159"/>
      <c r="AQ29" s="160"/>
      <c r="AR29" s="161"/>
      <c r="AS29" s="162"/>
      <c r="AT29" s="161"/>
      <c r="AU29" s="163"/>
      <c r="AV29" s="164"/>
      <c r="AW29" s="159"/>
      <c r="AX29" s="159"/>
      <c r="AY29" s="159"/>
      <c r="AZ29" s="160"/>
      <c r="BA29" s="161"/>
      <c r="BB29" s="162"/>
      <c r="BC29" s="161"/>
      <c r="BD29" s="163"/>
      <c r="BE29" s="164"/>
      <c r="BF29" s="159"/>
      <c r="BG29" s="159"/>
      <c r="BH29" s="159"/>
      <c r="BI29" s="160"/>
      <c r="BJ29" s="161"/>
      <c r="BK29" s="162"/>
      <c r="BL29" s="161"/>
      <c r="BM29" s="163"/>
      <c r="BN29" s="164"/>
      <c r="BO29" s="159"/>
      <c r="BP29" s="159"/>
      <c r="BQ29" s="159"/>
      <c r="BR29" s="160"/>
      <c r="BS29" s="161"/>
      <c r="BT29" s="162"/>
      <c r="BU29" s="161"/>
      <c r="BV29" s="163"/>
      <c r="BW29" s="164"/>
      <c r="BX29" s="159"/>
      <c r="BY29" s="159"/>
      <c r="BZ29" s="159"/>
      <c r="CA29" s="160"/>
      <c r="CB29" s="161"/>
      <c r="CC29" s="162"/>
      <c r="CD29" s="161"/>
      <c r="CE29" s="163"/>
      <c r="CF29" s="164"/>
      <c r="CG29" s="159"/>
      <c r="CH29" s="159"/>
      <c r="CI29" s="159"/>
      <c r="CJ29" s="160"/>
      <c r="CK29" s="161"/>
      <c r="CL29" s="162"/>
      <c r="CM29" s="161"/>
      <c r="CN29" s="163"/>
      <c r="CO29" s="164"/>
      <c r="CP29" s="159"/>
      <c r="CQ29" s="159"/>
      <c r="CR29" s="159"/>
      <c r="CS29" s="160"/>
      <c r="CT29" s="161"/>
      <c r="CU29" s="162"/>
      <c r="CV29" s="509"/>
      <c r="CW29" s="163"/>
      <c r="CX29" s="164"/>
      <c r="CY29" s="159"/>
      <c r="CZ29" s="159"/>
      <c r="DA29" s="159"/>
      <c r="DB29" s="160"/>
      <c r="DC29" s="161"/>
      <c r="DD29" s="162"/>
      <c r="DE29" s="161"/>
      <c r="DF29" s="163"/>
      <c r="DG29" s="164"/>
      <c r="DH29" s="159"/>
      <c r="DI29" s="159"/>
      <c r="DJ29" s="159"/>
      <c r="DK29" s="160"/>
      <c r="DL29" s="161"/>
      <c r="DM29" s="162"/>
      <c r="DN29" s="161"/>
      <c r="DO29" s="163"/>
      <c r="DP29" s="164"/>
      <c r="DQ29" s="159"/>
      <c r="DR29" s="159"/>
      <c r="DS29" s="159"/>
      <c r="DT29" s="160"/>
      <c r="DU29" s="161"/>
      <c r="DV29" s="162"/>
      <c r="DW29" s="161"/>
      <c r="DX29" s="163"/>
      <c r="DY29" s="164"/>
      <c r="DZ29" s="159"/>
      <c r="EA29" s="159"/>
      <c r="EB29" s="159"/>
      <c r="EC29" s="160"/>
      <c r="ED29" s="161"/>
      <c r="EE29" s="162"/>
      <c r="EF29" s="161"/>
      <c r="EG29" s="163"/>
      <c r="EH29" s="164"/>
      <c r="EI29" s="159"/>
      <c r="EJ29" s="159"/>
      <c r="EK29" s="159"/>
      <c r="EL29" s="160"/>
      <c r="EM29" s="161"/>
      <c r="EN29" s="162"/>
      <c r="EO29" s="161"/>
      <c r="EP29" s="163"/>
      <c r="EQ29" s="164"/>
      <c r="ER29" s="159"/>
      <c r="ES29" s="159"/>
      <c r="ET29" s="159"/>
      <c r="EU29" s="160"/>
      <c r="EV29" s="161"/>
      <c r="EW29" s="162"/>
      <c r="EX29" s="161"/>
      <c r="EY29" s="163"/>
      <c r="EZ29" s="164"/>
      <c r="FA29" s="159"/>
      <c r="FB29" s="159"/>
      <c r="FC29" s="159"/>
      <c r="FD29" s="160"/>
      <c r="FE29" s="161"/>
      <c r="FF29" s="162"/>
      <c r="FG29" s="161"/>
      <c r="FH29" s="163"/>
      <c r="FI29" s="164"/>
      <c r="FJ29" s="159"/>
      <c r="FK29" s="159"/>
      <c r="FL29" s="159"/>
      <c r="FM29" s="160"/>
      <c r="FN29" s="161"/>
      <c r="FO29" s="162"/>
      <c r="FP29" s="161"/>
      <c r="FQ29" s="163"/>
      <c r="FR29" s="164"/>
      <c r="FS29" s="159"/>
      <c r="FT29" s="159"/>
      <c r="FU29" s="159"/>
      <c r="FV29" s="160"/>
      <c r="FW29" s="161"/>
      <c r="FX29" s="162"/>
      <c r="FY29" s="161"/>
      <c r="FZ29" s="163"/>
      <c r="GA29" s="164"/>
      <c r="GB29" s="159"/>
      <c r="GC29" s="159"/>
      <c r="GD29" s="159"/>
      <c r="GE29" s="160"/>
      <c r="GF29" s="161"/>
      <c r="GG29" s="162"/>
      <c r="GH29" s="161"/>
      <c r="GI29" s="163"/>
      <c r="GJ29" s="164"/>
      <c r="GK29" s="159"/>
      <c r="GL29" s="159"/>
      <c r="GM29" s="159"/>
      <c r="GN29" s="160"/>
      <c r="GO29" s="161"/>
      <c r="GP29" s="162"/>
      <c r="GQ29" s="161"/>
      <c r="GR29" s="163"/>
      <c r="GS29" s="164"/>
      <c r="GT29" s="477">
        <v>43202</v>
      </c>
      <c r="GU29" s="136"/>
      <c r="GV29" s="100"/>
      <c r="GW29" s="101"/>
      <c r="GX29" s="114"/>
      <c r="GY29" s="590">
        <v>43220</v>
      </c>
      <c r="GZ29" s="592">
        <v>4176</v>
      </c>
      <c r="HA29" s="116"/>
      <c r="HB29" s="116"/>
    </row>
    <row r="30" spans="2:210" ht="18.75" x14ac:dyDescent="0.3">
      <c r="B30" s="116"/>
      <c r="C30" s="124"/>
      <c r="D30" s="41"/>
      <c r="E30" s="42"/>
      <c r="F30" s="43"/>
      <c r="G30" s="44"/>
      <c r="H30" s="45"/>
      <c r="I30" s="46"/>
      <c r="J30" s="155" t="s">
        <v>260</v>
      </c>
      <c r="K30" s="500" t="s">
        <v>259</v>
      </c>
      <c r="L30" s="105">
        <v>16160</v>
      </c>
      <c r="M30" s="87">
        <v>43181</v>
      </c>
      <c r="N30" s="466" t="s">
        <v>318</v>
      </c>
      <c r="O30" s="106">
        <v>21340</v>
      </c>
      <c r="P30" s="150">
        <f t="shared" si="0"/>
        <v>5180</v>
      </c>
      <c r="Q30" s="99">
        <v>28.5</v>
      </c>
      <c r="R30" s="99"/>
      <c r="S30" s="99" t="s">
        <v>313</v>
      </c>
      <c r="T30" s="45">
        <f t="shared" si="2"/>
        <v>608190</v>
      </c>
      <c r="U30" s="467" t="s">
        <v>67</v>
      </c>
      <c r="V30" s="468">
        <v>43203</v>
      </c>
      <c r="W30" s="469">
        <v>17295.599999999999</v>
      </c>
      <c r="X30" s="159"/>
      <c r="Y30" s="160"/>
      <c r="Z30" s="161"/>
      <c r="AA30" s="162"/>
      <c r="AB30" s="161"/>
      <c r="AC30" s="163"/>
      <c r="AD30" s="164"/>
      <c r="AE30" s="159"/>
      <c r="AF30" s="159"/>
      <c r="AG30" s="159"/>
      <c r="AH30" s="160"/>
      <c r="AI30" s="161"/>
      <c r="AJ30" s="162"/>
      <c r="AK30" s="161"/>
      <c r="AL30" s="163"/>
      <c r="AM30" s="164"/>
      <c r="AN30" s="159"/>
      <c r="AO30" s="159"/>
      <c r="AP30" s="159"/>
      <c r="AQ30" s="160"/>
      <c r="AR30" s="161"/>
      <c r="AS30" s="162"/>
      <c r="AT30" s="161"/>
      <c r="AU30" s="163"/>
      <c r="AV30" s="164"/>
      <c r="AW30" s="159"/>
      <c r="AX30" s="159"/>
      <c r="AY30" s="159"/>
      <c r="AZ30" s="160"/>
      <c r="BA30" s="161"/>
      <c r="BB30" s="162"/>
      <c r="BC30" s="161"/>
      <c r="BD30" s="163"/>
      <c r="BE30" s="164"/>
      <c r="BF30" s="159"/>
      <c r="BG30" s="159"/>
      <c r="BH30" s="159"/>
      <c r="BI30" s="160"/>
      <c r="BJ30" s="161"/>
      <c r="BK30" s="162"/>
      <c r="BL30" s="161"/>
      <c r="BM30" s="163"/>
      <c r="BN30" s="164"/>
      <c r="BO30" s="159"/>
      <c r="BP30" s="159"/>
      <c r="BQ30" s="159"/>
      <c r="BR30" s="160"/>
      <c r="BS30" s="161"/>
      <c r="BT30" s="162"/>
      <c r="BU30" s="161"/>
      <c r="BV30" s="163"/>
      <c r="BW30" s="164"/>
      <c r="BX30" s="159"/>
      <c r="BY30" s="159"/>
      <c r="BZ30" s="159"/>
      <c r="CA30" s="160"/>
      <c r="CB30" s="161"/>
      <c r="CC30" s="162"/>
      <c r="CD30" s="161"/>
      <c r="CE30" s="163"/>
      <c r="CF30" s="164"/>
      <c r="CG30" s="159"/>
      <c r="CH30" s="159"/>
      <c r="CI30" s="159"/>
      <c r="CJ30" s="160"/>
      <c r="CK30" s="161"/>
      <c r="CL30" s="162"/>
      <c r="CM30" s="161"/>
      <c r="CN30" s="163"/>
      <c r="CO30" s="164"/>
      <c r="CP30" s="159"/>
      <c r="CQ30" s="159"/>
      <c r="CR30" s="159"/>
      <c r="CS30" s="160"/>
      <c r="CT30" s="161"/>
      <c r="CU30" s="162"/>
      <c r="CV30" s="509"/>
      <c r="CW30" s="163"/>
      <c r="CX30" s="164"/>
      <c r="CY30" s="159"/>
      <c r="CZ30" s="159"/>
      <c r="DA30" s="159"/>
      <c r="DB30" s="160"/>
      <c r="DC30" s="161"/>
      <c r="DD30" s="162"/>
      <c r="DE30" s="161"/>
      <c r="DF30" s="163"/>
      <c r="DG30" s="164"/>
      <c r="DH30" s="159"/>
      <c r="DI30" s="159"/>
      <c r="DJ30" s="159"/>
      <c r="DK30" s="160"/>
      <c r="DL30" s="161"/>
      <c r="DM30" s="162"/>
      <c r="DN30" s="161"/>
      <c r="DO30" s="163"/>
      <c r="DP30" s="164"/>
      <c r="DQ30" s="159"/>
      <c r="DR30" s="159"/>
      <c r="DS30" s="159"/>
      <c r="DT30" s="160"/>
      <c r="DU30" s="161"/>
      <c r="DV30" s="162"/>
      <c r="DW30" s="161"/>
      <c r="DX30" s="163"/>
      <c r="DY30" s="164"/>
      <c r="DZ30" s="159"/>
      <c r="EA30" s="159"/>
      <c r="EB30" s="159"/>
      <c r="EC30" s="160"/>
      <c r="ED30" s="161"/>
      <c r="EE30" s="162"/>
      <c r="EF30" s="161"/>
      <c r="EG30" s="163"/>
      <c r="EH30" s="164"/>
      <c r="EI30" s="159"/>
      <c r="EJ30" s="159"/>
      <c r="EK30" s="159"/>
      <c r="EL30" s="160"/>
      <c r="EM30" s="161"/>
      <c r="EN30" s="162"/>
      <c r="EO30" s="161"/>
      <c r="EP30" s="163"/>
      <c r="EQ30" s="164"/>
      <c r="ER30" s="159"/>
      <c r="ES30" s="159"/>
      <c r="ET30" s="159"/>
      <c r="EU30" s="160"/>
      <c r="EV30" s="161"/>
      <c r="EW30" s="162"/>
      <c r="EX30" s="161"/>
      <c r="EY30" s="163"/>
      <c r="EZ30" s="164"/>
      <c r="FA30" s="159"/>
      <c r="FB30" s="159"/>
      <c r="FC30" s="159"/>
      <c r="FD30" s="160"/>
      <c r="FE30" s="161"/>
      <c r="FF30" s="162"/>
      <c r="FG30" s="161"/>
      <c r="FH30" s="163"/>
      <c r="FI30" s="164"/>
      <c r="FJ30" s="159"/>
      <c r="FK30" s="159"/>
      <c r="FL30" s="159"/>
      <c r="FM30" s="160"/>
      <c r="FN30" s="161"/>
      <c r="FO30" s="162"/>
      <c r="FP30" s="161"/>
      <c r="FQ30" s="163"/>
      <c r="FR30" s="164"/>
      <c r="FS30" s="159"/>
      <c r="FT30" s="159"/>
      <c r="FU30" s="159"/>
      <c r="FV30" s="160"/>
      <c r="FW30" s="161"/>
      <c r="FX30" s="162"/>
      <c r="FY30" s="161"/>
      <c r="FZ30" s="163"/>
      <c r="GA30" s="164"/>
      <c r="GB30" s="159"/>
      <c r="GC30" s="159"/>
      <c r="GD30" s="159"/>
      <c r="GE30" s="160"/>
      <c r="GF30" s="161"/>
      <c r="GG30" s="162"/>
      <c r="GH30" s="161"/>
      <c r="GI30" s="163"/>
      <c r="GJ30" s="164"/>
      <c r="GK30" s="159"/>
      <c r="GL30" s="159"/>
      <c r="GM30" s="159"/>
      <c r="GN30" s="160"/>
      <c r="GO30" s="161"/>
      <c r="GP30" s="162"/>
      <c r="GQ30" s="161"/>
      <c r="GR30" s="163"/>
      <c r="GS30" s="164"/>
      <c r="GT30" s="477">
        <v>43203</v>
      </c>
      <c r="GU30" s="136"/>
      <c r="GV30" s="100"/>
      <c r="GW30" s="114"/>
      <c r="GX30" s="114"/>
      <c r="GY30" s="590">
        <v>43220</v>
      </c>
      <c r="GZ30" s="592">
        <v>4176</v>
      </c>
      <c r="HA30" s="116"/>
      <c r="HB30" s="116"/>
    </row>
    <row r="31" spans="2:210" ht="18.75" x14ac:dyDescent="0.3">
      <c r="B31" s="116"/>
      <c r="C31" s="124"/>
      <c r="D31" s="41"/>
      <c r="E31" s="42"/>
      <c r="F31" s="43"/>
      <c r="G31" s="44"/>
      <c r="H31" s="45"/>
      <c r="I31" s="46"/>
      <c r="J31" s="155" t="s">
        <v>262</v>
      </c>
      <c r="K31" s="500" t="s">
        <v>261</v>
      </c>
      <c r="L31" s="105">
        <v>11720</v>
      </c>
      <c r="M31" s="87">
        <v>43181</v>
      </c>
      <c r="N31" s="466" t="s">
        <v>314</v>
      </c>
      <c r="O31" s="106">
        <v>13640</v>
      </c>
      <c r="P31" s="150">
        <f t="shared" si="0"/>
        <v>1920</v>
      </c>
      <c r="Q31" s="99">
        <v>28.5</v>
      </c>
      <c r="R31" s="99"/>
      <c r="S31" s="99"/>
      <c r="T31" s="45">
        <f t="shared" si="2"/>
        <v>388740</v>
      </c>
      <c r="U31" s="467" t="s">
        <v>67</v>
      </c>
      <c r="V31" s="468">
        <v>43202</v>
      </c>
      <c r="W31" s="469">
        <v>9800.84</v>
      </c>
      <c r="X31" s="159"/>
      <c r="Y31" s="160"/>
      <c r="Z31" s="161"/>
      <c r="AA31" s="162"/>
      <c r="AB31" s="161"/>
      <c r="AC31" s="163"/>
      <c r="AD31" s="164"/>
      <c r="AE31" s="159"/>
      <c r="AF31" s="159"/>
      <c r="AG31" s="159"/>
      <c r="AH31" s="160"/>
      <c r="AI31" s="161"/>
      <c r="AJ31" s="162"/>
      <c r="AK31" s="161"/>
      <c r="AL31" s="163"/>
      <c r="AM31" s="164"/>
      <c r="AN31" s="159"/>
      <c r="AO31" s="159"/>
      <c r="AP31" s="159"/>
      <c r="AQ31" s="160"/>
      <c r="AR31" s="161"/>
      <c r="AS31" s="162"/>
      <c r="AT31" s="161"/>
      <c r="AU31" s="163"/>
      <c r="AV31" s="164"/>
      <c r="AW31" s="159"/>
      <c r="AX31" s="159"/>
      <c r="AY31" s="159"/>
      <c r="AZ31" s="160"/>
      <c r="BA31" s="161"/>
      <c r="BB31" s="162"/>
      <c r="BC31" s="161"/>
      <c r="BD31" s="163"/>
      <c r="BE31" s="164"/>
      <c r="BF31" s="159"/>
      <c r="BG31" s="159"/>
      <c r="BH31" s="159"/>
      <c r="BI31" s="160"/>
      <c r="BJ31" s="161"/>
      <c r="BK31" s="162"/>
      <c r="BL31" s="161"/>
      <c r="BM31" s="163"/>
      <c r="BN31" s="164"/>
      <c r="BO31" s="159"/>
      <c r="BP31" s="159"/>
      <c r="BQ31" s="159"/>
      <c r="BR31" s="160"/>
      <c r="BS31" s="161"/>
      <c r="BT31" s="162"/>
      <c r="BU31" s="161"/>
      <c r="BV31" s="163"/>
      <c r="BW31" s="164"/>
      <c r="BX31" s="159"/>
      <c r="BY31" s="159"/>
      <c r="BZ31" s="159"/>
      <c r="CA31" s="160"/>
      <c r="CB31" s="161"/>
      <c r="CC31" s="162"/>
      <c r="CD31" s="161"/>
      <c r="CE31" s="163"/>
      <c r="CF31" s="164"/>
      <c r="CG31" s="159"/>
      <c r="CH31" s="159"/>
      <c r="CI31" s="159"/>
      <c r="CJ31" s="160"/>
      <c r="CK31" s="161"/>
      <c r="CL31" s="162"/>
      <c r="CM31" s="161"/>
      <c r="CN31" s="163"/>
      <c r="CO31" s="164"/>
      <c r="CP31" s="159"/>
      <c r="CQ31" s="159"/>
      <c r="CR31" s="159"/>
      <c r="CS31" s="160"/>
      <c r="CT31" s="161"/>
      <c r="CU31" s="162"/>
      <c r="CV31" s="509"/>
      <c r="CW31" s="163"/>
      <c r="CX31" s="164"/>
      <c r="CY31" s="159"/>
      <c r="CZ31" s="159"/>
      <c r="DA31" s="159"/>
      <c r="DB31" s="160"/>
      <c r="DC31" s="161"/>
      <c r="DD31" s="162"/>
      <c r="DE31" s="161"/>
      <c r="DF31" s="163"/>
      <c r="DG31" s="164"/>
      <c r="DH31" s="159"/>
      <c r="DI31" s="159"/>
      <c r="DJ31" s="159"/>
      <c r="DK31" s="160"/>
      <c r="DL31" s="161"/>
      <c r="DM31" s="162"/>
      <c r="DN31" s="161"/>
      <c r="DO31" s="163"/>
      <c r="DP31" s="164"/>
      <c r="DQ31" s="159"/>
      <c r="DR31" s="159"/>
      <c r="DS31" s="159"/>
      <c r="DT31" s="160"/>
      <c r="DU31" s="161"/>
      <c r="DV31" s="162"/>
      <c r="DW31" s="161"/>
      <c r="DX31" s="163"/>
      <c r="DY31" s="164"/>
      <c r="DZ31" s="159"/>
      <c r="EA31" s="159"/>
      <c r="EB31" s="159"/>
      <c r="EC31" s="160"/>
      <c r="ED31" s="161"/>
      <c r="EE31" s="162"/>
      <c r="EF31" s="161"/>
      <c r="EG31" s="163"/>
      <c r="EH31" s="164"/>
      <c r="EI31" s="159"/>
      <c r="EJ31" s="159"/>
      <c r="EK31" s="159"/>
      <c r="EL31" s="160"/>
      <c r="EM31" s="161"/>
      <c r="EN31" s="162"/>
      <c r="EO31" s="161"/>
      <c r="EP31" s="163"/>
      <c r="EQ31" s="164"/>
      <c r="ER31" s="159"/>
      <c r="ES31" s="159"/>
      <c r="ET31" s="159"/>
      <c r="EU31" s="160"/>
      <c r="EV31" s="161"/>
      <c r="EW31" s="162"/>
      <c r="EX31" s="161"/>
      <c r="EY31" s="163"/>
      <c r="EZ31" s="164"/>
      <c r="FA31" s="159"/>
      <c r="FB31" s="159"/>
      <c r="FC31" s="159"/>
      <c r="FD31" s="160"/>
      <c r="FE31" s="161"/>
      <c r="FF31" s="162"/>
      <c r="FG31" s="161"/>
      <c r="FH31" s="163"/>
      <c r="FI31" s="164"/>
      <c r="FJ31" s="159"/>
      <c r="FK31" s="159"/>
      <c r="FL31" s="159"/>
      <c r="FM31" s="160"/>
      <c r="FN31" s="161"/>
      <c r="FO31" s="162"/>
      <c r="FP31" s="161"/>
      <c r="FQ31" s="163"/>
      <c r="FR31" s="164"/>
      <c r="FS31" s="159"/>
      <c r="FT31" s="159"/>
      <c r="FU31" s="159"/>
      <c r="FV31" s="160"/>
      <c r="FW31" s="161"/>
      <c r="FX31" s="162"/>
      <c r="FY31" s="161"/>
      <c r="FZ31" s="163"/>
      <c r="GA31" s="164"/>
      <c r="GB31" s="159"/>
      <c r="GC31" s="159"/>
      <c r="GD31" s="159"/>
      <c r="GE31" s="160"/>
      <c r="GF31" s="161"/>
      <c r="GG31" s="162"/>
      <c r="GH31" s="161"/>
      <c r="GI31" s="163"/>
      <c r="GJ31" s="164"/>
      <c r="GK31" s="159"/>
      <c r="GL31" s="159"/>
      <c r="GM31" s="159"/>
      <c r="GN31" s="160"/>
      <c r="GO31" s="161"/>
      <c r="GP31" s="162"/>
      <c r="GQ31" s="161"/>
      <c r="GR31" s="163"/>
      <c r="GS31" s="164"/>
      <c r="GT31" s="477">
        <v>43202</v>
      </c>
      <c r="GU31" s="136">
        <v>18928</v>
      </c>
      <c r="GV31" s="100" t="s">
        <v>273</v>
      </c>
      <c r="GW31" s="114"/>
      <c r="GX31" s="114"/>
      <c r="GY31" s="590">
        <v>43220</v>
      </c>
      <c r="GZ31" s="592">
        <v>2320</v>
      </c>
      <c r="HA31" s="116"/>
      <c r="HB31" s="116"/>
    </row>
    <row r="32" spans="2:210" x14ac:dyDescent="0.25">
      <c r="B32" s="116"/>
      <c r="C32" s="124"/>
      <c r="D32" s="41"/>
      <c r="E32" s="42"/>
      <c r="F32" s="43"/>
      <c r="G32" s="44"/>
      <c r="H32" s="45"/>
      <c r="I32" s="46"/>
      <c r="J32" s="155" t="s">
        <v>28</v>
      </c>
      <c r="K32" s="500" t="s">
        <v>30</v>
      </c>
      <c r="L32" s="105">
        <v>12230</v>
      </c>
      <c r="M32" s="87">
        <v>43182</v>
      </c>
      <c r="N32" s="466" t="s">
        <v>319</v>
      </c>
      <c r="O32" s="106">
        <v>15110</v>
      </c>
      <c r="P32" s="150">
        <f t="shared" si="0"/>
        <v>2880</v>
      </c>
      <c r="Q32" s="99">
        <v>28.5</v>
      </c>
      <c r="R32" s="99"/>
      <c r="S32" s="99"/>
      <c r="T32" s="45">
        <f t="shared" si="2"/>
        <v>430635</v>
      </c>
      <c r="U32" s="467" t="s">
        <v>67</v>
      </c>
      <c r="V32" s="468">
        <v>43203</v>
      </c>
      <c r="W32" s="469">
        <v>10706.8</v>
      </c>
      <c r="X32" s="159"/>
      <c r="Y32" s="160"/>
      <c r="Z32" s="161"/>
      <c r="AA32" s="162"/>
      <c r="AB32" s="161"/>
      <c r="AC32" s="163"/>
      <c r="AD32" s="164"/>
      <c r="AE32" s="159"/>
      <c r="AF32" s="159"/>
      <c r="AG32" s="159"/>
      <c r="AH32" s="160"/>
      <c r="AI32" s="161"/>
      <c r="AJ32" s="162"/>
      <c r="AK32" s="161"/>
      <c r="AL32" s="163"/>
      <c r="AM32" s="164"/>
      <c r="AN32" s="159"/>
      <c r="AO32" s="159"/>
      <c r="AP32" s="159"/>
      <c r="AQ32" s="160"/>
      <c r="AR32" s="161"/>
      <c r="AS32" s="162"/>
      <c r="AT32" s="161"/>
      <c r="AU32" s="163"/>
      <c r="AV32" s="164"/>
      <c r="AW32" s="159"/>
      <c r="AX32" s="159"/>
      <c r="AY32" s="159"/>
      <c r="AZ32" s="160"/>
      <c r="BA32" s="161"/>
      <c r="BB32" s="162"/>
      <c r="BC32" s="161"/>
      <c r="BD32" s="163"/>
      <c r="BE32" s="164"/>
      <c r="BF32" s="159"/>
      <c r="BG32" s="159"/>
      <c r="BH32" s="159"/>
      <c r="BI32" s="160"/>
      <c r="BJ32" s="161"/>
      <c r="BK32" s="162"/>
      <c r="BL32" s="161"/>
      <c r="BM32" s="163"/>
      <c r="BN32" s="164"/>
      <c r="BO32" s="159"/>
      <c r="BP32" s="159"/>
      <c r="BQ32" s="159"/>
      <c r="BR32" s="160"/>
      <c r="BS32" s="161"/>
      <c r="BT32" s="162"/>
      <c r="BU32" s="161"/>
      <c r="BV32" s="163"/>
      <c r="BW32" s="164"/>
      <c r="BX32" s="159"/>
      <c r="BY32" s="159"/>
      <c r="BZ32" s="159"/>
      <c r="CA32" s="160"/>
      <c r="CB32" s="161"/>
      <c r="CC32" s="162"/>
      <c r="CD32" s="161"/>
      <c r="CE32" s="163"/>
      <c r="CF32" s="164"/>
      <c r="CG32" s="159"/>
      <c r="CH32" s="159"/>
      <c r="CI32" s="159"/>
      <c r="CJ32" s="160"/>
      <c r="CK32" s="161"/>
      <c r="CL32" s="162"/>
      <c r="CM32" s="161"/>
      <c r="CN32" s="163"/>
      <c r="CO32" s="164"/>
      <c r="CP32" s="159"/>
      <c r="CQ32" s="159"/>
      <c r="CR32" s="159"/>
      <c r="CS32" s="160"/>
      <c r="CT32" s="161"/>
      <c r="CU32" s="162"/>
      <c r="CV32" s="509"/>
      <c r="CW32" s="163"/>
      <c r="CX32" s="164"/>
      <c r="CY32" s="159"/>
      <c r="CZ32" s="159"/>
      <c r="DA32" s="159"/>
      <c r="DB32" s="160"/>
      <c r="DC32" s="161"/>
      <c r="DD32" s="162"/>
      <c r="DE32" s="161"/>
      <c r="DF32" s="163"/>
      <c r="DG32" s="164"/>
      <c r="DH32" s="159"/>
      <c r="DI32" s="159"/>
      <c r="DJ32" s="159"/>
      <c r="DK32" s="160"/>
      <c r="DL32" s="161"/>
      <c r="DM32" s="162"/>
      <c r="DN32" s="161"/>
      <c r="DO32" s="163"/>
      <c r="DP32" s="164"/>
      <c r="DQ32" s="159"/>
      <c r="DR32" s="159"/>
      <c r="DS32" s="159"/>
      <c r="DT32" s="160"/>
      <c r="DU32" s="161"/>
      <c r="DV32" s="162"/>
      <c r="DW32" s="161"/>
      <c r="DX32" s="163"/>
      <c r="DY32" s="164"/>
      <c r="DZ32" s="159"/>
      <c r="EA32" s="159"/>
      <c r="EB32" s="159"/>
      <c r="EC32" s="160"/>
      <c r="ED32" s="161"/>
      <c r="EE32" s="162"/>
      <c r="EF32" s="161"/>
      <c r="EG32" s="163"/>
      <c r="EH32" s="164"/>
      <c r="EI32" s="159"/>
      <c r="EJ32" s="159"/>
      <c r="EK32" s="159"/>
      <c r="EL32" s="160"/>
      <c r="EM32" s="161"/>
      <c r="EN32" s="162"/>
      <c r="EO32" s="161"/>
      <c r="EP32" s="163"/>
      <c r="EQ32" s="164"/>
      <c r="ER32" s="159"/>
      <c r="ES32" s="159"/>
      <c r="ET32" s="159"/>
      <c r="EU32" s="160"/>
      <c r="EV32" s="161"/>
      <c r="EW32" s="162"/>
      <c r="EX32" s="161"/>
      <c r="EY32" s="163"/>
      <c r="EZ32" s="164"/>
      <c r="FA32" s="159"/>
      <c r="FB32" s="159"/>
      <c r="FC32" s="159"/>
      <c r="FD32" s="160"/>
      <c r="FE32" s="161"/>
      <c r="FF32" s="162"/>
      <c r="FG32" s="161"/>
      <c r="FH32" s="163"/>
      <c r="FI32" s="164"/>
      <c r="FJ32" s="159"/>
      <c r="FK32" s="159"/>
      <c r="FL32" s="159"/>
      <c r="FM32" s="160"/>
      <c r="FN32" s="161"/>
      <c r="FO32" s="162"/>
      <c r="FP32" s="161"/>
      <c r="FQ32" s="163"/>
      <c r="FR32" s="164"/>
      <c r="FS32" s="159"/>
      <c r="FT32" s="159"/>
      <c r="FU32" s="159"/>
      <c r="FV32" s="160"/>
      <c r="FW32" s="161"/>
      <c r="FX32" s="162"/>
      <c r="FY32" s="161"/>
      <c r="FZ32" s="163"/>
      <c r="GA32" s="164"/>
      <c r="GB32" s="159"/>
      <c r="GC32" s="159"/>
      <c r="GD32" s="159"/>
      <c r="GE32" s="160"/>
      <c r="GF32" s="161"/>
      <c r="GG32" s="162"/>
      <c r="GH32" s="161"/>
      <c r="GI32" s="163"/>
      <c r="GJ32" s="164"/>
      <c r="GK32" s="159"/>
      <c r="GL32" s="159"/>
      <c r="GM32" s="159"/>
      <c r="GN32" s="160"/>
      <c r="GO32" s="161"/>
      <c r="GP32" s="162"/>
      <c r="GQ32" s="161"/>
      <c r="GR32" s="163"/>
      <c r="GS32" s="164"/>
      <c r="GT32" s="477">
        <v>43203</v>
      </c>
      <c r="GU32" s="136">
        <v>18928</v>
      </c>
      <c r="GV32" s="100" t="s">
        <v>274</v>
      </c>
      <c r="GW32" s="114"/>
      <c r="GX32" s="114"/>
      <c r="GY32" s="590">
        <v>43220</v>
      </c>
      <c r="GZ32" s="592">
        <v>2320</v>
      </c>
      <c r="HA32" s="116"/>
      <c r="HB32" s="116"/>
    </row>
    <row r="33" spans="1:210" x14ac:dyDescent="0.25">
      <c r="B33" s="116"/>
      <c r="C33" s="124"/>
      <c r="D33" s="41"/>
      <c r="E33" s="42"/>
      <c r="F33" s="43"/>
      <c r="G33" s="44"/>
      <c r="H33" s="45"/>
      <c r="I33" s="46"/>
      <c r="J33" s="155" t="s">
        <v>263</v>
      </c>
      <c r="K33" s="500" t="s">
        <v>29</v>
      </c>
      <c r="L33" s="105">
        <v>18070</v>
      </c>
      <c r="M33" s="87">
        <v>43182</v>
      </c>
      <c r="N33" s="466" t="s">
        <v>321</v>
      </c>
      <c r="O33" s="106">
        <v>22300</v>
      </c>
      <c r="P33" s="150">
        <f t="shared" si="0"/>
        <v>4230</v>
      </c>
      <c r="Q33" s="99">
        <v>28.5</v>
      </c>
      <c r="R33" s="99"/>
      <c r="S33" s="99"/>
      <c r="T33" s="45">
        <f t="shared" si="2"/>
        <v>635550</v>
      </c>
      <c r="U33" s="467" t="s">
        <v>67</v>
      </c>
      <c r="V33" s="468">
        <v>43206</v>
      </c>
      <c r="W33" s="469">
        <v>16472</v>
      </c>
      <c r="X33" s="159"/>
      <c r="Y33" s="160"/>
      <c r="Z33" s="161"/>
      <c r="AA33" s="162"/>
      <c r="AB33" s="161"/>
      <c r="AC33" s="163"/>
      <c r="AD33" s="164"/>
      <c r="AE33" s="159"/>
      <c r="AF33" s="159"/>
      <c r="AG33" s="159"/>
      <c r="AH33" s="160"/>
      <c r="AI33" s="161"/>
      <c r="AJ33" s="162"/>
      <c r="AK33" s="161"/>
      <c r="AL33" s="163"/>
      <c r="AM33" s="164"/>
      <c r="AN33" s="159"/>
      <c r="AO33" s="159"/>
      <c r="AP33" s="159"/>
      <c r="AQ33" s="160"/>
      <c r="AR33" s="161"/>
      <c r="AS33" s="162"/>
      <c r="AT33" s="161"/>
      <c r="AU33" s="163"/>
      <c r="AV33" s="164"/>
      <c r="AW33" s="159"/>
      <c r="AX33" s="159"/>
      <c r="AY33" s="159"/>
      <c r="AZ33" s="160"/>
      <c r="BA33" s="161"/>
      <c r="BB33" s="162"/>
      <c r="BC33" s="161"/>
      <c r="BD33" s="163"/>
      <c r="BE33" s="164"/>
      <c r="BF33" s="159"/>
      <c r="BG33" s="159"/>
      <c r="BH33" s="159"/>
      <c r="BI33" s="160"/>
      <c r="BJ33" s="161"/>
      <c r="BK33" s="162"/>
      <c r="BL33" s="161"/>
      <c r="BM33" s="163"/>
      <c r="BN33" s="164"/>
      <c r="BO33" s="159"/>
      <c r="BP33" s="159"/>
      <c r="BQ33" s="159"/>
      <c r="BR33" s="160"/>
      <c r="BS33" s="161"/>
      <c r="BT33" s="162"/>
      <c r="BU33" s="161"/>
      <c r="BV33" s="163"/>
      <c r="BW33" s="164"/>
      <c r="BX33" s="159"/>
      <c r="BY33" s="159"/>
      <c r="BZ33" s="159"/>
      <c r="CA33" s="160"/>
      <c r="CB33" s="161"/>
      <c r="CC33" s="162"/>
      <c r="CD33" s="161"/>
      <c r="CE33" s="163"/>
      <c r="CF33" s="164"/>
      <c r="CG33" s="159"/>
      <c r="CH33" s="159"/>
      <c r="CI33" s="159"/>
      <c r="CJ33" s="160"/>
      <c r="CK33" s="161"/>
      <c r="CL33" s="162"/>
      <c r="CM33" s="161"/>
      <c r="CN33" s="163"/>
      <c r="CO33" s="164"/>
      <c r="CP33" s="159"/>
      <c r="CQ33" s="159"/>
      <c r="CR33" s="159"/>
      <c r="CS33" s="160"/>
      <c r="CT33" s="161"/>
      <c r="CU33" s="162"/>
      <c r="CV33" s="509"/>
      <c r="CW33" s="163"/>
      <c r="CX33" s="164"/>
      <c r="CY33" s="159"/>
      <c r="CZ33" s="159"/>
      <c r="DA33" s="159"/>
      <c r="DB33" s="160"/>
      <c r="DC33" s="161"/>
      <c r="DD33" s="162"/>
      <c r="DE33" s="161"/>
      <c r="DF33" s="163"/>
      <c r="DG33" s="164"/>
      <c r="DH33" s="159"/>
      <c r="DI33" s="159"/>
      <c r="DJ33" s="159"/>
      <c r="DK33" s="160"/>
      <c r="DL33" s="161"/>
      <c r="DM33" s="162"/>
      <c r="DN33" s="161"/>
      <c r="DO33" s="163"/>
      <c r="DP33" s="164"/>
      <c r="DQ33" s="159"/>
      <c r="DR33" s="159"/>
      <c r="DS33" s="159"/>
      <c r="DT33" s="160"/>
      <c r="DU33" s="161"/>
      <c r="DV33" s="162"/>
      <c r="DW33" s="161"/>
      <c r="DX33" s="163"/>
      <c r="DY33" s="164"/>
      <c r="DZ33" s="159"/>
      <c r="EA33" s="159"/>
      <c r="EB33" s="159"/>
      <c r="EC33" s="160"/>
      <c r="ED33" s="161"/>
      <c r="EE33" s="162"/>
      <c r="EF33" s="161"/>
      <c r="EG33" s="163"/>
      <c r="EH33" s="164"/>
      <c r="EI33" s="159"/>
      <c r="EJ33" s="159"/>
      <c r="EK33" s="159"/>
      <c r="EL33" s="160"/>
      <c r="EM33" s="161"/>
      <c r="EN33" s="162"/>
      <c r="EO33" s="161"/>
      <c r="EP33" s="163"/>
      <c r="EQ33" s="164"/>
      <c r="ER33" s="159"/>
      <c r="ES33" s="159"/>
      <c r="ET33" s="159"/>
      <c r="EU33" s="160"/>
      <c r="EV33" s="161"/>
      <c r="EW33" s="162"/>
      <c r="EX33" s="161"/>
      <c r="EY33" s="163"/>
      <c r="EZ33" s="164"/>
      <c r="FA33" s="159"/>
      <c r="FB33" s="159"/>
      <c r="FC33" s="159"/>
      <c r="FD33" s="160"/>
      <c r="FE33" s="161"/>
      <c r="FF33" s="162"/>
      <c r="FG33" s="161"/>
      <c r="FH33" s="163"/>
      <c r="FI33" s="164"/>
      <c r="FJ33" s="159"/>
      <c r="FK33" s="159"/>
      <c r="FL33" s="159"/>
      <c r="FM33" s="160"/>
      <c r="FN33" s="161"/>
      <c r="FO33" s="162"/>
      <c r="FP33" s="161"/>
      <c r="FQ33" s="163"/>
      <c r="FR33" s="164"/>
      <c r="FS33" s="159"/>
      <c r="FT33" s="159"/>
      <c r="FU33" s="159"/>
      <c r="FV33" s="160"/>
      <c r="FW33" s="161"/>
      <c r="FX33" s="162"/>
      <c r="FY33" s="161"/>
      <c r="FZ33" s="163"/>
      <c r="GA33" s="164"/>
      <c r="GB33" s="159"/>
      <c r="GC33" s="159"/>
      <c r="GD33" s="159"/>
      <c r="GE33" s="160"/>
      <c r="GF33" s="161"/>
      <c r="GG33" s="162"/>
      <c r="GH33" s="161"/>
      <c r="GI33" s="163"/>
      <c r="GJ33" s="164"/>
      <c r="GK33" s="159"/>
      <c r="GL33" s="159"/>
      <c r="GM33" s="159"/>
      <c r="GN33" s="160"/>
      <c r="GO33" s="161"/>
      <c r="GP33" s="162"/>
      <c r="GQ33" s="161"/>
      <c r="GR33" s="163"/>
      <c r="GS33" s="164"/>
      <c r="GT33" s="477">
        <v>43206</v>
      </c>
      <c r="GU33" s="136">
        <v>23856</v>
      </c>
      <c r="GV33" s="100" t="s">
        <v>275</v>
      </c>
      <c r="GW33" s="114"/>
      <c r="GX33" s="114"/>
      <c r="GY33" s="590">
        <v>43220</v>
      </c>
      <c r="GZ33" s="592">
        <v>4176</v>
      </c>
      <c r="HA33" s="116"/>
      <c r="HB33" s="116"/>
    </row>
    <row r="34" spans="1:210" x14ac:dyDescent="0.25">
      <c r="B34" s="116"/>
      <c r="C34" s="124"/>
      <c r="D34" s="41"/>
      <c r="E34" s="42"/>
      <c r="F34" s="43"/>
      <c r="G34" s="44"/>
      <c r="H34" s="45"/>
      <c r="I34" s="46"/>
      <c r="J34" s="155" t="s">
        <v>270</v>
      </c>
      <c r="K34" s="500" t="s">
        <v>264</v>
      </c>
      <c r="L34" s="105">
        <v>22860</v>
      </c>
      <c r="M34" s="87">
        <v>43184</v>
      </c>
      <c r="N34" s="88">
        <v>51</v>
      </c>
      <c r="O34" s="106">
        <v>22985.1</v>
      </c>
      <c r="P34" s="150">
        <f t="shared" si="0"/>
        <v>125.09999999999854</v>
      </c>
      <c r="Q34" s="99">
        <v>37.799999999999997</v>
      </c>
      <c r="R34" s="99"/>
      <c r="S34" s="99"/>
      <c r="T34" s="45">
        <f t="shared" si="2"/>
        <v>868836.77999999991</v>
      </c>
      <c r="U34" s="153" t="s">
        <v>67</v>
      </c>
      <c r="V34" s="148">
        <v>43185</v>
      </c>
      <c r="W34" s="508"/>
      <c r="X34" s="159"/>
      <c r="Y34" s="160"/>
      <c r="Z34" s="161"/>
      <c r="AA34" s="162"/>
      <c r="AB34" s="161"/>
      <c r="AC34" s="163"/>
      <c r="AD34" s="164"/>
      <c r="AE34" s="159"/>
      <c r="AF34" s="159"/>
      <c r="AG34" s="159"/>
      <c r="AH34" s="160"/>
      <c r="AI34" s="161"/>
      <c r="AJ34" s="162"/>
      <c r="AK34" s="161"/>
      <c r="AL34" s="163"/>
      <c r="AM34" s="164"/>
      <c r="AN34" s="159"/>
      <c r="AO34" s="159"/>
      <c r="AP34" s="159"/>
      <c r="AQ34" s="160"/>
      <c r="AR34" s="161"/>
      <c r="AS34" s="162"/>
      <c r="AT34" s="161"/>
      <c r="AU34" s="163"/>
      <c r="AV34" s="164"/>
      <c r="AW34" s="159"/>
      <c r="AX34" s="159"/>
      <c r="AY34" s="159"/>
      <c r="AZ34" s="160"/>
      <c r="BA34" s="161"/>
      <c r="BB34" s="162"/>
      <c r="BC34" s="161"/>
      <c r="BD34" s="163"/>
      <c r="BE34" s="164"/>
      <c r="BF34" s="159"/>
      <c r="BG34" s="159"/>
      <c r="BH34" s="159"/>
      <c r="BI34" s="160"/>
      <c r="BJ34" s="161"/>
      <c r="BK34" s="162"/>
      <c r="BL34" s="161"/>
      <c r="BM34" s="163"/>
      <c r="BN34" s="164"/>
      <c r="BO34" s="159"/>
      <c r="BP34" s="159"/>
      <c r="BQ34" s="159"/>
      <c r="BR34" s="160"/>
      <c r="BS34" s="161"/>
      <c r="BT34" s="162"/>
      <c r="BU34" s="161"/>
      <c r="BV34" s="163"/>
      <c r="BW34" s="164"/>
      <c r="BX34" s="159"/>
      <c r="BY34" s="159"/>
      <c r="BZ34" s="159"/>
      <c r="CA34" s="160"/>
      <c r="CB34" s="161"/>
      <c r="CC34" s="162"/>
      <c r="CD34" s="161"/>
      <c r="CE34" s="163"/>
      <c r="CF34" s="164"/>
      <c r="CG34" s="159"/>
      <c r="CH34" s="159"/>
      <c r="CI34" s="159"/>
      <c r="CJ34" s="160"/>
      <c r="CK34" s="161"/>
      <c r="CL34" s="162"/>
      <c r="CM34" s="161"/>
      <c r="CN34" s="163"/>
      <c r="CO34" s="164"/>
      <c r="CP34" s="159"/>
      <c r="CQ34" s="159"/>
      <c r="CR34" s="159"/>
      <c r="CS34" s="160"/>
      <c r="CT34" s="161"/>
      <c r="CU34" s="162"/>
      <c r="CV34" s="509"/>
      <c r="CW34" s="163"/>
      <c r="CX34" s="164"/>
      <c r="CY34" s="159"/>
      <c r="CZ34" s="159"/>
      <c r="DA34" s="159"/>
      <c r="DB34" s="160"/>
      <c r="DC34" s="161"/>
      <c r="DD34" s="162"/>
      <c r="DE34" s="161"/>
      <c r="DF34" s="163"/>
      <c r="DG34" s="164"/>
      <c r="DH34" s="159"/>
      <c r="DI34" s="159"/>
      <c r="DJ34" s="159"/>
      <c r="DK34" s="160"/>
      <c r="DL34" s="161"/>
      <c r="DM34" s="162"/>
      <c r="DN34" s="161"/>
      <c r="DO34" s="163"/>
      <c r="DP34" s="164"/>
      <c r="DQ34" s="159"/>
      <c r="DR34" s="159"/>
      <c r="DS34" s="159"/>
      <c r="DT34" s="160"/>
      <c r="DU34" s="161"/>
      <c r="DV34" s="162"/>
      <c r="DW34" s="161"/>
      <c r="DX34" s="163"/>
      <c r="DY34" s="164"/>
      <c r="DZ34" s="159"/>
      <c r="EA34" s="159"/>
      <c r="EB34" s="159"/>
      <c r="EC34" s="160"/>
      <c r="ED34" s="161"/>
      <c r="EE34" s="162"/>
      <c r="EF34" s="161"/>
      <c r="EG34" s="163"/>
      <c r="EH34" s="164"/>
      <c r="EI34" s="159"/>
      <c r="EJ34" s="159"/>
      <c r="EK34" s="159"/>
      <c r="EL34" s="160"/>
      <c r="EM34" s="161"/>
      <c r="EN34" s="162"/>
      <c r="EO34" s="161"/>
      <c r="EP34" s="163"/>
      <c r="EQ34" s="164"/>
      <c r="ER34" s="159"/>
      <c r="ES34" s="159"/>
      <c r="ET34" s="159"/>
      <c r="EU34" s="160"/>
      <c r="EV34" s="161"/>
      <c r="EW34" s="162"/>
      <c r="EX34" s="161"/>
      <c r="EY34" s="163"/>
      <c r="EZ34" s="164"/>
      <c r="FA34" s="159"/>
      <c r="FB34" s="159"/>
      <c r="FC34" s="159"/>
      <c r="FD34" s="160"/>
      <c r="FE34" s="161"/>
      <c r="FF34" s="162"/>
      <c r="FG34" s="161"/>
      <c r="FH34" s="163"/>
      <c r="FI34" s="164"/>
      <c r="FJ34" s="159"/>
      <c r="FK34" s="159"/>
      <c r="FL34" s="159"/>
      <c r="FM34" s="160"/>
      <c r="FN34" s="161"/>
      <c r="FO34" s="162"/>
      <c r="FP34" s="161"/>
      <c r="FQ34" s="163"/>
      <c r="FR34" s="164"/>
      <c r="FS34" s="159"/>
      <c r="FT34" s="159"/>
      <c r="FU34" s="159"/>
      <c r="FV34" s="160"/>
      <c r="FW34" s="161"/>
      <c r="FX34" s="162"/>
      <c r="FY34" s="161"/>
      <c r="FZ34" s="163"/>
      <c r="GA34" s="164"/>
      <c r="GB34" s="159"/>
      <c r="GC34" s="159"/>
      <c r="GD34" s="159"/>
      <c r="GE34" s="160"/>
      <c r="GF34" s="161"/>
      <c r="GG34" s="162"/>
      <c r="GH34" s="161"/>
      <c r="GI34" s="163"/>
      <c r="GJ34" s="164"/>
      <c r="GK34" s="159"/>
      <c r="GL34" s="159"/>
      <c r="GM34" s="159"/>
      <c r="GN34" s="160"/>
      <c r="GO34" s="161"/>
      <c r="GP34" s="162"/>
      <c r="GQ34" s="161"/>
      <c r="GR34" s="163"/>
      <c r="GS34" s="164"/>
      <c r="GT34" s="165"/>
      <c r="GU34" s="136"/>
      <c r="GV34" s="100" t="s">
        <v>276</v>
      </c>
      <c r="GW34" s="114"/>
      <c r="GX34" s="114"/>
      <c r="GY34" s="590"/>
      <c r="GZ34" s="592"/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155" t="s">
        <v>270</v>
      </c>
      <c r="K35" s="494" t="s">
        <v>251</v>
      </c>
      <c r="L35" s="105">
        <v>18370</v>
      </c>
      <c r="M35" s="87">
        <v>43185</v>
      </c>
      <c r="N35" s="88">
        <v>56</v>
      </c>
      <c r="O35" s="106">
        <v>18370</v>
      </c>
      <c r="P35" s="150">
        <f t="shared" si="0"/>
        <v>0</v>
      </c>
      <c r="Q35" s="99">
        <v>37.799999999999997</v>
      </c>
      <c r="R35" s="99"/>
      <c r="S35" s="99"/>
      <c r="T35" s="45">
        <f t="shared" si="2"/>
        <v>694386</v>
      </c>
      <c r="U35" s="153" t="s">
        <v>67</v>
      </c>
      <c r="V35" s="148">
        <v>43186</v>
      </c>
      <c r="W35" s="508"/>
      <c r="X35" s="159"/>
      <c r="Y35" s="160"/>
      <c r="Z35" s="161"/>
      <c r="AA35" s="162"/>
      <c r="AB35" s="161"/>
      <c r="AC35" s="163"/>
      <c r="AD35" s="164"/>
      <c r="AE35" s="159"/>
      <c r="AF35" s="159"/>
      <c r="AG35" s="159"/>
      <c r="AH35" s="160"/>
      <c r="AI35" s="161"/>
      <c r="AJ35" s="162"/>
      <c r="AK35" s="161"/>
      <c r="AL35" s="163"/>
      <c r="AM35" s="164"/>
      <c r="AN35" s="159"/>
      <c r="AO35" s="159"/>
      <c r="AP35" s="159"/>
      <c r="AQ35" s="160"/>
      <c r="AR35" s="161"/>
      <c r="AS35" s="162"/>
      <c r="AT35" s="161"/>
      <c r="AU35" s="163"/>
      <c r="AV35" s="164"/>
      <c r="AW35" s="159"/>
      <c r="AX35" s="159"/>
      <c r="AY35" s="159"/>
      <c r="AZ35" s="160"/>
      <c r="BA35" s="161"/>
      <c r="BB35" s="162"/>
      <c r="BC35" s="161"/>
      <c r="BD35" s="163"/>
      <c r="BE35" s="164"/>
      <c r="BF35" s="159"/>
      <c r="BG35" s="159"/>
      <c r="BH35" s="159"/>
      <c r="BI35" s="160"/>
      <c r="BJ35" s="161"/>
      <c r="BK35" s="162"/>
      <c r="BL35" s="161"/>
      <c r="BM35" s="163"/>
      <c r="BN35" s="164"/>
      <c r="BO35" s="159"/>
      <c r="BP35" s="159"/>
      <c r="BQ35" s="159"/>
      <c r="BR35" s="160"/>
      <c r="BS35" s="161"/>
      <c r="BT35" s="162"/>
      <c r="BU35" s="161"/>
      <c r="BV35" s="163"/>
      <c r="BW35" s="164"/>
      <c r="BX35" s="159"/>
      <c r="BY35" s="159"/>
      <c r="BZ35" s="159"/>
      <c r="CA35" s="160"/>
      <c r="CB35" s="161"/>
      <c r="CC35" s="162"/>
      <c r="CD35" s="161"/>
      <c r="CE35" s="163"/>
      <c r="CF35" s="164"/>
      <c r="CG35" s="159"/>
      <c r="CH35" s="159"/>
      <c r="CI35" s="159"/>
      <c r="CJ35" s="160"/>
      <c r="CK35" s="161"/>
      <c r="CL35" s="162"/>
      <c r="CM35" s="161"/>
      <c r="CN35" s="163"/>
      <c r="CO35" s="164"/>
      <c r="CP35" s="159"/>
      <c r="CQ35" s="159"/>
      <c r="CR35" s="159"/>
      <c r="CS35" s="160"/>
      <c r="CT35" s="161"/>
      <c r="CU35" s="162"/>
      <c r="CV35" s="509"/>
      <c r="CW35" s="163"/>
      <c r="CX35" s="164"/>
      <c r="CY35" s="159"/>
      <c r="CZ35" s="159"/>
      <c r="DA35" s="159"/>
      <c r="DB35" s="160"/>
      <c r="DC35" s="161"/>
      <c r="DD35" s="162"/>
      <c r="DE35" s="161"/>
      <c r="DF35" s="163"/>
      <c r="DG35" s="164"/>
      <c r="DH35" s="159"/>
      <c r="DI35" s="159"/>
      <c r="DJ35" s="159"/>
      <c r="DK35" s="160"/>
      <c r="DL35" s="161"/>
      <c r="DM35" s="162"/>
      <c r="DN35" s="161"/>
      <c r="DO35" s="163"/>
      <c r="DP35" s="164"/>
      <c r="DQ35" s="159"/>
      <c r="DR35" s="159"/>
      <c r="DS35" s="159"/>
      <c r="DT35" s="160"/>
      <c r="DU35" s="161"/>
      <c r="DV35" s="162"/>
      <c r="DW35" s="161"/>
      <c r="DX35" s="163"/>
      <c r="DY35" s="164"/>
      <c r="DZ35" s="159"/>
      <c r="EA35" s="159"/>
      <c r="EB35" s="159"/>
      <c r="EC35" s="160"/>
      <c r="ED35" s="161"/>
      <c r="EE35" s="162"/>
      <c r="EF35" s="161"/>
      <c r="EG35" s="163"/>
      <c r="EH35" s="164"/>
      <c r="EI35" s="159"/>
      <c r="EJ35" s="159"/>
      <c r="EK35" s="159"/>
      <c r="EL35" s="160"/>
      <c r="EM35" s="161"/>
      <c r="EN35" s="162"/>
      <c r="EO35" s="161"/>
      <c r="EP35" s="163"/>
      <c r="EQ35" s="164"/>
      <c r="ER35" s="159"/>
      <c r="ES35" s="159"/>
      <c r="ET35" s="159"/>
      <c r="EU35" s="160"/>
      <c r="EV35" s="161"/>
      <c r="EW35" s="162"/>
      <c r="EX35" s="161"/>
      <c r="EY35" s="163"/>
      <c r="EZ35" s="164"/>
      <c r="FA35" s="159"/>
      <c r="FB35" s="159"/>
      <c r="FC35" s="159"/>
      <c r="FD35" s="160"/>
      <c r="FE35" s="161"/>
      <c r="FF35" s="162"/>
      <c r="FG35" s="161"/>
      <c r="FH35" s="163"/>
      <c r="FI35" s="164"/>
      <c r="FJ35" s="159"/>
      <c r="FK35" s="159"/>
      <c r="FL35" s="159"/>
      <c r="FM35" s="160"/>
      <c r="FN35" s="161"/>
      <c r="FO35" s="162"/>
      <c r="FP35" s="161"/>
      <c r="FQ35" s="163"/>
      <c r="FR35" s="164"/>
      <c r="FS35" s="159"/>
      <c r="FT35" s="159"/>
      <c r="FU35" s="159"/>
      <c r="FV35" s="160"/>
      <c r="FW35" s="161"/>
      <c r="FX35" s="162"/>
      <c r="FY35" s="161"/>
      <c r="FZ35" s="163"/>
      <c r="GA35" s="164"/>
      <c r="GB35" s="159"/>
      <c r="GC35" s="159"/>
      <c r="GD35" s="159"/>
      <c r="GE35" s="160"/>
      <c r="GF35" s="161"/>
      <c r="GG35" s="162"/>
      <c r="GH35" s="161"/>
      <c r="GI35" s="163"/>
      <c r="GJ35" s="164"/>
      <c r="GK35" s="159"/>
      <c r="GL35" s="159"/>
      <c r="GM35" s="159"/>
      <c r="GN35" s="160"/>
      <c r="GO35" s="161"/>
      <c r="GP35" s="162"/>
      <c r="GQ35" s="161"/>
      <c r="GR35" s="163"/>
      <c r="GS35" s="164"/>
      <c r="GT35" s="510"/>
      <c r="GU35" s="136"/>
      <c r="GV35" s="100"/>
      <c r="GW35" s="114"/>
      <c r="GX35" s="114"/>
      <c r="GY35" s="590"/>
      <c r="GZ35" s="592"/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569" t="s">
        <v>270</v>
      </c>
      <c r="K36" s="494" t="s">
        <v>265</v>
      </c>
      <c r="L36" s="105">
        <v>20520</v>
      </c>
      <c r="M36" s="87">
        <v>43186</v>
      </c>
      <c r="N36" s="88">
        <v>57</v>
      </c>
      <c r="O36" s="106">
        <v>20630</v>
      </c>
      <c r="P36" s="150">
        <f t="shared" si="0"/>
        <v>110</v>
      </c>
      <c r="Q36" s="99">
        <v>37.799999999999997</v>
      </c>
      <c r="R36" s="99"/>
      <c r="S36" s="99"/>
      <c r="T36" s="45">
        <f t="shared" si="2"/>
        <v>779813.99999999988</v>
      </c>
      <c r="U36" s="153" t="s">
        <v>67</v>
      </c>
      <c r="V36" s="148">
        <v>43187</v>
      </c>
      <c r="W36" s="508"/>
      <c r="X36" s="159"/>
      <c r="Y36" s="160"/>
      <c r="Z36" s="161"/>
      <c r="AA36" s="162"/>
      <c r="AB36" s="161"/>
      <c r="AC36" s="163"/>
      <c r="AD36" s="164"/>
      <c r="AE36" s="159"/>
      <c r="AF36" s="159"/>
      <c r="AG36" s="159"/>
      <c r="AH36" s="160"/>
      <c r="AI36" s="161"/>
      <c r="AJ36" s="162"/>
      <c r="AK36" s="161"/>
      <c r="AL36" s="163"/>
      <c r="AM36" s="164"/>
      <c r="AN36" s="159"/>
      <c r="AO36" s="159"/>
      <c r="AP36" s="159"/>
      <c r="AQ36" s="160"/>
      <c r="AR36" s="161"/>
      <c r="AS36" s="162"/>
      <c r="AT36" s="161"/>
      <c r="AU36" s="163"/>
      <c r="AV36" s="164"/>
      <c r="AW36" s="159"/>
      <c r="AX36" s="159"/>
      <c r="AY36" s="159"/>
      <c r="AZ36" s="160"/>
      <c r="BA36" s="161"/>
      <c r="BB36" s="162"/>
      <c r="BC36" s="161"/>
      <c r="BD36" s="163"/>
      <c r="BE36" s="164"/>
      <c r="BF36" s="159"/>
      <c r="BG36" s="159"/>
      <c r="BH36" s="159"/>
      <c r="BI36" s="160"/>
      <c r="BJ36" s="161"/>
      <c r="BK36" s="162"/>
      <c r="BL36" s="161"/>
      <c r="BM36" s="163"/>
      <c r="BN36" s="164"/>
      <c r="BO36" s="159"/>
      <c r="BP36" s="159"/>
      <c r="BQ36" s="159"/>
      <c r="BR36" s="160"/>
      <c r="BS36" s="161"/>
      <c r="BT36" s="162"/>
      <c r="BU36" s="161"/>
      <c r="BV36" s="163"/>
      <c r="BW36" s="164"/>
      <c r="BX36" s="159"/>
      <c r="BY36" s="159"/>
      <c r="BZ36" s="159"/>
      <c r="CA36" s="160"/>
      <c r="CB36" s="161"/>
      <c r="CC36" s="162"/>
      <c r="CD36" s="161"/>
      <c r="CE36" s="163"/>
      <c r="CF36" s="164"/>
      <c r="CG36" s="159"/>
      <c r="CH36" s="159"/>
      <c r="CI36" s="159"/>
      <c r="CJ36" s="160"/>
      <c r="CK36" s="161"/>
      <c r="CL36" s="162"/>
      <c r="CM36" s="161"/>
      <c r="CN36" s="163"/>
      <c r="CO36" s="164"/>
      <c r="CP36" s="159"/>
      <c r="CQ36" s="159"/>
      <c r="CR36" s="159"/>
      <c r="CS36" s="160"/>
      <c r="CT36" s="161"/>
      <c r="CU36" s="162"/>
      <c r="CV36" s="509"/>
      <c r="CW36" s="163"/>
      <c r="CX36" s="164"/>
      <c r="CY36" s="159"/>
      <c r="CZ36" s="159"/>
      <c r="DA36" s="159"/>
      <c r="DB36" s="160"/>
      <c r="DC36" s="161"/>
      <c r="DD36" s="162"/>
      <c r="DE36" s="161"/>
      <c r="DF36" s="163"/>
      <c r="DG36" s="164"/>
      <c r="DH36" s="159"/>
      <c r="DI36" s="159"/>
      <c r="DJ36" s="159"/>
      <c r="DK36" s="160"/>
      <c r="DL36" s="161"/>
      <c r="DM36" s="162"/>
      <c r="DN36" s="161"/>
      <c r="DO36" s="163"/>
      <c r="DP36" s="164"/>
      <c r="DQ36" s="159"/>
      <c r="DR36" s="159"/>
      <c r="DS36" s="159"/>
      <c r="DT36" s="160"/>
      <c r="DU36" s="161"/>
      <c r="DV36" s="162"/>
      <c r="DW36" s="161"/>
      <c r="DX36" s="163"/>
      <c r="DY36" s="164"/>
      <c r="DZ36" s="159"/>
      <c r="EA36" s="159"/>
      <c r="EB36" s="159"/>
      <c r="EC36" s="160"/>
      <c r="ED36" s="161"/>
      <c r="EE36" s="162"/>
      <c r="EF36" s="161"/>
      <c r="EG36" s="163"/>
      <c r="EH36" s="164"/>
      <c r="EI36" s="159"/>
      <c r="EJ36" s="159"/>
      <c r="EK36" s="159"/>
      <c r="EL36" s="160"/>
      <c r="EM36" s="161"/>
      <c r="EN36" s="162"/>
      <c r="EO36" s="161"/>
      <c r="EP36" s="163"/>
      <c r="EQ36" s="164"/>
      <c r="ER36" s="159"/>
      <c r="ES36" s="159"/>
      <c r="ET36" s="159"/>
      <c r="EU36" s="160"/>
      <c r="EV36" s="161"/>
      <c r="EW36" s="162"/>
      <c r="EX36" s="161"/>
      <c r="EY36" s="163"/>
      <c r="EZ36" s="164"/>
      <c r="FA36" s="159"/>
      <c r="FB36" s="159"/>
      <c r="FC36" s="159"/>
      <c r="FD36" s="160"/>
      <c r="FE36" s="161"/>
      <c r="FF36" s="162"/>
      <c r="FG36" s="161"/>
      <c r="FH36" s="163"/>
      <c r="FI36" s="164"/>
      <c r="FJ36" s="159"/>
      <c r="FK36" s="159"/>
      <c r="FL36" s="159"/>
      <c r="FM36" s="160"/>
      <c r="FN36" s="161"/>
      <c r="FO36" s="162"/>
      <c r="FP36" s="161"/>
      <c r="FQ36" s="163"/>
      <c r="FR36" s="164"/>
      <c r="FS36" s="159"/>
      <c r="FT36" s="159"/>
      <c r="FU36" s="159"/>
      <c r="FV36" s="160"/>
      <c r="FW36" s="161"/>
      <c r="FX36" s="162"/>
      <c r="FY36" s="161"/>
      <c r="FZ36" s="163"/>
      <c r="GA36" s="164"/>
      <c r="GB36" s="159"/>
      <c r="GC36" s="159"/>
      <c r="GD36" s="159"/>
      <c r="GE36" s="160"/>
      <c r="GF36" s="161"/>
      <c r="GG36" s="162"/>
      <c r="GH36" s="161"/>
      <c r="GI36" s="163"/>
      <c r="GJ36" s="164"/>
      <c r="GK36" s="159"/>
      <c r="GL36" s="159"/>
      <c r="GM36" s="159"/>
      <c r="GN36" s="160"/>
      <c r="GO36" s="161"/>
      <c r="GP36" s="162"/>
      <c r="GQ36" s="161"/>
      <c r="GR36" s="163"/>
      <c r="GS36" s="164"/>
      <c r="GT36" s="510"/>
      <c r="GU36" s="136"/>
      <c r="GV36" s="100"/>
      <c r="GW36" s="114"/>
      <c r="GX36" s="114"/>
      <c r="GY36" s="590"/>
      <c r="GZ36" s="592"/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569" t="s">
        <v>270</v>
      </c>
      <c r="K37" s="494" t="s">
        <v>266</v>
      </c>
      <c r="L37" s="105">
        <v>23730</v>
      </c>
      <c r="M37" s="87">
        <v>43187</v>
      </c>
      <c r="N37" s="575">
        <v>67</v>
      </c>
      <c r="O37" s="106">
        <v>23820</v>
      </c>
      <c r="P37" s="150">
        <f t="shared" si="0"/>
        <v>90</v>
      </c>
      <c r="Q37" s="99">
        <v>37.799999999999997</v>
      </c>
      <c r="R37" s="99"/>
      <c r="S37" s="99"/>
      <c r="T37" s="45">
        <f t="shared" si="2"/>
        <v>900395.99999999988</v>
      </c>
      <c r="U37" s="467" t="s">
        <v>67</v>
      </c>
      <c r="V37" s="468">
        <v>43195</v>
      </c>
      <c r="W37" s="469"/>
      <c r="X37" s="159"/>
      <c r="Y37" s="160"/>
      <c r="Z37" s="161"/>
      <c r="AA37" s="162"/>
      <c r="AB37" s="161"/>
      <c r="AC37" s="163"/>
      <c r="AD37" s="164"/>
      <c r="AE37" s="159"/>
      <c r="AF37" s="159"/>
      <c r="AG37" s="159"/>
      <c r="AH37" s="160"/>
      <c r="AI37" s="161"/>
      <c r="AJ37" s="162"/>
      <c r="AK37" s="161"/>
      <c r="AL37" s="163"/>
      <c r="AM37" s="164"/>
      <c r="AN37" s="159"/>
      <c r="AO37" s="159"/>
      <c r="AP37" s="159"/>
      <c r="AQ37" s="160"/>
      <c r="AR37" s="161"/>
      <c r="AS37" s="162"/>
      <c r="AT37" s="161"/>
      <c r="AU37" s="163"/>
      <c r="AV37" s="164"/>
      <c r="AW37" s="159"/>
      <c r="AX37" s="159"/>
      <c r="AY37" s="159"/>
      <c r="AZ37" s="160"/>
      <c r="BA37" s="161"/>
      <c r="BB37" s="162"/>
      <c r="BC37" s="161"/>
      <c r="BD37" s="163"/>
      <c r="BE37" s="164"/>
      <c r="BF37" s="159"/>
      <c r="BG37" s="159"/>
      <c r="BH37" s="159"/>
      <c r="BI37" s="160"/>
      <c r="BJ37" s="161"/>
      <c r="BK37" s="162"/>
      <c r="BL37" s="161"/>
      <c r="BM37" s="163"/>
      <c r="BN37" s="164"/>
      <c r="BO37" s="159"/>
      <c r="BP37" s="159"/>
      <c r="BQ37" s="159"/>
      <c r="BR37" s="160"/>
      <c r="BS37" s="161"/>
      <c r="BT37" s="162"/>
      <c r="BU37" s="161"/>
      <c r="BV37" s="163"/>
      <c r="BW37" s="164"/>
      <c r="BX37" s="159"/>
      <c r="BY37" s="159"/>
      <c r="BZ37" s="159"/>
      <c r="CA37" s="160"/>
      <c r="CB37" s="161"/>
      <c r="CC37" s="162"/>
      <c r="CD37" s="161"/>
      <c r="CE37" s="163"/>
      <c r="CF37" s="164"/>
      <c r="CG37" s="159"/>
      <c r="CH37" s="159"/>
      <c r="CI37" s="159"/>
      <c r="CJ37" s="160"/>
      <c r="CK37" s="161"/>
      <c r="CL37" s="162"/>
      <c r="CM37" s="161"/>
      <c r="CN37" s="163"/>
      <c r="CO37" s="164"/>
      <c r="CP37" s="159"/>
      <c r="CQ37" s="159"/>
      <c r="CR37" s="159"/>
      <c r="CS37" s="160"/>
      <c r="CT37" s="161"/>
      <c r="CU37" s="162"/>
      <c r="CV37" s="509"/>
      <c r="CW37" s="163"/>
      <c r="CX37" s="164"/>
      <c r="CY37" s="159"/>
      <c r="CZ37" s="159"/>
      <c r="DA37" s="159"/>
      <c r="DB37" s="160"/>
      <c r="DC37" s="161"/>
      <c r="DD37" s="162"/>
      <c r="DE37" s="161"/>
      <c r="DF37" s="163"/>
      <c r="DG37" s="164"/>
      <c r="DH37" s="159"/>
      <c r="DI37" s="159"/>
      <c r="DJ37" s="159"/>
      <c r="DK37" s="160"/>
      <c r="DL37" s="161"/>
      <c r="DM37" s="162"/>
      <c r="DN37" s="161"/>
      <c r="DO37" s="163"/>
      <c r="DP37" s="164"/>
      <c r="DQ37" s="159"/>
      <c r="DR37" s="159"/>
      <c r="DS37" s="159"/>
      <c r="DT37" s="160"/>
      <c r="DU37" s="161"/>
      <c r="DV37" s="162"/>
      <c r="DW37" s="161"/>
      <c r="DX37" s="163"/>
      <c r="DY37" s="164"/>
      <c r="DZ37" s="159"/>
      <c r="EA37" s="159"/>
      <c r="EB37" s="159"/>
      <c r="EC37" s="160"/>
      <c r="ED37" s="161"/>
      <c r="EE37" s="162"/>
      <c r="EF37" s="161"/>
      <c r="EG37" s="163"/>
      <c r="EH37" s="164"/>
      <c r="EI37" s="159"/>
      <c r="EJ37" s="159"/>
      <c r="EK37" s="159"/>
      <c r="EL37" s="160"/>
      <c r="EM37" s="161"/>
      <c r="EN37" s="162"/>
      <c r="EO37" s="161"/>
      <c r="EP37" s="163"/>
      <c r="EQ37" s="164"/>
      <c r="ER37" s="159"/>
      <c r="ES37" s="159"/>
      <c r="ET37" s="159"/>
      <c r="EU37" s="160"/>
      <c r="EV37" s="161"/>
      <c r="EW37" s="162"/>
      <c r="EX37" s="161"/>
      <c r="EY37" s="163"/>
      <c r="EZ37" s="164"/>
      <c r="FA37" s="159"/>
      <c r="FB37" s="159"/>
      <c r="FC37" s="159"/>
      <c r="FD37" s="160"/>
      <c r="FE37" s="161"/>
      <c r="FF37" s="162"/>
      <c r="FG37" s="161"/>
      <c r="FH37" s="163"/>
      <c r="FI37" s="164"/>
      <c r="FJ37" s="159"/>
      <c r="FK37" s="159"/>
      <c r="FL37" s="159"/>
      <c r="FM37" s="160"/>
      <c r="FN37" s="161"/>
      <c r="FO37" s="162"/>
      <c r="FP37" s="161"/>
      <c r="FQ37" s="163"/>
      <c r="FR37" s="164"/>
      <c r="FS37" s="159"/>
      <c r="FT37" s="159"/>
      <c r="FU37" s="159"/>
      <c r="FV37" s="160"/>
      <c r="FW37" s="161"/>
      <c r="FX37" s="162"/>
      <c r="FY37" s="161"/>
      <c r="FZ37" s="163"/>
      <c r="GA37" s="164"/>
      <c r="GB37" s="159"/>
      <c r="GC37" s="159"/>
      <c r="GD37" s="159"/>
      <c r="GE37" s="160"/>
      <c r="GF37" s="161"/>
      <c r="GG37" s="162"/>
      <c r="GH37" s="161"/>
      <c r="GI37" s="163"/>
      <c r="GJ37" s="164"/>
      <c r="GK37" s="159"/>
      <c r="GL37" s="159"/>
      <c r="GM37" s="159"/>
      <c r="GN37" s="160"/>
      <c r="GO37" s="161"/>
      <c r="GP37" s="162"/>
      <c r="GQ37" s="161"/>
      <c r="GR37" s="163"/>
      <c r="GS37" s="164"/>
      <c r="GT37" s="478"/>
      <c r="GU37" s="136"/>
      <c r="GV37" s="100"/>
      <c r="GW37" s="114"/>
      <c r="GX37" s="114"/>
      <c r="GY37" s="590"/>
      <c r="GZ37" s="592"/>
      <c r="HA37" s="116"/>
      <c r="HB37" s="116"/>
    </row>
    <row r="38" spans="1:210" x14ac:dyDescent="0.25">
      <c r="B38" s="116"/>
      <c r="C38" s="124"/>
      <c r="D38" s="41"/>
      <c r="E38" s="42"/>
      <c r="F38" s="43"/>
      <c r="G38" s="44"/>
      <c r="H38" s="45"/>
      <c r="I38" s="46"/>
      <c r="J38" s="104" t="s">
        <v>270</v>
      </c>
      <c r="K38" s="494" t="s">
        <v>31</v>
      </c>
      <c r="L38" s="105">
        <v>23960</v>
      </c>
      <c r="M38" s="87">
        <v>43188</v>
      </c>
      <c r="N38" s="575">
        <v>65</v>
      </c>
      <c r="O38" s="106">
        <v>24040</v>
      </c>
      <c r="P38" s="150">
        <f t="shared" si="0"/>
        <v>80</v>
      </c>
      <c r="Q38" s="99">
        <v>37.6</v>
      </c>
      <c r="R38" s="99"/>
      <c r="S38" s="99"/>
      <c r="T38" s="45">
        <f t="shared" si="2"/>
        <v>903904</v>
      </c>
      <c r="U38" s="467" t="s">
        <v>67</v>
      </c>
      <c r="V38" s="468">
        <v>43196</v>
      </c>
      <c r="W38" s="469"/>
      <c r="X38" s="159"/>
      <c r="Y38" s="160"/>
      <c r="Z38" s="161"/>
      <c r="AA38" s="162"/>
      <c r="AB38" s="161"/>
      <c r="AC38" s="163"/>
      <c r="AD38" s="164"/>
      <c r="AE38" s="159"/>
      <c r="AF38" s="159"/>
      <c r="AG38" s="159"/>
      <c r="AH38" s="160"/>
      <c r="AI38" s="161"/>
      <c r="AJ38" s="162"/>
      <c r="AK38" s="161"/>
      <c r="AL38" s="163"/>
      <c r="AM38" s="164"/>
      <c r="AN38" s="159"/>
      <c r="AO38" s="159"/>
      <c r="AP38" s="159"/>
      <c r="AQ38" s="160"/>
      <c r="AR38" s="161"/>
      <c r="AS38" s="162"/>
      <c r="AT38" s="161"/>
      <c r="AU38" s="163"/>
      <c r="AV38" s="164"/>
      <c r="AW38" s="159"/>
      <c r="AX38" s="159"/>
      <c r="AY38" s="159"/>
      <c r="AZ38" s="160"/>
      <c r="BA38" s="161"/>
      <c r="BB38" s="162"/>
      <c r="BC38" s="161"/>
      <c r="BD38" s="163"/>
      <c r="BE38" s="164"/>
      <c r="BF38" s="159"/>
      <c r="BG38" s="159"/>
      <c r="BH38" s="159"/>
      <c r="BI38" s="160"/>
      <c r="BJ38" s="161"/>
      <c r="BK38" s="162"/>
      <c r="BL38" s="161"/>
      <c r="BM38" s="163"/>
      <c r="BN38" s="164"/>
      <c r="BO38" s="159"/>
      <c r="BP38" s="159"/>
      <c r="BQ38" s="159"/>
      <c r="BR38" s="160"/>
      <c r="BS38" s="161"/>
      <c r="BT38" s="162"/>
      <c r="BU38" s="161"/>
      <c r="BV38" s="163"/>
      <c r="BW38" s="164"/>
      <c r="BX38" s="159"/>
      <c r="BY38" s="159"/>
      <c r="BZ38" s="159"/>
      <c r="CA38" s="160"/>
      <c r="CB38" s="161"/>
      <c r="CC38" s="162"/>
      <c r="CD38" s="161"/>
      <c r="CE38" s="163"/>
      <c r="CF38" s="164"/>
      <c r="CG38" s="159"/>
      <c r="CH38" s="159"/>
      <c r="CI38" s="159"/>
      <c r="CJ38" s="160"/>
      <c r="CK38" s="161"/>
      <c r="CL38" s="162"/>
      <c r="CM38" s="161"/>
      <c r="CN38" s="163"/>
      <c r="CO38" s="164"/>
      <c r="CP38" s="159"/>
      <c r="CQ38" s="159"/>
      <c r="CR38" s="159"/>
      <c r="CS38" s="160"/>
      <c r="CT38" s="161"/>
      <c r="CU38" s="162"/>
      <c r="CV38" s="509"/>
      <c r="CW38" s="163"/>
      <c r="CX38" s="164"/>
      <c r="CY38" s="159"/>
      <c r="CZ38" s="159"/>
      <c r="DA38" s="159"/>
      <c r="DB38" s="160"/>
      <c r="DC38" s="161"/>
      <c r="DD38" s="162"/>
      <c r="DE38" s="161"/>
      <c r="DF38" s="163"/>
      <c r="DG38" s="164"/>
      <c r="DH38" s="159"/>
      <c r="DI38" s="159"/>
      <c r="DJ38" s="159"/>
      <c r="DK38" s="160"/>
      <c r="DL38" s="161"/>
      <c r="DM38" s="162"/>
      <c r="DN38" s="161"/>
      <c r="DO38" s="163"/>
      <c r="DP38" s="164"/>
      <c r="DQ38" s="159"/>
      <c r="DR38" s="159"/>
      <c r="DS38" s="159"/>
      <c r="DT38" s="160"/>
      <c r="DU38" s="161"/>
      <c r="DV38" s="162"/>
      <c r="DW38" s="161"/>
      <c r="DX38" s="163"/>
      <c r="DY38" s="164"/>
      <c r="DZ38" s="159"/>
      <c r="EA38" s="159"/>
      <c r="EB38" s="159"/>
      <c r="EC38" s="160"/>
      <c r="ED38" s="161"/>
      <c r="EE38" s="162"/>
      <c r="EF38" s="161"/>
      <c r="EG38" s="163"/>
      <c r="EH38" s="164"/>
      <c r="EI38" s="159"/>
      <c r="EJ38" s="159"/>
      <c r="EK38" s="159"/>
      <c r="EL38" s="160"/>
      <c r="EM38" s="161"/>
      <c r="EN38" s="162"/>
      <c r="EO38" s="161"/>
      <c r="EP38" s="163"/>
      <c r="EQ38" s="164"/>
      <c r="ER38" s="159"/>
      <c r="ES38" s="159"/>
      <c r="ET38" s="159"/>
      <c r="EU38" s="160"/>
      <c r="EV38" s="161"/>
      <c r="EW38" s="162"/>
      <c r="EX38" s="161"/>
      <c r="EY38" s="163"/>
      <c r="EZ38" s="164"/>
      <c r="FA38" s="159"/>
      <c r="FB38" s="159"/>
      <c r="FC38" s="159"/>
      <c r="FD38" s="160"/>
      <c r="FE38" s="161"/>
      <c r="FF38" s="162"/>
      <c r="FG38" s="161"/>
      <c r="FH38" s="163"/>
      <c r="FI38" s="164"/>
      <c r="FJ38" s="159"/>
      <c r="FK38" s="159"/>
      <c r="FL38" s="159"/>
      <c r="FM38" s="160"/>
      <c r="FN38" s="161"/>
      <c r="FO38" s="162"/>
      <c r="FP38" s="161"/>
      <c r="FQ38" s="163"/>
      <c r="FR38" s="164"/>
      <c r="FS38" s="159"/>
      <c r="FT38" s="159"/>
      <c r="FU38" s="159"/>
      <c r="FV38" s="160"/>
      <c r="FW38" s="161"/>
      <c r="FX38" s="162"/>
      <c r="FY38" s="161"/>
      <c r="FZ38" s="163"/>
      <c r="GA38" s="164"/>
      <c r="GB38" s="159"/>
      <c r="GC38" s="159"/>
      <c r="GD38" s="159"/>
      <c r="GE38" s="160"/>
      <c r="GF38" s="161"/>
      <c r="GG38" s="162"/>
      <c r="GH38" s="161"/>
      <c r="GI38" s="163"/>
      <c r="GJ38" s="164"/>
      <c r="GK38" s="159"/>
      <c r="GL38" s="159"/>
      <c r="GM38" s="159"/>
      <c r="GN38" s="160"/>
      <c r="GO38" s="161"/>
      <c r="GP38" s="162"/>
      <c r="GQ38" s="161"/>
      <c r="GR38" s="163"/>
      <c r="GS38" s="164"/>
      <c r="GT38" s="477"/>
      <c r="GU38" s="136"/>
      <c r="GV38" s="100"/>
      <c r="GW38" s="114"/>
      <c r="GX38" s="114"/>
      <c r="GY38" s="590"/>
      <c r="GZ38" s="592"/>
      <c r="HA38" s="116"/>
      <c r="HB38" s="116"/>
    </row>
    <row r="39" spans="1:210" x14ac:dyDescent="0.25">
      <c r="A39" s="1">
        <v>23</v>
      </c>
      <c r="B39" s="116" t="e">
        <f>#REF!</f>
        <v>#REF!</v>
      </c>
      <c r="C39" s="116" t="e">
        <f>#REF!</f>
        <v>#REF!</v>
      </c>
      <c r="D39" s="41" t="e">
        <f>#REF!</f>
        <v>#REF!</v>
      </c>
      <c r="E39" s="42" t="e">
        <f>#REF!</f>
        <v>#REF!</v>
      </c>
      <c r="F39" s="43" t="e">
        <f>#REF!</f>
        <v>#REF!</v>
      </c>
      <c r="G39" s="44" t="e">
        <f>#REF!</f>
        <v>#REF!</v>
      </c>
      <c r="H39" s="45" t="e">
        <f>#REF!</f>
        <v>#REF!</v>
      </c>
      <c r="I39" s="46" t="e">
        <f>#REF!</f>
        <v>#REF!</v>
      </c>
      <c r="J39" s="104" t="s">
        <v>270</v>
      </c>
      <c r="K39" s="494" t="s">
        <v>31</v>
      </c>
      <c r="L39" s="105">
        <v>24110</v>
      </c>
      <c r="M39" s="87">
        <v>43188</v>
      </c>
      <c r="N39" s="576">
        <v>66</v>
      </c>
      <c r="O39" s="106">
        <v>24110</v>
      </c>
      <c r="P39" s="150">
        <f t="shared" si="0"/>
        <v>0</v>
      </c>
      <c r="Q39" s="99">
        <v>37.6</v>
      </c>
      <c r="R39" s="99"/>
      <c r="S39" s="99"/>
      <c r="T39" s="45">
        <f t="shared" si="2"/>
        <v>906536</v>
      </c>
      <c r="U39" s="467" t="s">
        <v>67</v>
      </c>
      <c r="V39" s="479">
        <v>43199</v>
      </c>
      <c r="W39" s="480"/>
      <c r="X39" s="159"/>
      <c r="Y39" s="160"/>
      <c r="Z39" s="161"/>
      <c r="AA39" s="162"/>
      <c r="AB39" s="161"/>
      <c r="AC39" s="163"/>
      <c r="AD39" s="164"/>
      <c r="AE39" s="159"/>
      <c r="AF39" s="159"/>
      <c r="AG39" s="159"/>
      <c r="AH39" s="160"/>
      <c r="AI39" s="161"/>
      <c r="AJ39" s="162"/>
      <c r="AK39" s="161"/>
      <c r="AL39" s="163"/>
      <c r="AM39" s="164"/>
      <c r="AN39" s="159"/>
      <c r="AO39" s="159"/>
      <c r="AP39" s="159"/>
      <c r="AQ39" s="160"/>
      <c r="AR39" s="161"/>
      <c r="AS39" s="162"/>
      <c r="AT39" s="161"/>
      <c r="AU39" s="163"/>
      <c r="AV39" s="164"/>
      <c r="AW39" s="159"/>
      <c r="AX39" s="159"/>
      <c r="AY39" s="159"/>
      <c r="AZ39" s="160"/>
      <c r="BA39" s="161"/>
      <c r="BB39" s="162"/>
      <c r="BC39" s="161"/>
      <c r="BD39" s="163"/>
      <c r="BE39" s="164"/>
      <c r="BF39" s="159"/>
      <c r="BG39" s="159"/>
      <c r="BH39" s="159"/>
      <c r="BI39" s="160"/>
      <c r="BJ39" s="161"/>
      <c r="BK39" s="162"/>
      <c r="BL39" s="161"/>
      <c r="BM39" s="163"/>
      <c r="BN39" s="164"/>
      <c r="BO39" s="159"/>
      <c r="BP39" s="159"/>
      <c r="BQ39" s="159"/>
      <c r="BR39" s="160"/>
      <c r="BS39" s="161"/>
      <c r="BT39" s="162"/>
      <c r="BU39" s="161"/>
      <c r="BV39" s="163"/>
      <c r="BW39" s="164"/>
      <c r="BX39" s="159"/>
      <c r="BY39" s="159"/>
      <c r="BZ39" s="159"/>
      <c r="CA39" s="160"/>
      <c r="CB39" s="161"/>
      <c r="CC39" s="162"/>
      <c r="CD39" s="161"/>
      <c r="CE39" s="163"/>
      <c r="CF39" s="164"/>
      <c r="CG39" s="159"/>
      <c r="CH39" s="159"/>
      <c r="CI39" s="159"/>
      <c r="CJ39" s="160"/>
      <c r="CK39" s="161"/>
      <c r="CL39" s="162"/>
      <c r="CM39" s="161"/>
      <c r="CN39" s="163"/>
      <c r="CO39" s="164"/>
      <c r="CP39" s="159"/>
      <c r="CQ39" s="159"/>
      <c r="CR39" s="159"/>
      <c r="CS39" s="160"/>
      <c r="CT39" s="161"/>
      <c r="CU39" s="162"/>
      <c r="CV39" s="161"/>
      <c r="CW39" s="163"/>
      <c r="CX39" s="164"/>
      <c r="CY39" s="159"/>
      <c r="CZ39" s="159"/>
      <c r="DA39" s="159"/>
      <c r="DB39" s="160"/>
      <c r="DC39" s="161"/>
      <c r="DD39" s="162"/>
      <c r="DE39" s="161"/>
      <c r="DF39" s="163"/>
      <c r="DG39" s="164"/>
      <c r="DH39" s="159"/>
      <c r="DI39" s="159"/>
      <c r="DJ39" s="159"/>
      <c r="DK39" s="160"/>
      <c r="DL39" s="161"/>
      <c r="DM39" s="162"/>
      <c r="DN39" s="161"/>
      <c r="DO39" s="163"/>
      <c r="DP39" s="164"/>
      <c r="DQ39" s="159"/>
      <c r="DR39" s="159"/>
      <c r="DS39" s="159"/>
      <c r="DT39" s="160"/>
      <c r="DU39" s="161"/>
      <c r="DV39" s="162"/>
      <c r="DW39" s="161"/>
      <c r="DX39" s="163"/>
      <c r="DY39" s="164"/>
      <c r="DZ39" s="159"/>
      <c r="EA39" s="159"/>
      <c r="EB39" s="159"/>
      <c r="EC39" s="160"/>
      <c r="ED39" s="161"/>
      <c r="EE39" s="162"/>
      <c r="EF39" s="161"/>
      <c r="EG39" s="163"/>
      <c r="EH39" s="164"/>
      <c r="EI39" s="159"/>
      <c r="EJ39" s="159"/>
      <c r="EK39" s="159"/>
      <c r="EL39" s="160"/>
      <c r="EM39" s="161"/>
      <c r="EN39" s="162"/>
      <c r="EO39" s="161"/>
      <c r="EP39" s="163"/>
      <c r="EQ39" s="164"/>
      <c r="ER39" s="159"/>
      <c r="ES39" s="159"/>
      <c r="ET39" s="159"/>
      <c r="EU39" s="160"/>
      <c r="EV39" s="161"/>
      <c r="EW39" s="162"/>
      <c r="EX39" s="161"/>
      <c r="EY39" s="163"/>
      <c r="EZ39" s="164"/>
      <c r="FA39" s="159"/>
      <c r="FB39" s="159"/>
      <c r="FC39" s="159"/>
      <c r="FD39" s="160"/>
      <c r="FE39" s="161"/>
      <c r="FF39" s="162"/>
      <c r="FG39" s="161"/>
      <c r="FH39" s="163"/>
      <c r="FI39" s="164"/>
      <c r="FJ39" s="159"/>
      <c r="FK39" s="159"/>
      <c r="FL39" s="159"/>
      <c r="FM39" s="160"/>
      <c r="FN39" s="161"/>
      <c r="FO39" s="162"/>
      <c r="FP39" s="161"/>
      <c r="FQ39" s="163"/>
      <c r="FR39" s="164"/>
      <c r="FS39" s="159"/>
      <c r="FT39" s="159"/>
      <c r="FU39" s="159"/>
      <c r="FV39" s="160"/>
      <c r="FW39" s="161"/>
      <c r="FX39" s="162"/>
      <c r="FY39" s="161"/>
      <c r="FZ39" s="163"/>
      <c r="GA39" s="164"/>
      <c r="GB39" s="159"/>
      <c r="GC39" s="159"/>
      <c r="GD39" s="159"/>
      <c r="GE39" s="160"/>
      <c r="GF39" s="161"/>
      <c r="GG39" s="162"/>
      <c r="GH39" s="161"/>
      <c r="GI39" s="163"/>
      <c r="GJ39" s="164"/>
      <c r="GK39" s="159"/>
      <c r="GL39" s="159"/>
      <c r="GM39" s="159"/>
      <c r="GN39" s="160"/>
      <c r="GO39" s="161"/>
      <c r="GP39" s="162"/>
      <c r="GQ39" s="161"/>
      <c r="GR39" s="163"/>
      <c r="GS39" s="164"/>
      <c r="GT39" s="477"/>
      <c r="GU39" s="136"/>
      <c r="GV39" s="122"/>
      <c r="GW39" s="114"/>
      <c r="GX39" s="114"/>
      <c r="GY39" s="591"/>
      <c r="GZ39" s="592"/>
      <c r="HA39" s="116"/>
      <c r="HB39" s="116"/>
    </row>
    <row r="40" spans="1:210" x14ac:dyDescent="0.25">
      <c r="B40" s="116"/>
      <c r="C40" s="116"/>
      <c r="D40" s="41"/>
      <c r="E40" s="42"/>
      <c r="F40" s="43"/>
      <c r="G40" s="44"/>
      <c r="H40" s="45"/>
      <c r="I40" s="46"/>
      <c r="J40" s="104"/>
      <c r="K40" s="494"/>
      <c r="L40" s="105"/>
      <c r="M40" s="87"/>
      <c r="N40" s="88"/>
      <c r="O40" s="106"/>
      <c r="P40" s="150">
        <f t="shared" si="0"/>
        <v>0</v>
      </c>
      <c r="Q40" s="166"/>
      <c r="R40" s="166"/>
      <c r="S40" s="166"/>
      <c r="T40" s="45">
        <f t="shared" si="2"/>
        <v>0</v>
      </c>
      <c r="U40" s="157"/>
      <c r="V40" s="158"/>
      <c r="W40" s="167"/>
      <c r="X40" s="159"/>
      <c r="Y40" s="160"/>
      <c r="Z40" s="161"/>
      <c r="AA40" s="162"/>
      <c r="AB40" s="161"/>
      <c r="AC40" s="163"/>
      <c r="AD40" s="164"/>
      <c r="AE40" s="159"/>
      <c r="AF40" s="159"/>
      <c r="AG40" s="159"/>
      <c r="AH40" s="160"/>
      <c r="AI40" s="161"/>
      <c r="AJ40" s="162"/>
      <c r="AK40" s="161"/>
      <c r="AL40" s="163"/>
      <c r="AM40" s="164"/>
      <c r="AN40" s="159"/>
      <c r="AO40" s="159"/>
      <c r="AP40" s="159"/>
      <c r="AQ40" s="160"/>
      <c r="AR40" s="161"/>
      <c r="AS40" s="162"/>
      <c r="AT40" s="161"/>
      <c r="AU40" s="163"/>
      <c r="AV40" s="164"/>
      <c r="AW40" s="159"/>
      <c r="AX40" s="159"/>
      <c r="AY40" s="159"/>
      <c r="AZ40" s="160"/>
      <c r="BA40" s="161"/>
      <c r="BB40" s="162"/>
      <c r="BC40" s="161"/>
      <c r="BD40" s="163"/>
      <c r="BE40" s="164"/>
      <c r="BF40" s="159"/>
      <c r="BG40" s="159"/>
      <c r="BH40" s="159"/>
      <c r="BI40" s="160"/>
      <c r="BJ40" s="161"/>
      <c r="BK40" s="162"/>
      <c r="BL40" s="161"/>
      <c r="BM40" s="163"/>
      <c r="BN40" s="164"/>
      <c r="BO40" s="159"/>
      <c r="BP40" s="159"/>
      <c r="BQ40" s="159"/>
      <c r="BR40" s="160"/>
      <c r="BS40" s="161"/>
      <c r="BT40" s="162"/>
      <c r="BU40" s="161"/>
      <c r="BV40" s="163"/>
      <c r="BW40" s="164"/>
      <c r="BX40" s="159"/>
      <c r="BY40" s="159"/>
      <c r="BZ40" s="159"/>
      <c r="CA40" s="160"/>
      <c r="CB40" s="161"/>
      <c r="CC40" s="162"/>
      <c r="CD40" s="161"/>
      <c r="CE40" s="163"/>
      <c r="CF40" s="164"/>
      <c r="CG40" s="159"/>
      <c r="CH40" s="159"/>
      <c r="CI40" s="159"/>
      <c r="CJ40" s="160"/>
      <c r="CK40" s="161"/>
      <c r="CL40" s="162"/>
      <c r="CM40" s="161"/>
      <c r="CN40" s="163"/>
      <c r="CO40" s="164"/>
      <c r="CP40" s="159"/>
      <c r="CQ40" s="159"/>
      <c r="CR40" s="159"/>
      <c r="CS40" s="160"/>
      <c r="CT40" s="161"/>
      <c r="CU40" s="162"/>
      <c r="CV40" s="161"/>
      <c r="CW40" s="163"/>
      <c r="CX40" s="164"/>
      <c r="CY40" s="159"/>
      <c r="CZ40" s="159"/>
      <c r="DA40" s="159"/>
      <c r="DB40" s="160"/>
      <c r="DC40" s="161"/>
      <c r="DD40" s="162"/>
      <c r="DE40" s="161"/>
      <c r="DF40" s="163"/>
      <c r="DG40" s="164"/>
      <c r="DH40" s="159"/>
      <c r="DI40" s="159"/>
      <c r="DJ40" s="159"/>
      <c r="DK40" s="160"/>
      <c r="DL40" s="161"/>
      <c r="DM40" s="162"/>
      <c r="DN40" s="161"/>
      <c r="DO40" s="163"/>
      <c r="DP40" s="164"/>
      <c r="DQ40" s="159"/>
      <c r="DR40" s="159"/>
      <c r="DS40" s="159"/>
      <c r="DT40" s="160"/>
      <c r="DU40" s="161"/>
      <c r="DV40" s="162"/>
      <c r="DW40" s="161"/>
      <c r="DX40" s="163"/>
      <c r="DY40" s="164"/>
      <c r="DZ40" s="159"/>
      <c r="EA40" s="159"/>
      <c r="EB40" s="159"/>
      <c r="EC40" s="160"/>
      <c r="ED40" s="161"/>
      <c r="EE40" s="162"/>
      <c r="EF40" s="161"/>
      <c r="EG40" s="163"/>
      <c r="EH40" s="164"/>
      <c r="EI40" s="159"/>
      <c r="EJ40" s="159"/>
      <c r="EK40" s="159"/>
      <c r="EL40" s="160"/>
      <c r="EM40" s="161"/>
      <c r="EN40" s="162"/>
      <c r="EO40" s="161"/>
      <c r="EP40" s="163"/>
      <c r="EQ40" s="164"/>
      <c r="ER40" s="159"/>
      <c r="ES40" s="159"/>
      <c r="ET40" s="159"/>
      <c r="EU40" s="160"/>
      <c r="EV40" s="161"/>
      <c r="EW40" s="162"/>
      <c r="EX40" s="161"/>
      <c r="EY40" s="163"/>
      <c r="EZ40" s="164"/>
      <c r="FA40" s="159"/>
      <c r="FB40" s="159"/>
      <c r="FC40" s="159"/>
      <c r="FD40" s="160"/>
      <c r="FE40" s="161"/>
      <c r="FF40" s="162"/>
      <c r="FG40" s="161"/>
      <c r="FH40" s="163"/>
      <c r="FI40" s="164"/>
      <c r="FJ40" s="159"/>
      <c r="FK40" s="159"/>
      <c r="FL40" s="159"/>
      <c r="FM40" s="160"/>
      <c r="FN40" s="161"/>
      <c r="FO40" s="162"/>
      <c r="FP40" s="161"/>
      <c r="FQ40" s="163"/>
      <c r="FR40" s="164"/>
      <c r="FS40" s="159"/>
      <c r="FT40" s="159"/>
      <c r="FU40" s="159"/>
      <c r="FV40" s="160"/>
      <c r="FW40" s="161"/>
      <c r="FX40" s="162"/>
      <c r="FY40" s="161"/>
      <c r="FZ40" s="163"/>
      <c r="GA40" s="164"/>
      <c r="GB40" s="159"/>
      <c r="GC40" s="159"/>
      <c r="GD40" s="159"/>
      <c r="GE40" s="160"/>
      <c r="GF40" s="161"/>
      <c r="GG40" s="162"/>
      <c r="GH40" s="161"/>
      <c r="GI40" s="163"/>
      <c r="GJ40" s="164"/>
      <c r="GK40" s="159"/>
      <c r="GL40" s="159"/>
      <c r="GM40" s="159"/>
      <c r="GN40" s="160"/>
      <c r="GO40" s="161"/>
      <c r="GP40" s="162"/>
      <c r="GQ40" s="161"/>
      <c r="GR40" s="163"/>
      <c r="GS40" s="164"/>
      <c r="GT40" s="165"/>
      <c r="GU40" s="136"/>
      <c r="GV40" s="100"/>
      <c r="GW40" s="114"/>
      <c r="GX40" s="114"/>
      <c r="GY40" s="590"/>
      <c r="GZ40" s="592"/>
      <c r="HA40" s="116"/>
      <c r="HB40" s="116"/>
    </row>
    <row r="41" spans="1:210" x14ac:dyDescent="0.25">
      <c r="B41" s="116"/>
      <c r="C41" s="116"/>
      <c r="D41" s="41"/>
      <c r="E41" s="42"/>
      <c r="F41" s="43"/>
      <c r="G41" s="44"/>
      <c r="H41" s="45"/>
      <c r="I41" s="46"/>
      <c r="J41" s="104"/>
      <c r="K41" s="494"/>
      <c r="L41" s="105"/>
      <c r="M41" s="87"/>
      <c r="N41" s="88"/>
      <c r="O41" s="106"/>
      <c r="P41" s="150">
        <f t="shared" si="0"/>
        <v>0</v>
      </c>
      <c r="Q41" s="166"/>
      <c r="R41" s="830"/>
      <c r="S41" s="831"/>
      <c r="T41" s="45">
        <f t="shared" si="2"/>
        <v>0</v>
      </c>
      <c r="U41" s="157"/>
      <c r="V41" s="158"/>
      <c r="W41" s="167"/>
      <c r="X41" s="159"/>
      <c r="Y41" s="160"/>
      <c r="Z41" s="161"/>
      <c r="AA41" s="162"/>
      <c r="AB41" s="161"/>
      <c r="AC41" s="163"/>
      <c r="AD41" s="164"/>
      <c r="AE41" s="159"/>
      <c r="AF41" s="159"/>
      <c r="AG41" s="159"/>
      <c r="AH41" s="160"/>
      <c r="AI41" s="161"/>
      <c r="AJ41" s="162"/>
      <c r="AK41" s="161"/>
      <c r="AL41" s="163"/>
      <c r="AM41" s="164"/>
      <c r="AN41" s="159"/>
      <c r="AO41" s="159"/>
      <c r="AP41" s="159"/>
      <c r="AQ41" s="160"/>
      <c r="AR41" s="161"/>
      <c r="AS41" s="162"/>
      <c r="AT41" s="161"/>
      <c r="AU41" s="163"/>
      <c r="AV41" s="164"/>
      <c r="AW41" s="159"/>
      <c r="AX41" s="159"/>
      <c r="AY41" s="159"/>
      <c r="AZ41" s="160"/>
      <c r="BA41" s="161"/>
      <c r="BB41" s="162"/>
      <c r="BC41" s="161"/>
      <c r="BD41" s="163"/>
      <c r="BE41" s="164"/>
      <c r="BF41" s="159"/>
      <c r="BG41" s="159"/>
      <c r="BH41" s="159"/>
      <c r="BI41" s="160"/>
      <c r="BJ41" s="161"/>
      <c r="BK41" s="162"/>
      <c r="BL41" s="161"/>
      <c r="BM41" s="163"/>
      <c r="BN41" s="164"/>
      <c r="BO41" s="159"/>
      <c r="BP41" s="159"/>
      <c r="BQ41" s="159"/>
      <c r="BR41" s="160"/>
      <c r="BS41" s="161"/>
      <c r="BT41" s="162"/>
      <c r="BU41" s="161"/>
      <c r="BV41" s="163"/>
      <c r="BW41" s="164"/>
      <c r="BX41" s="159"/>
      <c r="BY41" s="159"/>
      <c r="BZ41" s="159"/>
      <c r="CA41" s="160"/>
      <c r="CB41" s="161"/>
      <c r="CC41" s="162"/>
      <c r="CD41" s="161"/>
      <c r="CE41" s="163"/>
      <c r="CF41" s="164"/>
      <c r="CG41" s="159"/>
      <c r="CH41" s="159"/>
      <c r="CI41" s="159"/>
      <c r="CJ41" s="160"/>
      <c r="CK41" s="161"/>
      <c r="CL41" s="162"/>
      <c r="CM41" s="161"/>
      <c r="CN41" s="163"/>
      <c r="CO41" s="164"/>
      <c r="CP41" s="159"/>
      <c r="CQ41" s="159"/>
      <c r="CR41" s="159"/>
      <c r="CS41" s="160"/>
      <c r="CT41" s="161"/>
      <c r="CU41" s="162"/>
      <c r="CV41" s="161"/>
      <c r="CW41" s="163"/>
      <c r="CX41" s="164"/>
      <c r="CY41" s="159"/>
      <c r="CZ41" s="159"/>
      <c r="DA41" s="159"/>
      <c r="DB41" s="160"/>
      <c r="DC41" s="161"/>
      <c r="DD41" s="162"/>
      <c r="DE41" s="161"/>
      <c r="DF41" s="163"/>
      <c r="DG41" s="164"/>
      <c r="DH41" s="159"/>
      <c r="DI41" s="159"/>
      <c r="DJ41" s="159"/>
      <c r="DK41" s="160"/>
      <c r="DL41" s="161"/>
      <c r="DM41" s="162"/>
      <c r="DN41" s="161"/>
      <c r="DO41" s="163"/>
      <c r="DP41" s="164"/>
      <c r="DQ41" s="159"/>
      <c r="DR41" s="159"/>
      <c r="DS41" s="159"/>
      <c r="DT41" s="160"/>
      <c r="DU41" s="161"/>
      <c r="DV41" s="162"/>
      <c r="DW41" s="161"/>
      <c r="DX41" s="163"/>
      <c r="DY41" s="164"/>
      <c r="DZ41" s="159"/>
      <c r="EA41" s="159"/>
      <c r="EB41" s="159"/>
      <c r="EC41" s="160"/>
      <c r="ED41" s="161"/>
      <c r="EE41" s="162"/>
      <c r="EF41" s="161"/>
      <c r="EG41" s="163"/>
      <c r="EH41" s="164"/>
      <c r="EI41" s="159"/>
      <c r="EJ41" s="159"/>
      <c r="EK41" s="159"/>
      <c r="EL41" s="160"/>
      <c r="EM41" s="161"/>
      <c r="EN41" s="162"/>
      <c r="EO41" s="161"/>
      <c r="EP41" s="163"/>
      <c r="EQ41" s="164"/>
      <c r="ER41" s="159"/>
      <c r="ES41" s="159"/>
      <c r="ET41" s="159"/>
      <c r="EU41" s="160"/>
      <c r="EV41" s="161"/>
      <c r="EW41" s="162"/>
      <c r="EX41" s="161"/>
      <c r="EY41" s="163"/>
      <c r="EZ41" s="164"/>
      <c r="FA41" s="159"/>
      <c r="FB41" s="159"/>
      <c r="FC41" s="159"/>
      <c r="FD41" s="160"/>
      <c r="FE41" s="161"/>
      <c r="FF41" s="162"/>
      <c r="FG41" s="161"/>
      <c r="FH41" s="163"/>
      <c r="FI41" s="164"/>
      <c r="FJ41" s="159"/>
      <c r="FK41" s="159"/>
      <c r="FL41" s="159"/>
      <c r="FM41" s="160"/>
      <c r="FN41" s="161"/>
      <c r="FO41" s="162"/>
      <c r="FP41" s="161"/>
      <c r="FQ41" s="163"/>
      <c r="FR41" s="164"/>
      <c r="FS41" s="159"/>
      <c r="FT41" s="159"/>
      <c r="FU41" s="159"/>
      <c r="FV41" s="160"/>
      <c r="FW41" s="161"/>
      <c r="FX41" s="162"/>
      <c r="FY41" s="161"/>
      <c r="FZ41" s="163"/>
      <c r="GA41" s="164"/>
      <c r="GB41" s="159"/>
      <c r="GC41" s="159"/>
      <c r="GD41" s="159"/>
      <c r="GE41" s="160"/>
      <c r="GF41" s="161"/>
      <c r="GG41" s="162"/>
      <c r="GH41" s="161"/>
      <c r="GI41" s="163"/>
      <c r="GJ41" s="164"/>
      <c r="GK41" s="159"/>
      <c r="GL41" s="159"/>
      <c r="GM41" s="159"/>
      <c r="GN41" s="160"/>
      <c r="GO41" s="161"/>
      <c r="GP41" s="162"/>
      <c r="GQ41" s="161"/>
      <c r="GR41" s="163"/>
      <c r="GS41" s="164"/>
      <c r="GT41" s="165"/>
      <c r="GU41" s="136"/>
      <c r="GV41" s="100"/>
      <c r="GW41" s="114"/>
      <c r="GX41" s="114"/>
      <c r="GY41" s="590"/>
      <c r="GZ41" s="592"/>
      <c r="HA41" s="116"/>
      <c r="HB41" s="116"/>
    </row>
    <row r="42" spans="1:210" x14ac:dyDescent="0.25">
      <c r="B42" s="116"/>
      <c r="C42" s="116"/>
      <c r="D42" s="41"/>
      <c r="E42" s="42"/>
      <c r="F42" s="43"/>
      <c r="G42" s="44"/>
      <c r="H42" s="45"/>
      <c r="I42" s="46"/>
      <c r="J42" s="155"/>
      <c r="K42" s="500"/>
      <c r="L42" s="105"/>
      <c r="M42" s="87"/>
      <c r="N42" s="88"/>
      <c r="O42" s="106"/>
      <c r="P42" s="150">
        <f t="shared" si="0"/>
        <v>0</v>
      </c>
      <c r="Q42" s="166"/>
      <c r="R42" s="533"/>
      <c r="S42" s="534"/>
      <c r="T42" s="45">
        <f t="shared" si="2"/>
        <v>0</v>
      </c>
      <c r="U42" s="157"/>
      <c r="V42" s="158"/>
      <c r="W42" s="167"/>
      <c r="X42" s="159"/>
      <c r="Y42" s="160"/>
      <c r="Z42" s="161"/>
      <c r="AA42" s="162"/>
      <c r="AB42" s="161"/>
      <c r="AC42" s="163"/>
      <c r="AD42" s="164"/>
      <c r="AE42" s="159"/>
      <c r="AF42" s="159"/>
      <c r="AG42" s="159"/>
      <c r="AH42" s="160"/>
      <c r="AI42" s="161"/>
      <c r="AJ42" s="162"/>
      <c r="AK42" s="161"/>
      <c r="AL42" s="163"/>
      <c r="AM42" s="164"/>
      <c r="AN42" s="159"/>
      <c r="AO42" s="159"/>
      <c r="AP42" s="159"/>
      <c r="AQ42" s="160"/>
      <c r="AR42" s="161"/>
      <c r="AS42" s="162"/>
      <c r="AT42" s="161"/>
      <c r="AU42" s="163"/>
      <c r="AV42" s="164"/>
      <c r="AW42" s="159"/>
      <c r="AX42" s="159"/>
      <c r="AY42" s="159"/>
      <c r="AZ42" s="160"/>
      <c r="BA42" s="161"/>
      <c r="BB42" s="162"/>
      <c r="BC42" s="161"/>
      <c r="BD42" s="163"/>
      <c r="BE42" s="164"/>
      <c r="BF42" s="159"/>
      <c r="BG42" s="159"/>
      <c r="BH42" s="159"/>
      <c r="BI42" s="160"/>
      <c r="BJ42" s="161"/>
      <c r="BK42" s="162"/>
      <c r="BL42" s="161"/>
      <c r="BM42" s="163"/>
      <c r="BN42" s="164"/>
      <c r="BO42" s="159"/>
      <c r="BP42" s="159"/>
      <c r="BQ42" s="159"/>
      <c r="BR42" s="160"/>
      <c r="BS42" s="161"/>
      <c r="BT42" s="162"/>
      <c r="BU42" s="161"/>
      <c r="BV42" s="163"/>
      <c r="BW42" s="164"/>
      <c r="BX42" s="159"/>
      <c r="BY42" s="159"/>
      <c r="BZ42" s="159"/>
      <c r="CA42" s="160"/>
      <c r="CB42" s="161"/>
      <c r="CC42" s="162"/>
      <c r="CD42" s="161"/>
      <c r="CE42" s="163"/>
      <c r="CF42" s="164"/>
      <c r="CG42" s="159"/>
      <c r="CH42" s="159"/>
      <c r="CI42" s="159"/>
      <c r="CJ42" s="160"/>
      <c r="CK42" s="161"/>
      <c r="CL42" s="162"/>
      <c r="CM42" s="161"/>
      <c r="CN42" s="163"/>
      <c r="CO42" s="164"/>
      <c r="CP42" s="159"/>
      <c r="CQ42" s="159"/>
      <c r="CR42" s="159"/>
      <c r="CS42" s="160"/>
      <c r="CT42" s="161"/>
      <c r="CU42" s="162"/>
      <c r="CV42" s="161"/>
      <c r="CW42" s="163"/>
      <c r="CX42" s="164"/>
      <c r="CY42" s="159"/>
      <c r="CZ42" s="159"/>
      <c r="DA42" s="159"/>
      <c r="DB42" s="160"/>
      <c r="DC42" s="161"/>
      <c r="DD42" s="162"/>
      <c r="DE42" s="161"/>
      <c r="DF42" s="163"/>
      <c r="DG42" s="164"/>
      <c r="DH42" s="159"/>
      <c r="DI42" s="159"/>
      <c r="DJ42" s="159"/>
      <c r="DK42" s="160"/>
      <c r="DL42" s="161"/>
      <c r="DM42" s="162"/>
      <c r="DN42" s="161"/>
      <c r="DO42" s="163"/>
      <c r="DP42" s="164"/>
      <c r="DQ42" s="159"/>
      <c r="DR42" s="159"/>
      <c r="DS42" s="159"/>
      <c r="DT42" s="160"/>
      <c r="DU42" s="161"/>
      <c r="DV42" s="162"/>
      <c r="DW42" s="161"/>
      <c r="DX42" s="163"/>
      <c r="DY42" s="164"/>
      <c r="DZ42" s="159"/>
      <c r="EA42" s="159"/>
      <c r="EB42" s="159"/>
      <c r="EC42" s="160"/>
      <c r="ED42" s="161"/>
      <c r="EE42" s="162"/>
      <c r="EF42" s="161"/>
      <c r="EG42" s="163"/>
      <c r="EH42" s="164"/>
      <c r="EI42" s="159"/>
      <c r="EJ42" s="159"/>
      <c r="EK42" s="159"/>
      <c r="EL42" s="160"/>
      <c r="EM42" s="161"/>
      <c r="EN42" s="162"/>
      <c r="EO42" s="161"/>
      <c r="EP42" s="163"/>
      <c r="EQ42" s="164"/>
      <c r="ER42" s="159"/>
      <c r="ES42" s="159"/>
      <c r="ET42" s="159"/>
      <c r="EU42" s="160"/>
      <c r="EV42" s="161"/>
      <c r="EW42" s="162"/>
      <c r="EX42" s="161"/>
      <c r="EY42" s="163"/>
      <c r="EZ42" s="164"/>
      <c r="FA42" s="159"/>
      <c r="FB42" s="159"/>
      <c r="FC42" s="159"/>
      <c r="FD42" s="160"/>
      <c r="FE42" s="161"/>
      <c r="FF42" s="162"/>
      <c r="FG42" s="161"/>
      <c r="FH42" s="163"/>
      <c r="FI42" s="164"/>
      <c r="FJ42" s="159"/>
      <c r="FK42" s="159"/>
      <c r="FL42" s="159"/>
      <c r="FM42" s="160"/>
      <c r="FN42" s="161"/>
      <c r="FO42" s="162"/>
      <c r="FP42" s="161"/>
      <c r="FQ42" s="163"/>
      <c r="FR42" s="164"/>
      <c r="FS42" s="159"/>
      <c r="FT42" s="159"/>
      <c r="FU42" s="159"/>
      <c r="FV42" s="160"/>
      <c r="FW42" s="161"/>
      <c r="FX42" s="162"/>
      <c r="FY42" s="161"/>
      <c r="FZ42" s="163"/>
      <c r="GA42" s="164"/>
      <c r="GB42" s="159"/>
      <c r="GC42" s="159"/>
      <c r="GD42" s="159"/>
      <c r="GE42" s="160"/>
      <c r="GF42" s="161"/>
      <c r="GG42" s="162"/>
      <c r="GH42" s="161"/>
      <c r="GI42" s="163"/>
      <c r="GJ42" s="164"/>
      <c r="GK42" s="159"/>
      <c r="GL42" s="159"/>
      <c r="GM42" s="159"/>
      <c r="GN42" s="160"/>
      <c r="GO42" s="161"/>
      <c r="GP42" s="162"/>
      <c r="GQ42" s="161"/>
      <c r="GR42" s="163"/>
      <c r="GS42" s="164"/>
      <c r="GT42" s="165"/>
      <c r="GU42" s="136"/>
      <c r="GV42" s="100"/>
      <c r="GW42" s="114"/>
      <c r="GX42" s="114"/>
      <c r="GY42" s="521"/>
      <c r="GZ42" s="93"/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155"/>
      <c r="K43" s="500"/>
      <c r="L43" s="105"/>
      <c r="M43" s="87"/>
      <c r="N43" s="88"/>
      <c r="O43" s="106"/>
      <c r="P43" s="150">
        <f t="shared" si="0"/>
        <v>0</v>
      </c>
      <c r="Q43" s="166"/>
      <c r="R43" s="533"/>
      <c r="S43" s="534"/>
      <c r="T43" s="45">
        <f t="shared" si="2"/>
        <v>0</v>
      </c>
      <c r="U43" s="168"/>
      <c r="V43" s="169"/>
      <c r="W43" s="167"/>
      <c r="X43" s="159"/>
      <c r="Y43" s="160"/>
      <c r="Z43" s="161"/>
      <c r="AA43" s="162"/>
      <c r="AB43" s="161"/>
      <c r="AC43" s="163"/>
      <c r="AD43" s="164"/>
      <c r="AE43" s="159"/>
      <c r="AF43" s="159"/>
      <c r="AG43" s="159"/>
      <c r="AH43" s="160"/>
      <c r="AI43" s="161"/>
      <c r="AJ43" s="162"/>
      <c r="AK43" s="161"/>
      <c r="AL43" s="163"/>
      <c r="AM43" s="164"/>
      <c r="AN43" s="159"/>
      <c r="AO43" s="159"/>
      <c r="AP43" s="159"/>
      <c r="AQ43" s="160"/>
      <c r="AR43" s="161"/>
      <c r="AS43" s="162"/>
      <c r="AT43" s="161"/>
      <c r="AU43" s="163"/>
      <c r="AV43" s="164"/>
      <c r="AW43" s="159"/>
      <c r="AX43" s="159"/>
      <c r="AY43" s="159"/>
      <c r="AZ43" s="160"/>
      <c r="BA43" s="161"/>
      <c r="BB43" s="162"/>
      <c r="BC43" s="161"/>
      <c r="BD43" s="163"/>
      <c r="BE43" s="164"/>
      <c r="BF43" s="159"/>
      <c r="BG43" s="159"/>
      <c r="BH43" s="159"/>
      <c r="BI43" s="160"/>
      <c r="BJ43" s="161"/>
      <c r="BK43" s="162"/>
      <c r="BL43" s="161"/>
      <c r="BM43" s="163"/>
      <c r="BN43" s="164"/>
      <c r="BO43" s="159"/>
      <c r="BP43" s="159"/>
      <c r="BQ43" s="159"/>
      <c r="BR43" s="160"/>
      <c r="BS43" s="161"/>
      <c r="BT43" s="162"/>
      <c r="BU43" s="161"/>
      <c r="BV43" s="163"/>
      <c r="BW43" s="164"/>
      <c r="BX43" s="159"/>
      <c r="BY43" s="159"/>
      <c r="BZ43" s="159"/>
      <c r="CA43" s="160"/>
      <c r="CB43" s="161"/>
      <c r="CC43" s="162"/>
      <c r="CD43" s="161"/>
      <c r="CE43" s="163"/>
      <c r="CF43" s="164"/>
      <c r="CG43" s="159"/>
      <c r="CH43" s="159"/>
      <c r="CI43" s="159"/>
      <c r="CJ43" s="160"/>
      <c r="CK43" s="161"/>
      <c r="CL43" s="162"/>
      <c r="CM43" s="161"/>
      <c r="CN43" s="163"/>
      <c r="CO43" s="164"/>
      <c r="CP43" s="159"/>
      <c r="CQ43" s="159"/>
      <c r="CR43" s="159"/>
      <c r="CS43" s="160"/>
      <c r="CT43" s="161"/>
      <c r="CU43" s="162"/>
      <c r="CV43" s="161"/>
      <c r="CW43" s="163"/>
      <c r="CX43" s="164"/>
      <c r="CY43" s="159"/>
      <c r="CZ43" s="159"/>
      <c r="DA43" s="159"/>
      <c r="DB43" s="160"/>
      <c r="DC43" s="161"/>
      <c r="DD43" s="162"/>
      <c r="DE43" s="161"/>
      <c r="DF43" s="163"/>
      <c r="DG43" s="164"/>
      <c r="DH43" s="159"/>
      <c r="DI43" s="159"/>
      <c r="DJ43" s="159"/>
      <c r="DK43" s="160"/>
      <c r="DL43" s="161"/>
      <c r="DM43" s="162"/>
      <c r="DN43" s="161"/>
      <c r="DO43" s="163"/>
      <c r="DP43" s="164"/>
      <c r="DQ43" s="159"/>
      <c r="DR43" s="159"/>
      <c r="DS43" s="159"/>
      <c r="DT43" s="160"/>
      <c r="DU43" s="161"/>
      <c r="DV43" s="162"/>
      <c r="DW43" s="161"/>
      <c r="DX43" s="163"/>
      <c r="DY43" s="164"/>
      <c r="DZ43" s="159"/>
      <c r="EA43" s="159"/>
      <c r="EB43" s="159"/>
      <c r="EC43" s="160"/>
      <c r="ED43" s="161"/>
      <c r="EE43" s="162"/>
      <c r="EF43" s="161"/>
      <c r="EG43" s="163"/>
      <c r="EH43" s="164"/>
      <c r="EI43" s="159"/>
      <c r="EJ43" s="159"/>
      <c r="EK43" s="159"/>
      <c r="EL43" s="160"/>
      <c r="EM43" s="161"/>
      <c r="EN43" s="162"/>
      <c r="EO43" s="161"/>
      <c r="EP43" s="163"/>
      <c r="EQ43" s="164"/>
      <c r="ER43" s="159"/>
      <c r="ES43" s="159"/>
      <c r="ET43" s="159"/>
      <c r="EU43" s="160"/>
      <c r="EV43" s="161"/>
      <c r="EW43" s="162"/>
      <c r="EX43" s="161"/>
      <c r="EY43" s="163"/>
      <c r="EZ43" s="164"/>
      <c r="FA43" s="159"/>
      <c r="FB43" s="159"/>
      <c r="FC43" s="159"/>
      <c r="FD43" s="160"/>
      <c r="FE43" s="161"/>
      <c r="FF43" s="162"/>
      <c r="FG43" s="161"/>
      <c r="FH43" s="163"/>
      <c r="FI43" s="164"/>
      <c r="FJ43" s="159"/>
      <c r="FK43" s="159"/>
      <c r="FL43" s="159"/>
      <c r="FM43" s="160"/>
      <c r="FN43" s="161"/>
      <c r="FO43" s="162"/>
      <c r="FP43" s="161"/>
      <c r="FQ43" s="163"/>
      <c r="FR43" s="164"/>
      <c r="FS43" s="159"/>
      <c r="FT43" s="159"/>
      <c r="FU43" s="159"/>
      <c r="FV43" s="160"/>
      <c r="FW43" s="161"/>
      <c r="FX43" s="162"/>
      <c r="FY43" s="161"/>
      <c r="FZ43" s="163"/>
      <c r="GA43" s="164"/>
      <c r="GB43" s="159"/>
      <c r="GC43" s="159"/>
      <c r="GD43" s="159"/>
      <c r="GE43" s="160"/>
      <c r="GF43" s="161"/>
      <c r="GG43" s="162"/>
      <c r="GH43" s="161"/>
      <c r="GI43" s="163"/>
      <c r="GJ43" s="164"/>
      <c r="GK43" s="159"/>
      <c r="GL43" s="159"/>
      <c r="GM43" s="159"/>
      <c r="GN43" s="160"/>
      <c r="GO43" s="161"/>
      <c r="GP43" s="162"/>
      <c r="GQ43" s="161"/>
      <c r="GR43" s="163"/>
      <c r="GS43" s="164"/>
      <c r="GT43" s="165"/>
      <c r="GU43" s="136"/>
      <c r="GV43" s="100"/>
      <c r="GW43" s="114"/>
      <c r="GX43" s="114"/>
      <c r="GY43" s="521"/>
      <c r="GZ43" s="93"/>
      <c r="HA43" s="116"/>
      <c r="HB43" s="116"/>
    </row>
    <row r="44" spans="1:210" x14ac:dyDescent="0.25">
      <c r="B44" s="116"/>
      <c r="C44" s="116"/>
      <c r="D44" s="41"/>
      <c r="E44" s="42"/>
      <c r="F44" s="43"/>
      <c r="G44" s="44"/>
      <c r="H44" s="45"/>
      <c r="I44" s="46"/>
      <c r="J44" s="155"/>
      <c r="K44" s="494"/>
      <c r="L44" s="105"/>
      <c r="M44" s="87"/>
      <c r="N44" s="88"/>
      <c r="O44" s="106"/>
      <c r="P44" s="150">
        <f t="shared" si="0"/>
        <v>0</v>
      </c>
      <c r="Q44" s="172"/>
      <c r="R44" s="99"/>
      <c r="S44" s="99"/>
      <c r="T44" s="45">
        <f t="shared" si="2"/>
        <v>0</v>
      </c>
      <c r="U44" s="157"/>
      <c r="V44" s="158"/>
      <c r="W44" s="167"/>
      <c r="X44" s="159"/>
      <c r="Y44" s="160"/>
      <c r="Z44" s="161"/>
      <c r="AA44" s="162"/>
      <c r="AB44" s="161"/>
      <c r="AC44" s="163"/>
      <c r="AD44" s="164"/>
      <c r="AE44" s="159"/>
      <c r="AF44" s="159"/>
      <c r="AG44" s="159"/>
      <c r="AH44" s="160"/>
      <c r="AI44" s="161"/>
      <c r="AJ44" s="162"/>
      <c r="AK44" s="161"/>
      <c r="AL44" s="163"/>
      <c r="AM44" s="164"/>
      <c r="AN44" s="159"/>
      <c r="AO44" s="159"/>
      <c r="AP44" s="159"/>
      <c r="AQ44" s="160"/>
      <c r="AR44" s="161"/>
      <c r="AS44" s="162"/>
      <c r="AT44" s="161"/>
      <c r="AU44" s="163"/>
      <c r="AV44" s="164"/>
      <c r="AW44" s="159"/>
      <c r="AX44" s="159"/>
      <c r="AY44" s="159"/>
      <c r="AZ44" s="160"/>
      <c r="BA44" s="161"/>
      <c r="BB44" s="162"/>
      <c r="BC44" s="161"/>
      <c r="BD44" s="163"/>
      <c r="BE44" s="164"/>
      <c r="BF44" s="159"/>
      <c r="BG44" s="159"/>
      <c r="BH44" s="159"/>
      <c r="BI44" s="160"/>
      <c r="BJ44" s="161"/>
      <c r="BK44" s="162"/>
      <c r="BL44" s="161"/>
      <c r="BM44" s="163"/>
      <c r="BN44" s="164"/>
      <c r="BO44" s="159"/>
      <c r="BP44" s="159"/>
      <c r="BQ44" s="159"/>
      <c r="BR44" s="160"/>
      <c r="BS44" s="161"/>
      <c r="BT44" s="162"/>
      <c r="BU44" s="161"/>
      <c r="BV44" s="163"/>
      <c r="BW44" s="164"/>
      <c r="BX44" s="159"/>
      <c r="BY44" s="159"/>
      <c r="BZ44" s="159"/>
      <c r="CA44" s="160"/>
      <c r="CB44" s="161"/>
      <c r="CC44" s="162"/>
      <c r="CD44" s="161"/>
      <c r="CE44" s="163"/>
      <c r="CF44" s="164"/>
      <c r="CG44" s="159"/>
      <c r="CH44" s="159"/>
      <c r="CI44" s="159"/>
      <c r="CJ44" s="160"/>
      <c r="CK44" s="161"/>
      <c r="CL44" s="162"/>
      <c r="CM44" s="161"/>
      <c r="CN44" s="163"/>
      <c r="CO44" s="164"/>
      <c r="CP44" s="159"/>
      <c r="CQ44" s="159"/>
      <c r="CR44" s="159"/>
      <c r="CS44" s="160"/>
      <c r="CT44" s="161"/>
      <c r="CU44" s="162"/>
      <c r="CV44" s="161"/>
      <c r="CW44" s="163"/>
      <c r="CX44" s="164"/>
      <c r="CY44" s="159"/>
      <c r="CZ44" s="159"/>
      <c r="DA44" s="159"/>
      <c r="DB44" s="160"/>
      <c r="DC44" s="161"/>
      <c r="DD44" s="162"/>
      <c r="DE44" s="161"/>
      <c r="DF44" s="163"/>
      <c r="DG44" s="164"/>
      <c r="DH44" s="159"/>
      <c r="DI44" s="159"/>
      <c r="DJ44" s="159"/>
      <c r="DK44" s="160"/>
      <c r="DL44" s="161"/>
      <c r="DM44" s="162"/>
      <c r="DN44" s="161"/>
      <c r="DO44" s="163"/>
      <c r="DP44" s="164"/>
      <c r="DQ44" s="159"/>
      <c r="DR44" s="159"/>
      <c r="DS44" s="159"/>
      <c r="DT44" s="160"/>
      <c r="DU44" s="161"/>
      <c r="DV44" s="162"/>
      <c r="DW44" s="161"/>
      <c r="DX44" s="163"/>
      <c r="DY44" s="164"/>
      <c r="DZ44" s="159"/>
      <c r="EA44" s="159"/>
      <c r="EB44" s="159"/>
      <c r="EC44" s="160"/>
      <c r="ED44" s="161"/>
      <c r="EE44" s="162"/>
      <c r="EF44" s="161"/>
      <c r="EG44" s="163"/>
      <c r="EH44" s="164"/>
      <c r="EI44" s="159"/>
      <c r="EJ44" s="159"/>
      <c r="EK44" s="159"/>
      <c r="EL44" s="160"/>
      <c r="EM44" s="161"/>
      <c r="EN44" s="162"/>
      <c r="EO44" s="161"/>
      <c r="EP44" s="163"/>
      <c r="EQ44" s="164"/>
      <c r="ER44" s="159"/>
      <c r="ES44" s="159"/>
      <c r="ET44" s="159"/>
      <c r="EU44" s="160"/>
      <c r="EV44" s="161"/>
      <c r="EW44" s="162"/>
      <c r="EX44" s="161"/>
      <c r="EY44" s="163"/>
      <c r="EZ44" s="164"/>
      <c r="FA44" s="159"/>
      <c r="FB44" s="159"/>
      <c r="FC44" s="159"/>
      <c r="FD44" s="160"/>
      <c r="FE44" s="161"/>
      <c r="FF44" s="162"/>
      <c r="FG44" s="161"/>
      <c r="FH44" s="163"/>
      <c r="FI44" s="164"/>
      <c r="FJ44" s="159"/>
      <c r="FK44" s="159"/>
      <c r="FL44" s="159"/>
      <c r="FM44" s="160"/>
      <c r="FN44" s="161"/>
      <c r="FO44" s="162"/>
      <c r="FP44" s="161"/>
      <c r="FQ44" s="163"/>
      <c r="FR44" s="164"/>
      <c r="FS44" s="159"/>
      <c r="FT44" s="159"/>
      <c r="FU44" s="159"/>
      <c r="FV44" s="160"/>
      <c r="FW44" s="161"/>
      <c r="FX44" s="162"/>
      <c r="FY44" s="161"/>
      <c r="FZ44" s="163"/>
      <c r="GA44" s="164"/>
      <c r="GB44" s="159"/>
      <c r="GC44" s="159"/>
      <c r="GD44" s="159"/>
      <c r="GE44" s="160"/>
      <c r="GF44" s="161"/>
      <c r="GG44" s="162"/>
      <c r="GH44" s="161"/>
      <c r="GI44" s="163"/>
      <c r="GJ44" s="164"/>
      <c r="GK44" s="159"/>
      <c r="GL44" s="159"/>
      <c r="GM44" s="159"/>
      <c r="GN44" s="160"/>
      <c r="GO44" s="161"/>
      <c r="GP44" s="162"/>
      <c r="GQ44" s="161"/>
      <c r="GR44" s="163"/>
      <c r="GS44" s="164"/>
      <c r="GT44" s="165"/>
      <c r="GU44" s="136"/>
      <c r="GV44" s="100"/>
      <c r="GW44" s="114"/>
      <c r="GX44" s="114"/>
      <c r="GY44" s="217"/>
      <c r="GZ44" s="93"/>
      <c r="HA44" s="116"/>
      <c r="HB44" s="116"/>
    </row>
    <row r="45" spans="1:210" ht="18.75" x14ac:dyDescent="0.3">
      <c r="B45" s="116"/>
      <c r="C45" s="116"/>
      <c r="D45" s="41"/>
      <c r="E45" s="42"/>
      <c r="F45" s="43"/>
      <c r="G45" s="44"/>
      <c r="H45" s="45"/>
      <c r="I45" s="46"/>
      <c r="J45" s="497"/>
      <c r="K45" s="498"/>
      <c r="L45" s="499"/>
      <c r="M45" s="87"/>
      <c r="N45" s="173"/>
      <c r="O45" s="106"/>
      <c r="P45" s="150">
        <f t="shared" si="0"/>
        <v>0</v>
      </c>
      <c r="Q45" s="485"/>
      <c r="R45" s="486"/>
      <c r="S45" s="174"/>
      <c r="T45" s="458">
        <f>Q45*O45+7.35</f>
        <v>7.35</v>
      </c>
      <c r="U45" s="464"/>
      <c r="V45" s="487"/>
      <c r="W45" s="175"/>
      <c r="X45" s="159"/>
      <c r="Y45" s="160"/>
      <c r="Z45" s="161"/>
      <c r="AA45" s="162"/>
      <c r="AB45" s="161"/>
      <c r="AC45" s="163"/>
      <c r="AD45" s="164"/>
      <c r="AE45" s="159"/>
      <c r="AF45" s="159"/>
      <c r="AG45" s="159"/>
      <c r="AH45" s="160"/>
      <c r="AI45" s="161"/>
      <c r="AJ45" s="162"/>
      <c r="AK45" s="161"/>
      <c r="AL45" s="163"/>
      <c r="AM45" s="164"/>
      <c r="AN45" s="159"/>
      <c r="AO45" s="159"/>
      <c r="AP45" s="159"/>
      <c r="AQ45" s="160"/>
      <c r="AR45" s="161"/>
      <c r="AS45" s="162"/>
      <c r="AT45" s="161"/>
      <c r="AU45" s="163"/>
      <c r="AV45" s="164"/>
      <c r="AW45" s="159"/>
      <c r="AX45" s="159"/>
      <c r="AY45" s="159"/>
      <c r="AZ45" s="160"/>
      <c r="BA45" s="161"/>
      <c r="BB45" s="162"/>
      <c r="BC45" s="161"/>
      <c r="BD45" s="163"/>
      <c r="BE45" s="164"/>
      <c r="BF45" s="159"/>
      <c r="BG45" s="159"/>
      <c r="BH45" s="159"/>
      <c r="BI45" s="160"/>
      <c r="BJ45" s="161"/>
      <c r="BK45" s="162"/>
      <c r="BL45" s="161"/>
      <c r="BM45" s="163"/>
      <c r="BN45" s="164"/>
      <c r="BO45" s="159"/>
      <c r="BP45" s="159"/>
      <c r="BQ45" s="159"/>
      <c r="BR45" s="160"/>
      <c r="BS45" s="161"/>
      <c r="BT45" s="162"/>
      <c r="BU45" s="161"/>
      <c r="BV45" s="163"/>
      <c r="BW45" s="164"/>
      <c r="BX45" s="159"/>
      <c r="BY45" s="159"/>
      <c r="BZ45" s="159"/>
      <c r="CA45" s="160"/>
      <c r="CB45" s="161"/>
      <c r="CC45" s="162"/>
      <c r="CD45" s="161"/>
      <c r="CE45" s="163"/>
      <c r="CF45" s="164"/>
      <c r="CG45" s="159"/>
      <c r="CH45" s="159"/>
      <c r="CI45" s="159"/>
      <c r="CJ45" s="160"/>
      <c r="CK45" s="161"/>
      <c r="CL45" s="162"/>
      <c r="CM45" s="161"/>
      <c r="CN45" s="163"/>
      <c r="CO45" s="164"/>
      <c r="CP45" s="159"/>
      <c r="CQ45" s="159"/>
      <c r="CR45" s="159"/>
      <c r="CS45" s="160"/>
      <c r="CT45" s="161"/>
      <c r="CU45" s="162"/>
      <c r="CV45" s="161"/>
      <c r="CW45" s="163"/>
      <c r="CX45" s="164"/>
      <c r="CY45" s="159"/>
      <c r="CZ45" s="159"/>
      <c r="DA45" s="159"/>
      <c r="DB45" s="160"/>
      <c r="DC45" s="161"/>
      <c r="DD45" s="162"/>
      <c r="DE45" s="161"/>
      <c r="DF45" s="163"/>
      <c r="DG45" s="164"/>
      <c r="DH45" s="159"/>
      <c r="DI45" s="159"/>
      <c r="DJ45" s="159"/>
      <c r="DK45" s="160"/>
      <c r="DL45" s="161"/>
      <c r="DM45" s="162"/>
      <c r="DN45" s="161"/>
      <c r="DO45" s="163"/>
      <c r="DP45" s="164"/>
      <c r="DQ45" s="159"/>
      <c r="DR45" s="159"/>
      <c r="DS45" s="159"/>
      <c r="DT45" s="160"/>
      <c r="DU45" s="161"/>
      <c r="DV45" s="162"/>
      <c r="DW45" s="161"/>
      <c r="DX45" s="163"/>
      <c r="DY45" s="164"/>
      <c r="DZ45" s="159"/>
      <c r="EA45" s="159"/>
      <c r="EB45" s="159"/>
      <c r="EC45" s="160"/>
      <c r="ED45" s="161"/>
      <c r="EE45" s="162"/>
      <c r="EF45" s="161"/>
      <c r="EG45" s="163"/>
      <c r="EH45" s="164"/>
      <c r="EI45" s="159"/>
      <c r="EJ45" s="159"/>
      <c r="EK45" s="159"/>
      <c r="EL45" s="160"/>
      <c r="EM45" s="161"/>
      <c r="EN45" s="162"/>
      <c r="EO45" s="161"/>
      <c r="EP45" s="163"/>
      <c r="EQ45" s="164"/>
      <c r="ER45" s="159"/>
      <c r="ES45" s="159"/>
      <c r="ET45" s="159"/>
      <c r="EU45" s="160"/>
      <c r="EV45" s="161"/>
      <c r="EW45" s="162"/>
      <c r="EX45" s="161"/>
      <c r="EY45" s="163"/>
      <c r="EZ45" s="164"/>
      <c r="FA45" s="159"/>
      <c r="FB45" s="159"/>
      <c r="FC45" s="159"/>
      <c r="FD45" s="160"/>
      <c r="FE45" s="161"/>
      <c r="FF45" s="162"/>
      <c r="FG45" s="161"/>
      <c r="FH45" s="163"/>
      <c r="FI45" s="164"/>
      <c r="FJ45" s="159"/>
      <c r="FK45" s="159"/>
      <c r="FL45" s="159"/>
      <c r="FM45" s="160"/>
      <c r="FN45" s="161"/>
      <c r="FO45" s="162"/>
      <c r="FP45" s="161"/>
      <c r="FQ45" s="163"/>
      <c r="FR45" s="164"/>
      <c r="FS45" s="159"/>
      <c r="FT45" s="159"/>
      <c r="FU45" s="159"/>
      <c r="FV45" s="160"/>
      <c r="FW45" s="161"/>
      <c r="FX45" s="162"/>
      <c r="FY45" s="161"/>
      <c r="FZ45" s="163"/>
      <c r="GA45" s="164"/>
      <c r="GB45" s="159"/>
      <c r="GC45" s="159"/>
      <c r="GD45" s="159"/>
      <c r="GE45" s="160"/>
      <c r="GF45" s="161"/>
      <c r="GG45" s="162"/>
      <c r="GH45" s="161"/>
      <c r="GI45" s="163"/>
      <c r="GJ45" s="164"/>
      <c r="GK45" s="159"/>
      <c r="GL45" s="159"/>
      <c r="GM45" s="159"/>
      <c r="GN45" s="160"/>
      <c r="GO45" s="161"/>
      <c r="GP45" s="162"/>
      <c r="GQ45" s="161"/>
      <c r="GR45" s="163"/>
      <c r="GS45" s="164"/>
      <c r="GT45" s="176"/>
      <c r="GU45" s="136"/>
      <c r="GV45" s="122"/>
      <c r="GW45" s="114"/>
      <c r="GX45" s="114"/>
      <c r="GY45" s="217"/>
      <c r="GZ45" s="93"/>
      <c r="HA45" s="116"/>
      <c r="HB45" s="116"/>
    </row>
    <row r="46" spans="1:210" x14ac:dyDescent="0.25">
      <c r="B46" s="116"/>
      <c r="C46" s="116"/>
      <c r="D46" s="41"/>
      <c r="E46" s="42"/>
      <c r="F46" s="43"/>
      <c r="G46" s="44"/>
      <c r="H46" s="45"/>
      <c r="I46" s="46"/>
      <c r="J46" s="104"/>
      <c r="K46" s="494"/>
      <c r="L46" s="105"/>
      <c r="M46" s="87"/>
      <c r="N46" s="88"/>
      <c r="O46" s="106"/>
      <c r="P46" s="150">
        <f t="shared" si="0"/>
        <v>0</v>
      </c>
      <c r="Q46" s="166"/>
      <c r="R46" s="166"/>
      <c r="S46" s="126"/>
      <c r="T46" s="45">
        <f t="shared" si="2"/>
        <v>0</v>
      </c>
      <c r="U46" s="153"/>
      <c r="V46" s="148"/>
      <c r="W46" s="178"/>
      <c r="X46" s="111"/>
      <c r="Y46" s="110"/>
      <c r="Z46" s="130"/>
      <c r="AA46" s="131"/>
      <c r="AB46" s="130"/>
      <c r="AC46" s="132"/>
      <c r="AD46" s="133"/>
      <c r="AE46" s="111"/>
      <c r="AF46" s="111"/>
      <c r="AG46" s="111"/>
      <c r="AH46" s="110"/>
      <c r="AI46" s="130"/>
      <c r="AJ46" s="131"/>
      <c r="AK46" s="130"/>
      <c r="AL46" s="132"/>
      <c r="AM46" s="133"/>
      <c r="AN46" s="111"/>
      <c r="AO46" s="111"/>
      <c r="AP46" s="111"/>
      <c r="AQ46" s="110"/>
      <c r="AR46" s="130"/>
      <c r="AS46" s="131"/>
      <c r="AT46" s="130"/>
      <c r="AU46" s="132"/>
      <c r="AV46" s="133"/>
      <c r="AW46" s="111"/>
      <c r="AX46" s="111"/>
      <c r="AY46" s="111"/>
      <c r="AZ46" s="110"/>
      <c r="BA46" s="130"/>
      <c r="BB46" s="131"/>
      <c r="BC46" s="130"/>
      <c r="BD46" s="132"/>
      <c r="BE46" s="133"/>
      <c r="BF46" s="111"/>
      <c r="BG46" s="111"/>
      <c r="BH46" s="111"/>
      <c r="BI46" s="110"/>
      <c r="BJ46" s="130"/>
      <c r="BK46" s="131"/>
      <c r="BL46" s="130"/>
      <c r="BM46" s="132"/>
      <c r="BN46" s="133"/>
      <c r="BO46" s="111"/>
      <c r="BP46" s="111"/>
      <c r="BQ46" s="111"/>
      <c r="BR46" s="110"/>
      <c r="BS46" s="130"/>
      <c r="BT46" s="131"/>
      <c r="BU46" s="130"/>
      <c r="BV46" s="132"/>
      <c r="BW46" s="133"/>
      <c r="BX46" s="111"/>
      <c r="BY46" s="111"/>
      <c r="BZ46" s="111"/>
      <c r="CA46" s="110"/>
      <c r="CB46" s="130"/>
      <c r="CC46" s="131"/>
      <c r="CD46" s="130"/>
      <c r="CE46" s="132"/>
      <c r="CF46" s="133"/>
      <c r="CG46" s="111"/>
      <c r="CH46" s="111"/>
      <c r="CI46" s="111"/>
      <c r="CJ46" s="110"/>
      <c r="CK46" s="130"/>
      <c r="CL46" s="131"/>
      <c r="CM46" s="130"/>
      <c r="CN46" s="132"/>
      <c r="CO46" s="133"/>
      <c r="CP46" s="111"/>
      <c r="CQ46" s="111"/>
      <c r="CR46" s="111"/>
      <c r="CS46" s="110"/>
      <c r="CT46" s="130"/>
      <c r="CU46" s="131"/>
      <c r="CV46" s="130"/>
      <c r="CW46" s="132"/>
      <c r="CX46" s="133"/>
      <c r="CY46" s="111"/>
      <c r="CZ46" s="111"/>
      <c r="DA46" s="111"/>
      <c r="DB46" s="110"/>
      <c r="DC46" s="130"/>
      <c r="DD46" s="131"/>
      <c r="DE46" s="130"/>
      <c r="DF46" s="132"/>
      <c r="DG46" s="133"/>
      <c r="DH46" s="111"/>
      <c r="DI46" s="111"/>
      <c r="DJ46" s="111"/>
      <c r="DK46" s="110"/>
      <c r="DL46" s="130"/>
      <c r="DM46" s="131"/>
      <c r="DN46" s="130"/>
      <c r="DO46" s="132"/>
      <c r="DP46" s="133"/>
      <c r="DQ46" s="111"/>
      <c r="DR46" s="111"/>
      <c r="DS46" s="111"/>
      <c r="DT46" s="110"/>
      <c r="DU46" s="130"/>
      <c r="DV46" s="131"/>
      <c r="DW46" s="130"/>
      <c r="DX46" s="132"/>
      <c r="DY46" s="133"/>
      <c r="DZ46" s="111"/>
      <c r="EA46" s="111"/>
      <c r="EB46" s="111"/>
      <c r="EC46" s="110"/>
      <c r="ED46" s="130"/>
      <c r="EE46" s="131"/>
      <c r="EF46" s="130"/>
      <c r="EG46" s="132"/>
      <c r="EH46" s="133"/>
      <c r="EI46" s="111"/>
      <c r="EJ46" s="111"/>
      <c r="EK46" s="111"/>
      <c r="EL46" s="110"/>
      <c r="EM46" s="130"/>
      <c r="EN46" s="131"/>
      <c r="EO46" s="130"/>
      <c r="EP46" s="132"/>
      <c r="EQ46" s="133"/>
      <c r="ER46" s="111"/>
      <c r="ES46" s="111"/>
      <c r="ET46" s="111"/>
      <c r="EU46" s="110"/>
      <c r="EV46" s="130"/>
      <c r="EW46" s="131"/>
      <c r="EX46" s="130"/>
      <c r="EY46" s="132"/>
      <c r="EZ46" s="133"/>
      <c r="FA46" s="111"/>
      <c r="FB46" s="111"/>
      <c r="FC46" s="111"/>
      <c r="FD46" s="110"/>
      <c r="FE46" s="130"/>
      <c r="FF46" s="131"/>
      <c r="FG46" s="130"/>
      <c r="FH46" s="132"/>
      <c r="FI46" s="133"/>
      <c r="FJ46" s="111"/>
      <c r="FK46" s="111"/>
      <c r="FL46" s="111"/>
      <c r="FM46" s="110"/>
      <c r="FN46" s="130"/>
      <c r="FO46" s="131"/>
      <c r="FP46" s="130"/>
      <c r="FQ46" s="132"/>
      <c r="FR46" s="133"/>
      <c r="FS46" s="111"/>
      <c r="FT46" s="111"/>
      <c r="FU46" s="111"/>
      <c r="FV46" s="110"/>
      <c r="FW46" s="130"/>
      <c r="FX46" s="131"/>
      <c r="FY46" s="130"/>
      <c r="FZ46" s="132"/>
      <c r="GA46" s="133"/>
      <c r="GB46" s="111"/>
      <c r="GC46" s="111"/>
      <c r="GD46" s="111"/>
      <c r="GE46" s="110"/>
      <c r="GF46" s="130"/>
      <c r="GG46" s="131"/>
      <c r="GH46" s="130"/>
      <c r="GI46" s="132"/>
      <c r="GJ46" s="133"/>
      <c r="GK46" s="111"/>
      <c r="GL46" s="111"/>
      <c r="GM46" s="111"/>
      <c r="GN46" s="110"/>
      <c r="GO46" s="130"/>
      <c r="GP46" s="131"/>
      <c r="GQ46" s="130"/>
      <c r="GR46" s="132"/>
      <c r="GS46" s="133"/>
      <c r="GT46" s="135"/>
      <c r="GU46" s="136"/>
      <c r="GV46" s="100"/>
      <c r="GW46" s="114"/>
      <c r="GX46" s="114"/>
      <c r="GY46" s="217"/>
      <c r="GZ46" s="93"/>
      <c r="HA46" s="116"/>
      <c r="HB46" s="116"/>
    </row>
    <row r="47" spans="1:210" x14ac:dyDescent="0.25">
      <c r="B47" s="116"/>
      <c r="C47" s="116"/>
      <c r="D47" s="41"/>
      <c r="E47" s="42"/>
      <c r="F47" s="43"/>
      <c r="G47" s="44"/>
      <c r="H47" s="45"/>
      <c r="I47" s="46"/>
      <c r="J47" s="104"/>
      <c r="K47" s="494"/>
      <c r="L47" s="105"/>
      <c r="M47" s="87"/>
      <c r="N47" s="88"/>
      <c r="O47" s="106"/>
      <c r="P47" s="150">
        <f t="shared" si="0"/>
        <v>0</v>
      </c>
      <c r="Q47" s="166"/>
      <c r="R47" s="166"/>
      <c r="S47" s="126"/>
      <c r="T47" s="45">
        <f t="shared" si="2"/>
        <v>0</v>
      </c>
      <c r="U47" s="153"/>
      <c r="V47" s="148"/>
      <c r="W47" s="178"/>
      <c r="X47" s="111"/>
      <c r="Y47" s="110"/>
      <c r="Z47" s="130"/>
      <c r="AA47" s="131"/>
      <c r="AB47" s="130"/>
      <c r="AC47" s="132"/>
      <c r="AD47" s="133"/>
      <c r="AE47" s="111"/>
      <c r="AF47" s="111"/>
      <c r="AG47" s="111"/>
      <c r="AH47" s="110"/>
      <c r="AI47" s="130"/>
      <c r="AJ47" s="131"/>
      <c r="AK47" s="130"/>
      <c r="AL47" s="132"/>
      <c r="AM47" s="133"/>
      <c r="AN47" s="111"/>
      <c r="AO47" s="111"/>
      <c r="AP47" s="111"/>
      <c r="AQ47" s="110"/>
      <c r="AR47" s="130"/>
      <c r="AS47" s="131"/>
      <c r="AT47" s="130"/>
      <c r="AU47" s="132"/>
      <c r="AV47" s="133"/>
      <c r="AW47" s="111"/>
      <c r="AX47" s="111"/>
      <c r="AY47" s="111"/>
      <c r="AZ47" s="110"/>
      <c r="BA47" s="130"/>
      <c r="BB47" s="131"/>
      <c r="BC47" s="130"/>
      <c r="BD47" s="132"/>
      <c r="BE47" s="133"/>
      <c r="BF47" s="111"/>
      <c r="BG47" s="111"/>
      <c r="BH47" s="111"/>
      <c r="BI47" s="110"/>
      <c r="BJ47" s="130"/>
      <c r="BK47" s="131"/>
      <c r="BL47" s="130"/>
      <c r="BM47" s="132"/>
      <c r="BN47" s="133"/>
      <c r="BO47" s="111"/>
      <c r="BP47" s="111"/>
      <c r="BQ47" s="111"/>
      <c r="BR47" s="110"/>
      <c r="BS47" s="130"/>
      <c r="BT47" s="131"/>
      <c r="BU47" s="130"/>
      <c r="BV47" s="132"/>
      <c r="BW47" s="133"/>
      <c r="BX47" s="111"/>
      <c r="BY47" s="111"/>
      <c r="BZ47" s="111"/>
      <c r="CA47" s="110"/>
      <c r="CB47" s="130"/>
      <c r="CC47" s="131"/>
      <c r="CD47" s="130"/>
      <c r="CE47" s="132"/>
      <c r="CF47" s="133"/>
      <c r="CG47" s="111"/>
      <c r="CH47" s="111"/>
      <c r="CI47" s="111"/>
      <c r="CJ47" s="110"/>
      <c r="CK47" s="130"/>
      <c r="CL47" s="131"/>
      <c r="CM47" s="130"/>
      <c r="CN47" s="132"/>
      <c r="CO47" s="133"/>
      <c r="CP47" s="111"/>
      <c r="CQ47" s="111"/>
      <c r="CR47" s="111"/>
      <c r="CS47" s="110"/>
      <c r="CT47" s="130"/>
      <c r="CU47" s="131"/>
      <c r="CV47" s="130"/>
      <c r="CW47" s="132"/>
      <c r="CX47" s="133"/>
      <c r="CY47" s="111"/>
      <c r="CZ47" s="111"/>
      <c r="DA47" s="111"/>
      <c r="DB47" s="110"/>
      <c r="DC47" s="130"/>
      <c r="DD47" s="131"/>
      <c r="DE47" s="130"/>
      <c r="DF47" s="132"/>
      <c r="DG47" s="133"/>
      <c r="DH47" s="111"/>
      <c r="DI47" s="111"/>
      <c r="DJ47" s="111"/>
      <c r="DK47" s="110"/>
      <c r="DL47" s="130"/>
      <c r="DM47" s="131"/>
      <c r="DN47" s="130"/>
      <c r="DO47" s="132"/>
      <c r="DP47" s="133"/>
      <c r="DQ47" s="111"/>
      <c r="DR47" s="111"/>
      <c r="DS47" s="111"/>
      <c r="DT47" s="110"/>
      <c r="DU47" s="130"/>
      <c r="DV47" s="131"/>
      <c r="DW47" s="130"/>
      <c r="DX47" s="132"/>
      <c r="DY47" s="133"/>
      <c r="DZ47" s="111"/>
      <c r="EA47" s="111"/>
      <c r="EB47" s="111"/>
      <c r="EC47" s="110"/>
      <c r="ED47" s="130"/>
      <c r="EE47" s="131"/>
      <c r="EF47" s="130"/>
      <c r="EG47" s="132"/>
      <c r="EH47" s="133"/>
      <c r="EI47" s="111"/>
      <c r="EJ47" s="111"/>
      <c r="EK47" s="111"/>
      <c r="EL47" s="110"/>
      <c r="EM47" s="130"/>
      <c r="EN47" s="131"/>
      <c r="EO47" s="130"/>
      <c r="EP47" s="132"/>
      <c r="EQ47" s="133"/>
      <c r="ER47" s="111"/>
      <c r="ES47" s="111"/>
      <c r="ET47" s="111"/>
      <c r="EU47" s="110"/>
      <c r="EV47" s="130"/>
      <c r="EW47" s="131"/>
      <c r="EX47" s="130"/>
      <c r="EY47" s="132"/>
      <c r="EZ47" s="133"/>
      <c r="FA47" s="111"/>
      <c r="FB47" s="111"/>
      <c r="FC47" s="111"/>
      <c r="FD47" s="110"/>
      <c r="FE47" s="130"/>
      <c r="FF47" s="131"/>
      <c r="FG47" s="130"/>
      <c r="FH47" s="132"/>
      <c r="FI47" s="133"/>
      <c r="FJ47" s="111"/>
      <c r="FK47" s="111"/>
      <c r="FL47" s="111"/>
      <c r="FM47" s="110"/>
      <c r="FN47" s="130"/>
      <c r="FO47" s="131"/>
      <c r="FP47" s="130"/>
      <c r="FQ47" s="132"/>
      <c r="FR47" s="133"/>
      <c r="FS47" s="111"/>
      <c r="FT47" s="111"/>
      <c r="FU47" s="111"/>
      <c r="FV47" s="110"/>
      <c r="FW47" s="130"/>
      <c r="FX47" s="131"/>
      <c r="FY47" s="130"/>
      <c r="FZ47" s="132"/>
      <c r="GA47" s="133"/>
      <c r="GB47" s="111"/>
      <c r="GC47" s="111"/>
      <c r="GD47" s="111"/>
      <c r="GE47" s="110"/>
      <c r="GF47" s="130"/>
      <c r="GG47" s="131"/>
      <c r="GH47" s="130"/>
      <c r="GI47" s="132"/>
      <c r="GJ47" s="133"/>
      <c r="GK47" s="111"/>
      <c r="GL47" s="111"/>
      <c r="GM47" s="111"/>
      <c r="GN47" s="110"/>
      <c r="GO47" s="130"/>
      <c r="GP47" s="131"/>
      <c r="GQ47" s="130"/>
      <c r="GR47" s="132"/>
      <c r="GS47" s="133"/>
      <c r="GT47" s="135"/>
      <c r="GU47" s="136"/>
      <c r="GV47" s="100"/>
      <c r="GW47" s="114"/>
      <c r="GX47" s="114"/>
      <c r="GY47" s="217"/>
      <c r="GZ47" s="93"/>
      <c r="HA47" s="116"/>
      <c r="HB47" s="116"/>
    </row>
    <row r="48" spans="1:210" x14ac:dyDescent="0.25">
      <c r="B48" s="116"/>
      <c r="C48" s="116"/>
      <c r="D48" s="41"/>
      <c r="E48" s="42"/>
      <c r="F48" s="43"/>
      <c r="G48" s="44"/>
      <c r="H48" s="45"/>
      <c r="I48" s="46"/>
      <c r="J48" s="104"/>
      <c r="K48" s="494"/>
      <c r="L48" s="105"/>
      <c r="M48" s="87"/>
      <c r="N48" s="88"/>
      <c r="O48" s="106"/>
      <c r="P48" s="150">
        <f t="shared" si="0"/>
        <v>0</v>
      </c>
      <c r="Q48" s="99"/>
      <c r="R48" s="179"/>
      <c r="S48" s="166"/>
      <c r="T48" s="45">
        <f t="shared" si="2"/>
        <v>0</v>
      </c>
      <c r="U48" s="157"/>
      <c r="V48" s="158"/>
      <c r="W48" s="180"/>
      <c r="X48" s="159"/>
      <c r="Y48" s="160"/>
      <c r="Z48" s="161"/>
      <c r="AA48" s="162"/>
      <c r="AB48" s="161"/>
      <c r="AC48" s="163"/>
      <c r="AD48" s="164"/>
      <c r="AE48" s="159"/>
      <c r="AF48" s="159"/>
      <c r="AG48" s="159"/>
      <c r="AH48" s="160"/>
      <c r="AI48" s="161"/>
      <c r="AJ48" s="162"/>
      <c r="AK48" s="161"/>
      <c r="AL48" s="163"/>
      <c r="AM48" s="164"/>
      <c r="AN48" s="159"/>
      <c r="AO48" s="159"/>
      <c r="AP48" s="159"/>
      <c r="AQ48" s="160"/>
      <c r="AR48" s="161"/>
      <c r="AS48" s="162"/>
      <c r="AT48" s="161"/>
      <c r="AU48" s="163"/>
      <c r="AV48" s="164"/>
      <c r="AW48" s="159"/>
      <c r="AX48" s="159"/>
      <c r="AY48" s="159"/>
      <c r="AZ48" s="160"/>
      <c r="BA48" s="161"/>
      <c r="BB48" s="162"/>
      <c r="BC48" s="161"/>
      <c r="BD48" s="163"/>
      <c r="BE48" s="164"/>
      <c r="BF48" s="159"/>
      <c r="BG48" s="159"/>
      <c r="BH48" s="159"/>
      <c r="BI48" s="160"/>
      <c r="BJ48" s="161"/>
      <c r="BK48" s="162"/>
      <c r="BL48" s="161"/>
      <c r="BM48" s="163"/>
      <c r="BN48" s="164"/>
      <c r="BO48" s="159"/>
      <c r="BP48" s="159"/>
      <c r="BQ48" s="159"/>
      <c r="BR48" s="160"/>
      <c r="BS48" s="161"/>
      <c r="BT48" s="162"/>
      <c r="BU48" s="161"/>
      <c r="BV48" s="163"/>
      <c r="BW48" s="164"/>
      <c r="BX48" s="159"/>
      <c r="BY48" s="159"/>
      <c r="BZ48" s="159"/>
      <c r="CA48" s="160"/>
      <c r="CB48" s="161"/>
      <c r="CC48" s="162"/>
      <c r="CD48" s="161"/>
      <c r="CE48" s="163"/>
      <c r="CF48" s="164"/>
      <c r="CG48" s="159"/>
      <c r="CH48" s="159"/>
      <c r="CI48" s="159"/>
      <c r="CJ48" s="160"/>
      <c r="CK48" s="161"/>
      <c r="CL48" s="162"/>
      <c r="CM48" s="161"/>
      <c r="CN48" s="163"/>
      <c r="CO48" s="164"/>
      <c r="CP48" s="159"/>
      <c r="CQ48" s="159"/>
      <c r="CR48" s="159"/>
      <c r="CS48" s="160"/>
      <c r="CT48" s="161"/>
      <c r="CU48" s="162"/>
      <c r="CV48" s="161"/>
      <c r="CW48" s="163"/>
      <c r="CX48" s="164"/>
      <c r="CY48" s="159"/>
      <c r="CZ48" s="159"/>
      <c r="DA48" s="159"/>
      <c r="DB48" s="160"/>
      <c r="DC48" s="161"/>
      <c r="DD48" s="162"/>
      <c r="DE48" s="161"/>
      <c r="DF48" s="163"/>
      <c r="DG48" s="164"/>
      <c r="DH48" s="159"/>
      <c r="DI48" s="159"/>
      <c r="DJ48" s="159"/>
      <c r="DK48" s="160"/>
      <c r="DL48" s="161"/>
      <c r="DM48" s="162"/>
      <c r="DN48" s="161"/>
      <c r="DO48" s="163"/>
      <c r="DP48" s="164"/>
      <c r="DQ48" s="159"/>
      <c r="DR48" s="159"/>
      <c r="DS48" s="159"/>
      <c r="DT48" s="160"/>
      <c r="DU48" s="161"/>
      <c r="DV48" s="162"/>
      <c r="DW48" s="161"/>
      <c r="DX48" s="163"/>
      <c r="DY48" s="164"/>
      <c r="DZ48" s="159"/>
      <c r="EA48" s="159"/>
      <c r="EB48" s="159"/>
      <c r="EC48" s="160"/>
      <c r="ED48" s="161"/>
      <c r="EE48" s="162"/>
      <c r="EF48" s="161"/>
      <c r="EG48" s="163"/>
      <c r="EH48" s="164"/>
      <c r="EI48" s="159"/>
      <c r="EJ48" s="159"/>
      <c r="EK48" s="159"/>
      <c r="EL48" s="160"/>
      <c r="EM48" s="161"/>
      <c r="EN48" s="162"/>
      <c r="EO48" s="161"/>
      <c r="EP48" s="163"/>
      <c r="EQ48" s="164"/>
      <c r="ER48" s="159"/>
      <c r="ES48" s="159"/>
      <c r="ET48" s="159"/>
      <c r="EU48" s="160"/>
      <c r="EV48" s="161"/>
      <c r="EW48" s="162"/>
      <c r="EX48" s="161"/>
      <c r="EY48" s="163"/>
      <c r="EZ48" s="164"/>
      <c r="FA48" s="159"/>
      <c r="FB48" s="159"/>
      <c r="FC48" s="159"/>
      <c r="FD48" s="160"/>
      <c r="FE48" s="161"/>
      <c r="FF48" s="162"/>
      <c r="FG48" s="161"/>
      <c r="FH48" s="163"/>
      <c r="FI48" s="164"/>
      <c r="FJ48" s="159"/>
      <c r="FK48" s="159"/>
      <c r="FL48" s="159"/>
      <c r="FM48" s="160"/>
      <c r="FN48" s="161"/>
      <c r="FO48" s="162"/>
      <c r="FP48" s="161"/>
      <c r="FQ48" s="163"/>
      <c r="FR48" s="164"/>
      <c r="FS48" s="159"/>
      <c r="FT48" s="159"/>
      <c r="FU48" s="159"/>
      <c r="FV48" s="160"/>
      <c r="FW48" s="161"/>
      <c r="FX48" s="162"/>
      <c r="FY48" s="161"/>
      <c r="FZ48" s="163"/>
      <c r="GA48" s="164"/>
      <c r="GB48" s="159"/>
      <c r="GC48" s="159"/>
      <c r="GD48" s="159"/>
      <c r="GE48" s="160"/>
      <c r="GF48" s="161"/>
      <c r="GG48" s="162"/>
      <c r="GH48" s="161"/>
      <c r="GI48" s="163"/>
      <c r="GJ48" s="164"/>
      <c r="GK48" s="159"/>
      <c r="GL48" s="159"/>
      <c r="GM48" s="159"/>
      <c r="GN48" s="160"/>
      <c r="GO48" s="161"/>
      <c r="GP48" s="162"/>
      <c r="GQ48" s="161"/>
      <c r="GR48" s="163"/>
      <c r="GS48" s="164"/>
      <c r="GT48" s="176"/>
      <c r="GU48" s="136"/>
      <c r="GV48" s="100"/>
      <c r="GW48" s="114"/>
      <c r="GX48" s="114"/>
      <c r="GY48" s="217"/>
      <c r="GZ48" s="93"/>
      <c r="HA48" s="116"/>
      <c r="HB48" s="116"/>
    </row>
    <row r="49" spans="1:210" x14ac:dyDescent="0.25">
      <c r="B49" s="116"/>
      <c r="C49" s="116"/>
      <c r="D49" s="41"/>
      <c r="E49" s="42"/>
      <c r="F49" s="43"/>
      <c r="G49" s="44"/>
      <c r="H49" s="45"/>
      <c r="I49" s="46"/>
      <c r="J49" s="104"/>
      <c r="K49" s="494"/>
      <c r="L49" s="105"/>
      <c r="M49" s="87"/>
      <c r="N49" s="88"/>
      <c r="O49" s="106"/>
      <c r="P49" s="150">
        <f t="shared" si="0"/>
        <v>0</v>
      </c>
      <c r="Q49" s="99"/>
      <c r="R49" s="179"/>
      <c r="S49" s="181"/>
      <c r="T49" s="45">
        <f t="shared" si="2"/>
        <v>0</v>
      </c>
      <c r="U49" s="157"/>
      <c r="V49" s="158"/>
      <c r="W49" s="180"/>
      <c r="X49" s="159"/>
      <c r="Y49" s="160"/>
      <c r="Z49" s="161"/>
      <c r="AA49" s="162"/>
      <c r="AB49" s="161"/>
      <c r="AC49" s="163"/>
      <c r="AD49" s="164"/>
      <c r="AE49" s="159"/>
      <c r="AF49" s="159"/>
      <c r="AG49" s="159"/>
      <c r="AH49" s="160"/>
      <c r="AI49" s="161"/>
      <c r="AJ49" s="162"/>
      <c r="AK49" s="161"/>
      <c r="AL49" s="163"/>
      <c r="AM49" s="164"/>
      <c r="AN49" s="159"/>
      <c r="AO49" s="159"/>
      <c r="AP49" s="159"/>
      <c r="AQ49" s="160"/>
      <c r="AR49" s="161"/>
      <c r="AS49" s="162"/>
      <c r="AT49" s="161"/>
      <c r="AU49" s="163"/>
      <c r="AV49" s="164"/>
      <c r="AW49" s="159"/>
      <c r="AX49" s="159"/>
      <c r="AY49" s="159"/>
      <c r="AZ49" s="160"/>
      <c r="BA49" s="161"/>
      <c r="BB49" s="162"/>
      <c r="BC49" s="161"/>
      <c r="BD49" s="163"/>
      <c r="BE49" s="164"/>
      <c r="BF49" s="159"/>
      <c r="BG49" s="159"/>
      <c r="BH49" s="159"/>
      <c r="BI49" s="160"/>
      <c r="BJ49" s="161"/>
      <c r="BK49" s="162"/>
      <c r="BL49" s="161"/>
      <c r="BM49" s="163"/>
      <c r="BN49" s="164"/>
      <c r="BO49" s="159"/>
      <c r="BP49" s="159"/>
      <c r="BQ49" s="159"/>
      <c r="BR49" s="160"/>
      <c r="BS49" s="161"/>
      <c r="BT49" s="162"/>
      <c r="BU49" s="161"/>
      <c r="BV49" s="163"/>
      <c r="BW49" s="164"/>
      <c r="BX49" s="159"/>
      <c r="BY49" s="159"/>
      <c r="BZ49" s="159"/>
      <c r="CA49" s="160"/>
      <c r="CB49" s="161"/>
      <c r="CC49" s="162"/>
      <c r="CD49" s="161"/>
      <c r="CE49" s="163"/>
      <c r="CF49" s="164"/>
      <c r="CG49" s="159"/>
      <c r="CH49" s="159"/>
      <c r="CI49" s="159"/>
      <c r="CJ49" s="160"/>
      <c r="CK49" s="161"/>
      <c r="CL49" s="162"/>
      <c r="CM49" s="161"/>
      <c r="CN49" s="163"/>
      <c r="CO49" s="164"/>
      <c r="CP49" s="159"/>
      <c r="CQ49" s="159"/>
      <c r="CR49" s="159"/>
      <c r="CS49" s="160"/>
      <c r="CT49" s="161"/>
      <c r="CU49" s="162"/>
      <c r="CV49" s="161"/>
      <c r="CW49" s="163"/>
      <c r="CX49" s="164"/>
      <c r="CY49" s="159"/>
      <c r="CZ49" s="159"/>
      <c r="DA49" s="159"/>
      <c r="DB49" s="160"/>
      <c r="DC49" s="161"/>
      <c r="DD49" s="162"/>
      <c r="DE49" s="161"/>
      <c r="DF49" s="163"/>
      <c r="DG49" s="164"/>
      <c r="DH49" s="159"/>
      <c r="DI49" s="159"/>
      <c r="DJ49" s="159"/>
      <c r="DK49" s="160"/>
      <c r="DL49" s="161"/>
      <c r="DM49" s="162"/>
      <c r="DN49" s="161"/>
      <c r="DO49" s="163"/>
      <c r="DP49" s="164"/>
      <c r="DQ49" s="159"/>
      <c r="DR49" s="159"/>
      <c r="DS49" s="159"/>
      <c r="DT49" s="160"/>
      <c r="DU49" s="161"/>
      <c r="DV49" s="162"/>
      <c r="DW49" s="161"/>
      <c r="DX49" s="163"/>
      <c r="DY49" s="164"/>
      <c r="DZ49" s="159"/>
      <c r="EA49" s="159"/>
      <c r="EB49" s="159"/>
      <c r="EC49" s="160"/>
      <c r="ED49" s="161"/>
      <c r="EE49" s="162"/>
      <c r="EF49" s="161"/>
      <c r="EG49" s="163"/>
      <c r="EH49" s="164"/>
      <c r="EI49" s="159"/>
      <c r="EJ49" s="159"/>
      <c r="EK49" s="159"/>
      <c r="EL49" s="160"/>
      <c r="EM49" s="161"/>
      <c r="EN49" s="162"/>
      <c r="EO49" s="161"/>
      <c r="EP49" s="163"/>
      <c r="EQ49" s="164"/>
      <c r="ER49" s="159"/>
      <c r="ES49" s="159"/>
      <c r="ET49" s="159"/>
      <c r="EU49" s="160"/>
      <c r="EV49" s="161"/>
      <c r="EW49" s="162"/>
      <c r="EX49" s="161"/>
      <c r="EY49" s="163"/>
      <c r="EZ49" s="164"/>
      <c r="FA49" s="159"/>
      <c r="FB49" s="159"/>
      <c r="FC49" s="159"/>
      <c r="FD49" s="160"/>
      <c r="FE49" s="161"/>
      <c r="FF49" s="162"/>
      <c r="FG49" s="161"/>
      <c r="FH49" s="163"/>
      <c r="FI49" s="164"/>
      <c r="FJ49" s="159"/>
      <c r="FK49" s="159"/>
      <c r="FL49" s="159"/>
      <c r="FM49" s="160"/>
      <c r="FN49" s="161"/>
      <c r="FO49" s="162"/>
      <c r="FP49" s="161"/>
      <c r="FQ49" s="163"/>
      <c r="FR49" s="164"/>
      <c r="FS49" s="159"/>
      <c r="FT49" s="159"/>
      <c r="FU49" s="159"/>
      <c r="FV49" s="160"/>
      <c r="FW49" s="161"/>
      <c r="FX49" s="162"/>
      <c r="FY49" s="161"/>
      <c r="FZ49" s="163"/>
      <c r="GA49" s="164"/>
      <c r="GB49" s="159"/>
      <c r="GC49" s="159"/>
      <c r="GD49" s="159"/>
      <c r="GE49" s="160"/>
      <c r="GF49" s="161"/>
      <c r="GG49" s="162"/>
      <c r="GH49" s="161"/>
      <c r="GI49" s="163"/>
      <c r="GJ49" s="164"/>
      <c r="GK49" s="159"/>
      <c r="GL49" s="159"/>
      <c r="GM49" s="159"/>
      <c r="GN49" s="160"/>
      <c r="GO49" s="161"/>
      <c r="GP49" s="162"/>
      <c r="GQ49" s="161"/>
      <c r="GR49" s="163"/>
      <c r="GS49" s="164"/>
      <c r="GT49" s="176"/>
      <c r="GU49" s="136"/>
      <c r="GV49" s="100"/>
      <c r="GW49" s="114"/>
      <c r="GX49" s="114"/>
      <c r="GY49" s="217"/>
      <c r="GZ49" s="93"/>
      <c r="HA49" s="116"/>
      <c r="HB49" s="116"/>
    </row>
    <row r="50" spans="1:210" x14ac:dyDescent="0.25">
      <c r="A50"/>
      <c r="B50" s="116"/>
      <c r="C50" s="116"/>
      <c r="D50" s="41"/>
      <c r="E50" s="42"/>
      <c r="F50" s="43"/>
      <c r="G50" s="44"/>
      <c r="H50" s="45"/>
      <c r="I50" s="46"/>
      <c r="J50" s="104"/>
      <c r="K50" s="494"/>
      <c r="L50" s="105"/>
      <c r="M50" s="87"/>
      <c r="N50" s="88"/>
      <c r="O50" s="106"/>
      <c r="P50" s="150">
        <f t="shared" si="0"/>
        <v>0</v>
      </c>
      <c r="Q50" s="182"/>
      <c r="R50" s="183"/>
      <c r="S50" s="183"/>
      <c r="T50" s="45">
        <f t="shared" si="2"/>
        <v>0</v>
      </c>
      <c r="U50" s="157"/>
      <c r="V50" s="158"/>
      <c r="W50" s="167"/>
      <c r="X50" s="159"/>
      <c r="Y50" s="160"/>
      <c r="Z50" s="161"/>
      <c r="AA50" s="162"/>
      <c r="AB50" s="161"/>
      <c r="AC50" s="163"/>
      <c r="AD50" s="164"/>
      <c r="AE50" s="159"/>
      <c r="AF50" s="159"/>
      <c r="AG50" s="159"/>
      <c r="AH50" s="160"/>
      <c r="AI50" s="161"/>
      <c r="AJ50" s="162"/>
      <c r="AK50" s="161"/>
      <c r="AL50" s="163"/>
      <c r="AM50" s="164"/>
      <c r="AN50" s="159"/>
      <c r="AO50" s="159"/>
      <c r="AP50" s="159"/>
      <c r="AQ50" s="160"/>
      <c r="AR50" s="161"/>
      <c r="AS50" s="162"/>
      <c r="AT50" s="161"/>
      <c r="AU50" s="163"/>
      <c r="AV50" s="164"/>
      <c r="AW50" s="159"/>
      <c r="AX50" s="159"/>
      <c r="AY50" s="159"/>
      <c r="AZ50" s="160"/>
      <c r="BA50" s="161"/>
      <c r="BB50" s="162"/>
      <c r="BC50" s="161"/>
      <c r="BD50" s="163"/>
      <c r="BE50" s="164"/>
      <c r="BF50" s="159"/>
      <c r="BG50" s="159"/>
      <c r="BH50" s="159"/>
      <c r="BI50" s="160"/>
      <c r="BJ50" s="161"/>
      <c r="BK50" s="162"/>
      <c r="BL50" s="161"/>
      <c r="BM50" s="163"/>
      <c r="BN50" s="164"/>
      <c r="BO50" s="159"/>
      <c r="BP50" s="159"/>
      <c r="BQ50" s="159"/>
      <c r="BR50" s="160"/>
      <c r="BS50" s="161"/>
      <c r="BT50" s="162"/>
      <c r="BU50" s="161"/>
      <c r="BV50" s="163"/>
      <c r="BW50" s="164"/>
      <c r="BX50" s="159"/>
      <c r="BY50" s="159"/>
      <c r="BZ50" s="159"/>
      <c r="CA50" s="160"/>
      <c r="CB50" s="161"/>
      <c r="CC50" s="162"/>
      <c r="CD50" s="161"/>
      <c r="CE50" s="163"/>
      <c r="CF50" s="164"/>
      <c r="CG50" s="159"/>
      <c r="CH50" s="159"/>
      <c r="CI50" s="159"/>
      <c r="CJ50" s="160"/>
      <c r="CK50" s="161"/>
      <c r="CL50" s="162"/>
      <c r="CM50" s="161"/>
      <c r="CN50" s="163"/>
      <c r="CO50" s="164"/>
      <c r="CP50" s="159"/>
      <c r="CQ50" s="159"/>
      <c r="CR50" s="159"/>
      <c r="CS50" s="160"/>
      <c r="CT50" s="161"/>
      <c r="CU50" s="162"/>
      <c r="CV50" s="161"/>
      <c r="CW50" s="163"/>
      <c r="CX50" s="164"/>
      <c r="CY50" s="159"/>
      <c r="CZ50" s="159"/>
      <c r="DA50" s="159"/>
      <c r="DB50" s="160"/>
      <c r="DC50" s="161"/>
      <c r="DD50" s="162"/>
      <c r="DE50" s="161"/>
      <c r="DF50" s="163"/>
      <c r="DG50" s="164"/>
      <c r="DH50" s="159"/>
      <c r="DI50" s="159"/>
      <c r="DJ50" s="159"/>
      <c r="DK50" s="160"/>
      <c r="DL50" s="161"/>
      <c r="DM50" s="162"/>
      <c r="DN50" s="161"/>
      <c r="DO50" s="163"/>
      <c r="DP50" s="164"/>
      <c r="DQ50" s="159"/>
      <c r="DR50" s="159"/>
      <c r="DS50" s="159"/>
      <c r="DT50" s="160"/>
      <c r="DU50" s="161"/>
      <c r="DV50" s="162"/>
      <c r="DW50" s="161"/>
      <c r="DX50" s="163"/>
      <c r="DY50" s="164"/>
      <c r="DZ50" s="159"/>
      <c r="EA50" s="159"/>
      <c r="EB50" s="159"/>
      <c r="EC50" s="160"/>
      <c r="ED50" s="161"/>
      <c r="EE50" s="162"/>
      <c r="EF50" s="161"/>
      <c r="EG50" s="163"/>
      <c r="EH50" s="164"/>
      <c r="EI50" s="159"/>
      <c r="EJ50" s="159"/>
      <c r="EK50" s="159"/>
      <c r="EL50" s="160"/>
      <c r="EM50" s="161"/>
      <c r="EN50" s="162"/>
      <c r="EO50" s="161"/>
      <c r="EP50" s="163"/>
      <c r="EQ50" s="164"/>
      <c r="ER50" s="159"/>
      <c r="ES50" s="159"/>
      <c r="ET50" s="159"/>
      <c r="EU50" s="160"/>
      <c r="EV50" s="161"/>
      <c r="EW50" s="162"/>
      <c r="EX50" s="161"/>
      <c r="EY50" s="163"/>
      <c r="EZ50" s="164"/>
      <c r="FA50" s="159"/>
      <c r="FB50" s="159"/>
      <c r="FC50" s="159"/>
      <c r="FD50" s="160"/>
      <c r="FE50" s="161"/>
      <c r="FF50" s="162"/>
      <c r="FG50" s="161"/>
      <c r="FH50" s="163"/>
      <c r="FI50" s="164"/>
      <c r="FJ50" s="159"/>
      <c r="FK50" s="159"/>
      <c r="FL50" s="159"/>
      <c r="FM50" s="160"/>
      <c r="FN50" s="161"/>
      <c r="FO50" s="162"/>
      <c r="FP50" s="161"/>
      <c r="FQ50" s="163"/>
      <c r="FR50" s="164"/>
      <c r="FS50" s="159"/>
      <c r="FT50" s="159"/>
      <c r="FU50" s="159"/>
      <c r="FV50" s="160"/>
      <c r="FW50" s="161"/>
      <c r="FX50" s="162"/>
      <c r="FY50" s="161"/>
      <c r="FZ50" s="163"/>
      <c r="GA50" s="164"/>
      <c r="GB50" s="159"/>
      <c r="GC50" s="159"/>
      <c r="GD50" s="159"/>
      <c r="GE50" s="160"/>
      <c r="GF50" s="161"/>
      <c r="GG50" s="162"/>
      <c r="GH50" s="161"/>
      <c r="GI50" s="163"/>
      <c r="GJ50" s="164"/>
      <c r="GK50" s="159"/>
      <c r="GL50" s="159"/>
      <c r="GM50" s="159"/>
      <c r="GN50" s="160"/>
      <c r="GO50" s="161"/>
      <c r="GP50" s="162"/>
      <c r="GQ50" s="161"/>
      <c r="GR50" s="163"/>
      <c r="GS50" s="164"/>
      <c r="GT50" s="184"/>
      <c r="GU50" s="136"/>
      <c r="GV50" s="100"/>
      <c r="GW50" s="114"/>
      <c r="GX50" s="114"/>
      <c r="GY50" s="217"/>
      <c r="GZ50" s="93"/>
      <c r="HA50" s="116"/>
      <c r="HB50" s="116"/>
    </row>
    <row r="51" spans="1:210" x14ac:dyDescent="0.25">
      <c r="A51"/>
      <c r="B51" s="116"/>
      <c r="C51" s="116"/>
      <c r="D51" s="41"/>
      <c r="E51" s="42"/>
      <c r="F51" s="43"/>
      <c r="G51" s="44"/>
      <c r="H51" s="45"/>
      <c r="I51" s="46"/>
      <c r="J51" s="104"/>
      <c r="K51" s="494"/>
      <c r="L51" s="105"/>
      <c r="M51" s="87"/>
      <c r="N51" s="88"/>
      <c r="O51" s="106"/>
      <c r="P51" s="150">
        <f t="shared" si="0"/>
        <v>0</v>
      </c>
      <c r="Q51" s="166"/>
      <c r="R51" s="183"/>
      <c r="S51" s="183"/>
      <c r="T51" s="45">
        <f t="shared" si="2"/>
        <v>0</v>
      </c>
      <c r="U51" s="157"/>
      <c r="V51" s="158"/>
      <c r="W51" s="167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65"/>
      <c r="GU51" s="136"/>
      <c r="GV51" s="100"/>
      <c r="GW51" s="114"/>
      <c r="GX51" s="114"/>
      <c r="GY51" s="217"/>
      <c r="GZ51" s="93"/>
      <c r="HA51" s="116"/>
      <c r="HB51" s="116"/>
    </row>
    <row r="52" spans="1:210" x14ac:dyDescent="0.25">
      <c r="A52"/>
      <c r="B52" s="116"/>
      <c r="C52" s="116"/>
      <c r="D52" s="41"/>
      <c r="E52" s="42"/>
      <c r="F52" s="43"/>
      <c r="G52" s="44"/>
      <c r="H52" s="45"/>
      <c r="I52" s="46"/>
      <c r="J52" s="104"/>
      <c r="K52" s="494"/>
      <c r="L52" s="105"/>
      <c r="M52" s="87"/>
      <c r="N52" s="88"/>
      <c r="O52" s="106"/>
      <c r="P52" s="150">
        <f t="shared" si="0"/>
        <v>0</v>
      </c>
      <c r="Q52" s="166"/>
      <c r="R52" s="166"/>
      <c r="S52" s="166"/>
      <c r="T52" s="45">
        <f>Q52*O52</f>
        <v>0</v>
      </c>
      <c r="U52" s="157"/>
      <c r="V52" s="158"/>
      <c r="W52" s="167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85"/>
      <c r="GU52" s="136"/>
      <c r="GV52" s="100"/>
      <c r="GW52" s="114"/>
      <c r="GX52" s="114"/>
      <c r="GY52" s="217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04"/>
      <c r="K53" s="494"/>
      <c r="L53" s="105"/>
      <c r="M53" s="87"/>
      <c r="N53" s="88"/>
      <c r="O53" s="106"/>
      <c r="P53" s="150">
        <f t="shared" si="0"/>
        <v>0</v>
      </c>
      <c r="Q53" s="166"/>
      <c r="R53" s="166"/>
      <c r="S53" s="166"/>
      <c r="T53" s="45">
        <f>Q53*O53</f>
        <v>0</v>
      </c>
      <c r="U53" s="157"/>
      <c r="V53" s="158"/>
      <c r="W53" s="167"/>
      <c r="X53" s="159"/>
      <c r="Y53" s="160"/>
      <c r="Z53" s="161"/>
      <c r="AA53" s="162"/>
      <c r="AB53" s="161"/>
      <c r="AC53" s="163"/>
      <c r="AD53" s="164"/>
      <c r="AE53" s="159"/>
      <c r="AF53" s="159"/>
      <c r="AG53" s="159"/>
      <c r="AH53" s="160"/>
      <c r="AI53" s="161"/>
      <c r="AJ53" s="162"/>
      <c r="AK53" s="161"/>
      <c r="AL53" s="163"/>
      <c r="AM53" s="164"/>
      <c r="AN53" s="159"/>
      <c r="AO53" s="159"/>
      <c r="AP53" s="159"/>
      <c r="AQ53" s="160"/>
      <c r="AR53" s="161"/>
      <c r="AS53" s="162"/>
      <c r="AT53" s="161"/>
      <c r="AU53" s="163"/>
      <c r="AV53" s="164"/>
      <c r="AW53" s="159"/>
      <c r="AX53" s="159"/>
      <c r="AY53" s="159"/>
      <c r="AZ53" s="160"/>
      <c r="BA53" s="161"/>
      <c r="BB53" s="162"/>
      <c r="BC53" s="161"/>
      <c r="BD53" s="163"/>
      <c r="BE53" s="164"/>
      <c r="BF53" s="159"/>
      <c r="BG53" s="159"/>
      <c r="BH53" s="159"/>
      <c r="BI53" s="160"/>
      <c r="BJ53" s="161"/>
      <c r="BK53" s="162"/>
      <c r="BL53" s="161"/>
      <c r="BM53" s="163"/>
      <c r="BN53" s="164"/>
      <c r="BO53" s="159"/>
      <c r="BP53" s="159"/>
      <c r="BQ53" s="159"/>
      <c r="BR53" s="160"/>
      <c r="BS53" s="161"/>
      <c r="BT53" s="162"/>
      <c r="BU53" s="161"/>
      <c r="BV53" s="163"/>
      <c r="BW53" s="164"/>
      <c r="BX53" s="159"/>
      <c r="BY53" s="159"/>
      <c r="BZ53" s="159"/>
      <c r="CA53" s="160"/>
      <c r="CB53" s="161"/>
      <c r="CC53" s="162"/>
      <c r="CD53" s="161"/>
      <c r="CE53" s="163"/>
      <c r="CF53" s="164"/>
      <c r="CG53" s="159"/>
      <c r="CH53" s="159"/>
      <c r="CI53" s="159"/>
      <c r="CJ53" s="160"/>
      <c r="CK53" s="161"/>
      <c r="CL53" s="162"/>
      <c r="CM53" s="161"/>
      <c r="CN53" s="163"/>
      <c r="CO53" s="164"/>
      <c r="CP53" s="159"/>
      <c r="CQ53" s="159"/>
      <c r="CR53" s="159"/>
      <c r="CS53" s="160"/>
      <c r="CT53" s="161"/>
      <c r="CU53" s="162"/>
      <c r="CV53" s="161"/>
      <c r="CW53" s="163"/>
      <c r="CX53" s="164"/>
      <c r="CY53" s="159"/>
      <c r="CZ53" s="159"/>
      <c r="DA53" s="159"/>
      <c r="DB53" s="160"/>
      <c r="DC53" s="161"/>
      <c r="DD53" s="162"/>
      <c r="DE53" s="161"/>
      <c r="DF53" s="163"/>
      <c r="DG53" s="164"/>
      <c r="DH53" s="159"/>
      <c r="DI53" s="159"/>
      <c r="DJ53" s="159"/>
      <c r="DK53" s="160"/>
      <c r="DL53" s="161"/>
      <c r="DM53" s="162"/>
      <c r="DN53" s="161"/>
      <c r="DO53" s="163"/>
      <c r="DP53" s="164"/>
      <c r="DQ53" s="159"/>
      <c r="DR53" s="159"/>
      <c r="DS53" s="159"/>
      <c r="DT53" s="160"/>
      <c r="DU53" s="161"/>
      <c r="DV53" s="162"/>
      <c r="DW53" s="161"/>
      <c r="DX53" s="163"/>
      <c r="DY53" s="164"/>
      <c r="DZ53" s="159"/>
      <c r="EA53" s="159"/>
      <c r="EB53" s="159"/>
      <c r="EC53" s="160"/>
      <c r="ED53" s="161"/>
      <c r="EE53" s="162"/>
      <c r="EF53" s="161"/>
      <c r="EG53" s="163"/>
      <c r="EH53" s="164"/>
      <c r="EI53" s="159"/>
      <c r="EJ53" s="159"/>
      <c r="EK53" s="159"/>
      <c r="EL53" s="160"/>
      <c r="EM53" s="161"/>
      <c r="EN53" s="162"/>
      <c r="EO53" s="161"/>
      <c r="EP53" s="163"/>
      <c r="EQ53" s="164"/>
      <c r="ER53" s="159"/>
      <c r="ES53" s="159"/>
      <c r="ET53" s="159"/>
      <c r="EU53" s="160"/>
      <c r="EV53" s="161"/>
      <c r="EW53" s="162"/>
      <c r="EX53" s="161"/>
      <c r="EY53" s="163"/>
      <c r="EZ53" s="164"/>
      <c r="FA53" s="159"/>
      <c r="FB53" s="159"/>
      <c r="FC53" s="159"/>
      <c r="FD53" s="160"/>
      <c r="FE53" s="161"/>
      <c r="FF53" s="162"/>
      <c r="FG53" s="161"/>
      <c r="FH53" s="163"/>
      <c r="FI53" s="164"/>
      <c r="FJ53" s="159"/>
      <c r="FK53" s="159"/>
      <c r="FL53" s="159"/>
      <c r="FM53" s="160"/>
      <c r="FN53" s="161"/>
      <c r="FO53" s="162"/>
      <c r="FP53" s="161"/>
      <c r="FQ53" s="163"/>
      <c r="FR53" s="164"/>
      <c r="FS53" s="159"/>
      <c r="FT53" s="159"/>
      <c r="FU53" s="159"/>
      <c r="FV53" s="160"/>
      <c r="FW53" s="161"/>
      <c r="FX53" s="162"/>
      <c r="FY53" s="161"/>
      <c r="FZ53" s="163"/>
      <c r="GA53" s="164"/>
      <c r="GB53" s="159"/>
      <c r="GC53" s="159"/>
      <c r="GD53" s="159"/>
      <c r="GE53" s="160"/>
      <c r="GF53" s="161"/>
      <c r="GG53" s="162"/>
      <c r="GH53" s="161"/>
      <c r="GI53" s="163"/>
      <c r="GJ53" s="164"/>
      <c r="GK53" s="159"/>
      <c r="GL53" s="159"/>
      <c r="GM53" s="159"/>
      <c r="GN53" s="160"/>
      <c r="GO53" s="161"/>
      <c r="GP53" s="162"/>
      <c r="GQ53" s="161"/>
      <c r="GR53" s="163"/>
      <c r="GS53" s="164"/>
      <c r="GT53" s="165"/>
      <c r="GU53" s="136"/>
      <c r="GV53" s="100"/>
      <c r="GW53" s="114"/>
      <c r="GX53" s="114"/>
      <c r="GY53" s="217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04"/>
      <c r="K54" s="494"/>
      <c r="L54" s="105"/>
      <c r="M54" s="87"/>
      <c r="N54" s="88"/>
      <c r="O54" s="106"/>
      <c r="P54" s="150">
        <f t="shared" si="0"/>
        <v>0</v>
      </c>
      <c r="Q54" s="99"/>
      <c r="R54" s="166"/>
      <c r="S54" s="166"/>
      <c r="T54" s="45">
        <f>Q54*O54</f>
        <v>0</v>
      </c>
      <c r="U54" s="153"/>
      <c r="V54" s="148"/>
      <c r="W54" s="178"/>
      <c r="X54" s="111"/>
      <c r="Y54" s="110"/>
      <c r="Z54" s="130"/>
      <c r="AA54" s="131"/>
      <c r="AB54" s="130"/>
      <c r="AC54" s="132"/>
      <c r="AD54" s="133"/>
      <c r="AE54" s="111"/>
      <c r="AF54" s="111"/>
      <c r="AG54" s="111"/>
      <c r="AH54" s="110"/>
      <c r="AI54" s="130"/>
      <c r="AJ54" s="131"/>
      <c r="AK54" s="130"/>
      <c r="AL54" s="132"/>
      <c r="AM54" s="133"/>
      <c r="AN54" s="111"/>
      <c r="AO54" s="111"/>
      <c r="AP54" s="111"/>
      <c r="AQ54" s="110"/>
      <c r="AR54" s="130"/>
      <c r="AS54" s="131"/>
      <c r="AT54" s="130"/>
      <c r="AU54" s="132"/>
      <c r="AV54" s="133"/>
      <c r="AW54" s="111"/>
      <c r="AX54" s="111"/>
      <c r="AY54" s="111"/>
      <c r="AZ54" s="110"/>
      <c r="BA54" s="130"/>
      <c r="BB54" s="131"/>
      <c r="BC54" s="130"/>
      <c r="BD54" s="132"/>
      <c r="BE54" s="133"/>
      <c r="BF54" s="111"/>
      <c r="BG54" s="111"/>
      <c r="BH54" s="111"/>
      <c r="BI54" s="110"/>
      <c r="BJ54" s="130"/>
      <c r="BK54" s="131"/>
      <c r="BL54" s="130"/>
      <c r="BM54" s="132"/>
      <c r="BN54" s="133"/>
      <c r="BO54" s="111"/>
      <c r="BP54" s="111"/>
      <c r="BQ54" s="111"/>
      <c r="BR54" s="110"/>
      <c r="BS54" s="130"/>
      <c r="BT54" s="131"/>
      <c r="BU54" s="130"/>
      <c r="BV54" s="132"/>
      <c r="BW54" s="133"/>
      <c r="BX54" s="111"/>
      <c r="BY54" s="111"/>
      <c r="BZ54" s="111"/>
      <c r="CA54" s="110"/>
      <c r="CB54" s="130"/>
      <c r="CC54" s="131"/>
      <c r="CD54" s="130"/>
      <c r="CE54" s="132"/>
      <c r="CF54" s="133"/>
      <c r="CG54" s="111"/>
      <c r="CH54" s="111"/>
      <c r="CI54" s="111"/>
      <c r="CJ54" s="110"/>
      <c r="CK54" s="130"/>
      <c r="CL54" s="131"/>
      <c r="CM54" s="130"/>
      <c r="CN54" s="132"/>
      <c r="CO54" s="133"/>
      <c r="CP54" s="111"/>
      <c r="CQ54" s="111"/>
      <c r="CR54" s="111"/>
      <c r="CS54" s="110"/>
      <c r="CT54" s="130"/>
      <c r="CU54" s="131"/>
      <c r="CV54" s="130"/>
      <c r="CW54" s="132"/>
      <c r="CX54" s="133"/>
      <c r="CY54" s="111"/>
      <c r="CZ54" s="111"/>
      <c r="DA54" s="111"/>
      <c r="DB54" s="110"/>
      <c r="DC54" s="130"/>
      <c r="DD54" s="131"/>
      <c r="DE54" s="130"/>
      <c r="DF54" s="132"/>
      <c r="DG54" s="133"/>
      <c r="DH54" s="111"/>
      <c r="DI54" s="111"/>
      <c r="DJ54" s="111"/>
      <c r="DK54" s="110"/>
      <c r="DL54" s="130"/>
      <c r="DM54" s="131"/>
      <c r="DN54" s="130"/>
      <c r="DO54" s="132"/>
      <c r="DP54" s="133"/>
      <c r="DQ54" s="111"/>
      <c r="DR54" s="111"/>
      <c r="DS54" s="111"/>
      <c r="DT54" s="110"/>
      <c r="DU54" s="130"/>
      <c r="DV54" s="131"/>
      <c r="DW54" s="130"/>
      <c r="DX54" s="132"/>
      <c r="DY54" s="133"/>
      <c r="DZ54" s="111"/>
      <c r="EA54" s="111"/>
      <c r="EB54" s="111"/>
      <c r="EC54" s="110"/>
      <c r="ED54" s="130"/>
      <c r="EE54" s="131"/>
      <c r="EF54" s="130"/>
      <c r="EG54" s="132"/>
      <c r="EH54" s="133"/>
      <c r="EI54" s="111"/>
      <c r="EJ54" s="111"/>
      <c r="EK54" s="111"/>
      <c r="EL54" s="110"/>
      <c r="EM54" s="130"/>
      <c r="EN54" s="131"/>
      <c r="EO54" s="130"/>
      <c r="EP54" s="132"/>
      <c r="EQ54" s="133"/>
      <c r="ER54" s="111"/>
      <c r="ES54" s="111"/>
      <c r="ET54" s="111"/>
      <c r="EU54" s="110"/>
      <c r="EV54" s="130"/>
      <c r="EW54" s="131"/>
      <c r="EX54" s="130"/>
      <c r="EY54" s="132"/>
      <c r="EZ54" s="133"/>
      <c r="FA54" s="111"/>
      <c r="FB54" s="111"/>
      <c r="FC54" s="111"/>
      <c r="FD54" s="110"/>
      <c r="FE54" s="130"/>
      <c r="FF54" s="131"/>
      <c r="FG54" s="130"/>
      <c r="FH54" s="132"/>
      <c r="FI54" s="133"/>
      <c r="FJ54" s="111"/>
      <c r="FK54" s="111"/>
      <c r="FL54" s="111"/>
      <c r="FM54" s="110"/>
      <c r="FN54" s="130"/>
      <c r="FO54" s="131"/>
      <c r="FP54" s="130"/>
      <c r="FQ54" s="132"/>
      <c r="FR54" s="133"/>
      <c r="FS54" s="111"/>
      <c r="FT54" s="111"/>
      <c r="FU54" s="111"/>
      <c r="FV54" s="110"/>
      <c r="FW54" s="130"/>
      <c r="FX54" s="131"/>
      <c r="FY54" s="130"/>
      <c r="FZ54" s="132"/>
      <c r="GA54" s="133"/>
      <c r="GB54" s="111"/>
      <c r="GC54" s="111"/>
      <c r="GD54" s="111"/>
      <c r="GE54" s="110"/>
      <c r="GF54" s="130"/>
      <c r="GG54" s="131"/>
      <c r="GH54" s="130"/>
      <c r="GI54" s="132"/>
      <c r="GJ54" s="133"/>
      <c r="GK54" s="111"/>
      <c r="GL54" s="111"/>
      <c r="GM54" s="111"/>
      <c r="GN54" s="110"/>
      <c r="GO54" s="130"/>
      <c r="GP54" s="131"/>
      <c r="GQ54" s="130"/>
      <c r="GR54" s="132"/>
      <c r="GS54" s="133"/>
      <c r="GT54" s="186"/>
      <c r="GU54" s="136"/>
      <c r="GV54" s="122"/>
      <c r="GW54" s="114"/>
      <c r="GX54" s="114"/>
      <c r="GY54" s="217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04"/>
      <c r="K55" s="494"/>
      <c r="L55" s="105"/>
      <c r="M55" s="87"/>
      <c r="N55" s="173"/>
      <c r="O55" s="106"/>
      <c r="P55" s="150">
        <f>O55-L55</f>
        <v>0</v>
      </c>
      <c r="Q55" s="166"/>
      <c r="R55" s="166"/>
      <c r="S55" s="147"/>
      <c r="T55" s="45">
        <f>Q55*O55+S55+0</f>
        <v>0</v>
      </c>
      <c r="U55" s="157"/>
      <c r="V55" s="158"/>
      <c r="W55" s="167"/>
      <c r="X55" s="159"/>
      <c r="Y55" s="160"/>
      <c r="Z55" s="161"/>
      <c r="AA55" s="162"/>
      <c r="AB55" s="161"/>
      <c r="AC55" s="163"/>
      <c r="AD55" s="164"/>
      <c r="AE55" s="159"/>
      <c r="AF55" s="159"/>
      <c r="AG55" s="159"/>
      <c r="AH55" s="160"/>
      <c r="AI55" s="161"/>
      <c r="AJ55" s="162"/>
      <c r="AK55" s="161"/>
      <c r="AL55" s="163"/>
      <c r="AM55" s="164"/>
      <c r="AN55" s="159"/>
      <c r="AO55" s="159"/>
      <c r="AP55" s="159"/>
      <c r="AQ55" s="160"/>
      <c r="AR55" s="161"/>
      <c r="AS55" s="162"/>
      <c r="AT55" s="161"/>
      <c r="AU55" s="163"/>
      <c r="AV55" s="164"/>
      <c r="AW55" s="159"/>
      <c r="AX55" s="159"/>
      <c r="AY55" s="159"/>
      <c r="AZ55" s="160"/>
      <c r="BA55" s="161"/>
      <c r="BB55" s="162"/>
      <c r="BC55" s="161"/>
      <c r="BD55" s="163"/>
      <c r="BE55" s="164"/>
      <c r="BF55" s="159"/>
      <c r="BG55" s="159"/>
      <c r="BH55" s="159"/>
      <c r="BI55" s="160"/>
      <c r="BJ55" s="161"/>
      <c r="BK55" s="162"/>
      <c r="BL55" s="161"/>
      <c r="BM55" s="163"/>
      <c r="BN55" s="164"/>
      <c r="BO55" s="159"/>
      <c r="BP55" s="159"/>
      <c r="BQ55" s="159"/>
      <c r="BR55" s="160"/>
      <c r="BS55" s="161"/>
      <c r="BT55" s="162"/>
      <c r="BU55" s="161"/>
      <c r="BV55" s="163"/>
      <c r="BW55" s="164"/>
      <c r="BX55" s="159"/>
      <c r="BY55" s="159"/>
      <c r="BZ55" s="159"/>
      <c r="CA55" s="160"/>
      <c r="CB55" s="161"/>
      <c r="CC55" s="162"/>
      <c r="CD55" s="161"/>
      <c r="CE55" s="163"/>
      <c r="CF55" s="164"/>
      <c r="CG55" s="159"/>
      <c r="CH55" s="159"/>
      <c r="CI55" s="159"/>
      <c r="CJ55" s="160"/>
      <c r="CK55" s="161"/>
      <c r="CL55" s="162"/>
      <c r="CM55" s="161"/>
      <c r="CN55" s="163"/>
      <c r="CO55" s="164"/>
      <c r="CP55" s="159"/>
      <c r="CQ55" s="159"/>
      <c r="CR55" s="159"/>
      <c r="CS55" s="160"/>
      <c r="CT55" s="161"/>
      <c r="CU55" s="162"/>
      <c r="CV55" s="161"/>
      <c r="CW55" s="163"/>
      <c r="CX55" s="164"/>
      <c r="CY55" s="159"/>
      <c r="CZ55" s="159"/>
      <c r="DA55" s="159"/>
      <c r="DB55" s="160"/>
      <c r="DC55" s="161"/>
      <c r="DD55" s="162"/>
      <c r="DE55" s="161"/>
      <c r="DF55" s="163"/>
      <c r="DG55" s="164"/>
      <c r="DH55" s="159"/>
      <c r="DI55" s="159"/>
      <c r="DJ55" s="159"/>
      <c r="DK55" s="160"/>
      <c r="DL55" s="161"/>
      <c r="DM55" s="162"/>
      <c r="DN55" s="161"/>
      <c r="DO55" s="163"/>
      <c r="DP55" s="164"/>
      <c r="DQ55" s="159"/>
      <c r="DR55" s="159"/>
      <c r="DS55" s="159"/>
      <c r="DT55" s="160"/>
      <c r="DU55" s="161"/>
      <c r="DV55" s="162"/>
      <c r="DW55" s="161"/>
      <c r="DX55" s="163"/>
      <c r="DY55" s="164"/>
      <c r="DZ55" s="159"/>
      <c r="EA55" s="159"/>
      <c r="EB55" s="159"/>
      <c r="EC55" s="160"/>
      <c r="ED55" s="161"/>
      <c r="EE55" s="162"/>
      <c r="EF55" s="161"/>
      <c r="EG55" s="163"/>
      <c r="EH55" s="164"/>
      <c r="EI55" s="159"/>
      <c r="EJ55" s="159"/>
      <c r="EK55" s="159"/>
      <c r="EL55" s="160"/>
      <c r="EM55" s="161"/>
      <c r="EN55" s="162"/>
      <c r="EO55" s="161"/>
      <c r="EP55" s="163"/>
      <c r="EQ55" s="164"/>
      <c r="ER55" s="159"/>
      <c r="ES55" s="159"/>
      <c r="ET55" s="159"/>
      <c r="EU55" s="160"/>
      <c r="EV55" s="161"/>
      <c r="EW55" s="162"/>
      <c r="EX55" s="161"/>
      <c r="EY55" s="163"/>
      <c r="EZ55" s="164"/>
      <c r="FA55" s="159"/>
      <c r="FB55" s="159"/>
      <c r="FC55" s="159"/>
      <c r="FD55" s="160"/>
      <c r="FE55" s="161"/>
      <c r="FF55" s="162"/>
      <c r="FG55" s="161"/>
      <c r="FH55" s="163"/>
      <c r="FI55" s="164"/>
      <c r="FJ55" s="159"/>
      <c r="FK55" s="159"/>
      <c r="FL55" s="159"/>
      <c r="FM55" s="160"/>
      <c r="FN55" s="161"/>
      <c r="FO55" s="162"/>
      <c r="FP55" s="161"/>
      <c r="FQ55" s="163"/>
      <c r="FR55" s="164"/>
      <c r="FS55" s="159"/>
      <c r="FT55" s="159"/>
      <c r="FU55" s="159"/>
      <c r="FV55" s="160"/>
      <c r="FW55" s="161"/>
      <c r="FX55" s="162"/>
      <c r="FY55" s="161"/>
      <c r="FZ55" s="163"/>
      <c r="GA55" s="164"/>
      <c r="GB55" s="159"/>
      <c r="GC55" s="159"/>
      <c r="GD55" s="159"/>
      <c r="GE55" s="160"/>
      <c r="GF55" s="161"/>
      <c r="GG55" s="162"/>
      <c r="GH55" s="161"/>
      <c r="GI55" s="163"/>
      <c r="GJ55" s="164"/>
      <c r="GK55" s="159"/>
      <c r="GL55" s="159"/>
      <c r="GM55" s="159"/>
      <c r="GN55" s="160"/>
      <c r="GO55" s="161"/>
      <c r="GP55" s="162"/>
      <c r="GQ55" s="161"/>
      <c r="GR55" s="163"/>
      <c r="GS55" s="164"/>
      <c r="GT55" s="165"/>
      <c r="GU55" s="136"/>
      <c r="GV55" s="100"/>
      <c r="GW55" s="114"/>
      <c r="GX55" s="114"/>
      <c r="GY55" s="217"/>
      <c r="GZ55" s="93"/>
      <c r="HA55" s="116"/>
      <c r="HB55" s="116"/>
    </row>
    <row r="56" spans="1:210" x14ac:dyDescent="0.25">
      <c r="A56"/>
      <c r="B56" s="116"/>
      <c r="C56" s="116"/>
      <c r="D56" s="41"/>
      <c r="E56" s="42"/>
      <c r="F56" s="43"/>
      <c r="G56" s="44"/>
      <c r="H56" s="45"/>
      <c r="I56" s="46"/>
      <c r="J56" s="104"/>
      <c r="K56" s="494"/>
      <c r="L56" s="105"/>
      <c r="M56" s="87"/>
      <c r="N56" s="173"/>
      <c r="O56" s="106"/>
      <c r="P56" s="150">
        <f t="shared" ref="P56:P67" si="3">O56-L56</f>
        <v>0</v>
      </c>
      <c r="Q56" s="166"/>
      <c r="R56" s="166"/>
      <c r="S56" s="147"/>
      <c r="T56" s="45">
        <f>Q56*O56+S56+0</f>
        <v>0</v>
      </c>
      <c r="U56" s="157"/>
      <c r="V56" s="158"/>
      <c r="W56" s="167"/>
      <c r="X56" s="159"/>
      <c r="Y56" s="160"/>
      <c r="Z56" s="161"/>
      <c r="AA56" s="162"/>
      <c r="AB56" s="161"/>
      <c r="AC56" s="163"/>
      <c r="AD56" s="164"/>
      <c r="AE56" s="159"/>
      <c r="AF56" s="159"/>
      <c r="AG56" s="159"/>
      <c r="AH56" s="160"/>
      <c r="AI56" s="161"/>
      <c r="AJ56" s="162"/>
      <c r="AK56" s="161"/>
      <c r="AL56" s="163"/>
      <c r="AM56" s="164"/>
      <c r="AN56" s="159"/>
      <c r="AO56" s="159"/>
      <c r="AP56" s="159"/>
      <c r="AQ56" s="160"/>
      <c r="AR56" s="161"/>
      <c r="AS56" s="162"/>
      <c r="AT56" s="161"/>
      <c r="AU56" s="163"/>
      <c r="AV56" s="164"/>
      <c r="AW56" s="159"/>
      <c r="AX56" s="159"/>
      <c r="AY56" s="159"/>
      <c r="AZ56" s="160"/>
      <c r="BA56" s="161"/>
      <c r="BB56" s="162"/>
      <c r="BC56" s="161"/>
      <c r="BD56" s="163"/>
      <c r="BE56" s="164"/>
      <c r="BF56" s="159"/>
      <c r="BG56" s="159"/>
      <c r="BH56" s="159"/>
      <c r="BI56" s="160"/>
      <c r="BJ56" s="161"/>
      <c r="BK56" s="162"/>
      <c r="BL56" s="161"/>
      <c r="BM56" s="163"/>
      <c r="BN56" s="164"/>
      <c r="BO56" s="159"/>
      <c r="BP56" s="159"/>
      <c r="BQ56" s="159"/>
      <c r="BR56" s="160"/>
      <c r="BS56" s="161"/>
      <c r="BT56" s="162"/>
      <c r="BU56" s="161"/>
      <c r="BV56" s="163"/>
      <c r="BW56" s="164"/>
      <c r="BX56" s="159"/>
      <c r="BY56" s="159"/>
      <c r="BZ56" s="159"/>
      <c r="CA56" s="160"/>
      <c r="CB56" s="161"/>
      <c r="CC56" s="162"/>
      <c r="CD56" s="161"/>
      <c r="CE56" s="163"/>
      <c r="CF56" s="164"/>
      <c r="CG56" s="159"/>
      <c r="CH56" s="159"/>
      <c r="CI56" s="159"/>
      <c r="CJ56" s="160"/>
      <c r="CK56" s="161"/>
      <c r="CL56" s="162"/>
      <c r="CM56" s="161"/>
      <c r="CN56" s="163"/>
      <c r="CO56" s="164"/>
      <c r="CP56" s="159"/>
      <c r="CQ56" s="159"/>
      <c r="CR56" s="159"/>
      <c r="CS56" s="160"/>
      <c r="CT56" s="161"/>
      <c r="CU56" s="162"/>
      <c r="CV56" s="161"/>
      <c r="CW56" s="163"/>
      <c r="CX56" s="164"/>
      <c r="CY56" s="159"/>
      <c r="CZ56" s="159"/>
      <c r="DA56" s="159"/>
      <c r="DB56" s="160"/>
      <c r="DC56" s="161"/>
      <c r="DD56" s="162"/>
      <c r="DE56" s="161"/>
      <c r="DF56" s="163"/>
      <c r="DG56" s="164"/>
      <c r="DH56" s="159"/>
      <c r="DI56" s="159"/>
      <c r="DJ56" s="159"/>
      <c r="DK56" s="160"/>
      <c r="DL56" s="161"/>
      <c r="DM56" s="162"/>
      <c r="DN56" s="161"/>
      <c r="DO56" s="163"/>
      <c r="DP56" s="164"/>
      <c r="DQ56" s="159"/>
      <c r="DR56" s="159"/>
      <c r="DS56" s="159"/>
      <c r="DT56" s="160"/>
      <c r="DU56" s="161"/>
      <c r="DV56" s="162"/>
      <c r="DW56" s="161"/>
      <c r="DX56" s="163"/>
      <c r="DY56" s="164"/>
      <c r="DZ56" s="159"/>
      <c r="EA56" s="159"/>
      <c r="EB56" s="159"/>
      <c r="EC56" s="160"/>
      <c r="ED56" s="161"/>
      <c r="EE56" s="162"/>
      <c r="EF56" s="161"/>
      <c r="EG56" s="163"/>
      <c r="EH56" s="164"/>
      <c r="EI56" s="159"/>
      <c r="EJ56" s="159"/>
      <c r="EK56" s="159"/>
      <c r="EL56" s="160"/>
      <c r="EM56" s="161"/>
      <c r="EN56" s="162"/>
      <c r="EO56" s="161"/>
      <c r="EP56" s="163"/>
      <c r="EQ56" s="164"/>
      <c r="ER56" s="159"/>
      <c r="ES56" s="159"/>
      <c r="ET56" s="159"/>
      <c r="EU56" s="160"/>
      <c r="EV56" s="161"/>
      <c r="EW56" s="162"/>
      <c r="EX56" s="161"/>
      <c r="EY56" s="163"/>
      <c r="EZ56" s="164"/>
      <c r="FA56" s="159"/>
      <c r="FB56" s="159"/>
      <c r="FC56" s="159"/>
      <c r="FD56" s="160"/>
      <c r="FE56" s="161"/>
      <c r="FF56" s="162"/>
      <c r="FG56" s="161"/>
      <c r="FH56" s="163"/>
      <c r="FI56" s="164"/>
      <c r="FJ56" s="159"/>
      <c r="FK56" s="159"/>
      <c r="FL56" s="159"/>
      <c r="FM56" s="160"/>
      <c r="FN56" s="161"/>
      <c r="FO56" s="162"/>
      <c r="FP56" s="161"/>
      <c r="FQ56" s="163"/>
      <c r="FR56" s="164"/>
      <c r="FS56" s="159"/>
      <c r="FT56" s="159"/>
      <c r="FU56" s="159"/>
      <c r="FV56" s="160"/>
      <c r="FW56" s="161"/>
      <c r="FX56" s="162"/>
      <c r="FY56" s="161"/>
      <c r="FZ56" s="163"/>
      <c r="GA56" s="164"/>
      <c r="GB56" s="159"/>
      <c r="GC56" s="159"/>
      <c r="GD56" s="159"/>
      <c r="GE56" s="160"/>
      <c r="GF56" s="161"/>
      <c r="GG56" s="162"/>
      <c r="GH56" s="161"/>
      <c r="GI56" s="163"/>
      <c r="GJ56" s="164"/>
      <c r="GK56" s="159"/>
      <c r="GL56" s="159"/>
      <c r="GM56" s="159"/>
      <c r="GN56" s="160"/>
      <c r="GO56" s="161"/>
      <c r="GP56" s="162"/>
      <c r="GQ56" s="161"/>
      <c r="GR56" s="163"/>
      <c r="GS56" s="164"/>
      <c r="GT56" s="165"/>
      <c r="GU56" s="187"/>
      <c r="GV56" s="100"/>
      <c r="GW56" s="114"/>
      <c r="GX56" s="114"/>
      <c r="GY56" s="217"/>
      <c r="GZ56" s="93"/>
      <c r="HA56" s="116"/>
      <c r="HB56" s="116"/>
    </row>
    <row r="57" spans="1:210" x14ac:dyDescent="0.25">
      <c r="A57"/>
      <c r="B57" s="116"/>
      <c r="C57" s="116"/>
      <c r="D57" s="41"/>
      <c r="E57" s="42"/>
      <c r="F57" s="43"/>
      <c r="G57" s="44"/>
      <c r="H57" s="45"/>
      <c r="I57" s="46"/>
      <c r="J57" s="104"/>
      <c r="K57" s="494"/>
      <c r="L57" s="105"/>
      <c r="M57" s="87"/>
      <c r="N57" s="173"/>
      <c r="O57" s="106"/>
      <c r="P57" s="150">
        <f t="shared" si="3"/>
        <v>0</v>
      </c>
      <c r="Q57" s="166"/>
      <c r="R57" s="833"/>
      <c r="S57" s="834"/>
      <c r="T57" s="45">
        <f>Q57*O57</f>
        <v>0</v>
      </c>
      <c r="U57" s="157"/>
      <c r="V57" s="158"/>
      <c r="W57" s="167"/>
      <c r="X57" s="159"/>
      <c r="Y57" s="160"/>
      <c r="Z57" s="161"/>
      <c r="AA57" s="162"/>
      <c r="AB57" s="161"/>
      <c r="AC57" s="163"/>
      <c r="AD57" s="164"/>
      <c r="AE57" s="159"/>
      <c r="AF57" s="159"/>
      <c r="AG57" s="159"/>
      <c r="AH57" s="160"/>
      <c r="AI57" s="161"/>
      <c r="AJ57" s="162"/>
      <c r="AK57" s="161"/>
      <c r="AL57" s="163"/>
      <c r="AM57" s="164"/>
      <c r="AN57" s="159"/>
      <c r="AO57" s="159"/>
      <c r="AP57" s="159"/>
      <c r="AQ57" s="160"/>
      <c r="AR57" s="161"/>
      <c r="AS57" s="162"/>
      <c r="AT57" s="161"/>
      <c r="AU57" s="163"/>
      <c r="AV57" s="164"/>
      <c r="AW57" s="159"/>
      <c r="AX57" s="159"/>
      <c r="AY57" s="159"/>
      <c r="AZ57" s="160"/>
      <c r="BA57" s="161"/>
      <c r="BB57" s="162"/>
      <c r="BC57" s="161"/>
      <c r="BD57" s="163"/>
      <c r="BE57" s="164"/>
      <c r="BF57" s="159"/>
      <c r="BG57" s="159"/>
      <c r="BH57" s="159"/>
      <c r="BI57" s="160"/>
      <c r="BJ57" s="161"/>
      <c r="BK57" s="162"/>
      <c r="BL57" s="161"/>
      <c r="BM57" s="163"/>
      <c r="BN57" s="164"/>
      <c r="BO57" s="159"/>
      <c r="BP57" s="159"/>
      <c r="BQ57" s="159"/>
      <c r="BR57" s="160"/>
      <c r="BS57" s="161"/>
      <c r="BT57" s="162"/>
      <c r="BU57" s="161"/>
      <c r="BV57" s="163"/>
      <c r="BW57" s="164"/>
      <c r="BX57" s="159"/>
      <c r="BY57" s="159"/>
      <c r="BZ57" s="159"/>
      <c r="CA57" s="160"/>
      <c r="CB57" s="161"/>
      <c r="CC57" s="162"/>
      <c r="CD57" s="161"/>
      <c r="CE57" s="163"/>
      <c r="CF57" s="164"/>
      <c r="CG57" s="159"/>
      <c r="CH57" s="159"/>
      <c r="CI57" s="159"/>
      <c r="CJ57" s="160"/>
      <c r="CK57" s="161"/>
      <c r="CL57" s="162"/>
      <c r="CM57" s="161"/>
      <c r="CN57" s="163"/>
      <c r="CO57" s="164"/>
      <c r="CP57" s="159"/>
      <c r="CQ57" s="159"/>
      <c r="CR57" s="159"/>
      <c r="CS57" s="160"/>
      <c r="CT57" s="161"/>
      <c r="CU57" s="162"/>
      <c r="CV57" s="161"/>
      <c r="CW57" s="163"/>
      <c r="CX57" s="164"/>
      <c r="CY57" s="159"/>
      <c r="CZ57" s="159"/>
      <c r="DA57" s="159"/>
      <c r="DB57" s="160"/>
      <c r="DC57" s="161"/>
      <c r="DD57" s="162"/>
      <c r="DE57" s="161"/>
      <c r="DF57" s="163"/>
      <c r="DG57" s="164"/>
      <c r="DH57" s="159"/>
      <c r="DI57" s="159"/>
      <c r="DJ57" s="159"/>
      <c r="DK57" s="160"/>
      <c r="DL57" s="161"/>
      <c r="DM57" s="162"/>
      <c r="DN57" s="161"/>
      <c r="DO57" s="163"/>
      <c r="DP57" s="164"/>
      <c r="DQ57" s="159"/>
      <c r="DR57" s="159"/>
      <c r="DS57" s="159"/>
      <c r="DT57" s="160"/>
      <c r="DU57" s="161"/>
      <c r="DV57" s="162"/>
      <c r="DW57" s="161"/>
      <c r="DX57" s="163"/>
      <c r="DY57" s="164"/>
      <c r="DZ57" s="159"/>
      <c r="EA57" s="159"/>
      <c r="EB57" s="159"/>
      <c r="EC57" s="160"/>
      <c r="ED57" s="161"/>
      <c r="EE57" s="162"/>
      <c r="EF57" s="161"/>
      <c r="EG57" s="163"/>
      <c r="EH57" s="164"/>
      <c r="EI57" s="159"/>
      <c r="EJ57" s="159"/>
      <c r="EK57" s="159"/>
      <c r="EL57" s="160"/>
      <c r="EM57" s="161"/>
      <c r="EN57" s="162"/>
      <c r="EO57" s="161"/>
      <c r="EP57" s="163"/>
      <c r="EQ57" s="164"/>
      <c r="ER57" s="159"/>
      <c r="ES57" s="159"/>
      <c r="ET57" s="159"/>
      <c r="EU57" s="160"/>
      <c r="EV57" s="161"/>
      <c r="EW57" s="162"/>
      <c r="EX57" s="161"/>
      <c r="EY57" s="163"/>
      <c r="EZ57" s="164"/>
      <c r="FA57" s="159"/>
      <c r="FB57" s="159"/>
      <c r="FC57" s="159"/>
      <c r="FD57" s="160"/>
      <c r="FE57" s="161"/>
      <c r="FF57" s="162"/>
      <c r="FG57" s="161"/>
      <c r="FH57" s="163"/>
      <c r="FI57" s="164"/>
      <c r="FJ57" s="159"/>
      <c r="FK57" s="159"/>
      <c r="FL57" s="159"/>
      <c r="FM57" s="160"/>
      <c r="FN57" s="161"/>
      <c r="FO57" s="162"/>
      <c r="FP57" s="161"/>
      <c r="FQ57" s="163"/>
      <c r="FR57" s="164"/>
      <c r="FS57" s="159"/>
      <c r="FT57" s="159"/>
      <c r="FU57" s="159"/>
      <c r="FV57" s="160"/>
      <c r="FW57" s="161"/>
      <c r="FX57" s="162"/>
      <c r="FY57" s="161"/>
      <c r="FZ57" s="163"/>
      <c r="GA57" s="164"/>
      <c r="GB57" s="159"/>
      <c r="GC57" s="159"/>
      <c r="GD57" s="159"/>
      <c r="GE57" s="160"/>
      <c r="GF57" s="161"/>
      <c r="GG57" s="162"/>
      <c r="GH57" s="161"/>
      <c r="GI57" s="163"/>
      <c r="GJ57" s="164"/>
      <c r="GK57" s="159"/>
      <c r="GL57" s="159"/>
      <c r="GM57" s="159"/>
      <c r="GN57" s="160"/>
      <c r="GO57" s="161"/>
      <c r="GP57" s="162"/>
      <c r="GQ57" s="161"/>
      <c r="GR57" s="163"/>
      <c r="GS57" s="164"/>
      <c r="GT57" s="165"/>
      <c r="GU57" s="187"/>
      <c r="GV57" s="100"/>
      <c r="GW57" s="114"/>
      <c r="GX57" s="114"/>
      <c r="GY57" s="217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4"/>
      <c r="L58" s="105"/>
      <c r="M58" s="87"/>
      <c r="N58" s="88"/>
      <c r="O58" s="106"/>
      <c r="P58" s="150">
        <f t="shared" si="3"/>
        <v>0</v>
      </c>
      <c r="Q58" s="166"/>
      <c r="R58" s="166"/>
      <c r="S58" s="166"/>
      <c r="T58" s="45">
        <f t="shared" ref="T58:T65" si="4">Q58*O58+S58+0</f>
        <v>0</v>
      </c>
      <c r="U58" s="157"/>
      <c r="V58" s="15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36"/>
      <c r="GV58" s="100"/>
      <c r="GW58" s="114"/>
      <c r="GX58" s="188"/>
      <c r="GY58" s="217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494"/>
      <c r="L59" s="105"/>
      <c r="M59" s="87"/>
      <c r="N59" s="88"/>
      <c r="O59" s="106"/>
      <c r="P59" s="150">
        <f t="shared" si="3"/>
        <v>0</v>
      </c>
      <c r="Q59" s="166"/>
      <c r="R59" s="166"/>
      <c r="S59" s="166"/>
      <c r="T59" s="45">
        <f t="shared" si="4"/>
        <v>0</v>
      </c>
      <c r="U59" s="153"/>
      <c r="V59" s="14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36"/>
      <c r="GV59" s="100"/>
      <c r="GW59" s="114"/>
      <c r="GX59" s="188"/>
      <c r="GY59" s="217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494"/>
      <c r="L60" s="105"/>
      <c r="M60" s="87"/>
      <c r="N60" s="88"/>
      <c r="O60" s="106"/>
      <c r="P60" s="150">
        <f t="shared" si="3"/>
        <v>0</v>
      </c>
      <c r="Q60" s="166"/>
      <c r="R60" s="166"/>
      <c r="S60" s="166"/>
      <c r="T60" s="45">
        <f t="shared" si="4"/>
        <v>0</v>
      </c>
      <c r="U60" s="153"/>
      <c r="V60" s="14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36"/>
      <c r="GV60" s="100"/>
      <c r="GW60" s="114"/>
      <c r="GX60" s="188"/>
      <c r="GY60" s="217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494"/>
      <c r="L61" s="105"/>
      <c r="M61" s="87"/>
      <c r="N61" s="88"/>
      <c r="O61" s="106"/>
      <c r="P61" s="150">
        <f t="shared" si="3"/>
        <v>0</v>
      </c>
      <c r="Q61" s="166"/>
      <c r="R61" s="166"/>
      <c r="S61" s="166"/>
      <c r="T61" s="45">
        <f t="shared" si="4"/>
        <v>0</v>
      </c>
      <c r="U61" s="153"/>
      <c r="V61" s="14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217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4"/>
      <c r="L62" s="105"/>
      <c r="M62" s="87"/>
      <c r="N62" s="88"/>
      <c r="O62" s="106"/>
      <c r="P62" s="150">
        <f t="shared" si="3"/>
        <v>0</v>
      </c>
      <c r="Q62" s="166"/>
      <c r="R62" s="166"/>
      <c r="S62" s="166"/>
      <c r="T62" s="45">
        <f t="shared" si="4"/>
        <v>0</v>
      </c>
      <c r="U62" s="153"/>
      <c r="V62" s="14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65"/>
      <c r="GU62" s="136"/>
      <c r="GV62" s="100"/>
      <c r="GW62" s="114"/>
      <c r="GX62" s="188"/>
      <c r="GY62" s="217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55"/>
      <c r="K63" s="494"/>
      <c r="L63" s="105"/>
      <c r="M63" s="87"/>
      <c r="N63" s="173"/>
      <c r="O63" s="106"/>
      <c r="P63" s="150">
        <f t="shared" si="3"/>
        <v>0</v>
      </c>
      <c r="Q63" s="166"/>
      <c r="R63" s="166"/>
      <c r="S63" s="166"/>
      <c r="T63" s="45">
        <f t="shared" si="4"/>
        <v>0</v>
      </c>
      <c r="U63" s="157"/>
      <c r="V63" s="15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76"/>
      <c r="GU63" s="136"/>
      <c r="GV63" s="100"/>
      <c r="GW63" s="114"/>
      <c r="GX63" s="114"/>
      <c r="GY63" s="217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55"/>
      <c r="K64" s="494"/>
      <c r="L64" s="105"/>
      <c r="M64" s="87"/>
      <c r="N64" s="173"/>
      <c r="O64" s="106"/>
      <c r="P64" s="150">
        <f t="shared" si="3"/>
        <v>0</v>
      </c>
      <c r="Q64" s="166"/>
      <c r="R64" s="166"/>
      <c r="S64" s="166"/>
      <c r="T64" s="45">
        <f t="shared" si="4"/>
        <v>0</v>
      </c>
      <c r="U64" s="157"/>
      <c r="V64" s="158"/>
      <c r="W64" s="167"/>
      <c r="X64" s="159"/>
      <c r="Y64" s="160"/>
      <c r="Z64" s="161"/>
      <c r="AA64" s="162"/>
      <c r="AB64" s="161"/>
      <c r="AC64" s="163"/>
      <c r="AD64" s="164"/>
      <c r="AE64" s="159"/>
      <c r="AF64" s="159"/>
      <c r="AG64" s="159"/>
      <c r="AH64" s="160"/>
      <c r="AI64" s="161"/>
      <c r="AJ64" s="162"/>
      <c r="AK64" s="161"/>
      <c r="AL64" s="163"/>
      <c r="AM64" s="164"/>
      <c r="AN64" s="159"/>
      <c r="AO64" s="159"/>
      <c r="AP64" s="159"/>
      <c r="AQ64" s="160"/>
      <c r="AR64" s="161"/>
      <c r="AS64" s="162"/>
      <c r="AT64" s="161"/>
      <c r="AU64" s="163"/>
      <c r="AV64" s="164"/>
      <c r="AW64" s="159"/>
      <c r="AX64" s="159"/>
      <c r="AY64" s="159"/>
      <c r="AZ64" s="160"/>
      <c r="BA64" s="161"/>
      <c r="BB64" s="162"/>
      <c r="BC64" s="161"/>
      <c r="BD64" s="163"/>
      <c r="BE64" s="164"/>
      <c r="BF64" s="159"/>
      <c r="BG64" s="159"/>
      <c r="BH64" s="159"/>
      <c r="BI64" s="160"/>
      <c r="BJ64" s="161"/>
      <c r="BK64" s="162"/>
      <c r="BL64" s="161"/>
      <c r="BM64" s="163"/>
      <c r="BN64" s="164"/>
      <c r="BO64" s="159"/>
      <c r="BP64" s="159"/>
      <c r="BQ64" s="159"/>
      <c r="BR64" s="160"/>
      <c r="BS64" s="161"/>
      <c r="BT64" s="162"/>
      <c r="BU64" s="161"/>
      <c r="BV64" s="163"/>
      <c r="BW64" s="164"/>
      <c r="BX64" s="159"/>
      <c r="BY64" s="159"/>
      <c r="BZ64" s="159"/>
      <c r="CA64" s="160"/>
      <c r="CB64" s="161"/>
      <c r="CC64" s="162"/>
      <c r="CD64" s="161"/>
      <c r="CE64" s="163"/>
      <c r="CF64" s="164"/>
      <c r="CG64" s="159"/>
      <c r="CH64" s="159"/>
      <c r="CI64" s="159"/>
      <c r="CJ64" s="160"/>
      <c r="CK64" s="161"/>
      <c r="CL64" s="162"/>
      <c r="CM64" s="161"/>
      <c r="CN64" s="163"/>
      <c r="CO64" s="164"/>
      <c r="CP64" s="159"/>
      <c r="CQ64" s="159"/>
      <c r="CR64" s="159"/>
      <c r="CS64" s="160"/>
      <c r="CT64" s="161"/>
      <c r="CU64" s="162"/>
      <c r="CV64" s="161"/>
      <c r="CW64" s="163"/>
      <c r="CX64" s="164"/>
      <c r="CY64" s="159"/>
      <c r="CZ64" s="159"/>
      <c r="DA64" s="159"/>
      <c r="DB64" s="160"/>
      <c r="DC64" s="161"/>
      <c r="DD64" s="162"/>
      <c r="DE64" s="161"/>
      <c r="DF64" s="163"/>
      <c r="DG64" s="164"/>
      <c r="DH64" s="159"/>
      <c r="DI64" s="159"/>
      <c r="DJ64" s="159"/>
      <c r="DK64" s="160"/>
      <c r="DL64" s="161"/>
      <c r="DM64" s="162"/>
      <c r="DN64" s="161"/>
      <c r="DO64" s="163"/>
      <c r="DP64" s="164"/>
      <c r="DQ64" s="159"/>
      <c r="DR64" s="159"/>
      <c r="DS64" s="159"/>
      <c r="DT64" s="160"/>
      <c r="DU64" s="161"/>
      <c r="DV64" s="162"/>
      <c r="DW64" s="161"/>
      <c r="DX64" s="163"/>
      <c r="DY64" s="164"/>
      <c r="DZ64" s="159"/>
      <c r="EA64" s="159"/>
      <c r="EB64" s="159"/>
      <c r="EC64" s="160"/>
      <c r="ED64" s="161"/>
      <c r="EE64" s="162"/>
      <c r="EF64" s="161"/>
      <c r="EG64" s="163"/>
      <c r="EH64" s="164"/>
      <c r="EI64" s="159"/>
      <c r="EJ64" s="159"/>
      <c r="EK64" s="159"/>
      <c r="EL64" s="160"/>
      <c r="EM64" s="161"/>
      <c r="EN64" s="162"/>
      <c r="EO64" s="161"/>
      <c r="EP64" s="163"/>
      <c r="EQ64" s="164"/>
      <c r="ER64" s="159"/>
      <c r="ES64" s="159"/>
      <c r="ET64" s="159"/>
      <c r="EU64" s="160"/>
      <c r="EV64" s="161"/>
      <c r="EW64" s="162"/>
      <c r="EX64" s="161"/>
      <c r="EY64" s="163"/>
      <c r="EZ64" s="164"/>
      <c r="FA64" s="159"/>
      <c r="FB64" s="159"/>
      <c r="FC64" s="159"/>
      <c r="FD64" s="160"/>
      <c r="FE64" s="161"/>
      <c r="FF64" s="162"/>
      <c r="FG64" s="161"/>
      <c r="FH64" s="163"/>
      <c r="FI64" s="164"/>
      <c r="FJ64" s="159"/>
      <c r="FK64" s="159"/>
      <c r="FL64" s="159"/>
      <c r="FM64" s="160"/>
      <c r="FN64" s="161"/>
      <c r="FO64" s="162"/>
      <c r="FP64" s="161"/>
      <c r="FQ64" s="163"/>
      <c r="FR64" s="164"/>
      <c r="FS64" s="159"/>
      <c r="FT64" s="159"/>
      <c r="FU64" s="159"/>
      <c r="FV64" s="160"/>
      <c r="FW64" s="161"/>
      <c r="FX64" s="162"/>
      <c r="FY64" s="161"/>
      <c r="FZ64" s="163"/>
      <c r="GA64" s="164"/>
      <c r="GB64" s="159"/>
      <c r="GC64" s="159"/>
      <c r="GD64" s="159"/>
      <c r="GE64" s="160"/>
      <c r="GF64" s="161"/>
      <c r="GG64" s="162"/>
      <c r="GH64" s="161"/>
      <c r="GI64" s="163"/>
      <c r="GJ64" s="164"/>
      <c r="GK64" s="159"/>
      <c r="GL64" s="159"/>
      <c r="GM64" s="159"/>
      <c r="GN64" s="160"/>
      <c r="GO64" s="161"/>
      <c r="GP64" s="162"/>
      <c r="GQ64" s="161"/>
      <c r="GR64" s="163"/>
      <c r="GS64" s="164"/>
      <c r="GT64" s="176"/>
      <c r="GU64" s="136"/>
      <c r="GV64" s="189"/>
      <c r="GW64" s="190"/>
      <c r="GX64" s="190"/>
      <c r="GY64" s="217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4"/>
      <c r="L65" s="105"/>
      <c r="M65" s="87"/>
      <c r="N65" s="173"/>
      <c r="O65" s="106"/>
      <c r="P65" s="150">
        <f t="shared" si="3"/>
        <v>0</v>
      </c>
      <c r="Q65" s="166"/>
      <c r="R65" s="166"/>
      <c r="S65" s="166"/>
      <c r="T65" s="45">
        <f t="shared" si="4"/>
        <v>0</v>
      </c>
      <c r="U65" s="153"/>
      <c r="V65" s="148"/>
      <c r="W65" s="178"/>
      <c r="X65" s="111"/>
      <c r="Y65" s="110"/>
      <c r="Z65" s="130"/>
      <c r="AA65" s="131"/>
      <c r="AB65" s="130"/>
      <c r="AC65" s="132"/>
      <c r="AD65" s="133"/>
      <c r="AE65" s="111"/>
      <c r="AF65" s="111"/>
      <c r="AG65" s="111"/>
      <c r="AH65" s="110"/>
      <c r="AI65" s="130"/>
      <c r="AJ65" s="131"/>
      <c r="AK65" s="130"/>
      <c r="AL65" s="132"/>
      <c r="AM65" s="133"/>
      <c r="AN65" s="111"/>
      <c r="AO65" s="111"/>
      <c r="AP65" s="111"/>
      <c r="AQ65" s="110"/>
      <c r="AR65" s="130"/>
      <c r="AS65" s="131"/>
      <c r="AT65" s="130"/>
      <c r="AU65" s="132"/>
      <c r="AV65" s="133"/>
      <c r="AW65" s="111"/>
      <c r="AX65" s="111"/>
      <c r="AY65" s="111"/>
      <c r="AZ65" s="110"/>
      <c r="BA65" s="130"/>
      <c r="BB65" s="131"/>
      <c r="BC65" s="130"/>
      <c r="BD65" s="132"/>
      <c r="BE65" s="133"/>
      <c r="BF65" s="111"/>
      <c r="BG65" s="111"/>
      <c r="BH65" s="111"/>
      <c r="BI65" s="110"/>
      <c r="BJ65" s="130"/>
      <c r="BK65" s="131"/>
      <c r="BL65" s="130"/>
      <c r="BM65" s="132"/>
      <c r="BN65" s="133"/>
      <c r="BO65" s="111"/>
      <c r="BP65" s="111"/>
      <c r="BQ65" s="111"/>
      <c r="BR65" s="110"/>
      <c r="BS65" s="130"/>
      <c r="BT65" s="131"/>
      <c r="BU65" s="130"/>
      <c r="BV65" s="132"/>
      <c r="BW65" s="133"/>
      <c r="BX65" s="111"/>
      <c r="BY65" s="111"/>
      <c r="BZ65" s="111"/>
      <c r="CA65" s="110"/>
      <c r="CB65" s="130"/>
      <c r="CC65" s="131"/>
      <c r="CD65" s="130"/>
      <c r="CE65" s="132"/>
      <c r="CF65" s="133"/>
      <c r="CG65" s="111"/>
      <c r="CH65" s="111"/>
      <c r="CI65" s="111"/>
      <c r="CJ65" s="110"/>
      <c r="CK65" s="130"/>
      <c r="CL65" s="131"/>
      <c r="CM65" s="130"/>
      <c r="CN65" s="132"/>
      <c r="CO65" s="133"/>
      <c r="CP65" s="111"/>
      <c r="CQ65" s="111"/>
      <c r="CR65" s="111"/>
      <c r="CS65" s="110"/>
      <c r="CT65" s="130"/>
      <c r="CU65" s="131"/>
      <c r="CV65" s="130"/>
      <c r="CW65" s="132"/>
      <c r="CX65" s="133"/>
      <c r="CY65" s="111"/>
      <c r="CZ65" s="111"/>
      <c r="DA65" s="111"/>
      <c r="DB65" s="110"/>
      <c r="DC65" s="130"/>
      <c r="DD65" s="131"/>
      <c r="DE65" s="130"/>
      <c r="DF65" s="132"/>
      <c r="DG65" s="133"/>
      <c r="DH65" s="111"/>
      <c r="DI65" s="111"/>
      <c r="DJ65" s="111"/>
      <c r="DK65" s="110"/>
      <c r="DL65" s="130"/>
      <c r="DM65" s="131"/>
      <c r="DN65" s="130"/>
      <c r="DO65" s="132"/>
      <c r="DP65" s="133"/>
      <c r="DQ65" s="111"/>
      <c r="DR65" s="111"/>
      <c r="DS65" s="111"/>
      <c r="DT65" s="110"/>
      <c r="DU65" s="130"/>
      <c r="DV65" s="131"/>
      <c r="DW65" s="130"/>
      <c r="DX65" s="132"/>
      <c r="DY65" s="133"/>
      <c r="DZ65" s="111"/>
      <c r="EA65" s="111"/>
      <c r="EB65" s="111"/>
      <c r="EC65" s="110"/>
      <c r="ED65" s="130"/>
      <c r="EE65" s="131"/>
      <c r="EF65" s="130"/>
      <c r="EG65" s="132"/>
      <c r="EH65" s="133"/>
      <c r="EI65" s="111"/>
      <c r="EJ65" s="111"/>
      <c r="EK65" s="111"/>
      <c r="EL65" s="110"/>
      <c r="EM65" s="130"/>
      <c r="EN65" s="131"/>
      <c r="EO65" s="130"/>
      <c r="EP65" s="132"/>
      <c r="EQ65" s="133"/>
      <c r="ER65" s="111"/>
      <c r="ES65" s="111"/>
      <c r="ET65" s="111"/>
      <c r="EU65" s="110"/>
      <c r="EV65" s="130"/>
      <c r="EW65" s="131"/>
      <c r="EX65" s="130"/>
      <c r="EY65" s="132"/>
      <c r="EZ65" s="133"/>
      <c r="FA65" s="111"/>
      <c r="FB65" s="111"/>
      <c r="FC65" s="111"/>
      <c r="FD65" s="110"/>
      <c r="FE65" s="130"/>
      <c r="FF65" s="131"/>
      <c r="FG65" s="130"/>
      <c r="FH65" s="132"/>
      <c r="FI65" s="133"/>
      <c r="FJ65" s="111"/>
      <c r="FK65" s="111"/>
      <c r="FL65" s="111"/>
      <c r="FM65" s="110"/>
      <c r="FN65" s="130"/>
      <c r="FO65" s="131"/>
      <c r="FP65" s="130"/>
      <c r="FQ65" s="132"/>
      <c r="FR65" s="133"/>
      <c r="FS65" s="111"/>
      <c r="FT65" s="111"/>
      <c r="FU65" s="111"/>
      <c r="FV65" s="110"/>
      <c r="FW65" s="130"/>
      <c r="FX65" s="131"/>
      <c r="FY65" s="130"/>
      <c r="FZ65" s="132"/>
      <c r="GA65" s="133"/>
      <c r="GB65" s="111"/>
      <c r="GC65" s="111"/>
      <c r="GD65" s="111"/>
      <c r="GE65" s="110"/>
      <c r="GF65" s="130"/>
      <c r="GG65" s="131"/>
      <c r="GH65" s="130"/>
      <c r="GI65" s="132"/>
      <c r="GJ65" s="133"/>
      <c r="GK65" s="111"/>
      <c r="GL65" s="111"/>
      <c r="GM65" s="111"/>
      <c r="GN65" s="110"/>
      <c r="GO65" s="130"/>
      <c r="GP65" s="131"/>
      <c r="GQ65" s="130"/>
      <c r="GR65" s="132"/>
      <c r="GS65" s="133"/>
      <c r="GT65" s="191"/>
      <c r="GU65" s="136"/>
      <c r="GV65" s="189"/>
      <c r="GW65" s="190"/>
      <c r="GX65" s="190"/>
      <c r="GY65" s="217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4"/>
      <c r="L66" s="105"/>
      <c r="M66" s="87"/>
      <c r="N66" s="88"/>
      <c r="O66" s="106"/>
      <c r="P66" s="150">
        <f t="shared" si="3"/>
        <v>0</v>
      </c>
      <c r="Q66" s="166"/>
      <c r="R66" s="166"/>
      <c r="S66" s="166"/>
      <c r="T66" s="45">
        <f t="shared" ref="T66" si="5">Q66*O66</f>
        <v>0</v>
      </c>
      <c r="U66" s="153"/>
      <c r="V66" s="148"/>
      <c r="W66" s="178"/>
      <c r="X66" s="111"/>
      <c r="Y66" s="110"/>
      <c r="Z66" s="130"/>
      <c r="AA66" s="131"/>
      <c r="AB66" s="130"/>
      <c r="AC66" s="132"/>
      <c r="AD66" s="133"/>
      <c r="AE66" s="111"/>
      <c r="AF66" s="111"/>
      <c r="AG66" s="111"/>
      <c r="AH66" s="110"/>
      <c r="AI66" s="130"/>
      <c r="AJ66" s="131"/>
      <c r="AK66" s="130"/>
      <c r="AL66" s="132"/>
      <c r="AM66" s="133"/>
      <c r="AN66" s="111"/>
      <c r="AO66" s="111"/>
      <c r="AP66" s="111"/>
      <c r="AQ66" s="110"/>
      <c r="AR66" s="130"/>
      <c r="AS66" s="131"/>
      <c r="AT66" s="130"/>
      <c r="AU66" s="132"/>
      <c r="AV66" s="133"/>
      <c r="AW66" s="111"/>
      <c r="AX66" s="111"/>
      <c r="AY66" s="111"/>
      <c r="AZ66" s="110"/>
      <c r="BA66" s="130"/>
      <c r="BB66" s="131"/>
      <c r="BC66" s="130"/>
      <c r="BD66" s="132"/>
      <c r="BE66" s="133"/>
      <c r="BF66" s="111"/>
      <c r="BG66" s="111"/>
      <c r="BH66" s="111"/>
      <c r="BI66" s="110"/>
      <c r="BJ66" s="130"/>
      <c r="BK66" s="131"/>
      <c r="BL66" s="130"/>
      <c r="BM66" s="132"/>
      <c r="BN66" s="133"/>
      <c r="BO66" s="111"/>
      <c r="BP66" s="111"/>
      <c r="BQ66" s="111"/>
      <c r="BR66" s="110"/>
      <c r="BS66" s="130"/>
      <c r="BT66" s="131"/>
      <c r="BU66" s="130"/>
      <c r="BV66" s="132"/>
      <c r="BW66" s="133"/>
      <c r="BX66" s="111"/>
      <c r="BY66" s="111"/>
      <c r="BZ66" s="111"/>
      <c r="CA66" s="110"/>
      <c r="CB66" s="130"/>
      <c r="CC66" s="131"/>
      <c r="CD66" s="130"/>
      <c r="CE66" s="132"/>
      <c r="CF66" s="133"/>
      <c r="CG66" s="111"/>
      <c r="CH66" s="111"/>
      <c r="CI66" s="111"/>
      <c r="CJ66" s="110"/>
      <c r="CK66" s="130"/>
      <c r="CL66" s="131"/>
      <c r="CM66" s="130"/>
      <c r="CN66" s="132"/>
      <c r="CO66" s="133"/>
      <c r="CP66" s="111"/>
      <c r="CQ66" s="111"/>
      <c r="CR66" s="111"/>
      <c r="CS66" s="110"/>
      <c r="CT66" s="130"/>
      <c r="CU66" s="131"/>
      <c r="CV66" s="130"/>
      <c r="CW66" s="132"/>
      <c r="CX66" s="133"/>
      <c r="CY66" s="111"/>
      <c r="CZ66" s="111"/>
      <c r="DA66" s="111"/>
      <c r="DB66" s="110"/>
      <c r="DC66" s="130"/>
      <c r="DD66" s="131"/>
      <c r="DE66" s="130"/>
      <c r="DF66" s="132"/>
      <c r="DG66" s="133"/>
      <c r="DH66" s="111"/>
      <c r="DI66" s="111"/>
      <c r="DJ66" s="111"/>
      <c r="DK66" s="110"/>
      <c r="DL66" s="130"/>
      <c r="DM66" s="131"/>
      <c r="DN66" s="130"/>
      <c r="DO66" s="132"/>
      <c r="DP66" s="133"/>
      <c r="DQ66" s="111"/>
      <c r="DR66" s="111"/>
      <c r="DS66" s="111"/>
      <c r="DT66" s="110"/>
      <c r="DU66" s="130"/>
      <c r="DV66" s="131"/>
      <c r="DW66" s="130"/>
      <c r="DX66" s="132"/>
      <c r="DY66" s="133"/>
      <c r="DZ66" s="111"/>
      <c r="EA66" s="111"/>
      <c r="EB66" s="111"/>
      <c r="EC66" s="110"/>
      <c r="ED66" s="130"/>
      <c r="EE66" s="131"/>
      <c r="EF66" s="130"/>
      <c r="EG66" s="132"/>
      <c r="EH66" s="133"/>
      <c r="EI66" s="111"/>
      <c r="EJ66" s="111"/>
      <c r="EK66" s="111"/>
      <c r="EL66" s="110"/>
      <c r="EM66" s="130"/>
      <c r="EN66" s="131"/>
      <c r="EO66" s="130"/>
      <c r="EP66" s="132"/>
      <c r="EQ66" s="133"/>
      <c r="ER66" s="111"/>
      <c r="ES66" s="111"/>
      <c r="ET66" s="111"/>
      <c r="EU66" s="110"/>
      <c r="EV66" s="130"/>
      <c r="EW66" s="131"/>
      <c r="EX66" s="130"/>
      <c r="EY66" s="132"/>
      <c r="EZ66" s="133"/>
      <c r="FA66" s="111"/>
      <c r="FB66" s="111"/>
      <c r="FC66" s="111"/>
      <c r="FD66" s="110"/>
      <c r="FE66" s="130"/>
      <c r="FF66" s="131"/>
      <c r="FG66" s="130"/>
      <c r="FH66" s="132"/>
      <c r="FI66" s="133"/>
      <c r="FJ66" s="111"/>
      <c r="FK66" s="111"/>
      <c r="FL66" s="111"/>
      <c r="FM66" s="110"/>
      <c r="FN66" s="130"/>
      <c r="FO66" s="131"/>
      <c r="FP66" s="130"/>
      <c r="FQ66" s="132"/>
      <c r="FR66" s="133"/>
      <c r="FS66" s="111"/>
      <c r="FT66" s="111"/>
      <c r="FU66" s="111"/>
      <c r="FV66" s="110"/>
      <c r="FW66" s="130"/>
      <c r="FX66" s="131"/>
      <c r="FY66" s="130"/>
      <c r="FZ66" s="132"/>
      <c r="GA66" s="133"/>
      <c r="GB66" s="111"/>
      <c r="GC66" s="111"/>
      <c r="GD66" s="111"/>
      <c r="GE66" s="110"/>
      <c r="GF66" s="130"/>
      <c r="GG66" s="131"/>
      <c r="GH66" s="130"/>
      <c r="GI66" s="132"/>
      <c r="GJ66" s="133"/>
      <c r="GK66" s="111"/>
      <c r="GL66" s="111"/>
      <c r="GM66" s="111"/>
      <c r="GN66" s="110"/>
      <c r="GO66" s="130"/>
      <c r="GP66" s="131"/>
      <c r="GQ66" s="130"/>
      <c r="GR66" s="132"/>
      <c r="GS66" s="133"/>
      <c r="GT66" s="191"/>
      <c r="GU66" s="136"/>
      <c r="GV66" s="192"/>
      <c r="GW66" s="190"/>
      <c r="GX66" s="193"/>
      <c r="GY66" s="217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4"/>
      <c r="L67" s="105"/>
      <c r="M67" s="87"/>
      <c r="N67" s="88"/>
      <c r="O67" s="106"/>
      <c r="P67" s="150">
        <f t="shared" si="3"/>
        <v>0</v>
      </c>
      <c r="Q67" s="99"/>
      <c r="R67" s="166"/>
      <c r="S67" s="166"/>
      <c r="T67" s="45">
        <f>Q67*O67</f>
        <v>0</v>
      </c>
      <c r="U67" s="153"/>
      <c r="V67" s="128"/>
      <c r="W67" s="178"/>
      <c r="X67" s="111"/>
      <c r="Y67" s="110"/>
      <c r="Z67" s="130"/>
      <c r="AA67" s="131"/>
      <c r="AB67" s="130"/>
      <c r="AC67" s="132"/>
      <c r="AD67" s="133"/>
      <c r="AE67" s="111"/>
      <c r="AF67" s="111"/>
      <c r="AG67" s="111"/>
      <c r="AH67" s="110"/>
      <c r="AI67" s="130"/>
      <c r="AJ67" s="131"/>
      <c r="AK67" s="130"/>
      <c r="AL67" s="132"/>
      <c r="AM67" s="133"/>
      <c r="AN67" s="111"/>
      <c r="AO67" s="111"/>
      <c r="AP67" s="111"/>
      <c r="AQ67" s="110"/>
      <c r="AR67" s="130"/>
      <c r="AS67" s="131"/>
      <c r="AT67" s="130"/>
      <c r="AU67" s="132"/>
      <c r="AV67" s="133"/>
      <c r="AW67" s="111"/>
      <c r="AX67" s="111"/>
      <c r="AY67" s="111"/>
      <c r="AZ67" s="110"/>
      <c r="BA67" s="130"/>
      <c r="BB67" s="131"/>
      <c r="BC67" s="130"/>
      <c r="BD67" s="132"/>
      <c r="BE67" s="133"/>
      <c r="BF67" s="111"/>
      <c r="BG67" s="111"/>
      <c r="BH67" s="111"/>
      <c r="BI67" s="110"/>
      <c r="BJ67" s="130"/>
      <c r="BK67" s="131"/>
      <c r="BL67" s="130"/>
      <c r="BM67" s="132"/>
      <c r="BN67" s="133"/>
      <c r="BO67" s="111"/>
      <c r="BP67" s="111"/>
      <c r="BQ67" s="111"/>
      <c r="BR67" s="110"/>
      <c r="BS67" s="130"/>
      <c r="BT67" s="131"/>
      <c r="BU67" s="130"/>
      <c r="BV67" s="132"/>
      <c r="BW67" s="133"/>
      <c r="BX67" s="111"/>
      <c r="BY67" s="111"/>
      <c r="BZ67" s="111"/>
      <c r="CA67" s="110"/>
      <c r="CB67" s="130"/>
      <c r="CC67" s="131"/>
      <c r="CD67" s="130"/>
      <c r="CE67" s="132"/>
      <c r="CF67" s="133"/>
      <c r="CG67" s="111"/>
      <c r="CH67" s="111"/>
      <c r="CI67" s="111"/>
      <c r="CJ67" s="110"/>
      <c r="CK67" s="130"/>
      <c r="CL67" s="131"/>
      <c r="CM67" s="130"/>
      <c r="CN67" s="132"/>
      <c r="CO67" s="133"/>
      <c r="CP67" s="111"/>
      <c r="CQ67" s="111"/>
      <c r="CR67" s="111"/>
      <c r="CS67" s="110"/>
      <c r="CT67" s="130"/>
      <c r="CU67" s="131"/>
      <c r="CV67" s="130"/>
      <c r="CW67" s="132"/>
      <c r="CX67" s="133"/>
      <c r="CY67" s="111"/>
      <c r="CZ67" s="111"/>
      <c r="DA67" s="111"/>
      <c r="DB67" s="110"/>
      <c r="DC67" s="130"/>
      <c r="DD67" s="131"/>
      <c r="DE67" s="130"/>
      <c r="DF67" s="132"/>
      <c r="DG67" s="133"/>
      <c r="DH67" s="111"/>
      <c r="DI67" s="111"/>
      <c r="DJ67" s="111"/>
      <c r="DK67" s="110"/>
      <c r="DL67" s="130"/>
      <c r="DM67" s="131"/>
      <c r="DN67" s="130"/>
      <c r="DO67" s="132"/>
      <c r="DP67" s="133"/>
      <c r="DQ67" s="111"/>
      <c r="DR67" s="111"/>
      <c r="DS67" s="111"/>
      <c r="DT67" s="110"/>
      <c r="DU67" s="130"/>
      <c r="DV67" s="131"/>
      <c r="DW67" s="130"/>
      <c r="DX67" s="132"/>
      <c r="DY67" s="133"/>
      <c r="DZ67" s="111"/>
      <c r="EA67" s="111"/>
      <c r="EB67" s="111"/>
      <c r="EC67" s="110"/>
      <c r="ED67" s="130"/>
      <c r="EE67" s="131"/>
      <c r="EF67" s="130"/>
      <c r="EG67" s="132"/>
      <c r="EH67" s="133"/>
      <c r="EI67" s="111"/>
      <c r="EJ67" s="111"/>
      <c r="EK67" s="111"/>
      <c r="EL67" s="110"/>
      <c r="EM67" s="130"/>
      <c r="EN67" s="131"/>
      <c r="EO67" s="130"/>
      <c r="EP67" s="132"/>
      <c r="EQ67" s="133"/>
      <c r="ER67" s="111"/>
      <c r="ES67" s="111"/>
      <c r="ET67" s="111"/>
      <c r="EU67" s="110"/>
      <c r="EV67" s="130"/>
      <c r="EW67" s="131"/>
      <c r="EX67" s="130"/>
      <c r="EY67" s="132"/>
      <c r="EZ67" s="133"/>
      <c r="FA67" s="111"/>
      <c r="FB67" s="111"/>
      <c r="FC67" s="111"/>
      <c r="FD67" s="110"/>
      <c r="FE67" s="130"/>
      <c r="FF67" s="131"/>
      <c r="FG67" s="130"/>
      <c r="FH67" s="132"/>
      <c r="FI67" s="133"/>
      <c r="FJ67" s="111"/>
      <c r="FK67" s="111"/>
      <c r="FL67" s="111"/>
      <c r="FM67" s="110"/>
      <c r="FN67" s="130"/>
      <c r="FO67" s="131"/>
      <c r="FP67" s="130"/>
      <c r="FQ67" s="132"/>
      <c r="FR67" s="133"/>
      <c r="FS67" s="111"/>
      <c r="FT67" s="111"/>
      <c r="FU67" s="111"/>
      <c r="FV67" s="110"/>
      <c r="FW67" s="130"/>
      <c r="FX67" s="131"/>
      <c r="FY67" s="130"/>
      <c r="FZ67" s="132"/>
      <c r="GA67" s="133"/>
      <c r="GB67" s="111"/>
      <c r="GC67" s="111"/>
      <c r="GD67" s="111"/>
      <c r="GE67" s="110"/>
      <c r="GF67" s="130"/>
      <c r="GG67" s="131"/>
      <c r="GH67" s="130"/>
      <c r="GI67" s="132"/>
      <c r="GJ67" s="133"/>
      <c r="GK67" s="111"/>
      <c r="GL67" s="111"/>
      <c r="GM67" s="111"/>
      <c r="GN67" s="110"/>
      <c r="GO67" s="130"/>
      <c r="GP67" s="131"/>
      <c r="GQ67" s="130"/>
      <c r="GR67" s="132"/>
      <c r="GS67" s="133"/>
      <c r="GT67" s="194"/>
      <c r="GU67" s="136"/>
      <c r="GV67" s="122"/>
      <c r="GW67" s="114"/>
      <c r="GX67" s="114"/>
      <c r="GY67" s="217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4"/>
      <c r="L68" s="105"/>
      <c r="M68" s="87"/>
      <c r="N68" s="88"/>
      <c r="O68" s="106"/>
      <c r="P68" s="150">
        <f t="shared" si="0"/>
        <v>0</v>
      </c>
      <c r="Q68" s="166"/>
      <c r="R68" s="166"/>
      <c r="S68" s="166"/>
      <c r="T68" s="45">
        <f>Q68*O68</f>
        <v>0</v>
      </c>
      <c r="U68" s="153"/>
      <c r="V68" s="14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86"/>
      <c r="GU68" s="136"/>
      <c r="GV68" s="122"/>
      <c r="GW68" s="114"/>
      <c r="GX68" s="114"/>
      <c r="GY68" s="217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4"/>
      <c r="L69" s="105"/>
      <c r="M69" s="87"/>
      <c r="N69" s="88"/>
      <c r="O69" s="106"/>
      <c r="P69" s="150">
        <f t="shared" si="0"/>
        <v>0</v>
      </c>
      <c r="Q69" s="166"/>
      <c r="R69" s="166"/>
      <c r="S69" s="166"/>
      <c r="T69" s="45">
        <f>Q69*O69</f>
        <v>0</v>
      </c>
      <c r="U69" s="153"/>
      <c r="V69" s="148"/>
      <c r="W69" s="17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35"/>
      <c r="GU69" s="136"/>
      <c r="GV69" s="195"/>
      <c r="GW69" s="114"/>
      <c r="GX69" s="114"/>
      <c r="GY69" s="217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4"/>
      <c r="L70" s="105"/>
      <c r="M70" s="87"/>
      <c r="N70" s="88"/>
      <c r="O70" s="106"/>
      <c r="P70" s="150">
        <f t="shared" si="0"/>
        <v>0</v>
      </c>
      <c r="Q70" s="166"/>
      <c r="R70" s="166"/>
      <c r="S70" s="166"/>
      <c r="T70" s="45">
        <f>Q70*O70</f>
        <v>0</v>
      </c>
      <c r="U70" s="196"/>
      <c r="V70" s="197"/>
      <c r="W70" s="19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35"/>
      <c r="GU70" s="136"/>
      <c r="GV70" s="195"/>
      <c r="GW70" s="114"/>
      <c r="GX70" s="114"/>
      <c r="GY70" s="217"/>
      <c r="GZ70" s="93"/>
      <c r="HA70" s="116"/>
      <c r="HB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4"/>
      <c r="L71" s="105"/>
      <c r="M71" s="87"/>
      <c r="N71" s="88"/>
      <c r="O71" s="106"/>
      <c r="P71" s="150">
        <f t="shared" si="0"/>
        <v>0</v>
      </c>
      <c r="Q71" s="166"/>
      <c r="R71" s="166"/>
      <c r="S71" s="199"/>
      <c r="T71" s="45">
        <f t="shared" si="2"/>
        <v>0</v>
      </c>
      <c r="U71" s="196"/>
      <c r="V71" s="148"/>
      <c r="W71" s="19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35"/>
      <c r="GU71" s="136"/>
      <c r="GV71" s="195"/>
      <c r="GW71" s="114"/>
      <c r="GX71" s="114"/>
      <c r="GY71" s="217"/>
      <c r="GZ71" s="93"/>
      <c r="HA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4"/>
      <c r="L72" s="105"/>
      <c r="M72" s="87"/>
      <c r="N72" s="88"/>
      <c r="O72" s="106"/>
      <c r="P72" s="150">
        <f t="shared" si="0"/>
        <v>0</v>
      </c>
      <c r="Q72" s="166"/>
      <c r="R72" s="166"/>
      <c r="S72" s="166"/>
      <c r="T72" s="45">
        <f t="shared" si="2"/>
        <v>0</v>
      </c>
      <c r="U72" s="196"/>
      <c r="V72" s="148"/>
      <c r="W72" s="19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200"/>
      <c r="GX72" s="200"/>
      <c r="GY72" s="217"/>
      <c r="GZ72" s="93"/>
      <c r="HA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85"/>
      <c r="L73" s="105"/>
      <c r="M73" s="87"/>
      <c r="N73" s="88"/>
      <c r="O73" s="106"/>
      <c r="P73" s="150">
        <f t="shared" si="0"/>
        <v>0</v>
      </c>
      <c r="Q73" s="166"/>
      <c r="R73" s="166"/>
      <c r="S73" s="166"/>
      <c r="T73" s="45">
        <f t="shared" si="2"/>
        <v>0</v>
      </c>
      <c r="U73" s="196"/>
      <c r="V73" s="148"/>
      <c r="W73" s="198"/>
      <c r="X73" s="111"/>
      <c r="Y73" s="110"/>
      <c r="Z73" s="130"/>
      <c r="AA73" s="131"/>
      <c r="AB73" s="130"/>
      <c r="AC73" s="132"/>
      <c r="AD73" s="133"/>
      <c r="AE73" s="111"/>
      <c r="AF73" s="111"/>
      <c r="AG73" s="111"/>
      <c r="AH73" s="110"/>
      <c r="AI73" s="130"/>
      <c r="AJ73" s="131"/>
      <c r="AK73" s="130"/>
      <c r="AL73" s="132"/>
      <c r="AM73" s="133"/>
      <c r="AN73" s="111"/>
      <c r="AO73" s="111"/>
      <c r="AP73" s="111"/>
      <c r="AQ73" s="110"/>
      <c r="AR73" s="130"/>
      <c r="AS73" s="131"/>
      <c r="AT73" s="130"/>
      <c r="AU73" s="132"/>
      <c r="AV73" s="133"/>
      <c r="AW73" s="111"/>
      <c r="AX73" s="111"/>
      <c r="AY73" s="111"/>
      <c r="AZ73" s="110"/>
      <c r="BA73" s="130"/>
      <c r="BB73" s="131"/>
      <c r="BC73" s="130"/>
      <c r="BD73" s="132"/>
      <c r="BE73" s="133"/>
      <c r="BF73" s="111"/>
      <c r="BG73" s="111"/>
      <c r="BH73" s="111"/>
      <c r="BI73" s="110"/>
      <c r="BJ73" s="130"/>
      <c r="BK73" s="131"/>
      <c r="BL73" s="130"/>
      <c r="BM73" s="132"/>
      <c r="BN73" s="133"/>
      <c r="BO73" s="111"/>
      <c r="BP73" s="111"/>
      <c r="BQ73" s="111"/>
      <c r="BR73" s="110"/>
      <c r="BS73" s="130"/>
      <c r="BT73" s="131"/>
      <c r="BU73" s="130"/>
      <c r="BV73" s="132"/>
      <c r="BW73" s="133"/>
      <c r="BX73" s="111"/>
      <c r="BY73" s="111"/>
      <c r="BZ73" s="111"/>
      <c r="CA73" s="110"/>
      <c r="CB73" s="130"/>
      <c r="CC73" s="131"/>
      <c r="CD73" s="130"/>
      <c r="CE73" s="132"/>
      <c r="CF73" s="133"/>
      <c r="CG73" s="111"/>
      <c r="CH73" s="111"/>
      <c r="CI73" s="111"/>
      <c r="CJ73" s="110"/>
      <c r="CK73" s="130"/>
      <c r="CL73" s="131"/>
      <c r="CM73" s="130"/>
      <c r="CN73" s="132"/>
      <c r="CO73" s="133"/>
      <c r="CP73" s="111"/>
      <c r="CQ73" s="111"/>
      <c r="CR73" s="111"/>
      <c r="CS73" s="110"/>
      <c r="CT73" s="130"/>
      <c r="CU73" s="131"/>
      <c r="CV73" s="130"/>
      <c r="CW73" s="132"/>
      <c r="CX73" s="133"/>
      <c r="CY73" s="111"/>
      <c r="CZ73" s="111"/>
      <c r="DA73" s="111"/>
      <c r="DB73" s="110"/>
      <c r="DC73" s="130"/>
      <c r="DD73" s="131"/>
      <c r="DE73" s="130"/>
      <c r="DF73" s="132"/>
      <c r="DG73" s="133"/>
      <c r="DH73" s="111"/>
      <c r="DI73" s="111"/>
      <c r="DJ73" s="111"/>
      <c r="DK73" s="110"/>
      <c r="DL73" s="130"/>
      <c r="DM73" s="131"/>
      <c r="DN73" s="130"/>
      <c r="DO73" s="132"/>
      <c r="DP73" s="133"/>
      <c r="DQ73" s="111"/>
      <c r="DR73" s="111"/>
      <c r="DS73" s="111"/>
      <c r="DT73" s="110"/>
      <c r="DU73" s="130"/>
      <c r="DV73" s="131"/>
      <c r="DW73" s="130"/>
      <c r="DX73" s="132"/>
      <c r="DY73" s="133"/>
      <c r="DZ73" s="111"/>
      <c r="EA73" s="111"/>
      <c r="EB73" s="111"/>
      <c r="EC73" s="110"/>
      <c r="ED73" s="130"/>
      <c r="EE73" s="131"/>
      <c r="EF73" s="130"/>
      <c r="EG73" s="132"/>
      <c r="EH73" s="133"/>
      <c r="EI73" s="111"/>
      <c r="EJ73" s="111"/>
      <c r="EK73" s="111"/>
      <c r="EL73" s="110"/>
      <c r="EM73" s="130"/>
      <c r="EN73" s="131"/>
      <c r="EO73" s="130"/>
      <c r="EP73" s="132"/>
      <c r="EQ73" s="133"/>
      <c r="ER73" s="111"/>
      <c r="ES73" s="111"/>
      <c r="ET73" s="111"/>
      <c r="EU73" s="110"/>
      <c r="EV73" s="130"/>
      <c r="EW73" s="131"/>
      <c r="EX73" s="130"/>
      <c r="EY73" s="132"/>
      <c r="EZ73" s="133"/>
      <c r="FA73" s="111"/>
      <c r="FB73" s="111"/>
      <c r="FC73" s="111"/>
      <c r="FD73" s="110"/>
      <c r="FE73" s="130"/>
      <c r="FF73" s="131"/>
      <c r="FG73" s="130"/>
      <c r="FH73" s="132"/>
      <c r="FI73" s="133"/>
      <c r="FJ73" s="111"/>
      <c r="FK73" s="111"/>
      <c r="FL73" s="111"/>
      <c r="FM73" s="110"/>
      <c r="FN73" s="130"/>
      <c r="FO73" s="131"/>
      <c r="FP73" s="130"/>
      <c r="FQ73" s="132"/>
      <c r="FR73" s="133"/>
      <c r="FS73" s="111"/>
      <c r="FT73" s="111"/>
      <c r="FU73" s="111"/>
      <c r="FV73" s="110"/>
      <c r="FW73" s="130"/>
      <c r="FX73" s="131"/>
      <c r="FY73" s="130"/>
      <c r="FZ73" s="132"/>
      <c r="GA73" s="133"/>
      <c r="GB73" s="111"/>
      <c r="GC73" s="111"/>
      <c r="GD73" s="111"/>
      <c r="GE73" s="110"/>
      <c r="GF73" s="130"/>
      <c r="GG73" s="131"/>
      <c r="GH73" s="130"/>
      <c r="GI73" s="132"/>
      <c r="GJ73" s="133"/>
      <c r="GK73" s="111"/>
      <c r="GL73" s="111"/>
      <c r="GM73" s="111"/>
      <c r="GN73" s="110"/>
      <c r="GO73" s="130"/>
      <c r="GP73" s="131"/>
      <c r="GQ73" s="130"/>
      <c r="GR73" s="132"/>
      <c r="GS73" s="133"/>
      <c r="GT73" s="135"/>
      <c r="GU73" s="136"/>
      <c r="GV73" s="195"/>
      <c r="GW73" s="200"/>
      <c r="GX73" s="200"/>
      <c r="GY73" s="217"/>
      <c r="GZ73" s="93"/>
      <c r="HA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55"/>
      <c r="K74" s="85"/>
      <c r="L74" s="105"/>
      <c r="M74" s="87"/>
      <c r="N74" s="201"/>
      <c r="O74" s="106"/>
      <c r="P74" s="150">
        <f t="shared" si="0"/>
        <v>0</v>
      </c>
      <c r="Q74" s="166"/>
      <c r="R74" s="166"/>
      <c r="S74" s="166"/>
      <c r="T74" s="45">
        <f t="shared" si="2"/>
        <v>0</v>
      </c>
      <c r="U74" s="202"/>
      <c r="V74" s="158"/>
      <c r="W74" s="175"/>
      <c r="X74" s="159"/>
      <c r="Y74" s="160"/>
      <c r="Z74" s="161"/>
      <c r="AA74" s="162"/>
      <c r="AB74" s="161"/>
      <c r="AC74" s="163"/>
      <c r="AD74" s="164"/>
      <c r="AE74" s="159"/>
      <c r="AF74" s="159"/>
      <c r="AG74" s="159"/>
      <c r="AH74" s="160"/>
      <c r="AI74" s="161"/>
      <c r="AJ74" s="162"/>
      <c r="AK74" s="161"/>
      <c r="AL74" s="163"/>
      <c r="AM74" s="164"/>
      <c r="AN74" s="159"/>
      <c r="AO74" s="159"/>
      <c r="AP74" s="159"/>
      <c r="AQ74" s="160"/>
      <c r="AR74" s="161"/>
      <c r="AS74" s="162"/>
      <c r="AT74" s="161"/>
      <c r="AU74" s="163"/>
      <c r="AV74" s="164"/>
      <c r="AW74" s="159"/>
      <c r="AX74" s="159"/>
      <c r="AY74" s="159"/>
      <c r="AZ74" s="160"/>
      <c r="BA74" s="161"/>
      <c r="BB74" s="162"/>
      <c r="BC74" s="161"/>
      <c r="BD74" s="163"/>
      <c r="BE74" s="164"/>
      <c r="BF74" s="159"/>
      <c r="BG74" s="159"/>
      <c r="BH74" s="159"/>
      <c r="BI74" s="160"/>
      <c r="BJ74" s="161"/>
      <c r="BK74" s="162"/>
      <c r="BL74" s="161"/>
      <c r="BM74" s="163"/>
      <c r="BN74" s="164"/>
      <c r="BO74" s="159"/>
      <c r="BP74" s="159"/>
      <c r="BQ74" s="159"/>
      <c r="BR74" s="160"/>
      <c r="BS74" s="161"/>
      <c r="BT74" s="162"/>
      <c r="BU74" s="161"/>
      <c r="BV74" s="163"/>
      <c r="BW74" s="164"/>
      <c r="BX74" s="159"/>
      <c r="BY74" s="159"/>
      <c r="BZ74" s="159"/>
      <c r="CA74" s="160"/>
      <c r="CB74" s="161"/>
      <c r="CC74" s="162"/>
      <c r="CD74" s="161"/>
      <c r="CE74" s="163"/>
      <c r="CF74" s="164"/>
      <c r="CG74" s="159"/>
      <c r="CH74" s="159"/>
      <c r="CI74" s="159"/>
      <c r="CJ74" s="160"/>
      <c r="CK74" s="161"/>
      <c r="CL74" s="162"/>
      <c r="CM74" s="161"/>
      <c r="CN74" s="163"/>
      <c r="CO74" s="164"/>
      <c r="CP74" s="159"/>
      <c r="CQ74" s="159"/>
      <c r="CR74" s="159"/>
      <c r="CS74" s="160"/>
      <c r="CT74" s="161"/>
      <c r="CU74" s="162"/>
      <c r="CV74" s="161"/>
      <c r="CW74" s="163"/>
      <c r="CX74" s="164"/>
      <c r="CY74" s="159"/>
      <c r="CZ74" s="159"/>
      <c r="DA74" s="159"/>
      <c r="DB74" s="160"/>
      <c r="DC74" s="161"/>
      <c r="DD74" s="162"/>
      <c r="DE74" s="161"/>
      <c r="DF74" s="163"/>
      <c r="DG74" s="164"/>
      <c r="DH74" s="159"/>
      <c r="DI74" s="159"/>
      <c r="DJ74" s="159"/>
      <c r="DK74" s="160"/>
      <c r="DL74" s="161"/>
      <c r="DM74" s="162"/>
      <c r="DN74" s="161"/>
      <c r="DO74" s="163"/>
      <c r="DP74" s="164"/>
      <c r="DQ74" s="159"/>
      <c r="DR74" s="159"/>
      <c r="DS74" s="159"/>
      <c r="DT74" s="160"/>
      <c r="DU74" s="161"/>
      <c r="DV74" s="162"/>
      <c r="DW74" s="161"/>
      <c r="DX74" s="163"/>
      <c r="DY74" s="164"/>
      <c r="DZ74" s="159"/>
      <c r="EA74" s="159"/>
      <c r="EB74" s="159"/>
      <c r="EC74" s="160"/>
      <c r="ED74" s="161"/>
      <c r="EE74" s="162"/>
      <c r="EF74" s="161"/>
      <c r="EG74" s="163"/>
      <c r="EH74" s="164"/>
      <c r="EI74" s="159"/>
      <c r="EJ74" s="159"/>
      <c r="EK74" s="159"/>
      <c r="EL74" s="160"/>
      <c r="EM74" s="161"/>
      <c r="EN74" s="162"/>
      <c r="EO74" s="161"/>
      <c r="EP74" s="163"/>
      <c r="EQ74" s="164"/>
      <c r="ER74" s="159"/>
      <c r="ES74" s="159"/>
      <c r="ET74" s="159"/>
      <c r="EU74" s="160"/>
      <c r="EV74" s="161"/>
      <c r="EW74" s="162"/>
      <c r="EX74" s="161"/>
      <c r="EY74" s="163"/>
      <c r="EZ74" s="164"/>
      <c r="FA74" s="159"/>
      <c r="FB74" s="159"/>
      <c r="FC74" s="159"/>
      <c r="FD74" s="160"/>
      <c r="FE74" s="161"/>
      <c r="FF74" s="162"/>
      <c r="FG74" s="161"/>
      <c r="FH74" s="163"/>
      <c r="FI74" s="164"/>
      <c r="FJ74" s="159"/>
      <c r="FK74" s="159"/>
      <c r="FL74" s="159"/>
      <c r="FM74" s="160"/>
      <c r="FN74" s="161"/>
      <c r="FO74" s="162"/>
      <c r="FP74" s="161"/>
      <c r="FQ74" s="163"/>
      <c r="FR74" s="164"/>
      <c r="FS74" s="159"/>
      <c r="FT74" s="159"/>
      <c r="FU74" s="159"/>
      <c r="FV74" s="160"/>
      <c r="FW74" s="161"/>
      <c r="FX74" s="162"/>
      <c r="FY74" s="161"/>
      <c r="FZ74" s="163"/>
      <c r="GA74" s="164"/>
      <c r="GB74" s="159"/>
      <c r="GC74" s="159"/>
      <c r="GD74" s="159"/>
      <c r="GE74" s="160"/>
      <c r="GF74" s="161"/>
      <c r="GG74" s="162"/>
      <c r="GH74" s="161"/>
      <c r="GI74" s="163"/>
      <c r="GJ74" s="164"/>
      <c r="GK74" s="159"/>
      <c r="GL74" s="159"/>
      <c r="GM74" s="159"/>
      <c r="GN74" s="160"/>
      <c r="GO74" s="161"/>
      <c r="GP74" s="162"/>
      <c r="GQ74" s="161"/>
      <c r="GR74" s="163"/>
      <c r="GS74" s="164"/>
      <c r="GT74" s="165"/>
      <c r="GU74" s="187"/>
      <c r="GV74" s="203"/>
      <c r="GW74" s="200"/>
      <c r="GX74" s="200"/>
      <c r="GY74" s="217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85"/>
      <c r="L75" s="105"/>
      <c r="M75" s="87"/>
      <c r="N75" s="201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202"/>
      <c r="V75" s="204"/>
      <c r="W75" s="205"/>
      <c r="X75" s="159"/>
      <c r="Y75" s="160"/>
      <c r="Z75" s="161"/>
      <c r="AA75" s="162"/>
      <c r="AB75" s="161"/>
      <c r="AC75" s="163"/>
      <c r="AD75" s="164"/>
      <c r="AE75" s="159"/>
      <c r="AF75" s="159"/>
      <c r="AG75" s="159"/>
      <c r="AH75" s="160"/>
      <c r="AI75" s="161"/>
      <c r="AJ75" s="162"/>
      <c r="AK75" s="161"/>
      <c r="AL75" s="163"/>
      <c r="AM75" s="164"/>
      <c r="AN75" s="159"/>
      <c r="AO75" s="159"/>
      <c r="AP75" s="159"/>
      <c r="AQ75" s="160"/>
      <c r="AR75" s="161"/>
      <c r="AS75" s="162"/>
      <c r="AT75" s="161"/>
      <c r="AU75" s="163"/>
      <c r="AV75" s="164"/>
      <c r="AW75" s="159"/>
      <c r="AX75" s="159"/>
      <c r="AY75" s="159"/>
      <c r="AZ75" s="160"/>
      <c r="BA75" s="161"/>
      <c r="BB75" s="162"/>
      <c r="BC75" s="161"/>
      <c r="BD75" s="163"/>
      <c r="BE75" s="164"/>
      <c r="BF75" s="159"/>
      <c r="BG75" s="159"/>
      <c r="BH75" s="159"/>
      <c r="BI75" s="160"/>
      <c r="BJ75" s="161"/>
      <c r="BK75" s="162"/>
      <c r="BL75" s="161"/>
      <c r="BM75" s="163"/>
      <c r="BN75" s="164"/>
      <c r="BO75" s="159"/>
      <c r="BP75" s="159"/>
      <c r="BQ75" s="159"/>
      <c r="BR75" s="160"/>
      <c r="BS75" s="161"/>
      <c r="BT75" s="162"/>
      <c r="BU75" s="161"/>
      <c r="BV75" s="163"/>
      <c r="BW75" s="164"/>
      <c r="BX75" s="159"/>
      <c r="BY75" s="159"/>
      <c r="BZ75" s="159"/>
      <c r="CA75" s="160"/>
      <c r="CB75" s="161"/>
      <c r="CC75" s="162"/>
      <c r="CD75" s="161"/>
      <c r="CE75" s="163"/>
      <c r="CF75" s="164"/>
      <c r="CG75" s="159"/>
      <c r="CH75" s="159"/>
      <c r="CI75" s="159"/>
      <c r="CJ75" s="160"/>
      <c r="CK75" s="161"/>
      <c r="CL75" s="162"/>
      <c r="CM75" s="161"/>
      <c r="CN75" s="163"/>
      <c r="CO75" s="164"/>
      <c r="CP75" s="159"/>
      <c r="CQ75" s="159"/>
      <c r="CR75" s="159"/>
      <c r="CS75" s="160"/>
      <c r="CT75" s="161"/>
      <c r="CU75" s="162"/>
      <c r="CV75" s="161"/>
      <c r="CW75" s="163"/>
      <c r="CX75" s="164"/>
      <c r="CY75" s="159"/>
      <c r="CZ75" s="159"/>
      <c r="DA75" s="159"/>
      <c r="DB75" s="160"/>
      <c r="DC75" s="161"/>
      <c r="DD75" s="162"/>
      <c r="DE75" s="161"/>
      <c r="DF75" s="163"/>
      <c r="DG75" s="164"/>
      <c r="DH75" s="159"/>
      <c r="DI75" s="159"/>
      <c r="DJ75" s="159"/>
      <c r="DK75" s="160"/>
      <c r="DL75" s="161"/>
      <c r="DM75" s="162"/>
      <c r="DN75" s="161"/>
      <c r="DO75" s="163"/>
      <c r="DP75" s="164"/>
      <c r="DQ75" s="159"/>
      <c r="DR75" s="159"/>
      <c r="DS75" s="159"/>
      <c r="DT75" s="160"/>
      <c r="DU75" s="161"/>
      <c r="DV75" s="162"/>
      <c r="DW75" s="161"/>
      <c r="DX75" s="163"/>
      <c r="DY75" s="164"/>
      <c r="DZ75" s="159"/>
      <c r="EA75" s="159"/>
      <c r="EB75" s="159"/>
      <c r="EC75" s="160"/>
      <c r="ED75" s="161"/>
      <c r="EE75" s="162"/>
      <c r="EF75" s="161"/>
      <c r="EG75" s="163"/>
      <c r="EH75" s="164"/>
      <c r="EI75" s="159"/>
      <c r="EJ75" s="159"/>
      <c r="EK75" s="159"/>
      <c r="EL75" s="160"/>
      <c r="EM75" s="161"/>
      <c r="EN75" s="162"/>
      <c r="EO75" s="161"/>
      <c r="EP75" s="163"/>
      <c r="EQ75" s="164"/>
      <c r="ER75" s="159"/>
      <c r="ES75" s="159"/>
      <c r="ET75" s="159"/>
      <c r="EU75" s="160"/>
      <c r="EV75" s="161"/>
      <c r="EW75" s="162"/>
      <c r="EX75" s="161"/>
      <c r="EY75" s="163"/>
      <c r="EZ75" s="164"/>
      <c r="FA75" s="159"/>
      <c r="FB75" s="159"/>
      <c r="FC75" s="159"/>
      <c r="FD75" s="160"/>
      <c r="FE75" s="161"/>
      <c r="FF75" s="162"/>
      <c r="FG75" s="161"/>
      <c r="FH75" s="163"/>
      <c r="FI75" s="164"/>
      <c r="FJ75" s="159"/>
      <c r="FK75" s="159"/>
      <c r="FL75" s="159"/>
      <c r="FM75" s="160"/>
      <c r="FN75" s="161"/>
      <c r="FO75" s="162"/>
      <c r="FP75" s="161"/>
      <c r="FQ75" s="163"/>
      <c r="FR75" s="164"/>
      <c r="FS75" s="159"/>
      <c r="FT75" s="159"/>
      <c r="FU75" s="159"/>
      <c r="FV75" s="160"/>
      <c r="FW75" s="161"/>
      <c r="FX75" s="162"/>
      <c r="FY75" s="161"/>
      <c r="FZ75" s="163"/>
      <c r="GA75" s="164"/>
      <c r="GB75" s="159"/>
      <c r="GC75" s="159"/>
      <c r="GD75" s="159"/>
      <c r="GE75" s="160"/>
      <c r="GF75" s="161"/>
      <c r="GG75" s="162"/>
      <c r="GH75" s="161"/>
      <c r="GI75" s="163"/>
      <c r="GJ75" s="164"/>
      <c r="GK75" s="159"/>
      <c r="GL75" s="159"/>
      <c r="GM75" s="159"/>
      <c r="GN75" s="160"/>
      <c r="GO75" s="161"/>
      <c r="GP75" s="162"/>
      <c r="GQ75" s="161"/>
      <c r="GR75" s="163"/>
      <c r="GS75" s="164"/>
      <c r="GT75" s="206"/>
      <c r="GU75" s="207"/>
      <c r="GV75" s="203"/>
      <c r="GW75" s="200"/>
      <c r="GX75" s="200"/>
      <c r="GY75" s="217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85"/>
      <c r="L76" s="105"/>
      <c r="M76" s="87"/>
      <c r="N76" s="201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202"/>
      <c r="V76" s="204"/>
      <c r="W76" s="208"/>
      <c r="X76" s="159"/>
      <c r="Y76" s="160"/>
      <c r="Z76" s="161"/>
      <c r="AA76" s="162"/>
      <c r="AB76" s="161"/>
      <c r="AC76" s="163"/>
      <c r="AD76" s="164"/>
      <c r="AE76" s="159"/>
      <c r="AF76" s="159"/>
      <c r="AG76" s="159"/>
      <c r="AH76" s="160"/>
      <c r="AI76" s="161"/>
      <c r="AJ76" s="162"/>
      <c r="AK76" s="161"/>
      <c r="AL76" s="163"/>
      <c r="AM76" s="164"/>
      <c r="AN76" s="159"/>
      <c r="AO76" s="159"/>
      <c r="AP76" s="159"/>
      <c r="AQ76" s="160"/>
      <c r="AR76" s="161"/>
      <c r="AS76" s="162"/>
      <c r="AT76" s="161"/>
      <c r="AU76" s="163"/>
      <c r="AV76" s="164"/>
      <c r="AW76" s="159"/>
      <c r="AX76" s="159"/>
      <c r="AY76" s="159"/>
      <c r="AZ76" s="160"/>
      <c r="BA76" s="161"/>
      <c r="BB76" s="162"/>
      <c r="BC76" s="161"/>
      <c r="BD76" s="163"/>
      <c r="BE76" s="164"/>
      <c r="BF76" s="159"/>
      <c r="BG76" s="159"/>
      <c r="BH76" s="159"/>
      <c r="BI76" s="160"/>
      <c r="BJ76" s="161"/>
      <c r="BK76" s="162"/>
      <c r="BL76" s="161"/>
      <c r="BM76" s="163"/>
      <c r="BN76" s="164"/>
      <c r="BO76" s="159"/>
      <c r="BP76" s="159"/>
      <c r="BQ76" s="159"/>
      <c r="BR76" s="160"/>
      <c r="BS76" s="161"/>
      <c r="BT76" s="162"/>
      <c r="BU76" s="161"/>
      <c r="BV76" s="163"/>
      <c r="BW76" s="164"/>
      <c r="BX76" s="159"/>
      <c r="BY76" s="159"/>
      <c r="BZ76" s="159"/>
      <c r="CA76" s="160"/>
      <c r="CB76" s="161"/>
      <c r="CC76" s="162"/>
      <c r="CD76" s="161"/>
      <c r="CE76" s="163"/>
      <c r="CF76" s="164"/>
      <c r="CG76" s="159"/>
      <c r="CH76" s="159"/>
      <c r="CI76" s="159"/>
      <c r="CJ76" s="160"/>
      <c r="CK76" s="161"/>
      <c r="CL76" s="162"/>
      <c r="CM76" s="161"/>
      <c r="CN76" s="163"/>
      <c r="CO76" s="164"/>
      <c r="CP76" s="159"/>
      <c r="CQ76" s="159"/>
      <c r="CR76" s="159"/>
      <c r="CS76" s="160"/>
      <c r="CT76" s="161"/>
      <c r="CU76" s="162"/>
      <c r="CV76" s="161"/>
      <c r="CW76" s="163"/>
      <c r="CX76" s="164"/>
      <c r="CY76" s="159"/>
      <c r="CZ76" s="159"/>
      <c r="DA76" s="159"/>
      <c r="DB76" s="160"/>
      <c r="DC76" s="161"/>
      <c r="DD76" s="162"/>
      <c r="DE76" s="161"/>
      <c r="DF76" s="163"/>
      <c r="DG76" s="164"/>
      <c r="DH76" s="159"/>
      <c r="DI76" s="159"/>
      <c r="DJ76" s="159"/>
      <c r="DK76" s="160"/>
      <c r="DL76" s="161"/>
      <c r="DM76" s="162"/>
      <c r="DN76" s="161"/>
      <c r="DO76" s="163"/>
      <c r="DP76" s="164"/>
      <c r="DQ76" s="159"/>
      <c r="DR76" s="159"/>
      <c r="DS76" s="159"/>
      <c r="DT76" s="160"/>
      <c r="DU76" s="161"/>
      <c r="DV76" s="162"/>
      <c r="DW76" s="161"/>
      <c r="DX76" s="163"/>
      <c r="DY76" s="164"/>
      <c r="DZ76" s="159"/>
      <c r="EA76" s="159"/>
      <c r="EB76" s="159"/>
      <c r="EC76" s="160"/>
      <c r="ED76" s="161"/>
      <c r="EE76" s="162"/>
      <c r="EF76" s="161"/>
      <c r="EG76" s="163"/>
      <c r="EH76" s="164"/>
      <c r="EI76" s="159"/>
      <c r="EJ76" s="159"/>
      <c r="EK76" s="159"/>
      <c r="EL76" s="160"/>
      <c r="EM76" s="161"/>
      <c r="EN76" s="162"/>
      <c r="EO76" s="161"/>
      <c r="EP76" s="163"/>
      <c r="EQ76" s="164"/>
      <c r="ER76" s="159"/>
      <c r="ES76" s="159"/>
      <c r="ET76" s="159"/>
      <c r="EU76" s="160"/>
      <c r="EV76" s="161"/>
      <c r="EW76" s="162"/>
      <c r="EX76" s="161"/>
      <c r="EY76" s="163"/>
      <c r="EZ76" s="164"/>
      <c r="FA76" s="159"/>
      <c r="FB76" s="159"/>
      <c r="FC76" s="159"/>
      <c r="FD76" s="160"/>
      <c r="FE76" s="161"/>
      <c r="FF76" s="162"/>
      <c r="FG76" s="161"/>
      <c r="FH76" s="163"/>
      <c r="FI76" s="164"/>
      <c r="FJ76" s="159"/>
      <c r="FK76" s="159"/>
      <c r="FL76" s="159"/>
      <c r="FM76" s="160"/>
      <c r="FN76" s="161"/>
      <c r="FO76" s="162"/>
      <c r="FP76" s="161"/>
      <c r="FQ76" s="163"/>
      <c r="FR76" s="164"/>
      <c r="FS76" s="159"/>
      <c r="FT76" s="159"/>
      <c r="FU76" s="159"/>
      <c r="FV76" s="160"/>
      <c r="FW76" s="161"/>
      <c r="FX76" s="162"/>
      <c r="FY76" s="161"/>
      <c r="FZ76" s="163"/>
      <c r="GA76" s="164"/>
      <c r="GB76" s="159"/>
      <c r="GC76" s="159"/>
      <c r="GD76" s="159"/>
      <c r="GE76" s="160"/>
      <c r="GF76" s="161"/>
      <c r="GG76" s="162"/>
      <c r="GH76" s="161"/>
      <c r="GI76" s="163"/>
      <c r="GJ76" s="164"/>
      <c r="GK76" s="159"/>
      <c r="GL76" s="159"/>
      <c r="GM76" s="159"/>
      <c r="GN76" s="160"/>
      <c r="GO76" s="161"/>
      <c r="GP76" s="162"/>
      <c r="GQ76" s="161"/>
      <c r="GR76" s="163"/>
      <c r="GS76" s="164"/>
      <c r="GT76" s="206"/>
      <c r="GU76" s="207"/>
      <c r="GV76" s="203"/>
      <c r="GW76" s="200"/>
      <c r="GX76" s="200"/>
      <c r="GY76" s="217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204"/>
      <c r="W77" s="205"/>
      <c r="X77" s="159"/>
      <c r="Y77" s="160"/>
      <c r="Z77" s="161"/>
      <c r="AA77" s="162"/>
      <c r="AB77" s="161"/>
      <c r="AC77" s="163"/>
      <c r="AD77" s="164"/>
      <c r="AE77" s="159"/>
      <c r="AF77" s="159"/>
      <c r="AG77" s="159"/>
      <c r="AH77" s="160"/>
      <c r="AI77" s="161"/>
      <c r="AJ77" s="162"/>
      <c r="AK77" s="161"/>
      <c r="AL77" s="163"/>
      <c r="AM77" s="164"/>
      <c r="AN77" s="159"/>
      <c r="AO77" s="159"/>
      <c r="AP77" s="159"/>
      <c r="AQ77" s="160"/>
      <c r="AR77" s="161"/>
      <c r="AS77" s="162"/>
      <c r="AT77" s="161"/>
      <c r="AU77" s="163"/>
      <c r="AV77" s="164"/>
      <c r="AW77" s="159"/>
      <c r="AX77" s="159"/>
      <c r="AY77" s="159"/>
      <c r="AZ77" s="160"/>
      <c r="BA77" s="161"/>
      <c r="BB77" s="162"/>
      <c r="BC77" s="161"/>
      <c r="BD77" s="163"/>
      <c r="BE77" s="164"/>
      <c r="BF77" s="159"/>
      <c r="BG77" s="159"/>
      <c r="BH77" s="159"/>
      <c r="BI77" s="160"/>
      <c r="BJ77" s="161"/>
      <c r="BK77" s="162"/>
      <c r="BL77" s="161"/>
      <c r="BM77" s="163"/>
      <c r="BN77" s="164"/>
      <c r="BO77" s="159"/>
      <c r="BP77" s="159"/>
      <c r="BQ77" s="159"/>
      <c r="BR77" s="160"/>
      <c r="BS77" s="161"/>
      <c r="BT77" s="162"/>
      <c r="BU77" s="161"/>
      <c r="BV77" s="163"/>
      <c r="BW77" s="164"/>
      <c r="BX77" s="159"/>
      <c r="BY77" s="159"/>
      <c r="BZ77" s="159"/>
      <c r="CA77" s="160"/>
      <c r="CB77" s="161"/>
      <c r="CC77" s="162"/>
      <c r="CD77" s="161"/>
      <c r="CE77" s="163"/>
      <c r="CF77" s="164"/>
      <c r="CG77" s="159"/>
      <c r="CH77" s="159"/>
      <c r="CI77" s="159"/>
      <c r="CJ77" s="160"/>
      <c r="CK77" s="161"/>
      <c r="CL77" s="162"/>
      <c r="CM77" s="161"/>
      <c r="CN77" s="163"/>
      <c r="CO77" s="164"/>
      <c r="CP77" s="159"/>
      <c r="CQ77" s="159"/>
      <c r="CR77" s="159"/>
      <c r="CS77" s="160"/>
      <c r="CT77" s="161"/>
      <c r="CU77" s="162"/>
      <c r="CV77" s="161"/>
      <c r="CW77" s="163"/>
      <c r="CX77" s="164"/>
      <c r="CY77" s="159"/>
      <c r="CZ77" s="159"/>
      <c r="DA77" s="159"/>
      <c r="DB77" s="160"/>
      <c r="DC77" s="161"/>
      <c r="DD77" s="162"/>
      <c r="DE77" s="161"/>
      <c r="DF77" s="163"/>
      <c r="DG77" s="164"/>
      <c r="DH77" s="159"/>
      <c r="DI77" s="159"/>
      <c r="DJ77" s="159"/>
      <c r="DK77" s="160"/>
      <c r="DL77" s="161"/>
      <c r="DM77" s="162"/>
      <c r="DN77" s="161"/>
      <c r="DO77" s="163"/>
      <c r="DP77" s="164"/>
      <c r="DQ77" s="159"/>
      <c r="DR77" s="159"/>
      <c r="DS77" s="159"/>
      <c r="DT77" s="160"/>
      <c r="DU77" s="161"/>
      <c r="DV77" s="162"/>
      <c r="DW77" s="161"/>
      <c r="DX77" s="163"/>
      <c r="DY77" s="164"/>
      <c r="DZ77" s="159"/>
      <c r="EA77" s="159"/>
      <c r="EB77" s="159"/>
      <c r="EC77" s="160"/>
      <c r="ED77" s="161"/>
      <c r="EE77" s="162"/>
      <c r="EF77" s="161"/>
      <c r="EG77" s="163"/>
      <c r="EH77" s="164"/>
      <c r="EI77" s="159"/>
      <c r="EJ77" s="159"/>
      <c r="EK77" s="159"/>
      <c r="EL77" s="160"/>
      <c r="EM77" s="161"/>
      <c r="EN77" s="162"/>
      <c r="EO77" s="161"/>
      <c r="EP77" s="163"/>
      <c r="EQ77" s="164"/>
      <c r="ER77" s="159"/>
      <c r="ES77" s="159"/>
      <c r="ET77" s="159"/>
      <c r="EU77" s="160"/>
      <c r="EV77" s="161"/>
      <c r="EW77" s="162"/>
      <c r="EX77" s="161"/>
      <c r="EY77" s="163"/>
      <c r="EZ77" s="164"/>
      <c r="FA77" s="159"/>
      <c r="FB77" s="159"/>
      <c r="FC77" s="159"/>
      <c r="FD77" s="160"/>
      <c r="FE77" s="161"/>
      <c r="FF77" s="162"/>
      <c r="FG77" s="161"/>
      <c r="FH77" s="163"/>
      <c r="FI77" s="164"/>
      <c r="FJ77" s="159"/>
      <c r="FK77" s="159"/>
      <c r="FL77" s="159"/>
      <c r="FM77" s="160"/>
      <c r="FN77" s="161"/>
      <c r="FO77" s="162"/>
      <c r="FP77" s="161"/>
      <c r="FQ77" s="163"/>
      <c r="FR77" s="164"/>
      <c r="FS77" s="159"/>
      <c r="FT77" s="159"/>
      <c r="FU77" s="159"/>
      <c r="FV77" s="160"/>
      <c r="FW77" s="161"/>
      <c r="FX77" s="162"/>
      <c r="FY77" s="161"/>
      <c r="FZ77" s="163"/>
      <c r="GA77" s="164"/>
      <c r="GB77" s="159"/>
      <c r="GC77" s="159"/>
      <c r="GD77" s="159"/>
      <c r="GE77" s="160"/>
      <c r="GF77" s="161"/>
      <c r="GG77" s="162"/>
      <c r="GH77" s="161"/>
      <c r="GI77" s="163"/>
      <c r="GJ77" s="164"/>
      <c r="GK77" s="159"/>
      <c r="GL77" s="159"/>
      <c r="GM77" s="159"/>
      <c r="GN77" s="160"/>
      <c r="GO77" s="161"/>
      <c r="GP77" s="162"/>
      <c r="GQ77" s="161"/>
      <c r="GR77" s="163"/>
      <c r="GS77" s="164"/>
      <c r="GT77" s="206"/>
      <c r="GU77" s="207"/>
      <c r="GV77" s="203"/>
      <c r="GW77" s="200"/>
      <c r="GX77" s="200"/>
      <c r="GY77" s="217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01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05"/>
      <c r="X78" s="209"/>
      <c r="Y78" s="210"/>
      <c r="Z78" s="211"/>
      <c r="AA78" s="212"/>
      <c r="AB78" s="211"/>
      <c r="AC78" s="213"/>
      <c r="AD78" s="214"/>
      <c r="AE78" s="209"/>
      <c r="AF78" s="209"/>
      <c r="AG78" s="209"/>
      <c r="AH78" s="210"/>
      <c r="AI78" s="211"/>
      <c r="AJ78" s="212"/>
      <c r="AK78" s="211"/>
      <c r="AL78" s="213"/>
      <c r="AM78" s="214"/>
      <c r="AN78" s="209"/>
      <c r="AO78" s="209"/>
      <c r="AP78" s="209"/>
      <c r="AQ78" s="210"/>
      <c r="AR78" s="211"/>
      <c r="AS78" s="212"/>
      <c r="AT78" s="211"/>
      <c r="AU78" s="213"/>
      <c r="AV78" s="214"/>
      <c r="AW78" s="209"/>
      <c r="AX78" s="209"/>
      <c r="AY78" s="209"/>
      <c r="AZ78" s="210"/>
      <c r="BA78" s="211"/>
      <c r="BB78" s="212"/>
      <c r="BC78" s="211"/>
      <c r="BD78" s="213"/>
      <c r="BE78" s="214"/>
      <c r="BF78" s="209"/>
      <c r="BG78" s="209"/>
      <c r="BH78" s="209"/>
      <c r="BI78" s="210"/>
      <c r="BJ78" s="211"/>
      <c r="BK78" s="212"/>
      <c r="BL78" s="211"/>
      <c r="BM78" s="213"/>
      <c r="BN78" s="214"/>
      <c r="BO78" s="209"/>
      <c r="BP78" s="209"/>
      <c r="BQ78" s="209"/>
      <c r="BR78" s="210"/>
      <c r="BS78" s="211"/>
      <c r="BT78" s="212"/>
      <c r="BU78" s="211"/>
      <c r="BV78" s="213"/>
      <c r="BW78" s="214"/>
      <c r="BX78" s="209"/>
      <c r="BY78" s="209"/>
      <c r="BZ78" s="209"/>
      <c r="CA78" s="210"/>
      <c r="CB78" s="211"/>
      <c r="CC78" s="212"/>
      <c r="CD78" s="211"/>
      <c r="CE78" s="213"/>
      <c r="CF78" s="214"/>
      <c r="CG78" s="209"/>
      <c r="CH78" s="209"/>
      <c r="CI78" s="209"/>
      <c r="CJ78" s="210"/>
      <c r="CK78" s="211"/>
      <c r="CL78" s="212"/>
      <c r="CM78" s="211"/>
      <c r="CN78" s="213"/>
      <c r="CO78" s="214"/>
      <c r="CP78" s="209"/>
      <c r="CQ78" s="209"/>
      <c r="CR78" s="209"/>
      <c r="CS78" s="210"/>
      <c r="CT78" s="211"/>
      <c r="CU78" s="212"/>
      <c r="CV78" s="211"/>
      <c r="CW78" s="213"/>
      <c r="CX78" s="214"/>
      <c r="CY78" s="209"/>
      <c r="CZ78" s="209"/>
      <c r="DA78" s="209"/>
      <c r="DB78" s="210"/>
      <c r="DC78" s="211"/>
      <c r="DD78" s="212"/>
      <c r="DE78" s="211"/>
      <c r="DF78" s="213"/>
      <c r="DG78" s="214"/>
      <c r="DH78" s="209"/>
      <c r="DI78" s="209"/>
      <c r="DJ78" s="209"/>
      <c r="DK78" s="210"/>
      <c r="DL78" s="211"/>
      <c r="DM78" s="212"/>
      <c r="DN78" s="211"/>
      <c r="DO78" s="213"/>
      <c r="DP78" s="214"/>
      <c r="DQ78" s="209"/>
      <c r="DR78" s="209"/>
      <c r="DS78" s="209"/>
      <c r="DT78" s="210"/>
      <c r="DU78" s="211"/>
      <c r="DV78" s="212"/>
      <c r="DW78" s="211"/>
      <c r="DX78" s="213"/>
      <c r="DY78" s="214"/>
      <c r="DZ78" s="209"/>
      <c r="EA78" s="209"/>
      <c r="EB78" s="209"/>
      <c r="EC78" s="210"/>
      <c r="ED78" s="211"/>
      <c r="EE78" s="212"/>
      <c r="EF78" s="211"/>
      <c r="EG78" s="213"/>
      <c r="EH78" s="214"/>
      <c r="EI78" s="209"/>
      <c r="EJ78" s="209"/>
      <c r="EK78" s="209"/>
      <c r="EL78" s="210"/>
      <c r="EM78" s="211"/>
      <c r="EN78" s="212"/>
      <c r="EO78" s="211"/>
      <c r="EP78" s="213"/>
      <c r="EQ78" s="214"/>
      <c r="ER78" s="209"/>
      <c r="ES78" s="209"/>
      <c r="ET78" s="209"/>
      <c r="EU78" s="210"/>
      <c r="EV78" s="211"/>
      <c r="EW78" s="212"/>
      <c r="EX78" s="211"/>
      <c r="EY78" s="213"/>
      <c r="EZ78" s="214"/>
      <c r="FA78" s="209"/>
      <c r="FB78" s="209"/>
      <c r="FC78" s="209"/>
      <c r="FD78" s="210"/>
      <c r="FE78" s="211"/>
      <c r="FF78" s="212"/>
      <c r="FG78" s="211"/>
      <c r="FH78" s="213"/>
      <c r="FI78" s="214"/>
      <c r="FJ78" s="209"/>
      <c r="FK78" s="209"/>
      <c r="FL78" s="209"/>
      <c r="FM78" s="210"/>
      <c r="FN78" s="211"/>
      <c r="FO78" s="212"/>
      <c r="FP78" s="211"/>
      <c r="FQ78" s="213"/>
      <c r="FR78" s="214"/>
      <c r="FS78" s="209"/>
      <c r="FT78" s="209"/>
      <c r="FU78" s="209"/>
      <c r="FV78" s="210"/>
      <c r="FW78" s="211"/>
      <c r="FX78" s="212"/>
      <c r="FY78" s="211"/>
      <c r="FZ78" s="213"/>
      <c r="GA78" s="214"/>
      <c r="GB78" s="209"/>
      <c r="GC78" s="209"/>
      <c r="GD78" s="209"/>
      <c r="GE78" s="210"/>
      <c r="GF78" s="211"/>
      <c r="GG78" s="212"/>
      <c r="GH78" s="211"/>
      <c r="GI78" s="213"/>
      <c r="GJ78" s="214"/>
      <c r="GK78" s="209"/>
      <c r="GL78" s="209"/>
      <c r="GM78" s="209"/>
      <c r="GN78" s="210"/>
      <c r="GO78" s="211"/>
      <c r="GP78" s="212"/>
      <c r="GQ78" s="211"/>
      <c r="GR78" s="213"/>
      <c r="GS78" s="214"/>
      <c r="GT78" s="206"/>
      <c r="GU78" s="207"/>
      <c r="GV78" s="203"/>
      <c r="GW78" s="200"/>
      <c r="GX78" s="200"/>
      <c r="GY78" s="217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215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202"/>
      <c r="V79" s="204"/>
      <c r="W79" s="216"/>
      <c r="X79" s="209"/>
      <c r="Y79" s="210"/>
      <c r="Z79" s="211"/>
      <c r="AA79" s="212"/>
      <c r="AB79" s="211"/>
      <c r="AC79" s="213"/>
      <c r="AD79" s="214"/>
      <c r="AE79" s="209"/>
      <c r="AF79" s="209"/>
      <c r="AG79" s="209"/>
      <c r="AH79" s="210"/>
      <c r="AI79" s="211"/>
      <c r="AJ79" s="212"/>
      <c r="AK79" s="211"/>
      <c r="AL79" s="213"/>
      <c r="AM79" s="214"/>
      <c r="AN79" s="209"/>
      <c r="AO79" s="209"/>
      <c r="AP79" s="209"/>
      <c r="AQ79" s="210"/>
      <c r="AR79" s="211"/>
      <c r="AS79" s="212"/>
      <c r="AT79" s="211"/>
      <c r="AU79" s="213"/>
      <c r="AV79" s="214"/>
      <c r="AW79" s="209"/>
      <c r="AX79" s="209"/>
      <c r="AY79" s="209"/>
      <c r="AZ79" s="210"/>
      <c r="BA79" s="211"/>
      <c r="BB79" s="212"/>
      <c r="BC79" s="211"/>
      <c r="BD79" s="213"/>
      <c r="BE79" s="214"/>
      <c r="BF79" s="209"/>
      <c r="BG79" s="209"/>
      <c r="BH79" s="209"/>
      <c r="BI79" s="210"/>
      <c r="BJ79" s="211"/>
      <c r="BK79" s="212"/>
      <c r="BL79" s="211"/>
      <c r="BM79" s="213"/>
      <c r="BN79" s="214"/>
      <c r="BO79" s="209"/>
      <c r="BP79" s="209"/>
      <c r="BQ79" s="209"/>
      <c r="BR79" s="210"/>
      <c r="BS79" s="211"/>
      <c r="BT79" s="212"/>
      <c r="BU79" s="211"/>
      <c r="BV79" s="213"/>
      <c r="BW79" s="214"/>
      <c r="BX79" s="209"/>
      <c r="BY79" s="209"/>
      <c r="BZ79" s="209"/>
      <c r="CA79" s="210"/>
      <c r="CB79" s="211"/>
      <c r="CC79" s="212"/>
      <c r="CD79" s="211"/>
      <c r="CE79" s="213"/>
      <c r="CF79" s="214"/>
      <c r="CG79" s="209"/>
      <c r="CH79" s="209"/>
      <c r="CI79" s="209"/>
      <c r="CJ79" s="210"/>
      <c r="CK79" s="211"/>
      <c r="CL79" s="212"/>
      <c r="CM79" s="211"/>
      <c r="CN79" s="213"/>
      <c r="CO79" s="214"/>
      <c r="CP79" s="209"/>
      <c r="CQ79" s="209"/>
      <c r="CR79" s="209"/>
      <c r="CS79" s="210"/>
      <c r="CT79" s="211"/>
      <c r="CU79" s="212"/>
      <c r="CV79" s="211"/>
      <c r="CW79" s="213"/>
      <c r="CX79" s="214"/>
      <c r="CY79" s="209"/>
      <c r="CZ79" s="209"/>
      <c r="DA79" s="209"/>
      <c r="DB79" s="210"/>
      <c r="DC79" s="211"/>
      <c r="DD79" s="212"/>
      <c r="DE79" s="211"/>
      <c r="DF79" s="213"/>
      <c r="DG79" s="214"/>
      <c r="DH79" s="209"/>
      <c r="DI79" s="209"/>
      <c r="DJ79" s="209"/>
      <c r="DK79" s="210"/>
      <c r="DL79" s="211"/>
      <c r="DM79" s="212"/>
      <c r="DN79" s="211"/>
      <c r="DO79" s="213"/>
      <c r="DP79" s="214"/>
      <c r="DQ79" s="209"/>
      <c r="DR79" s="209"/>
      <c r="DS79" s="209"/>
      <c r="DT79" s="210"/>
      <c r="DU79" s="211"/>
      <c r="DV79" s="212"/>
      <c r="DW79" s="211"/>
      <c r="DX79" s="213"/>
      <c r="DY79" s="214"/>
      <c r="DZ79" s="209"/>
      <c r="EA79" s="209"/>
      <c r="EB79" s="209"/>
      <c r="EC79" s="210"/>
      <c r="ED79" s="211"/>
      <c r="EE79" s="212"/>
      <c r="EF79" s="211"/>
      <c r="EG79" s="213"/>
      <c r="EH79" s="214"/>
      <c r="EI79" s="209"/>
      <c r="EJ79" s="209"/>
      <c r="EK79" s="209"/>
      <c r="EL79" s="210"/>
      <c r="EM79" s="211"/>
      <c r="EN79" s="212"/>
      <c r="EO79" s="211"/>
      <c r="EP79" s="213"/>
      <c r="EQ79" s="214"/>
      <c r="ER79" s="209"/>
      <c r="ES79" s="209"/>
      <c r="ET79" s="209"/>
      <c r="EU79" s="210"/>
      <c r="EV79" s="211"/>
      <c r="EW79" s="212"/>
      <c r="EX79" s="211"/>
      <c r="EY79" s="213"/>
      <c r="EZ79" s="214"/>
      <c r="FA79" s="209"/>
      <c r="FB79" s="209"/>
      <c r="FC79" s="209"/>
      <c r="FD79" s="210"/>
      <c r="FE79" s="211"/>
      <c r="FF79" s="212"/>
      <c r="FG79" s="211"/>
      <c r="FH79" s="213"/>
      <c r="FI79" s="214"/>
      <c r="FJ79" s="209"/>
      <c r="FK79" s="209"/>
      <c r="FL79" s="209"/>
      <c r="FM79" s="210"/>
      <c r="FN79" s="211"/>
      <c r="FO79" s="212"/>
      <c r="FP79" s="211"/>
      <c r="FQ79" s="213"/>
      <c r="FR79" s="214"/>
      <c r="FS79" s="209"/>
      <c r="FT79" s="209"/>
      <c r="FU79" s="209"/>
      <c r="FV79" s="210"/>
      <c r="FW79" s="211"/>
      <c r="FX79" s="212"/>
      <c r="FY79" s="211"/>
      <c r="FZ79" s="213"/>
      <c r="GA79" s="214"/>
      <c r="GB79" s="209"/>
      <c r="GC79" s="209"/>
      <c r="GD79" s="209"/>
      <c r="GE79" s="210"/>
      <c r="GF79" s="211"/>
      <c r="GG79" s="212"/>
      <c r="GH79" s="211"/>
      <c r="GI79" s="213"/>
      <c r="GJ79" s="214"/>
      <c r="GK79" s="209"/>
      <c r="GL79" s="209"/>
      <c r="GM79" s="209"/>
      <c r="GN79" s="210"/>
      <c r="GO79" s="211"/>
      <c r="GP79" s="212"/>
      <c r="GQ79" s="211"/>
      <c r="GR79" s="213"/>
      <c r="GS79" s="214"/>
      <c r="GT79" s="206"/>
      <c r="GU79" s="207"/>
      <c r="GV79" s="203"/>
      <c r="GW79" s="101"/>
      <c r="GX79" s="101"/>
      <c r="GY79" s="217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88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196"/>
      <c r="V80" s="92"/>
      <c r="W80" s="93"/>
      <c r="X80" s="104"/>
      <c r="Y80" s="217"/>
      <c r="Z80" s="218"/>
      <c r="AA80" s="219"/>
      <c r="AB80" s="218"/>
      <c r="AC80" s="220"/>
      <c r="AD80" s="221"/>
      <c r="AE80" s="104"/>
      <c r="AF80" s="104"/>
      <c r="AG80" s="104"/>
      <c r="AH80" s="217"/>
      <c r="AI80" s="218"/>
      <c r="AJ80" s="219"/>
      <c r="AK80" s="218"/>
      <c r="AL80" s="220"/>
      <c r="AM80" s="221"/>
      <c r="AN80" s="104"/>
      <c r="AO80" s="104"/>
      <c r="AP80" s="104"/>
      <c r="AQ80" s="217"/>
      <c r="AR80" s="218"/>
      <c r="AS80" s="219"/>
      <c r="AT80" s="218"/>
      <c r="AU80" s="220"/>
      <c r="AV80" s="221"/>
      <c r="AW80" s="104"/>
      <c r="AX80" s="104"/>
      <c r="AY80" s="104"/>
      <c r="AZ80" s="217"/>
      <c r="BA80" s="218"/>
      <c r="BB80" s="219"/>
      <c r="BC80" s="218"/>
      <c r="BD80" s="220"/>
      <c r="BE80" s="221"/>
      <c r="BF80" s="104"/>
      <c r="BG80" s="104"/>
      <c r="BH80" s="104"/>
      <c r="BI80" s="217"/>
      <c r="BJ80" s="218"/>
      <c r="BK80" s="219"/>
      <c r="BL80" s="218"/>
      <c r="BM80" s="220"/>
      <c r="BN80" s="221"/>
      <c r="BO80" s="104"/>
      <c r="BP80" s="104"/>
      <c r="BQ80" s="104"/>
      <c r="BR80" s="217"/>
      <c r="BS80" s="218"/>
      <c r="BT80" s="219"/>
      <c r="BU80" s="218"/>
      <c r="BV80" s="220"/>
      <c r="BW80" s="221"/>
      <c r="BX80" s="104"/>
      <c r="BY80" s="104"/>
      <c r="BZ80" s="104"/>
      <c r="CA80" s="217"/>
      <c r="CB80" s="218"/>
      <c r="CC80" s="219"/>
      <c r="CD80" s="218"/>
      <c r="CE80" s="220"/>
      <c r="CF80" s="221"/>
      <c r="CG80" s="104"/>
      <c r="CH80" s="104"/>
      <c r="CI80" s="104"/>
      <c r="CJ80" s="217"/>
      <c r="CK80" s="218"/>
      <c r="CL80" s="219"/>
      <c r="CM80" s="218"/>
      <c r="CN80" s="220"/>
      <c r="CO80" s="221"/>
      <c r="CP80" s="104"/>
      <c r="CQ80" s="104"/>
      <c r="CR80" s="104"/>
      <c r="CS80" s="217"/>
      <c r="CT80" s="218"/>
      <c r="CU80" s="219"/>
      <c r="CV80" s="218"/>
      <c r="CW80" s="220"/>
      <c r="CX80" s="221"/>
      <c r="CY80" s="104"/>
      <c r="CZ80" s="104"/>
      <c r="DA80" s="104"/>
      <c r="DB80" s="217"/>
      <c r="DC80" s="218"/>
      <c r="DD80" s="219"/>
      <c r="DE80" s="218"/>
      <c r="DF80" s="220"/>
      <c r="DG80" s="221"/>
      <c r="DH80" s="104"/>
      <c r="DI80" s="104"/>
      <c r="DJ80" s="104"/>
      <c r="DK80" s="217"/>
      <c r="DL80" s="218"/>
      <c r="DM80" s="219"/>
      <c r="DN80" s="218"/>
      <c r="DO80" s="220"/>
      <c r="DP80" s="221"/>
      <c r="DQ80" s="104"/>
      <c r="DR80" s="104"/>
      <c r="DS80" s="104"/>
      <c r="DT80" s="217"/>
      <c r="DU80" s="218"/>
      <c r="DV80" s="219"/>
      <c r="DW80" s="218"/>
      <c r="DX80" s="220"/>
      <c r="DY80" s="221"/>
      <c r="DZ80" s="104"/>
      <c r="EA80" s="104"/>
      <c r="EB80" s="104"/>
      <c r="EC80" s="217"/>
      <c r="ED80" s="218"/>
      <c r="EE80" s="219"/>
      <c r="EF80" s="218"/>
      <c r="EG80" s="220"/>
      <c r="EH80" s="221"/>
      <c r="EI80" s="104"/>
      <c r="EJ80" s="104"/>
      <c r="EK80" s="104"/>
      <c r="EL80" s="217"/>
      <c r="EM80" s="218"/>
      <c r="EN80" s="219"/>
      <c r="EO80" s="218"/>
      <c r="EP80" s="220"/>
      <c r="EQ80" s="221"/>
      <c r="ER80" s="104"/>
      <c r="ES80" s="104"/>
      <c r="ET80" s="104"/>
      <c r="EU80" s="217"/>
      <c r="EV80" s="218"/>
      <c r="EW80" s="219"/>
      <c r="EX80" s="218"/>
      <c r="EY80" s="220"/>
      <c r="EZ80" s="221"/>
      <c r="FA80" s="104"/>
      <c r="FB80" s="104"/>
      <c r="FC80" s="104"/>
      <c r="FD80" s="217"/>
      <c r="FE80" s="218"/>
      <c r="FF80" s="219"/>
      <c r="FG80" s="218"/>
      <c r="FH80" s="220"/>
      <c r="FI80" s="221"/>
      <c r="FJ80" s="104"/>
      <c r="FK80" s="104"/>
      <c r="FL80" s="104"/>
      <c r="FM80" s="217"/>
      <c r="FN80" s="218"/>
      <c r="FO80" s="219"/>
      <c r="FP80" s="218"/>
      <c r="FQ80" s="220"/>
      <c r="FR80" s="221"/>
      <c r="FS80" s="104"/>
      <c r="FT80" s="104"/>
      <c r="FU80" s="104"/>
      <c r="FV80" s="217"/>
      <c r="FW80" s="218"/>
      <c r="FX80" s="219"/>
      <c r="FY80" s="218"/>
      <c r="FZ80" s="220"/>
      <c r="GA80" s="221"/>
      <c r="GB80" s="104"/>
      <c r="GC80" s="104"/>
      <c r="GD80" s="104"/>
      <c r="GE80" s="217"/>
      <c r="GF80" s="218"/>
      <c r="GG80" s="219"/>
      <c r="GH80" s="218"/>
      <c r="GI80" s="220"/>
      <c r="GJ80" s="221"/>
      <c r="GK80" s="104"/>
      <c r="GL80" s="104"/>
      <c r="GM80" s="104"/>
      <c r="GN80" s="217"/>
      <c r="GO80" s="218"/>
      <c r="GP80" s="219"/>
      <c r="GQ80" s="218"/>
      <c r="GR80" s="220"/>
      <c r="GS80" s="221"/>
      <c r="GT80" s="101"/>
      <c r="GU80" s="99"/>
      <c r="GV80" s="222"/>
      <c r="GW80" s="101"/>
      <c r="GX80" s="101"/>
      <c r="GY80" s="217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88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196"/>
      <c r="V81" s="92"/>
      <c r="W81" s="93"/>
      <c r="X81" s="104"/>
      <c r="Y81" s="217"/>
      <c r="Z81" s="218"/>
      <c r="AA81" s="219"/>
      <c r="AB81" s="218"/>
      <c r="AC81" s="220"/>
      <c r="AD81" s="221"/>
      <c r="AE81" s="104"/>
      <c r="AF81" s="104"/>
      <c r="AG81" s="104"/>
      <c r="AH81" s="217"/>
      <c r="AI81" s="218"/>
      <c r="AJ81" s="219"/>
      <c r="AK81" s="218"/>
      <c r="AL81" s="220"/>
      <c r="AM81" s="221"/>
      <c r="AN81" s="104"/>
      <c r="AO81" s="104"/>
      <c r="AP81" s="104"/>
      <c r="AQ81" s="217"/>
      <c r="AR81" s="218"/>
      <c r="AS81" s="219"/>
      <c r="AT81" s="218"/>
      <c r="AU81" s="220"/>
      <c r="AV81" s="221"/>
      <c r="AW81" s="104"/>
      <c r="AX81" s="104"/>
      <c r="AY81" s="104"/>
      <c r="AZ81" s="217"/>
      <c r="BA81" s="218"/>
      <c r="BB81" s="219"/>
      <c r="BC81" s="218"/>
      <c r="BD81" s="220"/>
      <c r="BE81" s="221"/>
      <c r="BF81" s="104"/>
      <c r="BG81" s="104"/>
      <c r="BH81" s="104"/>
      <c r="BI81" s="217"/>
      <c r="BJ81" s="218"/>
      <c r="BK81" s="219"/>
      <c r="BL81" s="218"/>
      <c r="BM81" s="220"/>
      <c r="BN81" s="221"/>
      <c r="BO81" s="104"/>
      <c r="BP81" s="104"/>
      <c r="BQ81" s="104"/>
      <c r="BR81" s="217"/>
      <c r="BS81" s="218"/>
      <c r="BT81" s="219"/>
      <c r="BU81" s="218"/>
      <c r="BV81" s="220"/>
      <c r="BW81" s="221"/>
      <c r="BX81" s="104"/>
      <c r="BY81" s="104"/>
      <c r="BZ81" s="104"/>
      <c r="CA81" s="217"/>
      <c r="CB81" s="218"/>
      <c r="CC81" s="219"/>
      <c r="CD81" s="218"/>
      <c r="CE81" s="220"/>
      <c r="CF81" s="221"/>
      <c r="CG81" s="104"/>
      <c r="CH81" s="104"/>
      <c r="CI81" s="104"/>
      <c r="CJ81" s="217"/>
      <c r="CK81" s="218"/>
      <c r="CL81" s="219"/>
      <c r="CM81" s="218"/>
      <c r="CN81" s="220"/>
      <c r="CO81" s="221"/>
      <c r="CP81" s="104"/>
      <c r="CQ81" s="104"/>
      <c r="CR81" s="104"/>
      <c r="CS81" s="217"/>
      <c r="CT81" s="218"/>
      <c r="CU81" s="219"/>
      <c r="CV81" s="218"/>
      <c r="CW81" s="220"/>
      <c r="CX81" s="221"/>
      <c r="CY81" s="104"/>
      <c r="CZ81" s="104"/>
      <c r="DA81" s="104"/>
      <c r="DB81" s="217"/>
      <c r="DC81" s="218"/>
      <c r="DD81" s="219"/>
      <c r="DE81" s="218"/>
      <c r="DF81" s="220"/>
      <c r="DG81" s="221"/>
      <c r="DH81" s="104"/>
      <c r="DI81" s="104"/>
      <c r="DJ81" s="104"/>
      <c r="DK81" s="217"/>
      <c r="DL81" s="218"/>
      <c r="DM81" s="219"/>
      <c r="DN81" s="218"/>
      <c r="DO81" s="220"/>
      <c r="DP81" s="221"/>
      <c r="DQ81" s="104"/>
      <c r="DR81" s="104"/>
      <c r="DS81" s="104"/>
      <c r="DT81" s="217"/>
      <c r="DU81" s="218"/>
      <c r="DV81" s="219"/>
      <c r="DW81" s="218"/>
      <c r="DX81" s="220"/>
      <c r="DY81" s="221"/>
      <c r="DZ81" s="104"/>
      <c r="EA81" s="104"/>
      <c r="EB81" s="104"/>
      <c r="EC81" s="217"/>
      <c r="ED81" s="218"/>
      <c r="EE81" s="219"/>
      <c r="EF81" s="218"/>
      <c r="EG81" s="220"/>
      <c r="EH81" s="221"/>
      <c r="EI81" s="104"/>
      <c r="EJ81" s="104"/>
      <c r="EK81" s="104"/>
      <c r="EL81" s="217"/>
      <c r="EM81" s="218"/>
      <c r="EN81" s="219"/>
      <c r="EO81" s="218"/>
      <c r="EP81" s="220"/>
      <c r="EQ81" s="221"/>
      <c r="ER81" s="104"/>
      <c r="ES81" s="104"/>
      <c r="ET81" s="104"/>
      <c r="EU81" s="217"/>
      <c r="EV81" s="218"/>
      <c r="EW81" s="219"/>
      <c r="EX81" s="218"/>
      <c r="EY81" s="220"/>
      <c r="EZ81" s="221"/>
      <c r="FA81" s="104"/>
      <c r="FB81" s="104"/>
      <c r="FC81" s="104"/>
      <c r="FD81" s="217"/>
      <c r="FE81" s="218"/>
      <c r="FF81" s="219"/>
      <c r="FG81" s="218"/>
      <c r="FH81" s="220"/>
      <c r="FI81" s="221"/>
      <c r="FJ81" s="104"/>
      <c r="FK81" s="104"/>
      <c r="FL81" s="104"/>
      <c r="FM81" s="217"/>
      <c r="FN81" s="218"/>
      <c r="FO81" s="219"/>
      <c r="FP81" s="218"/>
      <c r="FQ81" s="220"/>
      <c r="FR81" s="221"/>
      <c r="FS81" s="104"/>
      <c r="FT81" s="104"/>
      <c r="FU81" s="104"/>
      <c r="FV81" s="217"/>
      <c r="FW81" s="218"/>
      <c r="FX81" s="219"/>
      <c r="FY81" s="218"/>
      <c r="FZ81" s="220"/>
      <c r="GA81" s="221"/>
      <c r="GB81" s="104"/>
      <c r="GC81" s="104"/>
      <c r="GD81" s="104"/>
      <c r="GE81" s="217"/>
      <c r="GF81" s="218"/>
      <c r="GG81" s="219"/>
      <c r="GH81" s="218"/>
      <c r="GI81" s="220"/>
      <c r="GJ81" s="221"/>
      <c r="GK81" s="104"/>
      <c r="GL81" s="104"/>
      <c r="GM81" s="104"/>
      <c r="GN81" s="217"/>
      <c r="GO81" s="218"/>
      <c r="GP81" s="219"/>
      <c r="GQ81" s="218"/>
      <c r="GR81" s="220"/>
      <c r="GS81" s="221"/>
      <c r="GT81" s="101"/>
      <c r="GU81" s="99"/>
      <c r="GV81" s="222"/>
      <c r="GW81" s="101"/>
      <c r="GX81" s="101"/>
      <c r="GY81" s="217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88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196"/>
      <c r="V82" s="92"/>
      <c r="W82" s="93"/>
      <c r="X82" s="104"/>
      <c r="Y82" s="217"/>
      <c r="Z82" s="218"/>
      <c r="AA82" s="219"/>
      <c r="AB82" s="218"/>
      <c r="AC82" s="220"/>
      <c r="AD82" s="221"/>
      <c r="AE82" s="104"/>
      <c r="AF82" s="104"/>
      <c r="AG82" s="104"/>
      <c r="AH82" s="217"/>
      <c r="AI82" s="218"/>
      <c r="AJ82" s="219"/>
      <c r="AK82" s="218"/>
      <c r="AL82" s="220"/>
      <c r="AM82" s="221"/>
      <c r="AN82" s="104"/>
      <c r="AO82" s="104"/>
      <c r="AP82" s="104"/>
      <c r="AQ82" s="217"/>
      <c r="AR82" s="218"/>
      <c r="AS82" s="219"/>
      <c r="AT82" s="218"/>
      <c r="AU82" s="220"/>
      <c r="AV82" s="221"/>
      <c r="AW82" s="104"/>
      <c r="AX82" s="104"/>
      <c r="AY82" s="104"/>
      <c r="AZ82" s="217"/>
      <c r="BA82" s="218"/>
      <c r="BB82" s="219"/>
      <c r="BC82" s="218"/>
      <c r="BD82" s="220"/>
      <c r="BE82" s="221"/>
      <c r="BF82" s="104"/>
      <c r="BG82" s="104"/>
      <c r="BH82" s="104"/>
      <c r="BI82" s="217"/>
      <c r="BJ82" s="218"/>
      <c r="BK82" s="219"/>
      <c r="BL82" s="218"/>
      <c r="BM82" s="220"/>
      <c r="BN82" s="221"/>
      <c r="BO82" s="104"/>
      <c r="BP82" s="104"/>
      <c r="BQ82" s="104"/>
      <c r="BR82" s="217"/>
      <c r="BS82" s="218"/>
      <c r="BT82" s="219"/>
      <c r="BU82" s="218"/>
      <c r="BV82" s="220"/>
      <c r="BW82" s="221"/>
      <c r="BX82" s="104"/>
      <c r="BY82" s="104"/>
      <c r="BZ82" s="104"/>
      <c r="CA82" s="217"/>
      <c r="CB82" s="218"/>
      <c r="CC82" s="219"/>
      <c r="CD82" s="218"/>
      <c r="CE82" s="220"/>
      <c r="CF82" s="221"/>
      <c r="CG82" s="104"/>
      <c r="CH82" s="104"/>
      <c r="CI82" s="104"/>
      <c r="CJ82" s="217"/>
      <c r="CK82" s="218"/>
      <c r="CL82" s="219"/>
      <c r="CM82" s="218"/>
      <c r="CN82" s="220"/>
      <c r="CO82" s="221"/>
      <c r="CP82" s="104"/>
      <c r="CQ82" s="104"/>
      <c r="CR82" s="104"/>
      <c r="CS82" s="217"/>
      <c r="CT82" s="218"/>
      <c r="CU82" s="219"/>
      <c r="CV82" s="218"/>
      <c r="CW82" s="220"/>
      <c r="CX82" s="221"/>
      <c r="CY82" s="104"/>
      <c r="CZ82" s="104"/>
      <c r="DA82" s="104"/>
      <c r="DB82" s="217"/>
      <c r="DC82" s="218"/>
      <c r="DD82" s="219"/>
      <c r="DE82" s="218"/>
      <c r="DF82" s="220"/>
      <c r="DG82" s="221"/>
      <c r="DH82" s="104"/>
      <c r="DI82" s="104"/>
      <c r="DJ82" s="104"/>
      <c r="DK82" s="217"/>
      <c r="DL82" s="218"/>
      <c r="DM82" s="219"/>
      <c r="DN82" s="218"/>
      <c r="DO82" s="220"/>
      <c r="DP82" s="221"/>
      <c r="DQ82" s="104"/>
      <c r="DR82" s="104"/>
      <c r="DS82" s="104"/>
      <c r="DT82" s="217"/>
      <c r="DU82" s="218"/>
      <c r="DV82" s="219"/>
      <c r="DW82" s="218"/>
      <c r="DX82" s="220"/>
      <c r="DY82" s="221"/>
      <c r="DZ82" s="104"/>
      <c r="EA82" s="104"/>
      <c r="EB82" s="104"/>
      <c r="EC82" s="217"/>
      <c r="ED82" s="218"/>
      <c r="EE82" s="219"/>
      <c r="EF82" s="218"/>
      <c r="EG82" s="220"/>
      <c r="EH82" s="221"/>
      <c r="EI82" s="104"/>
      <c r="EJ82" s="104"/>
      <c r="EK82" s="104"/>
      <c r="EL82" s="217"/>
      <c r="EM82" s="218"/>
      <c r="EN82" s="219"/>
      <c r="EO82" s="218"/>
      <c r="EP82" s="220"/>
      <c r="EQ82" s="221"/>
      <c r="ER82" s="104"/>
      <c r="ES82" s="104"/>
      <c r="ET82" s="104"/>
      <c r="EU82" s="217"/>
      <c r="EV82" s="218"/>
      <c r="EW82" s="219"/>
      <c r="EX82" s="218"/>
      <c r="EY82" s="220"/>
      <c r="EZ82" s="221"/>
      <c r="FA82" s="104"/>
      <c r="FB82" s="104"/>
      <c r="FC82" s="104"/>
      <c r="FD82" s="217"/>
      <c r="FE82" s="218"/>
      <c r="FF82" s="219"/>
      <c r="FG82" s="218"/>
      <c r="FH82" s="220"/>
      <c r="FI82" s="221"/>
      <c r="FJ82" s="104"/>
      <c r="FK82" s="104"/>
      <c r="FL82" s="104"/>
      <c r="FM82" s="217"/>
      <c r="FN82" s="218"/>
      <c r="FO82" s="219"/>
      <c r="FP82" s="218"/>
      <c r="FQ82" s="220"/>
      <c r="FR82" s="221"/>
      <c r="FS82" s="104"/>
      <c r="FT82" s="104"/>
      <c r="FU82" s="104"/>
      <c r="FV82" s="217"/>
      <c r="FW82" s="218"/>
      <c r="FX82" s="219"/>
      <c r="FY82" s="218"/>
      <c r="FZ82" s="220"/>
      <c r="GA82" s="221"/>
      <c r="GB82" s="104"/>
      <c r="GC82" s="104"/>
      <c r="GD82" s="104"/>
      <c r="GE82" s="217"/>
      <c r="GF82" s="218"/>
      <c r="GG82" s="219"/>
      <c r="GH82" s="218"/>
      <c r="GI82" s="220"/>
      <c r="GJ82" s="221"/>
      <c r="GK82" s="104"/>
      <c r="GL82" s="104"/>
      <c r="GM82" s="104"/>
      <c r="GN82" s="217"/>
      <c r="GO82" s="218"/>
      <c r="GP82" s="219"/>
      <c r="GQ82" s="218"/>
      <c r="GR82" s="220"/>
      <c r="GS82" s="221"/>
      <c r="GT82" s="223"/>
      <c r="GU82" s="99"/>
      <c r="GV82" s="222"/>
      <c r="GW82" s="101"/>
      <c r="GX82" s="101"/>
      <c r="GY82" s="217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223"/>
      <c r="GU83" s="99"/>
      <c r="GV83" s="222"/>
      <c r="GW83" s="101"/>
      <c r="GX83" s="101"/>
      <c r="GY83" s="217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223"/>
      <c r="GU84" s="99"/>
      <c r="GV84" s="222"/>
      <c r="GW84" s="101"/>
      <c r="GX84" s="101"/>
      <c r="GY84" s="217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si="0"/>
        <v>0</v>
      </c>
      <c r="Q85" s="166"/>
      <c r="R85" s="166"/>
      <c r="S85" s="166"/>
      <c r="T85" s="45">
        <f t="shared" si="2"/>
        <v>0</v>
      </c>
      <c r="U85" s="196"/>
      <c r="V85" s="92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217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88"/>
      <c r="O86" s="106"/>
      <c r="P86" s="150">
        <f t="shared" ref="P86:P88" si="6">O86-L86</f>
        <v>0</v>
      </c>
      <c r="Q86" s="166"/>
      <c r="R86" s="166"/>
      <c r="S86" s="166"/>
      <c r="T86" s="45">
        <f t="shared" si="2"/>
        <v>0</v>
      </c>
      <c r="U86" s="196"/>
      <c r="V86" s="224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217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105"/>
      <c r="M87" s="87"/>
      <c r="N87" s="225"/>
      <c r="O87" s="106"/>
      <c r="P87" s="150">
        <f t="shared" si="6"/>
        <v>0</v>
      </c>
      <c r="Q87" s="166"/>
      <c r="R87" s="166"/>
      <c r="S87" s="166"/>
      <c r="T87" s="45">
        <f t="shared" si="2"/>
        <v>0</v>
      </c>
      <c r="U87" s="196"/>
      <c r="V87" s="224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217"/>
      <c r="GZ87" s="93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226"/>
      <c r="K88" s="85"/>
      <c r="L88" s="105"/>
      <c r="M88" s="87"/>
      <c r="N88" s="227"/>
      <c r="O88" s="106"/>
      <c r="P88" s="150">
        <f t="shared" si="6"/>
        <v>0</v>
      </c>
      <c r="Q88" s="166"/>
      <c r="R88" s="166"/>
      <c r="S88" s="166"/>
      <c r="T88" s="45">
        <f t="shared" ref="T88:T95" si="7">Q88*O88</f>
        <v>0</v>
      </c>
      <c r="U88" s="196"/>
      <c r="V88" s="224"/>
      <c r="W88" s="93"/>
      <c r="X88" s="104"/>
      <c r="Y88" s="217"/>
      <c r="Z88" s="218"/>
      <c r="AA88" s="219"/>
      <c r="AB88" s="218"/>
      <c r="AC88" s="220"/>
      <c r="AD88" s="221"/>
      <c r="AE88" s="104"/>
      <c r="AF88" s="104"/>
      <c r="AG88" s="104"/>
      <c r="AH88" s="217"/>
      <c r="AI88" s="218"/>
      <c r="AJ88" s="219"/>
      <c r="AK88" s="218"/>
      <c r="AL88" s="220"/>
      <c r="AM88" s="221"/>
      <c r="AN88" s="104"/>
      <c r="AO88" s="104"/>
      <c r="AP88" s="104"/>
      <c r="AQ88" s="217"/>
      <c r="AR88" s="218"/>
      <c r="AS88" s="219"/>
      <c r="AT88" s="218"/>
      <c r="AU88" s="220"/>
      <c r="AV88" s="221"/>
      <c r="AW88" s="104"/>
      <c r="AX88" s="104"/>
      <c r="AY88" s="104"/>
      <c r="AZ88" s="217"/>
      <c r="BA88" s="218"/>
      <c r="BB88" s="219"/>
      <c r="BC88" s="218"/>
      <c r="BD88" s="220"/>
      <c r="BE88" s="221"/>
      <c r="BF88" s="104"/>
      <c r="BG88" s="104"/>
      <c r="BH88" s="104"/>
      <c r="BI88" s="217"/>
      <c r="BJ88" s="218"/>
      <c r="BK88" s="219"/>
      <c r="BL88" s="218"/>
      <c r="BM88" s="220"/>
      <c r="BN88" s="221"/>
      <c r="BO88" s="104"/>
      <c r="BP88" s="104"/>
      <c r="BQ88" s="104"/>
      <c r="BR88" s="217"/>
      <c r="BS88" s="218"/>
      <c r="BT88" s="219"/>
      <c r="BU88" s="218"/>
      <c r="BV88" s="220"/>
      <c r="BW88" s="221"/>
      <c r="BX88" s="104"/>
      <c r="BY88" s="104"/>
      <c r="BZ88" s="104"/>
      <c r="CA88" s="217"/>
      <c r="CB88" s="218"/>
      <c r="CC88" s="219"/>
      <c r="CD88" s="218"/>
      <c r="CE88" s="220"/>
      <c r="CF88" s="221"/>
      <c r="CG88" s="104"/>
      <c r="CH88" s="104"/>
      <c r="CI88" s="104"/>
      <c r="CJ88" s="217"/>
      <c r="CK88" s="218"/>
      <c r="CL88" s="219"/>
      <c r="CM88" s="218"/>
      <c r="CN88" s="220"/>
      <c r="CO88" s="221"/>
      <c r="CP88" s="104"/>
      <c r="CQ88" s="104"/>
      <c r="CR88" s="104"/>
      <c r="CS88" s="217"/>
      <c r="CT88" s="218"/>
      <c r="CU88" s="219"/>
      <c r="CV88" s="218"/>
      <c r="CW88" s="220"/>
      <c r="CX88" s="221"/>
      <c r="CY88" s="104"/>
      <c r="CZ88" s="104"/>
      <c r="DA88" s="104"/>
      <c r="DB88" s="217"/>
      <c r="DC88" s="218"/>
      <c r="DD88" s="219"/>
      <c r="DE88" s="218"/>
      <c r="DF88" s="220"/>
      <c r="DG88" s="221"/>
      <c r="DH88" s="104"/>
      <c r="DI88" s="104"/>
      <c r="DJ88" s="104"/>
      <c r="DK88" s="217"/>
      <c r="DL88" s="218"/>
      <c r="DM88" s="219"/>
      <c r="DN88" s="218"/>
      <c r="DO88" s="220"/>
      <c r="DP88" s="221"/>
      <c r="DQ88" s="104"/>
      <c r="DR88" s="104"/>
      <c r="DS88" s="104"/>
      <c r="DT88" s="217"/>
      <c r="DU88" s="218"/>
      <c r="DV88" s="219"/>
      <c r="DW88" s="218"/>
      <c r="DX88" s="220"/>
      <c r="DY88" s="221"/>
      <c r="DZ88" s="104"/>
      <c r="EA88" s="104"/>
      <c r="EB88" s="104"/>
      <c r="EC88" s="217"/>
      <c r="ED88" s="218"/>
      <c r="EE88" s="219"/>
      <c r="EF88" s="218"/>
      <c r="EG88" s="220"/>
      <c r="EH88" s="221"/>
      <c r="EI88" s="104"/>
      <c r="EJ88" s="104"/>
      <c r="EK88" s="104"/>
      <c r="EL88" s="217"/>
      <c r="EM88" s="218"/>
      <c r="EN88" s="219"/>
      <c r="EO88" s="218"/>
      <c r="EP88" s="220"/>
      <c r="EQ88" s="221"/>
      <c r="ER88" s="104"/>
      <c r="ES88" s="104"/>
      <c r="ET88" s="104"/>
      <c r="EU88" s="217"/>
      <c r="EV88" s="218"/>
      <c r="EW88" s="219"/>
      <c r="EX88" s="218"/>
      <c r="EY88" s="220"/>
      <c r="EZ88" s="221"/>
      <c r="FA88" s="104"/>
      <c r="FB88" s="104"/>
      <c r="FC88" s="104"/>
      <c r="FD88" s="217"/>
      <c r="FE88" s="218"/>
      <c r="FF88" s="219"/>
      <c r="FG88" s="218"/>
      <c r="FH88" s="220"/>
      <c r="FI88" s="221"/>
      <c r="FJ88" s="104"/>
      <c r="FK88" s="104"/>
      <c r="FL88" s="104"/>
      <c r="FM88" s="217"/>
      <c r="FN88" s="218"/>
      <c r="FO88" s="219"/>
      <c r="FP88" s="218"/>
      <c r="FQ88" s="220"/>
      <c r="FR88" s="221"/>
      <c r="FS88" s="104"/>
      <c r="FT88" s="104"/>
      <c r="FU88" s="104"/>
      <c r="FV88" s="217"/>
      <c r="FW88" s="218"/>
      <c r="FX88" s="219"/>
      <c r="FY88" s="218"/>
      <c r="FZ88" s="220"/>
      <c r="GA88" s="221"/>
      <c r="GB88" s="104"/>
      <c r="GC88" s="104"/>
      <c r="GD88" s="104"/>
      <c r="GE88" s="217"/>
      <c r="GF88" s="218"/>
      <c r="GG88" s="219"/>
      <c r="GH88" s="218"/>
      <c r="GI88" s="220"/>
      <c r="GJ88" s="221"/>
      <c r="GK88" s="104"/>
      <c r="GL88" s="104"/>
      <c r="GM88" s="104"/>
      <c r="GN88" s="217"/>
      <c r="GO88" s="218"/>
      <c r="GP88" s="219"/>
      <c r="GQ88" s="218"/>
      <c r="GR88" s="220"/>
      <c r="GS88" s="221"/>
      <c r="GT88" s="223"/>
      <c r="GU88" s="99"/>
      <c r="GV88" s="222"/>
      <c r="GW88" s="101"/>
      <c r="GX88" s="101"/>
      <c r="GY88" s="583"/>
      <c r="GZ88" s="229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230"/>
      <c r="K89" s="231"/>
      <c r="L89" s="232"/>
      <c r="M89" s="233"/>
      <c r="N89" s="234"/>
      <c r="O89" s="89"/>
      <c r="P89" s="89"/>
      <c r="Q89" s="235"/>
      <c r="R89" s="235"/>
      <c r="S89" s="235"/>
      <c r="T89" s="45">
        <f t="shared" si="7"/>
        <v>0</v>
      </c>
      <c r="U89" s="236"/>
      <c r="V89" s="237"/>
      <c r="W89" s="238"/>
      <c r="X89" s="239"/>
      <c r="Y89" s="240"/>
      <c r="Z89" s="241"/>
      <c r="AA89" s="242"/>
      <c r="AB89" s="241"/>
      <c r="AC89" s="243"/>
      <c r="AD89" s="244"/>
      <c r="AE89" s="245"/>
      <c r="AF89" s="239"/>
      <c r="AG89" s="246"/>
      <c r="AH89" s="240"/>
      <c r="AI89" s="241"/>
      <c r="AJ89" s="242"/>
      <c r="AK89" s="247"/>
      <c r="AL89" s="243"/>
      <c r="AM89" s="244"/>
      <c r="AN89" s="245"/>
      <c r="AO89" s="239"/>
      <c r="AP89" s="246"/>
      <c r="AQ89" s="240"/>
      <c r="AR89" s="241"/>
      <c r="AS89" s="242"/>
      <c r="AT89" s="241"/>
      <c r="AU89" s="243"/>
      <c r="AV89" s="244"/>
      <c r="AW89" s="245"/>
      <c r="AX89" s="239"/>
      <c r="AY89" s="246"/>
      <c r="AZ89" s="240"/>
      <c r="BA89" s="241"/>
      <c r="BB89" s="242"/>
      <c r="BC89" s="247"/>
      <c r="BD89" s="243"/>
      <c r="BE89" s="244"/>
      <c r="BF89" s="245"/>
      <c r="BG89" s="239"/>
      <c r="BH89" s="246"/>
      <c r="BI89" s="240"/>
      <c r="BJ89" s="241"/>
      <c r="BK89" s="242"/>
      <c r="BL89" s="247"/>
      <c r="BM89" s="243"/>
      <c r="BN89" s="244"/>
      <c r="BO89" s="245"/>
      <c r="BP89" s="239"/>
      <c r="BQ89" s="246"/>
      <c r="BR89" s="240"/>
      <c r="BS89" s="241"/>
      <c r="BT89" s="242"/>
      <c r="BU89" s="241"/>
      <c r="BV89" s="243"/>
      <c r="BW89" s="244"/>
      <c r="BX89" s="245"/>
      <c r="BY89" s="239"/>
      <c r="BZ89" s="246"/>
      <c r="CA89" s="240"/>
      <c r="CB89" s="241"/>
      <c r="CC89" s="242"/>
      <c r="CD89" s="241"/>
      <c r="CE89" s="243"/>
      <c r="CF89" s="244"/>
      <c r="CG89" s="245"/>
      <c r="CH89" s="239"/>
      <c r="CI89" s="246"/>
      <c r="CJ89" s="240"/>
      <c r="CK89" s="241"/>
      <c r="CL89" s="242"/>
      <c r="CM89" s="241"/>
      <c r="CN89" s="243"/>
      <c r="CO89" s="244"/>
      <c r="CP89" s="245"/>
      <c r="CQ89" s="239"/>
      <c r="CR89" s="246"/>
      <c r="CS89" s="240"/>
      <c r="CT89" s="241"/>
      <c r="CU89" s="248"/>
      <c r="CV89" s="247"/>
      <c r="CW89" s="249"/>
      <c r="CX89" s="244"/>
      <c r="CY89" s="245"/>
      <c r="CZ89" s="239"/>
      <c r="DA89" s="246"/>
      <c r="DB89" s="240"/>
      <c r="DC89" s="241"/>
      <c r="DD89" s="242"/>
      <c r="DE89" s="241"/>
      <c r="DF89" s="243"/>
      <c r="DG89" s="244"/>
      <c r="DH89" s="245"/>
      <c r="DI89" s="239"/>
      <c r="DJ89" s="246"/>
      <c r="DK89" s="240"/>
      <c r="DL89" s="241"/>
      <c r="DM89" s="248"/>
      <c r="DN89" s="247"/>
      <c r="DO89" s="249"/>
      <c r="DP89" s="244"/>
      <c r="DQ89" s="245"/>
      <c r="DR89" s="239"/>
      <c r="DS89" s="246"/>
      <c r="DT89" s="240"/>
      <c r="DU89" s="241"/>
      <c r="DV89" s="242"/>
      <c r="DW89" s="241"/>
      <c r="DX89" s="243"/>
      <c r="DY89" s="244"/>
      <c r="DZ89" s="245"/>
      <c r="EA89" s="239"/>
      <c r="EB89" s="246"/>
      <c r="EC89" s="240"/>
      <c r="ED89" s="241"/>
      <c r="EE89" s="248"/>
      <c r="EF89" s="247"/>
      <c r="EG89" s="249"/>
      <c r="EH89" s="244"/>
      <c r="EI89" s="245"/>
      <c r="EJ89" s="239"/>
      <c r="EK89" s="246"/>
      <c r="EL89" s="240"/>
      <c r="EM89" s="241"/>
      <c r="EN89" s="248"/>
      <c r="EO89" s="247"/>
      <c r="EP89" s="249"/>
      <c r="EQ89" s="244"/>
      <c r="ER89" s="245"/>
      <c r="ES89" s="239"/>
      <c r="ET89" s="246"/>
      <c r="EU89" s="240"/>
      <c r="EV89" s="241"/>
      <c r="EW89" s="242"/>
      <c r="EX89" s="241"/>
      <c r="EY89" s="243"/>
      <c r="EZ89" s="244"/>
      <c r="FA89" s="245"/>
      <c r="FB89" s="239"/>
      <c r="FC89" s="246"/>
      <c r="FD89" s="240"/>
      <c r="FE89" s="241"/>
      <c r="FF89" s="242"/>
      <c r="FG89" s="241"/>
      <c r="FH89" s="243"/>
      <c r="FI89" s="244"/>
      <c r="FJ89" s="245"/>
      <c r="FK89" s="239"/>
      <c r="FL89" s="246"/>
      <c r="FM89" s="240"/>
      <c r="FN89" s="241"/>
      <c r="FO89" s="242"/>
      <c r="FP89" s="241"/>
      <c r="FQ89" s="243"/>
      <c r="FR89" s="244"/>
      <c r="FS89" s="245"/>
      <c r="FT89" s="239"/>
      <c r="FU89" s="246"/>
      <c r="FV89" s="240"/>
      <c r="FW89" s="241"/>
      <c r="FX89" s="242"/>
      <c r="FY89" s="241"/>
      <c r="FZ89" s="243"/>
      <c r="GA89" s="244"/>
      <c r="GB89" s="245"/>
      <c r="GC89" s="239"/>
      <c r="GD89" s="246"/>
      <c r="GE89" s="240"/>
      <c r="GF89" s="241"/>
      <c r="GG89" s="242"/>
      <c r="GH89" s="241"/>
      <c r="GI89" s="243"/>
      <c r="GJ89" s="244"/>
      <c r="GK89" s="245"/>
      <c r="GL89" s="239"/>
      <c r="GM89" s="246"/>
      <c r="GN89" s="240"/>
      <c r="GO89" s="241"/>
      <c r="GP89" s="242"/>
      <c r="GQ89" s="241"/>
      <c r="GR89" s="243"/>
      <c r="GS89" s="244"/>
      <c r="GT89" s="250"/>
      <c r="GU89" s="140"/>
      <c r="GV89" s="251"/>
      <c r="GW89" s="82"/>
      <c r="GX89" s="82"/>
      <c r="GY89" s="584"/>
      <c r="GZ89" s="253"/>
      <c r="HA89" s="116"/>
    </row>
    <row r="90" spans="1:209" x14ac:dyDescent="0.25">
      <c r="A90"/>
      <c r="B90" s="116"/>
      <c r="C90" s="116"/>
      <c r="D90" s="41"/>
      <c r="E90" s="42"/>
      <c r="F90" s="43"/>
      <c r="G90" s="44"/>
      <c r="H90" s="45"/>
      <c r="I90" s="46"/>
      <c r="J90" s="230"/>
      <c r="K90" s="231"/>
      <c r="L90" s="232"/>
      <c r="M90" s="233"/>
      <c r="N90" s="254"/>
      <c r="O90" s="89"/>
      <c r="P90" s="89"/>
      <c r="Q90" s="235"/>
      <c r="R90" s="235"/>
      <c r="S90" s="235"/>
      <c r="T90" s="45">
        <f t="shared" si="7"/>
        <v>0</v>
      </c>
      <c r="U90" s="236"/>
      <c r="V90" s="237"/>
      <c r="W90" s="238"/>
      <c r="X90" s="239"/>
      <c r="Y90" s="240"/>
      <c r="Z90" s="241"/>
      <c r="AA90" s="242"/>
      <c r="AB90" s="241"/>
      <c r="AC90" s="243"/>
      <c r="AD90" s="244"/>
      <c r="AE90" s="245"/>
      <c r="AF90" s="239"/>
      <c r="AG90" s="246"/>
      <c r="AH90" s="240"/>
      <c r="AI90" s="241"/>
      <c r="AJ90" s="242"/>
      <c r="AK90" s="247"/>
      <c r="AL90" s="243"/>
      <c r="AM90" s="244"/>
      <c r="AN90" s="245"/>
      <c r="AO90" s="239"/>
      <c r="AP90" s="246"/>
      <c r="AQ90" s="240"/>
      <c r="AR90" s="241"/>
      <c r="AS90" s="242"/>
      <c r="AT90" s="241"/>
      <c r="AU90" s="243"/>
      <c r="AV90" s="244"/>
      <c r="AW90" s="245"/>
      <c r="AX90" s="239"/>
      <c r="AY90" s="246"/>
      <c r="AZ90" s="240"/>
      <c r="BA90" s="241"/>
      <c r="BB90" s="242"/>
      <c r="BC90" s="247"/>
      <c r="BD90" s="243"/>
      <c r="BE90" s="244"/>
      <c r="BF90" s="245"/>
      <c r="BG90" s="239"/>
      <c r="BH90" s="246"/>
      <c r="BI90" s="240"/>
      <c r="BJ90" s="241"/>
      <c r="BK90" s="242"/>
      <c r="BL90" s="247"/>
      <c r="BM90" s="243"/>
      <c r="BN90" s="244"/>
      <c r="BO90" s="245"/>
      <c r="BP90" s="239"/>
      <c r="BQ90" s="246"/>
      <c r="BR90" s="240"/>
      <c r="BS90" s="241"/>
      <c r="BT90" s="242"/>
      <c r="BU90" s="241"/>
      <c r="BV90" s="243"/>
      <c r="BW90" s="244"/>
      <c r="BX90" s="245"/>
      <c r="BY90" s="239"/>
      <c r="BZ90" s="246"/>
      <c r="CA90" s="240"/>
      <c r="CB90" s="241"/>
      <c r="CC90" s="242"/>
      <c r="CD90" s="241"/>
      <c r="CE90" s="243"/>
      <c r="CF90" s="244"/>
      <c r="CG90" s="245"/>
      <c r="CH90" s="239"/>
      <c r="CI90" s="246"/>
      <c r="CJ90" s="240"/>
      <c r="CK90" s="241"/>
      <c r="CL90" s="242"/>
      <c r="CM90" s="241"/>
      <c r="CN90" s="243"/>
      <c r="CO90" s="244"/>
      <c r="CP90" s="245"/>
      <c r="CQ90" s="239"/>
      <c r="CR90" s="246"/>
      <c r="CS90" s="240"/>
      <c r="CT90" s="241"/>
      <c r="CU90" s="248"/>
      <c r="CV90" s="247"/>
      <c r="CW90" s="249"/>
      <c r="CX90" s="244"/>
      <c r="CY90" s="245"/>
      <c r="CZ90" s="239"/>
      <c r="DA90" s="246"/>
      <c r="DB90" s="240"/>
      <c r="DC90" s="241"/>
      <c r="DD90" s="242"/>
      <c r="DE90" s="241"/>
      <c r="DF90" s="243"/>
      <c r="DG90" s="244"/>
      <c r="DH90" s="245"/>
      <c r="DI90" s="239"/>
      <c r="DJ90" s="246"/>
      <c r="DK90" s="240"/>
      <c r="DL90" s="241"/>
      <c r="DM90" s="248"/>
      <c r="DN90" s="247"/>
      <c r="DO90" s="249"/>
      <c r="DP90" s="244"/>
      <c r="DQ90" s="245"/>
      <c r="DR90" s="239"/>
      <c r="DS90" s="246"/>
      <c r="DT90" s="240"/>
      <c r="DU90" s="241"/>
      <c r="DV90" s="242"/>
      <c r="DW90" s="241"/>
      <c r="DX90" s="243"/>
      <c r="DY90" s="244"/>
      <c r="DZ90" s="245"/>
      <c r="EA90" s="239"/>
      <c r="EB90" s="246"/>
      <c r="EC90" s="240"/>
      <c r="ED90" s="241"/>
      <c r="EE90" s="248"/>
      <c r="EF90" s="247"/>
      <c r="EG90" s="249"/>
      <c r="EH90" s="244"/>
      <c r="EI90" s="245"/>
      <c r="EJ90" s="239"/>
      <c r="EK90" s="246"/>
      <c r="EL90" s="240"/>
      <c r="EM90" s="241"/>
      <c r="EN90" s="248"/>
      <c r="EO90" s="247"/>
      <c r="EP90" s="249"/>
      <c r="EQ90" s="244"/>
      <c r="ER90" s="245"/>
      <c r="ES90" s="239"/>
      <c r="ET90" s="246"/>
      <c r="EU90" s="240"/>
      <c r="EV90" s="241"/>
      <c r="EW90" s="242"/>
      <c r="EX90" s="241"/>
      <c r="EY90" s="243"/>
      <c r="EZ90" s="244"/>
      <c r="FA90" s="245"/>
      <c r="FB90" s="239"/>
      <c r="FC90" s="246"/>
      <c r="FD90" s="240"/>
      <c r="FE90" s="241"/>
      <c r="FF90" s="242"/>
      <c r="FG90" s="241"/>
      <c r="FH90" s="243"/>
      <c r="FI90" s="244"/>
      <c r="FJ90" s="245"/>
      <c r="FK90" s="239"/>
      <c r="FL90" s="246"/>
      <c r="FM90" s="240"/>
      <c r="FN90" s="241"/>
      <c r="FO90" s="242"/>
      <c r="FP90" s="241"/>
      <c r="FQ90" s="243"/>
      <c r="FR90" s="244"/>
      <c r="FS90" s="245"/>
      <c r="FT90" s="239"/>
      <c r="FU90" s="246"/>
      <c r="FV90" s="240"/>
      <c r="FW90" s="241"/>
      <c r="FX90" s="242"/>
      <c r="FY90" s="241"/>
      <c r="FZ90" s="243"/>
      <c r="GA90" s="244"/>
      <c r="GB90" s="245"/>
      <c r="GC90" s="239"/>
      <c r="GD90" s="246"/>
      <c r="GE90" s="240"/>
      <c r="GF90" s="241"/>
      <c r="GG90" s="242"/>
      <c r="GH90" s="241"/>
      <c r="GI90" s="243"/>
      <c r="GJ90" s="244"/>
      <c r="GK90" s="245"/>
      <c r="GL90" s="239"/>
      <c r="GM90" s="246"/>
      <c r="GN90" s="240"/>
      <c r="GO90" s="241"/>
      <c r="GP90" s="242"/>
      <c r="GQ90" s="241"/>
      <c r="GR90" s="243"/>
      <c r="GS90" s="244"/>
      <c r="GT90" s="250"/>
      <c r="GU90" s="140"/>
      <c r="GV90" s="251"/>
      <c r="GW90" s="82"/>
      <c r="GX90" s="82"/>
      <c r="GY90" s="584"/>
      <c r="GZ90" s="253"/>
    </row>
    <row r="91" spans="1:209" ht="16.5" thickBot="1" x14ac:dyDescent="0.3">
      <c r="A91"/>
      <c r="B91" s="116"/>
      <c r="C91" s="116"/>
      <c r="D91" s="41"/>
      <c r="E91" s="42"/>
      <c r="F91" s="43"/>
      <c r="G91" s="44"/>
      <c r="H91" s="45"/>
      <c r="I91" s="46"/>
      <c r="J91" s="230"/>
      <c r="K91" s="231"/>
      <c r="L91" s="232"/>
      <c r="M91" s="233"/>
      <c r="N91" s="254"/>
      <c r="O91" s="255"/>
      <c r="P91" s="89"/>
      <c r="Q91" s="235"/>
      <c r="R91" s="235"/>
      <c r="S91" s="235"/>
      <c r="T91" s="45">
        <f t="shared" si="7"/>
        <v>0</v>
      </c>
      <c r="U91" s="236"/>
      <c r="V91" s="237"/>
      <c r="W91" s="238"/>
      <c r="X91" s="239"/>
      <c r="Y91" s="240"/>
      <c r="Z91" s="241"/>
      <c r="AA91" s="242"/>
      <c r="AB91" s="241"/>
      <c r="AC91" s="243"/>
      <c r="AD91" s="244"/>
      <c r="AE91" s="245"/>
      <c r="AF91" s="239"/>
      <c r="AG91" s="246"/>
      <c r="AH91" s="240"/>
      <c r="AI91" s="241"/>
      <c r="AJ91" s="242"/>
      <c r="AK91" s="247"/>
      <c r="AL91" s="243"/>
      <c r="AM91" s="244"/>
      <c r="AN91" s="245"/>
      <c r="AO91" s="239"/>
      <c r="AP91" s="246"/>
      <c r="AQ91" s="240"/>
      <c r="AR91" s="241"/>
      <c r="AS91" s="242"/>
      <c r="AT91" s="241"/>
      <c r="AU91" s="243"/>
      <c r="AV91" s="244"/>
      <c r="AW91" s="245"/>
      <c r="AX91" s="239"/>
      <c r="AY91" s="246"/>
      <c r="AZ91" s="240"/>
      <c r="BA91" s="241"/>
      <c r="BB91" s="242"/>
      <c r="BC91" s="247"/>
      <c r="BD91" s="243"/>
      <c r="BE91" s="244"/>
      <c r="BF91" s="245"/>
      <c r="BG91" s="239"/>
      <c r="BH91" s="246"/>
      <c r="BI91" s="240"/>
      <c r="BJ91" s="241"/>
      <c r="BK91" s="242"/>
      <c r="BL91" s="247"/>
      <c r="BM91" s="243"/>
      <c r="BN91" s="244"/>
      <c r="BO91" s="245"/>
      <c r="BP91" s="239"/>
      <c r="BQ91" s="246"/>
      <c r="BR91" s="240"/>
      <c r="BS91" s="241"/>
      <c r="BT91" s="242"/>
      <c r="BU91" s="241"/>
      <c r="BV91" s="243"/>
      <c r="BW91" s="244"/>
      <c r="BX91" s="245"/>
      <c r="BY91" s="239"/>
      <c r="BZ91" s="246"/>
      <c r="CA91" s="240"/>
      <c r="CB91" s="241"/>
      <c r="CC91" s="242"/>
      <c r="CD91" s="241"/>
      <c r="CE91" s="243"/>
      <c r="CF91" s="244"/>
      <c r="CG91" s="245"/>
      <c r="CH91" s="239"/>
      <c r="CI91" s="246"/>
      <c r="CJ91" s="240"/>
      <c r="CK91" s="241"/>
      <c r="CL91" s="242"/>
      <c r="CM91" s="241"/>
      <c r="CN91" s="243"/>
      <c r="CO91" s="244"/>
      <c r="CP91" s="245"/>
      <c r="CQ91" s="239"/>
      <c r="CR91" s="246"/>
      <c r="CS91" s="240"/>
      <c r="CT91" s="241"/>
      <c r="CU91" s="248"/>
      <c r="CV91" s="247"/>
      <c r="CW91" s="249"/>
      <c r="CX91" s="244"/>
      <c r="CY91" s="245"/>
      <c r="CZ91" s="239"/>
      <c r="DA91" s="246"/>
      <c r="DB91" s="240"/>
      <c r="DC91" s="241"/>
      <c r="DD91" s="242"/>
      <c r="DE91" s="241"/>
      <c r="DF91" s="243"/>
      <c r="DG91" s="244"/>
      <c r="DH91" s="245"/>
      <c r="DI91" s="239"/>
      <c r="DJ91" s="246"/>
      <c r="DK91" s="240"/>
      <c r="DL91" s="241"/>
      <c r="DM91" s="248"/>
      <c r="DN91" s="247"/>
      <c r="DO91" s="249"/>
      <c r="DP91" s="244"/>
      <c r="DQ91" s="245"/>
      <c r="DR91" s="239"/>
      <c r="DS91" s="246"/>
      <c r="DT91" s="240"/>
      <c r="DU91" s="241"/>
      <c r="DV91" s="242"/>
      <c r="DW91" s="241"/>
      <c r="DX91" s="243"/>
      <c r="DY91" s="244"/>
      <c r="DZ91" s="245"/>
      <c r="EA91" s="239"/>
      <c r="EB91" s="246"/>
      <c r="EC91" s="240"/>
      <c r="ED91" s="241"/>
      <c r="EE91" s="248"/>
      <c r="EF91" s="247"/>
      <c r="EG91" s="249"/>
      <c r="EH91" s="244"/>
      <c r="EI91" s="245"/>
      <c r="EJ91" s="239"/>
      <c r="EK91" s="246"/>
      <c r="EL91" s="240"/>
      <c r="EM91" s="241"/>
      <c r="EN91" s="248"/>
      <c r="EO91" s="247"/>
      <c r="EP91" s="249"/>
      <c r="EQ91" s="244"/>
      <c r="ER91" s="245"/>
      <c r="ES91" s="239"/>
      <c r="ET91" s="246"/>
      <c r="EU91" s="240"/>
      <c r="EV91" s="241"/>
      <c r="EW91" s="242"/>
      <c r="EX91" s="241"/>
      <c r="EY91" s="243"/>
      <c r="EZ91" s="244"/>
      <c r="FA91" s="245"/>
      <c r="FB91" s="239"/>
      <c r="FC91" s="246"/>
      <c r="FD91" s="240"/>
      <c r="FE91" s="241"/>
      <c r="FF91" s="242"/>
      <c r="FG91" s="241"/>
      <c r="FH91" s="243"/>
      <c r="FI91" s="244"/>
      <c r="FJ91" s="245"/>
      <c r="FK91" s="239"/>
      <c r="FL91" s="246"/>
      <c r="FM91" s="240"/>
      <c r="FN91" s="241"/>
      <c r="FO91" s="242"/>
      <c r="FP91" s="241"/>
      <c r="FQ91" s="243"/>
      <c r="FR91" s="244"/>
      <c r="FS91" s="245"/>
      <c r="FT91" s="239"/>
      <c r="FU91" s="246"/>
      <c r="FV91" s="240"/>
      <c r="FW91" s="241"/>
      <c r="FX91" s="242"/>
      <c r="FY91" s="241"/>
      <c r="FZ91" s="243"/>
      <c r="GA91" s="244"/>
      <c r="GB91" s="245"/>
      <c r="GC91" s="239"/>
      <c r="GD91" s="246"/>
      <c r="GE91" s="240"/>
      <c r="GF91" s="241"/>
      <c r="GG91" s="242"/>
      <c r="GH91" s="241"/>
      <c r="GI91" s="243"/>
      <c r="GJ91" s="244"/>
      <c r="GK91" s="245"/>
      <c r="GL91" s="239"/>
      <c r="GM91" s="246"/>
      <c r="GN91" s="240"/>
      <c r="GO91" s="241"/>
      <c r="GP91" s="242"/>
      <c r="GQ91" s="241"/>
      <c r="GR91" s="243"/>
      <c r="GS91" s="244"/>
      <c r="GT91" s="250"/>
      <c r="GU91" s="140"/>
      <c r="GV91" s="256"/>
      <c r="GW91" s="37"/>
      <c r="GX91" s="37"/>
      <c r="GY91" s="580"/>
      <c r="GZ91" s="39"/>
    </row>
    <row r="92" spans="1:209" ht="20.25" thickTop="1" thickBot="1" x14ac:dyDescent="0.35">
      <c r="A92"/>
      <c r="B92" s="116"/>
      <c r="C92" s="116"/>
      <c r="D92" s="41"/>
      <c r="E92" s="42"/>
      <c r="F92" s="43"/>
      <c r="G92" s="44"/>
      <c r="H92" s="45"/>
      <c r="I92" s="46"/>
      <c r="J92" s="230"/>
      <c r="K92" s="231"/>
      <c r="L92" s="232"/>
      <c r="M92" s="835" t="s">
        <v>34</v>
      </c>
      <c r="N92" s="836"/>
      <c r="O92" s="837">
        <f>SUM(O11:O91)</f>
        <v>560245.1</v>
      </c>
      <c r="P92" s="257"/>
      <c r="Q92" s="235"/>
      <c r="R92" s="258"/>
      <c r="S92" s="235"/>
      <c r="T92" s="45">
        <f t="shared" si="7"/>
        <v>0</v>
      </c>
      <c r="U92" s="236"/>
      <c r="V92" s="237"/>
      <c r="W92" s="238"/>
      <c r="X92" s="259"/>
      <c r="Y92" s="260"/>
      <c r="Z92" s="261"/>
      <c r="AA92" s="262"/>
      <c r="AB92" s="261"/>
      <c r="AC92" s="263"/>
      <c r="AD92" s="264"/>
      <c r="AE92" s="265"/>
      <c r="AF92" s="259"/>
      <c r="AG92" s="266"/>
      <c r="AH92" s="260"/>
      <c r="AI92" s="261"/>
      <c r="AJ92" s="262"/>
      <c r="AK92" s="267"/>
      <c r="AL92" s="263"/>
      <c r="AM92" s="264"/>
      <c r="AN92" s="265"/>
      <c r="AO92" s="259"/>
      <c r="AP92" s="266"/>
      <c r="AQ92" s="260"/>
      <c r="AR92" s="261"/>
      <c r="AS92" s="262"/>
      <c r="AT92" s="261"/>
      <c r="AU92" s="263"/>
      <c r="AV92" s="264"/>
      <c r="AW92" s="265"/>
      <c r="AX92" s="259"/>
      <c r="AY92" s="266"/>
      <c r="AZ92" s="260"/>
      <c r="BA92" s="261"/>
      <c r="BB92" s="262"/>
      <c r="BC92" s="267"/>
      <c r="BD92" s="263"/>
      <c r="BE92" s="264"/>
      <c r="BF92" s="265"/>
      <c r="BG92" s="259"/>
      <c r="BH92" s="266"/>
      <c r="BI92" s="260"/>
      <c r="BJ92" s="261"/>
      <c r="BK92" s="262"/>
      <c r="BL92" s="267"/>
      <c r="BM92" s="263"/>
      <c r="BN92" s="264"/>
      <c r="BO92" s="265"/>
      <c r="BP92" s="259"/>
      <c r="BQ92" s="266"/>
      <c r="BR92" s="260"/>
      <c r="BS92" s="261"/>
      <c r="BT92" s="262"/>
      <c r="BU92" s="261"/>
      <c r="BV92" s="263"/>
      <c r="BW92" s="264"/>
      <c r="BX92" s="265"/>
      <c r="BY92" s="259"/>
      <c r="BZ92" s="266"/>
      <c r="CA92" s="260"/>
      <c r="CB92" s="261"/>
      <c r="CC92" s="262"/>
      <c r="CD92" s="261"/>
      <c r="CE92" s="263"/>
      <c r="CF92" s="264"/>
      <c r="CG92" s="265"/>
      <c r="CH92" s="259"/>
      <c r="CI92" s="266"/>
      <c r="CJ92" s="260"/>
      <c r="CK92" s="261"/>
      <c r="CL92" s="262"/>
      <c r="CM92" s="261"/>
      <c r="CN92" s="263"/>
      <c r="CO92" s="264"/>
      <c r="CP92" s="265"/>
      <c r="CQ92" s="259"/>
      <c r="CR92" s="266"/>
      <c r="CS92" s="260"/>
      <c r="CT92" s="261"/>
      <c r="CU92" s="268"/>
      <c r="CV92" s="267"/>
      <c r="CW92" s="269"/>
      <c r="CX92" s="264"/>
      <c r="CY92" s="265"/>
      <c r="CZ92" s="259"/>
      <c r="DA92" s="266"/>
      <c r="DB92" s="260"/>
      <c r="DC92" s="261"/>
      <c r="DD92" s="262"/>
      <c r="DE92" s="261"/>
      <c r="DF92" s="263"/>
      <c r="DG92" s="264"/>
      <c r="DH92" s="265"/>
      <c r="DI92" s="259"/>
      <c r="DJ92" s="266"/>
      <c r="DK92" s="260"/>
      <c r="DL92" s="261"/>
      <c r="DM92" s="268"/>
      <c r="DN92" s="267"/>
      <c r="DO92" s="269"/>
      <c r="DP92" s="264"/>
      <c r="DQ92" s="265"/>
      <c r="DR92" s="259"/>
      <c r="DS92" s="266"/>
      <c r="DT92" s="260"/>
      <c r="DU92" s="261"/>
      <c r="DV92" s="262"/>
      <c r="DW92" s="261"/>
      <c r="DX92" s="263"/>
      <c r="DY92" s="264"/>
      <c r="DZ92" s="265"/>
      <c r="EA92" s="259"/>
      <c r="EB92" s="266"/>
      <c r="EC92" s="260"/>
      <c r="ED92" s="261"/>
      <c r="EE92" s="268"/>
      <c r="EF92" s="267"/>
      <c r="EG92" s="269"/>
      <c r="EH92" s="264"/>
      <c r="EI92" s="265"/>
      <c r="EJ92" s="259"/>
      <c r="EK92" s="266"/>
      <c r="EL92" s="260"/>
      <c r="EM92" s="261"/>
      <c r="EN92" s="268"/>
      <c r="EO92" s="267"/>
      <c r="EP92" s="269"/>
      <c r="EQ92" s="264"/>
      <c r="ER92" s="265"/>
      <c r="ES92" s="259"/>
      <c r="ET92" s="266"/>
      <c r="EU92" s="260"/>
      <c r="EV92" s="261"/>
      <c r="EW92" s="262"/>
      <c r="EX92" s="261"/>
      <c r="EY92" s="263"/>
      <c r="EZ92" s="264"/>
      <c r="FA92" s="265"/>
      <c r="FB92" s="259"/>
      <c r="FC92" s="266"/>
      <c r="FD92" s="260"/>
      <c r="FE92" s="261"/>
      <c r="FF92" s="262"/>
      <c r="FG92" s="261"/>
      <c r="FH92" s="263"/>
      <c r="FI92" s="264"/>
      <c r="FJ92" s="265"/>
      <c r="FK92" s="259"/>
      <c r="FL92" s="266"/>
      <c r="FM92" s="260"/>
      <c r="FN92" s="261"/>
      <c r="FO92" s="262"/>
      <c r="FP92" s="261"/>
      <c r="FQ92" s="263"/>
      <c r="FR92" s="264"/>
      <c r="FS92" s="265"/>
      <c r="FT92" s="259"/>
      <c r="FU92" s="266"/>
      <c r="FV92" s="260"/>
      <c r="FW92" s="261"/>
      <c r="FX92" s="262"/>
      <c r="FY92" s="261"/>
      <c r="FZ92" s="263"/>
      <c r="GA92" s="264"/>
      <c r="GB92" s="265"/>
      <c r="GC92" s="259"/>
      <c r="GD92" s="266"/>
      <c r="GE92" s="260"/>
      <c r="GF92" s="261"/>
      <c r="GG92" s="262"/>
      <c r="GH92" s="261"/>
      <c r="GI92" s="263"/>
      <c r="GJ92" s="264"/>
      <c r="GK92" s="265"/>
      <c r="GL92" s="259"/>
      <c r="GM92" s="266"/>
      <c r="GN92" s="260"/>
      <c r="GO92" s="261"/>
      <c r="GP92" s="262"/>
      <c r="GQ92" s="261"/>
      <c r="GR92" s="263"/>
      <c r="GS92" s="264"/>
      <c r="GT92" s="250"/>
      <c r="GU92" s="140"/>
      <c r="GV92" s="270"/>
      <c r="GW92" s="271"/>
      <c r="GX92" s="271"/>
      <c r="GY92" s="585"/>
      <c r="GZ92" s="39"/>
    </row>
    <row r="93" spans="1:209" ht="19.5" thickBot="1" x14ac:dyDescent="0.3">
      <c r="A93"/>
      <c r="B93" s="116"/>
      <c r="C93" s="116"/>
      <c r="D93" s="41"/>
      <c r="E93" s="42"/>
      <c r="F93" s="43"/>
      <c r="G93" s="44"/>
      <c r="H93" s="45"/>
      <c r="I93" s="46"/>
      <c r="J93" s="273"/>
      <c r="K93" s="231"/>
      <c r="L93" s="232"/>
      <c r="M93" s="233"/>
      <c r="N93" s="254"/>
      <c r="O93" s="838"/>
      <c r="P93" s="257"/>
      <c r="Q93" s="235"/>
      <c r="R93" s="258"/>
      <c r="S93" s="235"/>
      <c r="T93" s="274">
        <f t="shared" si="7"/>
        <v>0</v>
      </c>
      <c r="U93" s="236"/>
      <c r="V93" s="237"/>
      <c r="W93" s="238"/>
      <c r="X93" s="259"/>
      <c r="Y93" s="260"/>
      <c r="Z93" s="261"/>
      <c r="AA93" s="262"/>
      <c r="AB93" s="261"/>
      <c r="AC93" s="263"/>
      <c r="AD93" s="264"/>
      <c r="AE93" s="265"/>
      <c r="AF93" s="259"/>
      <c r="AG93" s="266"/>
      <c r="AH93" s="260"/>
      <c r="AI93" s="261"/>
      <c r="AJ93" s="262"/>
      <c r="AK93" s="267"/>
      <c r="AL93" s="263"/>
      <c r="AM93" s="264"/>
      <c r="AN93" s="265"/>
      <c r="AO93" s="259"/>
      <c r="AP93" s="266"/>
      <c r="AQ93" s="260"/>
      <c r="AR93" s="261"/>
      <c r="AS93" s="262"/>
      <c r="AT93" s="261"/>
      <c r="AU93" s="263"/>
      <c r="AV93" s="264"/>
      <c r="AW93" s="265"/>
      <c r="AX93" s="259"/>
      <c r="AY93" s="266"/>
      <c r="AZ93" s="260"/>
      <c r="BA93" s="261"/>
      <c r="BB93" s="262"/>
      <c r="BC93" s="267"/>
      <c r="BD93" s="263"/>
      <c r="BE93" s="264"/>
      <c r="BF93" s="265"/>
      <c r="BG93" s="259"/>
      <c r="BH93" s="266"/>
      <c r="BI93" s="260"/>
      <c r="BJ93" s="261"/>
      <c r="BK93" s="262"/>
      <c r="BL93" s="267"/>
      <c r="BM93" s="263"/>
      <c r="BN93" s="264"/>
      <c r="BO93" s="265"/>
      <c r="BP93" s="259"/>
      <c r="BQ93" s="266"/>
      <c r="BR93" s="260"/>
      <c r="BS93" s="261"/>
      <c r="BT93" s="262"/>
      <c r="BU93" s="261"/>
      <c r="BV93" s="263"/>
      <c r="BW93" s="264"/>
      <c r="BX93" s="265"/>
      <c r="BY93" s="259"/>
      <c r="BZ93" s="266"/>
      <c r="CA93" s="260"/>
      <c r="CB93" s="261"/>
      <c r="CC93" s="262"/>
      <c r="CD93" s="261"/>
      <c r="CE93" s="263"/>
      <c r="CF93" s="264"/>
      <c r="CG93" s="265"/>
      <c r="CH93" s="259"/>
      <c r="CI93" s="266"/>
      <c r="CJ93" s="260"/>
      <c r="CK93" s="261"/>
      <c r="CL93" s="262"/>
      <c r="CM93" s="261"/>
      <c r="CN93" s="263"/>
      <c r="CO93" s="264"/>
      <c r="CP93" s="265"/>
      <c r="CQ93" s="259"/>
      <c r="CR93" s="266"/>
      <c r="CS93" s="260"/>
      <c r="CT93" s="261"/>
      <c r="CU93" s="268"/>
      <c r="CV93" s="267"/>
      <c r="CW93" s="269"/>
      <c r="CX93" s="264"/>
      <c r="CY93" s="265"/>
      <c r="CZ93" s="259"/>
      <c r="DA93" s="266"/>
      <c r="DB93" s="260"/>
      <c r="DC93" s="261"/>
      <c r="DD93" s="262"/>
      <c r="DE93" s="261"/>
      <c r="DF93" s="263"/>
      <c r="DG93" s="264"/>
      <c r="DH93" s="265"/>
      <c r="DI93" s="259"/>
      <c r="DJ93" s="266"/>
      <c r="DK93" s="260"/>
      <c r="DL93" s="261"/>
      <c r="DM93" s="268"/>
      <c r="DN93" s="267"/>
      <c r="DO93" s="269"/>
      <c r="DP93" s="264"/>
      <c r="DQ93" s="265"/>
      <c r="DR93" s="259"/>
      <c r="DS93" s="266"/>
      <c r="DT93" s="260"/>
      <c r="DU93" s="261"/>
      <c r="DV93" s="262"/>
      <c r="DW93" s="261"/>
      <c r="DX93" s="263"/>
      <c r="DY93" s="264"/>
      <c r="DZ93" s="265"/>
      <c r="EA93" s="259"/>
      <c r="EB93" s="266"/>
      <c r="EC93" s="260"/>
      <c r="ED93" s="261"/>
      <c r="EE93" s="268"/>
      <c r="EF93" s="267"/>
      <c r="EG93" s="269"/>
      <c r="EH93" s="264"/>
      <c r="EI93" s="265"/>
      <c r="EJ93" s="259"/>
      <c r="EK93" s="266"/>
      <c r="EL93" s="260"/>
      <c r="EM93" s="261"/>
      <c r="EN93" s="268"/>
      <c r="EO93" s="267"/>
      <c r="EP93" s="269"/>
      <c r="EQ93" s="264"/>
      <c r="ER93" s="265"/>
      <c r="ES93" s="259"/>
      <c r="ET93" s="266"/>
      <c r="EU93" s="260"/>
      <c r="EV93" s="261"/>
      <c r="EW93" s="262"/>
      <c r="EX93" s="261"/>
      <c r="EY93" s="263"/>
      <c r="EZ93" s="264"/>
      <c r="FA93" s="265"/>
      <c r="FB93" s="259"/>
      <c r="FC93" s="266"/>
      <c r="FD93" s="260"/>
      <c r="FE93" s="261"/>
      <c r="FF93" s="262"/>
      <c r="FG93" s="261"/>
      <c r="FH93" s="263"/>
      <c r="FI93" s="264"/>
      <c r="FJ93" s="265"/>
      <c r="FK93" s="259"/>
      <c r="FL93" s="266"/>
      <c r="FM93" s="260"/>
      <c r="FN93" s="261"/>
      <c r="FO93" s="262"/>
      <c r="FP93" s="261"/>
      <c r="FQ93" s="263"/>
      <c r="FR93" s="264"/>
      <c r="FS93" s="265"/>
      <c r="FT93" s="259"/>
      <c r="FU93" s="266"/>
      <c r="FV93" s="260"/>
      <c r="FW93" s="261"/>
      <c r="FX93" s="262"/>
      <c r="FY93" s="261"/>
      <c r="FZ93" s="263"/>
      <c r="GA93" s="264"/>
      <c r="GB93" s="265"/>
      <c r="GC93" s="259"/>
      <c r="GD93" s="266"/>
      <c r="GE93" s="260"/>
      <c r="GF93" s="261"/>
      <c r="GG93" s="262"/>
      <c r="GH93" s="261"/>
      <c r="GI93" s="263"/>
      <c r="GJ93" s="264"/>
      <c r="GK93" s="265"/>
      <c r="GL93" s="259"/>
      <c r="GM93" s="266"/>
      <c r="GN93" s="260"/>
      <c r="GO93" s="261"/>
      <c r="GP93" s="262"/>
      <c r="GQ93" s="261"/>
      <c r="GR93" s="263"/>
      <c r="GS93" s="264"/>
      <c r="GT93" s="250"/>
      <c r="GU93" s="140"/>
      <c r="GV93" s="270"/>
      <c r="GW93" s="271"/>
      <c r="GX93" s="271"/>
      <c r="GY93" s="585"/>
      <c r="GZ93" s="39"/>
    </row>
    <row r="94" spans="1:209" ht="16.5" thickTop="1" x14ac:dyDescent="0.25">
      <c r="A94"/>
      <c r="B94" s="116"/>
      <c r="C94" s="116"/>
      <c r="D94" s="41"/>
      <c r="E94" s="42"/>
      <c r="F94" s="43"/>
      <c r="G94" s="44"/>
      <c r="H94" s="45"/>
      <c r="I94" s="46"/>
      <c r="J94" s="230"/>
      <c r="K94" s="231"/>
      <c r="L94" s="232"/>
      <c r="M94" s="233"/>
      <c r="N94" s="254"/>
      <c r="O94" s="275"/>
      <c r="P94" s="275"/>
      <c r="Q94" s="235"/>
      <c r="R94" s="235"/>
      <c r="S94" s="235"/>
      <c r="T94" s="274">
        <f t="shared" si="7"/>
        <v>0</v>
      </c>
      <c r="U94" s="236"/>
      <c r="V94" s="237"/>
      <c r="W94" s="238"/>
      <c r="X94" s="259"/>
      <c r="Y94" s="260"/>
      <c r="Z94" s="261"/>
      <c r="AA94" s="262"/>
      <c r="AB94" s="261"/>
      <c r="AC94" s="263"/>
      <c r="AD94" s="264"/>
      <c r="AE94" s="265"/>
      <c r="AF94" s="259"/>
      <c r="AG94" s="266"/>
      <c r="AH94" s="260"/>
      <c r="AI94" s="261"/>
      <c r="AJ94" s="262"/>
      <c r="AK94" s="267"/>
      <c r="AL94" s="263"/>
      <c r="AM94" s="264"/>
      <c r="AN94" s="265"/>
      <c r="AO94" s="259"/>
      <c r="AP94" s="266"/>
      <c r="AQ94" s="260"/>
      <c r="AR94" s="261"/>
      <c r="AS94" s="262"/>
      <c r="AT94" s="261"/>
      <c r="AU94" s="263"/>
      <c r="AV94" s="264"/>
      <c r="AW94" s="265"/>
      <c r="AX94" s="259"/>
      <c r="AY94" s="266"/>
      <c r="AZ94" s="260"/>
      <c r="BA94" s="261"/>
      <c r="BB94" s="262"/>
      <c r="BC94" s="267"/>
      <c r="BD94" s="263"/>
      <c r="BE94" s="264"/>
      <c r="BF94" s="265"/>
      <c r="BG94" s="259"/>
      <c r="BH94" s="266"/>
      <c r="BI94" s="260"/>
      <c r="BJ94" s="261"/>
      <c r="BK94" s="262"/>
      <c r="BL94" s="267"/>
      <c r="BM94" s="263"/>
      <c r="BN94" s="264"/>
      <c r="BO94" s="265"/>
      <c r="BP94" s="259"/>
      <c r="BQ94" s="266"/>
      <c r="BR94" s="260"/>
      <c r="BS94" s="261"/>
      <c r="BT94" s="262"/>
      <c r="BU94" s="261"/>
      <c r="BV94" s="263"/>
      <c r="BW94" s="264"/>
      <c r="BX94" s="265"/>
      <c r="BY94" s="259"/>
      <c r="BZ94" s="266"/>
      <c r="CA94" s="260"/>
      <c r="CB94" s="261"/>
      <c r="CC94" s="262"/>
      <c r="CD94" s="261"/>
      <c r="CE94" s="263"/>
      <c r="CF94" s="264"/>
      <c r="CG94" s="265"/>
      <c r="CH94" s="259"/>
      <c r="CI94" s="266"/>
      <c r="CJ94" s="260"/>
      <c r="CK94" s="261"/>
      <c r="CL94" s="262"/>
      <c r="CM94" s="261"/>
      <c r="CN94" s="263"/>
      <c r="CO94" s="264"/>
      <c r="CP94" s="265"/>
      <c r="CQ94" s="259"/>
      <c r="CR94" s="266"/>
      <c r="CS94" s="260"/>
      <c r="CT94" s="261"/>
      <c r="CU94" s="268"/>
      <c r="CV94" s="267"/>
      <c r="CW94" s="269"/>
      <c r="CX94" s="264"/>
      <c r="CY94" s="265"/>
      <c r="CZ94" s="259"/>
      <c r="DA94" s="266"/>
      <c r="DB94" s="260"/>
      <c r="DC94" s="261"/>
      <c r="DD94" s="262"/>
      <c r="DE94" s="261"/>
      <c r="DF94" s="263"/>
      <c r="DG94" s="264"/>
      <c r="DH94" s="265"/>
      <c r="DI94" s="259"/>
      <c r="DJ94" s="266"/>
      <c r="DK94" s="260"/>
      <c r="DL94" s="261"/>
      <c r="DM94" s="268"/>
      <c r="DN94" s="267"/>
      <c r="DO94" s="269"/>
      <c r="DP94" s="264"/>
      <c r="DQ94" s="265"/>
      <c r="DR94" s="259"/>
      <c r="DS94" s="266"/>
      <c r="DT94" s="260"/>
      <c r="DU94" s="261"/>
      <c r="DV94" s="262"/>
      <c r="DW94" s="261"/>
      <c r="DX94" s="263"/>
      <c r="DY94" s="264"/>
      <c r="DZ94" s="265"/>
      <c r="EA94" s="259"/>
      <c r="EB94" s="266"/>
      <c r="EC94" s="260"/>
      <c r="ED94" s="261"/>
      <c r="EE94" s="268"/>
      <c r="EF94" s="267"/>
      <c r="EG94" s="269"/>
      <c r="EH94" s="264"/>
      <c r="EI94" s="265"/>
      <c r="EJ94" s="259"/>
      <c r="EK94" s="266"/>
      <c r="EL94" s="260"/>
      <c r="EM94" s="261"/>
      <c r="EN94" s="268"/>
      <c r="EO94" s="267"/>
      <c r="EP94" s="269"/>
      <c r="EQ94" s="264"/>
      <c r="ER94" s="265"/>
      <c r="ES94" s="259"/>
      <c r="ET94" s="266"/>
      <c r="EU94" s="260"/>
      <c r="EV94" s="261"/>
      <c r="EW94" s="262"/>
      <c r="EX94" s="261"/>
      <c r="EY94" s="263"/>
      <c r="EZ94" s="264"/>
      <c r="FA94" s="265"/>
      <c r="FB94" s="259"/>
      <c r="FC94" s="266"/>
      <c r="FD94" s="260"/>
      <c r="FE94" s="261"/>
      <c r="FF94" s="262"/>
      <c r="FG94" s="261"/>
      <c r="FH94" s="263"/>
      <c r="FI94" s="264"/>
      <c r="FJ94" s="265"/>
      <c r="FK94" s="259"/>
      <c r="FL94" s="266"/>
      <c r="FM94" s="260"/>
      <c r="FN94" s="261"/>
      <c r="FO94" s="262"/>
      <c r="FP94" s="261"/>
      <c r="FQ94" s="263"/>
      <c r="FR94" s="264"/>
      <c r="FS94" s="265"/>
      <c r="FT94" s="259"/>
      <c r="FU94" s="266"/>
      <c r="FV94" s="260"/>
      <c r="FW94" s="261"/>
      <c r="FX94" s="262"/>
      <c r="FY94" s="261"/>
      <c r="FZ94" s="263"/>
      <c r="GA94" s="264"/>
      <c r="GB94" s="265"/>
      <c r="GC94" s="259"/>
      <c r="GD94" s="266"/>
      <c r="GE94" s="260"/>
      <c r="GF94" s="261"/>
      <c r="GG94" s="262"/>
      <c r="GH94" s="261"/>
      <c r="GI94" s="263"/>
      <c r="GJ94" s="264"/>
      <c r="GK94" s="265"/>
      <c r="GL94" s="259"/>
      <c r="GM94" s="266"/>
      <c r="GN94" s="260"/>
      <c r="GO94" s="261"/>
      <c r="GP94" s="262"/>
      <c r="GQ94" s="261"/>
      <c r="GR94" s="263"/>
      <c r="GS94" s="264"/>
      <c r="GT94" s="250"/>
      <c r="GU94" s="140"/>
      <c r="GV94" s="270"/>
      <c r="GW94" s="271"/>
      <c r="GX94" s="271"/>
      <c r="GY94" s="585"/>
      <c r="GZ94" s="39"/>
    </row>
    <row r="95" spans="1:209" ht="16.5" thickBot="1" x14ac:dyDescent="0.3">
      <c r="A95"/>
      <c r="B95" s="116"/>
      <c r="C95" s="116"/>
      <c r="D95" s="41"/>
      <c r="E95" s="42"/>
      <c r="F95" s="43"/>
      <c r="G95" s="44"/>
      <c r="H95" s="45"/>
      <c r="I95" s="46"/>
      <c r="J95" s="230"/>
      <c r="K95" s="231"/>
      <c r="L95" s="232"/>
      <c r="M95" s="233"/>
      <c r="N95" s="254"/>
      <c r="O95" s="275"/>
      <c r="P95" s="275"/>
      <c r="Q95" s="276"/>
      <c r="R95" s="529"/>
      <c r="S95" s="529"/>
      <c r="T95" s="45">
        <f t="shared" si="7"/>
        <v>0</v>
      </c>
      <c r="U95" s="277"/>
      <c r="V95" s="245"/>
      <c r="W95" s="238"/>
      <c r="X95" s="259"/>
      <c r="Y95" s="240"/>
      <c r="Z95" s="261"/>
      <c r="AA95" s="262"/>
      <c r="AB95" s="261"/>
      <c r="AC95" s="263"/>
      <c r="AD95" s="264"/>
      <c r="AE95" s="265"/>
      <c r="AF95" s="259"/>
      <c r="AG95" s="278"/>
      <c r="AH95" s="240"/>
      <c r="AI95" s="261"/>
      <c r="AJ95" s="262"/>
      <c r="AK95" s="267"/>
      <c r="AL95" s="263"/>
      <c r="AM95" s="264"/>
      <c r="AN95" s="279"/>
      <c r="AO95" s="280"/>
      <c r="AP95" s="278"/>
      <c r="AQ95" s="240"/>
      <c r="AR95" s="261"/>
      <c r="AS95" s="262"/>
      <c r="AT95" s="261"/>
      <c r="AU95" s="263"/>
      <c r="AV95" s="264"/>
      <c r="AW95" s="279"/>
      <c r="AX95" s="280"/>
      <c r="AY95" s="278"/>
      <c r="AZ95" s="240"/>
      <c r="BA95" s="261"/>
      <c r="BB95" s="262"/>
      <c r="BC95" s="267"/>
      <c r="BD95" s="263"/>
      <c r="BE95" s="264"/>
      <c r="BF95" s="279"/>
      <c r="BG95" s="280"/>
      <c r="BH95" s="278"/>
      <c r="BI95" s="240"/>
      <c r="BJ95" s="261"/>
      <c r="BK95" s="262"/>
      <c r="BL95" s="267"/>
      <c r="BM95" s="263"/>
      <c r="BN95" s="264"/>
      <c r="BO95" s="279"/>
      <c r="BP95" s="280"/>
      <c r="BQ95" s="278"/>
      <c r="BR95" s="240"/>
      <c r="BS95" s="261"/>
      <c r="BT95" s="262"/>
      <c r="BU95" s="261"/>
      <c r="BV95" s="263"/>
      <c r="BW95" s="264"/>
      <c r="BX95" s="279"/>
      <c r="BY95" s="280"/>
      <c r="BZ95" s="278"/>
      <c r="CA95" s="240"/>
      <c r="CB95" s="261"/>
      <c r="CC95" s="262"/>
      <c r="CD95" s="261"/>
      <c r="CE95" s="263"/>
      <c r="CF95" s="264"/>
      <c r="CG95" s="279"/>
      <c r="CH95" s="280"/>
      <c r="CI95" s="278"/>
      <c r="CJ95" s="240"/>
      <c r="CK95" s="261"/>
      <c r="CL95" s="262"/>
      <c r="CM95" s="261"/>
      <c r="CN95" s="263"/>
      <c r="CO95" s="264"/>
      <c r="CP95" s="279"/>
      <c r="CQ95" s="280"/>
      <c r="CR95" s="278"/>
      <c r="CS95" s="240"/>
      <c r="CT95" s="261"/>
      <c r="CU95" s="268"/>
      <c r="CV95" s="267"/>
      <c r="CW95" s="269"/>
      <c r="CX95" s="264"/>
      <c r="CY95" s="279"/>
      <c r="CZ95" s="280"/>
      <c r="DA95" s="278"/>
      <c r="DB95" s="240"/>
      <c r="DC95" s="261"/>
      <c r="DD95" s="262"/>
      <c r="DE95" s="261"/>
      <c r="DF95" s="263"/>
      <c r="DG95" s="264"/>
      <c r="DH95" s="279"/>
      <c r="DI95" s="280"/>
      <c r="DJ95" s="278"/>
      <c r="DK95" s="240"/>
      <c r="DL95" s="261"/>
      <c r="DM95" s="268"/>
      <c r="DN95" s="267"/>
      <c r="DO95" s="269"/>
      <c r="DP95" s="264"/>
      <c r="DQ95" s="279"/>
      <c r="DR95" s="280"/>
      <c r="DS95" s="278"/>
      <c r="DT95" s="240"/>
      <c r="DU95" s="261"/>
      <c r="DV95" s="262"/>
      <c r="DW95" s="261"/>
      <c r="DX95" s="263"/>
      <c r="DY95" s="264"/>
      <c r="DZ95" s="279"/>
      <c r="EA95" s="280"/>
      <c r="EB95" s="278"/>
      <c r="EC95" s="240"/>
      <c r="ED95" s="261"/>
      <c r="EE95" s="268"/>
      <c r="EF95" s="267"/>
      <c r="EG95" s="269"/>
      <c r="EH95" s="264"/>
      <c r="EI95" s="279"/>
      <c r="EJ95" s="280"/>
      <c r="EK95" s="278"/>
      <c r="EL95" s="240"/>
      <c r="EM95" s="261"/>
      <c r="EN95" s="268"/>
      <c r="EO95" s="267"/>
      <c r="EP95" s="269"/>
      <c r="EQ95" s="264"/>
      <c r="ER95" s="279"/>
      <c r="ES95" s="280"/>
      <c r="ET95" s="278"/>
      <c r="EU95" s="240"/>
      <c r="EV95" s="261"/>
      <c r="EW95" s="262"/>
      <c r="EX95" s="261"/>
      <c r="EY95" s="263"/>
      <c r="EZ95" s="264"/>
      <c r="FA95" s="279"/>
      <c r="FB95" s="280"/>
      <c r="FC95" s="278"/>
      <c r="FD95" s="240"/>
      <c r="FE95" s="261"/>
      <c r="FF95" s="262"/>
      <c r="FG95" s="261"/>
      <c r="FH95" s="263"/>
      <c r="FI95" s="264"/>
      <c r="FJ95" s="279"/>
      <c r="FK95" s="280"/>
      <c r="FL95" s="278"/>
      <c r="FM95" s="240"/>
      <c r="FN95" s="261"/>
      <c r="FO95" s="262"/>
      <c r="FP95" s="261"/>
      <c r="FQ95" s="263"/>
      <c r="FR95" s="264"/>
      <c r="FS95" s="279"/>
      <c r="FT95" s="280"/>
      <c r="FU95" s="278"/>
      <c r="FV95" s="240"/>
      <c r="FW95" s="261"/>
      <c r="FX95" s="262"/>
      <c r="FY95" s="261"/>
      <c r="FZ95" s="263"/>
      <c r="GA95" s="264"/>
      <c r="GB95" s="279"/>
      <c r="GC95" s="280"/>
      <c r="GD95" s="278"/>
      <c r="GE95" s="240"/>
      <c r="GF95" s="261"/>
      <c r="GG95" s="262"/>
      <c r="GH95" s="261"/>
      <c r="GI95" s="263"/>
      <c r="GJ95" s="264"/>
      <c r="GK95" s="279"/>
      <c r="GL95" s="280"/>
      <c r="GM95" s="278"/>
      <c r="GN95" s="240"/>
      <c r="GO95" s="261"/>
      <c r="GP95" s="262"/>
      <c r="GQ95" s="261"/>
      <c r="GR95" s="263"/>
      <c r="GS95" s="264"/>
      <c r="GT95" s="250"/>
      <c r="GU95" s="30"/>
      <c r="GV95" s="281"/>
      <c r="GW95" s="271"/>
      <c r="GX95" s="271"/>
      <c r="GY95" s="585"/>
      <c r="GZ95" s="39"/>
    </row>
    <row r="96" spans="1:209" ht="17.25" thickTop="1" thickBot="1" x14ac:dyDescent="0.3">
      <c r="A96"/>
      <c r="B96" s="116"/>
      <c r="C96" s="116"/>
      <c r="D96" s="41"/>
      <c r="E96" s="42"/>
      <c r="F96" s="43"/>
      <c r="G96" s="44"/>
      <c r="H96" s="45"/>
      <c r="I96" s="46"/>
      <c r="J96" s="230"/>
      <c r="K96" s="282"/>
      <c r="L96" s="232"/>
      <c r="M96" s="283"/>
      <c r="N96" s="284"/>
      <c r="O96" s="839" t="s">
        <v>35</v>
      </c>
      <c r="P96" s="840"/>
      <c r="Q96" s="840"/>
      <c r="R96" s="285">
        <f>SUM(R11:R95)</f>
        <v>11596.6</v>
      </c>
      <c r="S96" s="530"/>
      <c r="T96" s="287">
        <f>SUM(T11:T95)</f>
        <v>17203145.130000003</v>
      </c>
      <c r="U96" s="288"/>
      <c r="V96" s="245"/>
      <c r="W96" s="289">
        <f t="shared" ref="W96:CH96" si="8">SUM(W11:W95)</f>
        <v>302558.24</v>
      </c>
      <c r="X96" s="290">
        <f t="shared" si="8"/>
        <v>0</v>
      </c>
      <c r="Y96" s="290">
        <f t="shared" si="8"/>
        <v>0</v>
      </c>
      <c r="Z96" s="290">
        <f t="shared" si="8"/>
        <v>0</v>
      </c>
      <c r="AA96" s="290">
        <f t="shared" si="8"/>
        <v>0</v>
      </c>
      <c r="AB96" s="290">
        <f t="shared" si="8"/>
        <v>0</v>
      </c>
      <c r="AC96" s="290">
        <f t="shared" si="8"/>
        <v>0</v>
      </c>
      <c r="AD96" s="290">
        <f t="shared" si="8"/>
        <v>0</v>
      </c>
      <c r="AE96" s="290">
        <f t="shared" si="8"/>
        <v>0</v>
      </c>
      <c r="AF96" s="290">
        <f t="shared" si="8"/>
        <v>0</v>
      </c>
      <c r="AG96" s="290">
        <f t="shared" si="8"/>
        <v>0</v>
      </c>
      <c r="AH96" s="290">
        <f t="shared" si="8"/>
        <v>0</v>
      </c>
      <c r="AI96" s="290">
        <f t="shared" si="8"/>
        <v>0</v>
      </c>
      <c r="AJ96" s="290">
        <f t="shared" si="8"/>
        <v>0</v>
      </c>
      <c r="AK96" s="290">
        <f t="shared" si="8"/>
        <v>0</v>
      </c>
      <c r="AL96" s="290">
        <f t="shared" si="8"/>
        <v>0</v>
      </c>
      <c r="AM96" s="290">
        <f t="shared" si="8"/>
        <v>0</v>
      </c>
      <c r="AN96" s="290">
        <f t="shared" si="8"/>
        <v>0</v>
      </c>
      <c r="AO96" s="290">
        <f t="shared" si="8"/>
        <v>0</v>
      </c>
      <c r="AP96" s="290">
        <f t="shared" si="8"/>
        <v>0</v>
      </c>
      <c r="AQ96" s="290">
        <f t="shared" si="8"/>
        <v>0</v>
      </c>
      <c r="AR96" s="290">
        <f t="shared" si="8"/>
        <v>0</v>
      </c>
      <c r="AS96" s="290">
        <f t="shared" si="8"/>
        <v>0</v>
      </c>
      <c r="AT96" s="290">
        <f t="shared" si="8"/>
        <v>0</v>
      </c>
      <c r="AU96" s="290">
        <f t="shared" si="8"/>
        <v>0</v>
      </c>
      <c r="AV96" s="290">
        <f t="shared" si="8"/>
        <v>0</v>
      </c>
      <c r="AW96" s="290">
        <f t="shared" si="8"/>
        <v>0</v>
      </c>
      <c r="AX96" s="290">
        <f t="shared" si="8"/>
        <v>0</v>
      </c>
      <c r="AY96" s="290">
        <f t="shared" si="8"/>
        <v>0</v>
      </c>
      <c r="AZ96" s="290">
        <f t="shared" si="8"/>
        <v>0</v>
      </c>
      <c r="BA96" s="290">
        <f t="shared" si="8"/>
        <v>0</v>
      </c>
      <c r="BB96" s="290">
        <f t="shared" si="8"/>
        <v>0</v>
      </c>
      <c r="BC96" s="290">
        <f t="shared" si="8"/>
        <v>0</v>
      </c>
      <c r="BD96" s="290">
        <f t="shared" si="8"/>
        <v>0</v>
      </c>
      <c r="BE96" s="290">
        <f t="shared" si="8"/>
        <v>0</v>
      </c>
      <c r="BF96" s="290">
        <f t="shared" si="8"/>
        <v>0</v>
      </c>
      <c r="BG96" s="290">
        <f t="shared" si="8"/>
        <v>0</v>
      </c>
      <c r="BH96" s="290">
        <f t="shared" si="8"/>
        <v>0</v>
      </c>
      <c r="BI96" s="290">
        <f t="shared" si="8"/>
        <v>0</v>
      </c>
      <c r="BJ96" s="290">
        <f t="shared" si="8"/>
        <v>0</v>
      </c>
      <c r="BK96" s="290">
        <f t="shared" si="8"/>
        <v>0</v>
      </c>
      <c r="BL96" s="290">
        <f t="shared" si="8"/>
        <v>0</v>
      </c>
      <c r="BM96" s="290">
        <f t="shared" si="8"/>
        <v>0</v>
      </c>
      <c r="BN96" s="290">
        <f t="shared" si="8"/>
        <v>0</v>
      </c>
      <c r="BO96" s="290">
        <f t="shared" si="8"/>
        <v>0</v>
      </c>
      <c r="BP96" s="290">
        <f t="shared" si="8"/>
        <v>0</v>
      </c>
      <c r="BQ96" s="290">
        <f t="shared" si="8"/>
        <v>0</v>
      </c>
      <c r="BR96" s="290">
        <f t="shared" si="8"/>
        <v>0</v>
      </c>
      <c r="BS96" s="290">
        <f t="shared" si="8"/>
        <v>0</v>
      </c>
      <c r="BT96" s="290">
        <f t="shared" si="8"/>
        <v>0</v>
      </c>
      <c r="BU96" s="290">
        <f t="shared" si="8"/>
        <v>0</v>
      </c>
      <c r="BV96" s="290">
        <f t="shared" si="8"/>
        <v>0</v>
      </c>
      <c r="BW96" s="290">
        <f t="shared" si="8"/>
        <v>0</v>
      </c>
      <c r="BX96" s="290">
        <f t="shared" si="8"/>
        <v>0</v>
      </c>
      <c r="BY96" s="290">
        <f t="shared" si="8"/>
        <v>0</v>
      </c>
      <c r="BZ96" s="290">
        <f t="shared" si="8"/>
        <v>0</v>
      </c>
      <c r="CA96" s="290">
        <f t="shared" si="8"/>
        <v>0</v>
      </c>
      <c r="CB96" s="290">
        <f t="shared" si="8"/>
        <v>0</v>
      </c>
      <c r="CC96" s="290">
        <f t="shared" si="8"/>
        <v>0</v>
      </c>
      <c r="CD96" s="290">
        <f t="shared" si="8"/>
        <v>0</v>
      </c>
      <c r="CE96" s="290">
        <f t="shared" si="8"/>
        <v>0</v>
      </c>
      <c r="CF96" s="290">
        <f t="shared" si="8"/>
        <v>0</v>
      </c>
      <c r="CG96" s="290">
        <f t="shared" si="8"/>
        <v>0</v>
      </c>
      <c r="CH96" s="290">
        <f t="shared" si="8"/>
        <v>0</v>
      </c>
      <c r="CI96" s="290">
        <f t="shared" ref="CI96:ET96" si="9">SUM(CI11:CI95)</f>
        <v>0</v>
      </c>
      <c r="CJ96" s="290">
        <f t="shared" si="9"/>
        <v>0</v>
      </c>
      <c r="CK96" s="290">
        <f t="shared" si="9"/>
        <v>0</v>
      </c>
      <c r="CL96" s="290">
        <f t="shared" si="9"/>
        <v>0</v>
      </c>
      <c r="CM96" s="290">
        <f t="shared" si="9"/>
        <v>0</v>
      </c>
      <c r="CN96" s="290">
        <f t="shared" si="9"/>
        <v>0</v>
      </c>
      <c r="CO96" s="290">
        <f t="shared" si="9"/>
        <v>0</v>
      </c>
      <c r="CP96" s="290">
        <f t="shared" si="9"/>
        <v>0</v>
      </c>
      <c r="CQ96" s="290">
        <f t="shared" si="9"/>
        <v>0</v>
      </c>
      <c r="CR96" s="290">
        <f t="shared" si="9"/>
        <v>0</v>
      </c>
      <c r="CS96" s="290">
        <f t="shared" si="9"/>
        <v>0</v>
      </c>
      <c r="CT96" s="290">
        <f t="shared" si="9"/>
        <v>0</v>
      </c>
      <c r="CU96" s="290">
        <f t="shared" si="9"/>
        <v>0</v>
      </c>
      <c r="CV96" s="290">
        <f t="shared" si="9"/>
        <v>0</v>
      </c>
      <c r="CW96" s="290">
        <f t="shared" si="9"/>
        <v>0</v>
      </c>
      <c r="CX96" s="290">
        <f t="shared" si="9"/>
        <v>0</v>
      </c>
      <c r="CY96" s="290">
        <f t="shared" si="9"/>
        <v>0</v>
      </c>
      <c r="CZ96" s="290">
        <f t="shared" si="9"/>
        <v>0</v>
      </c>
      <c r="DA96" s="290">
        <f t="shared" si="9"/>
        <v>0</v>
      </c>
      <c r="DB96" s="290">
        <f t="shared" si="9"/>
        <v>0</v>
      </c>
      <c r="DC96" s="290">
        <f t="shared" si="9"/>
        <v>0</v>
      </c>
      <c r="DD96" s="290">
        <f t="shared" si="9"/>
        <v>0</v>
      </c>
      <c r="DE96" s="290">
        <f t="shared" si="9"/>
        <v>0</v>
      </c>
      <c r="DF96" s="290">
        <f t="shared" si="9"/>
        <v>0</v>
      </c>
      <c r="DG96" s="290">
        <f t="shared" si="9"/>
        <v>0</v>
      </c>
      <c r="DH96" s="290">
        <f t="shared" si="9"/>
        <v>0</v>
      </c>
      <c r="DI96" s="290">
        <f t="shared" si="9"/>
        <v>0</v>
      </c>
      <c r="DJ96" s="290">
        <f t="shared" si="9"/>
        <v>0</v>
      </c>
      <c r="DK96" s="290">
        <f t="shared" si="9"/>
        <v>0</v>
      </c>
      <c r="DL96" s="290">
        <f t="shared" si="9"/>
        <v>0</v>
      </c>
      <c r="DM96" s="290">
        <f t="shared" si="9"/>
        <v>0</v>
      </c>
      <c r="DN96" s="290">
        <f t="shared" si="9"/>
        <v>0</v>
      </c>
      <c r="DO96" s="290">
        <f t="shared" si="9"/>
        <v>0</v>
      </c>
      <c r="DP96" s="290">
        <f t="shared" si="9"/>
        <v>0</v>
      </c>
      <c r="DQ96" s="290">
        <f t="shared" si="9"/>
        <v>0</v>
      </c>
      <c r="DR96" s="290">
        <f t="shared" si="9"/>
        <v>0</v>
      </c>
      <c r="DS96" s="290">
        <f t="shared" si="9"/>
        <v>0</v>
      </c>
      <c r="DT96" s="290">
        <f t="shared" si="9"/>
        <v>0</v>
      </c>
      <c r="DU96" s="290">
        <f t="shared" si="9"/>
        <v>0</v>
      </c>
      <c r="DV96" s="290">
        <f t="shared" si="9"/>
        <v>0</v>
      </c>
      <c r="DW96" s="290">
        <f t="shared" si="9"/>
        <v>0</v>
      </c>
      <c r="DX96" s="290">
        <f t="shared" si="9"/>
        <v>0</v>
      </c>
      <c r="DY96" s="290">
        <f t="shared" si="9"/>
        <v>0</v>
      </c>
      <c r="DZ96" s="290">
        <f t="shared" si="9"/>
        <v>0</v>
      </c>
      <c r="EA96" s="290">
        <f t="shared" si="9"/>
        <v>0</v>
      </c>
      <c r="EB96" s="290">
        <f t="shared" si="9"/>
        <v>0</v>
      </c>
      <c r="EC96" s="290">
        <f t="shared" si="9"/>
        <v>0</v>
      </c>
      <c r="ED96" s="290">
        <f t="shared" si="9"/>
        <v>0</v>
      </c>
      <c r="EE96" s="290">
        <f t="shared" si="9"/>
        <v>0</v>
      </c>
      <c r="EF96" s="290">
        <f t="shared" si="9"/>
        <v>0</v>
      </c>
      <c r="EG96" s="290">
        <f t="shared" si="9"/>
        <v>0</v>
      </c>
      <c r="EH96" s="290">
        <f t="shared" si="9"/>
        <v>0</v>
      </c>
      <c r="EI96" s="290">
        <f t="shared" si="9"/>
        <v>0</v>
      </c>
      <c r="EJ96" s="290">
        <f t="shared" si="9"/>
        <v>0</v>
      </c>
      <c r="EK96" s="290">
        <f t="shared" si="9"/>
        <v>0</v>
      </c>
      <c r="EL96" s="290">
        <f t="shared" si="9"/>
        <v>0</v>
      </c>
      <c r="EM96" s="290">
        <f t="shared" si="9"/>
        <v>0</v>
      </c>
      <c r="EN96" s="290">
        <f t="shared" si="9"/>
        <v>0</v>
      </c>
      <c r="EO96" s="290">
        <f t="shared" si="9"/>
        <v>0</v>
      </c>
      <c r="EP96" s="290">
        <f t="shared" si="9"/>
        <v>0</v>
      </c>
      <c r="EQ96" s="290">
        <f t="shared" si="9"/>
        <v>0</v>
      </c>
      <c r="ER96" s="290">
        <f t="shared" si="9"/>
        <v>0</v>
      </c>
      <c r="ES96" s="290">
        <f t="shared" si="9"/>
        <v>0</v>
      </c>
      <c r="ET96" s="290">
        <f t="shared" si="9"/>
        <v>0</v>
      </c>
      <c r="EU96" s="290">
        <f t="shared" ref="EU96:GS96" si="10">SUM(EU11:EU95)</f>
        <v>0</v>
      </c>
      <c r="EV96" s="290">
        <f t="shared" si="10"/>
        <v>0</v>
      </c>
      <c r="EW96" s="290">
        <f t="shared" si="10"/>
        <v>0</v>
      </c>
      <c r="EX96" s="290">
        <f t="shared" si="10"/>
        <v>0</v>
      </c>
      <c r="EY96" s="290">
        <f t="shared" si="10"/>
        <v>0</v>
      </c>
      <c r="EZ96" s="290">
        <f t="shared" si="10"/>
        <v>0</v>
      </c>
      <c r="FA96" s="290">
        <f t="shared" si="10"/>
        <v>0</v>
      </c>
      <c r="FB96" s="290">
        <f t="shared" si="10"/>
        <v>0</v>
      </c>
      <c r="FC96" s="290">
        <f t="shared" si="10"/>
        <v>0</v>
      </c>
      <c r="FD96" s="290">
        <f t="shared" si="10"/>
        <v>0</v>
      </c>
      <c r="FE96" s="290">
        <f t="shared" si="10"/>
        <v>0</v>
      </c>
      <c r="FF96" s="290">
        <f t="shared" si="10"/>
        <v>0</v>
      </c>
      <c r="FG96" s="290">
        <f t="shared" si="10"/>
        <v>0</v>
      </c>
      <c r="FH96" s="290">
        <f t="shared" si="10"/>
        <v>0</v>
      </c>
      <c r="FI96" s="290">
        <f t="shared" si="10"/>
        <v>0</v>
      </c>
      <c r="FJ96" s="290">
        <f t="shared" si="10"/>
        <v>0</v>
      </c>
      <c r="FK96" s="290">
        <f t="shared" si="10"/>
        <v>0</v>
      </c>
      <c r="FL96" s="290">
        <f t="shared" si="10"/>
        <v>0</v>
      </c>
      <c r="FM96" s="290">
        <f t="shared" si="10"/>
        <v>0</v>
      </c>
      <c r="FN96" s="290">
        <f t="shared" si="10"/>
        <v>0</v>
      </c>
      <c r="FO96" s="290">
        <f t="shared" si="10"/>
        <v>0</v>
      </c>
      <c r="FP96" s="290">
        <f t="shared" si="10"/>
        <v>0</v>
      </c>
      <c r="FQ96" s="290">
        <f t="shared" si="10"/>
        <v>0</v>
      </c>
      <c r="FR96" s="290">
        <f t="shared" si="10"/>
        <v>0</v>
      </c>
      <c r="FS96" s="290">
        <f t="shared" si="10"/>
        <v>0</v>
      </c>
      <c r="FT96" s="290">
        <f t="shared" si="10"/>
        <v>0</v>
      </c>
      <c r="FU96" s="290">
        <f t="shared" si="10"/>
        <v>0</v>
      </c>
      <c r="FV96" s="290">
        <f t="shared" si="10"/>
        <v>0</v>
      </c>
      <c r="FW96" s="290">
        <f t="shared" si="10"/>
        <v>0</v>
      </c>
      <c r="FX96" s="290">
        <f t="shared" si="10"/>
        <v>0</v>
      </c>
      <c r="FY96" s="290">
        <f t="shared" si="10"/>
        <v>0</v>
      </c>
      <c r="FZ96" s="290">
        <f t="shared" si="10"/>
        <v>0</v>
      </c>
      <c r="GA96" s="290">
        <f t="shared" si="10"/>
        <v>0</v>
      </c>
      <c r="GB96" s="290">
        <f t="shared" si="10"/>
        <v>0</v>
      </c>
      <c r="GC96" s="290">
        <f t="shared" si="10"/>
        <v>0</v>
      </c>
      <c r="GD96" s="290">
        <f t="shared" si="10"/>
        <v>0</v>
      </c>
      <c r="GE96" s="290">
        <f t="shared" si="10"/>
        <v>0</v>
      </c>
      <c r="GF96" s="290">
        <f t="shared" si="10"/>
        <v>0</v>
      </c>
      <c r="GG96" s="290">
        <f t="shared" si="10"/>
        <v>0</v>
      </c>
      <c r="GH96" s="290">
        <f t="shared" si="10"/>
        <v>0</v>
      </c>
      <c r="GI96" s="290">
        <f t="shared" si="10"/>
        <v>0</v>
      </c>
      <c r="GJ96" s="290">
        <f t="shared" si="10"/>
        <v>0</v>
      </c>
      <c r="GK96" s="290">
        <f t="shared" si="10"/>
        <v>0</v>
      </c>
      <c r="GL96" s="290">
        <f t="shared" si="10"/>
        <v>0</v>
      </c>
      <c r="GM96" s="290">
        <f t="shared" si="10"/>
        <v>0</v>
      </c>
      <c r="GN96" s="290">
        <f t="shared" si="10"/>
        <v>0</v>
      </c>
      <c r="GO96" s="290">
        <f t="shared" si="10"/>
        <v>0</v>
      </c>
      <c r="GP96" s="290">
        <f t="shared" si="10"/>
        <v>0</v>
      </c>
      <c r="GQ96" s="290">
        <f t="shared" si="10"/>
        <v>0</v>
      </c>
      <c r="GR96" s="290">
        <f t="shared" si="10"/>
        <v>0</v>
      </c>
      <c r="GS96" s="290">
        <f t="shared" si="10"/>
        <v>0</v>
      </c>
      <c r="GT96" s="140"/>
      <c r="GU96" s="291">
        <f>SUM(GU11:GU95)</f>
        <v>208992</v>
      </c>
      <c r="GV96" s="292"/>
      <c r="GW96" s="293"/>
      <c r="GX96" s="293"/>
      <c r="GY96" s="290"/>
      <c r="GZ96" s="295">
        <f>SUM(GZ11:GZ95)</f>
        <v>74704</v>
      </c>
    </row>
    <row r="97" spans="1:208" x14ac:dyDescent="0.25">
      <c r="B97" s="116"/>
      <c r="C97" s="116"/>
      <c r="D97" s="41"/>
      <c r="E97" s="42"/>
      <c r="F97" s="43"/>
      <c r="G97" s="44"/>
      <c r="H97" s="45"/>
      <c r="I97" s="46"/>
      <c r="J97" s="230"/>
      <c r="K97" s="282"/>
      <c r="L97" s="232"/>
      <c r="M97" s="283"/>
      <c r="N97" s="284"/>
      <c r="O97" s="296"/>
      <c r="P97" s="297"/>
      <c r="Q97" s="298"/>
      <c r="R97" s="298"/>
      <c r="S97" s="298"/>
      <c r="T97" s="45"/>
      <c r="U97" s="288"/>
      <c r="V97" s="245"/>
      <c r="W97" s="290"/>
      <c r="X97" s="299"/>
      <c r="Y97" s="300"/>
      <c r="Z97" s="301"/>
      <c r="AA97" s="42"/>
      <c r="AB97" s="301"/>
      <c r="AC97" s="302"/>
      <c r="AD97" s="124"/>
      <c r="AE97" s="116"/>
      <c r="AF97" s="79"/>
      <c r="AG97" s="303"/>
      <c r="AH97" s="300"/>
      <c r="AI97" s="301"/>
      <c r="AJ97" s="42"/>
      <c r="AK97" s="304"/>
      <c r="AL97" s="302"/>
      <c r="AM97" s="124"/>
      <c r="AO97" s="60"/>
      <c r="AP97" s="303"/>
      <c r="AQ97" s="300"/>
      <c r="AR97" s="301"/>
      <c r="AS97" s="42"/>
      <c r="AT97" s="301"/>
      <c r="AU97" s="302"/>
      <c r="AV97" s="124"/>
      <c r="AX97" s="60"/>
      <c r="AY97" s="303"/>
      <c r="AZ97" s="300"/>
      <c r="BA97" s="301"/>
      <c r="BB97" s="42"/>
      <c r="BC97" s="304"/>
      <c r="BD97" s="302"/>
      <c r="BE97" s="124"/>
      <c r="BG97" s="60"/>
      <c r="BH97" s="303"/>
      <c r="BI97" s="300"/>
      <c r="BJ97" s="301"/>
      <c r="BK97" s="42"/>
      <c r="BL97" s="304"/>
      <c r="BM97" s="302"/>
      <c r="BN97" s="124"/>
      <c r="BP97" s="60"/>
      <c r="BQ97" s="303"/>
      <c r="BR97" s="300"/>
      <c r="BS97" s="301"/>
      <c r="BT97" s="42"/>
      <c r="BU97" s="301"/>
      <c r="BV97" s="302"/>
      <c r="BW97" s="124"/>
      <c r="BY97" s="60"/>
      <c r="BZ97" s="303"/>
      <c r="CA97" s="300"/>
      <c r="CB97" s="301"/>
      <c r="CC97" s="42"/>
      <c r="CD97" s="301"/>
      <c r="CE97" s="302"/>
      <c r="CF97" s="124"/>
      <c r="CH97" s="60"/>
      <c r="CI97" s="303"/>
      <c r="CJ97" s="300"/>
      <c r="CK97" s="301"/>
      <c r="CL97" s="42"/>
      <c r="CM97" s="301"/>
      <c r="CN97" s="302"/>
      <c r="CO97" s="124"/>
      <c r="CQ97" s="60"/>
      <c r="CR97" s="303"/>
      <c r="CS97" s="300"/>
      <c r="CT97" s="301"/>
      <c r="CU97" s="305"/>
      <c r="CV97" s="304"/>
      <c r="CW97" s="306"/>
      <c r="CX97" s="124"/>
      <c r="CZ97" s="60"/>
      <c r="DA97" s="303"/>
      <c r="DB97" s="300"/>
      <c r="DC97" s="301"/>
      <c r="DD97" s="42"/>
      <c r="DE97" s="301"/>
      <c r="DF97" s="302"/>
      <c r="DG97" s="124"/>
      <c r="DI97" s="60"/>
      <c r="DJ97" s="303"/>
      <c r="DK97" s="300"/>
      <c r="DL97" s="301"/>
      <c r="DM97" s="305"/>
      <c r="DN97" s="304"/>
      <c r="DO97" s="306"/>
      <c r="DP97" s="124"/>
      <c r="DR97" s="60"/>
      <c r="DS97" s="303"/>
      <c r="DT97" s="300"/>
      <c r="DU97" s="301"/>
      <c r="DV97" s="42"/>
      <c r="DW97" s="301"/>
      <c r="DX97" s="302"/>
      <c r="DY97" s="124"/>
      <c r="EA97" s="60"/>
      <c r="EB97" s="303"/>
      <c r="EC97" s="300"/>
      <c r="ED97" s="301"/>
      <c r="EE97" s="305"/>
      <c r="EF97" s="304"/>
      <c r="EG97" s="306"/>
      <c r="EH97" s="124"/>
      <c r="EJ97" s="60"/>
      <c r="EK97" s="303"/>
      <c r="EL97" s="300"/>
      <c r="EM97" s="301"/>
      <c r="EN97" s="305"/>
      <c r="EO97" s="304"/>
      <c r="EP97" s="306"/>
      <c r="EQ97" s="124"/>
      <c r="ES97" s="60"/>
      <c r="ET97" s="303"/>
      <c r="EU97" s="300"/>
      <c r="EV97" s="301"/>
      <c r="EW97" s="42"/>
      <c r="EX97" s="301"/>
      <c r="EY97" s="302"/>
      <c r="EZ97" s="124"/>
      <c r="FB97" s="60"/>
      <c r="FC97" s="303"/>
      <c r="FD97" s="300"/>
      <c r="FE97" s="301"/>
      <c r="FF97" s="42"/>
      <c r="FG97" s="301"/>
      <c r="FH97" s="302"/>
      <c r="FI97" s="124"/>
      <c r="FK97" s="60"/>
      <c r="FL97" s="303"/>
      <c r="FM97" s="300"/>
      <c r="FN97" s="301"/>
      <c r="FO97" s="42"/>
      <c r="FP97" s="301"/>
      <c r="FQ97" s="302"/>
      <c r="FR97" s="124"/>
      <c r="FT97" s="60"/>
      <c r="FU97" s="303"/>
      <c r="FV97" s="300"/>
      <c r="FW97" s="301"/>
      <c r="FX97" s="42"/>
      <c r="FY97" s="301"/>
      <c r="FZ97" s="302"/>
      <c r="GA97" s="124"/>
      <c r="GC97" s="60"/>
      <c r="GD97" s="303"/>
      <c r="GE97" s="300"/>
      <c r="GF97" s="301"/>
      <c r="GG97" s="42"/>
      <c r="GH97" s="301"/>
      <c r="GI97" s="302"/>
      <c r="GJ97" s="124"/>
      <c r="GL97" s="60"/>
      <c r="GM97" s="303"/>
      <c r="GN97" s="300"/>
      <c r="GO97" s="301"/>
      <c r="GP97" s="42"/>
      <c r="GQ97" s="301"/>
      <c r="GR97" s="302"/>
      <c r="GS97" s="124"/>
      <c r="GT97" s="250"/>
      <c r="GU97"/>
      <c r="GW97" s="308"/>
      <c r="GX97" s="308"/>
      <c r="GY97" s="279"/>
      <c r="GZ97"/>
    </row>
    <row r="98" spans="1:208" ht="16.5" thickBot="1" x14ac:dyDescent="0.3">
      <c r="B98" s="116"/>
      <c r="C98" s="116"/>
      <c r="D98" s="41"/>
      <c r="E98" s="42"/>
      <c r="F98" s="43"/>
      <c r="G98" s="44"/>
      <c r="H98" s="45"/>
      <c r="I98" s="46"/>
      <c r="J98" s="230"/>
      <c r="K98" s="282"/>
      <c r="L98" s="232"/>
      <c r="M98" s="283"/>
      <c r="N98" s="284"/>
      <c r="O98" s="296"/>
      <c r="P98" s="297"/>
      <c r="Q98" s="298"/>
      <c r="R98" s="298"/>
      <c r="S98" s="298"/>
      <c r="T98" s="45"/>
      <c r="U98" s="288"/>
      <c r="V98" s="245"/>
      <c r="W98" s="290"/>
      <c r="X98" s="299"/>
      <c r="Y98" s="300"/>
      <c r="Z98" s="301"/>
      <c r="AA98" s="42"/>
      <c r="AB98" s="301"/>
      <c r="AC98" s="302"/>
      <c r="AD98" s="124"/>
      <c r="AE98" s="116"/>
      <c r="AF98" s="79"/>
      <c r="AG98" s="303"/>
      <c r="AH98" s="300"/>
      <c r="AI98" s="301"/>
      <c r="AJ98" s="42"/>
      <c r="AK98" s="304"/>
      <c r="AL98" s="302"/>
      <c r="AM98" s="124"/>
      <c r="AO98" s="60"/>
      <c r="AP98" s="303"/>
      <c r="AQ98" s="300"/>
      <c r="AR98" s="301"/>
      <c r="AS98" s="42"/>
      <c r="AT98" s="301"/>
      <c r="AU98" s="302"/>
      <c r="AV98" s="124"/>
      <c r="AX98" s="60"/>
      <c r="AY98" s="303"/>
      <c r="AZ98" s="300"/>
      <c r="BA98" s="301"/>
      <c r="BB98" s="42"/>
      <c r="BC98" s="304"/>
      <c r="BD98" s="302"/>
      <c r="BE98" s="124"/>
      <c r="BG98" s="60"/>
      <c r="BH98" s="303"/>
      <c r="BI98" s="300"/>
      <c r="BJ98" s="301"/>
      <c r="BK98" s="42"/>
      <c r="BL98" s="304"/>
      <c r="BM98" s="302"/>
      <c r="BN98" s="124"/>
      <c r="BP98" s="60"/>
      <c r="BQ98" s="303"/>
      <c r="BR98" s="300"/>
      <c r="BS98" s="301"/>
      <c r="BT98" s="42"/>
      <c r="BU98" s="301"/>
      <c r="BV98" s="302"/>
      <c r="BW98" s="124"/>
      <c r="BY98" s="60"/>
      <c r="BZ98" s="303"/>
      <c r="CA98" s="300"/>
      <c r="CB98" s="301"/>
      <c r="CC98" s="42"/>
      <c r="CD98" s="301"/>
      <c r="CE98" s="302"/>
      <c r="CF98" s="124"/>
      <c r="CH98" s="60"/>
      <c r="CI98" s="303"/>
      <c r="CJ98" s="300"/>
      <c r="CK98" s="301"/>
      <c r="CL98" s="42"/>
      <c r="CM98" s="301"/>
      <c r="CN98" s="302"/>
      <c r="CO98" s="124"/>
      <c r="CQ98" s="60"/>
      <c r="CR98" s="303"/>
      <c r="CS98" s="300"/>
      <c r="CT98" s="301"/>
      <c r="CU98" s="305"/>
      <c r="CV98" s="304"/>
      <c r="CW98" s="306"/>
      <c r="CX98" s="124"/>
      <c r="CZ98" s="60"/>
      <c r="DA98" s="303"/>
      <c r="DB98" s="300"/>
      <c r="DC98" s="301"/>
      <c r="DD98" s="42"/>
      <c r="DE98" s="301"/>
      <c r="DF98" s="302"/>
      <c r="DG98" s="124"/>
      <c r="DI98" s="60"/>
      <c r="DJ98" s="303"/>
      <c r="DK98" s="300"/>
      <c r="DL98" s="301"/>
      <c r="DM98" s="305"/>
      <c r="DN98" s="304"/>
      <c r="DO98" s="306"/>
      <c r="DP98" s="124"/>
      <c r="DR98" s="60"/>
      <c r="DS98" s="303"/>
      <c r="DT98" s="300"/>
      <c r="DU98" s="301"/>
      <c r="DV98" s="42"/>
      <c r="DW98" s="301"/>
      <c r="DX98" s="302"/>
      <c r="DY98" s="124"/>
      <c r="EA98" s="60"/>
      <c r="EB98" s="303"/>
      <c r="EC98" s="300"/>
      <c r="ED98" s="301"/>
      <c r="EE98" s="305"/>
      <c r="EF98" s="304"/>
      <c r="EG98" s="306"/>
      <c r="EH98" s="124"/>
      <c r="EJ98" s="60"/>
      <c r="EK98" s="303"/>
      <c r="EL98" s="300"/>
      <c r="EM98" s="301"/>
      <c r="EN98" s="305"/>
      <c r="EO98" s="304"/>
      <c r="EP98" s="306"/>
      <c r="EQ98" s="124"/>
      <c r="ES98" s="60"/>
      <c r="ET98" s="303"/>
      <c r="EU98" s="300"/>
      <c r="EV98" s="301"/>
      <c r="EW98" s="42"/>
      <c r="EX98" s="301"/>
      <c r="EY98" s="302"/>
      <c r="EZ98" s="124"/>
      <c r="FB98" s="60"/>
      <c r="FC98" s="303"/>
      <c r="FD98" s="300"/>
      <c r="FE98" s="301"/>
      <c r="FF98" s="42"/>
      <c r="FG98" s="301"/>
      <c r="FH98" s="302"/>
      <c r="FI98" s="124"/>
      <c r="FK98" s="60"/>
      <c r="FL98" s="303"/>
      <c r="FM98" s="300"/>
      <c r="FN98" s="301"/>
      <c r="FO98" s="42"/>
      <c r="FP98" s="301"/>
      <c r="FQ98" s="302"/>
      <c r="FR98" s="124"/>
      <c r="FT98" s="60"/>
      <c r="FU98" s="303"/>
      <c r="FV98" s="300"/>
      <c r="FW98" s="301"/>
      <c r="FX98" s="42"/>
      <c r="FY98" s="301"/>
      <c r="FZ98" s="302"/>
      <c r="GA98" s="124"/>
      <c r="GC98" s="60"/>
      <c r="GD98" s="303"/>
      <c r="GE98" s="300"/>
      <c r="GF98" s="301"/>
      <c r="GG98" s="42"/>
      <c r="GH98" s="301"/>
      <c r="GI98" s="302"/>
      <c r="GJ98" s="124"/>
      <c r="GL98" s="60"/>
      <c r="GM98" s="303"/>
      <c r="GN98" s="300"/>
      <c r="GO98" s="301"/>
      <c r="GP98" s="42"/>
      <c r="GQ98" s="301"/>
      <c r="GR98" s="302"/>
      <c r="GS98" s="124"/>
      <c r="GT98" s="250"/>
      <c r="GU98"/>
      <c r="GW98" s="308"/>
      <c r="GX98" s="308"/>
      <c r="GY98" s="279"/>
      <c r="GZ98"/>
    </row>
    <row r="99" spans="1:208" ht="16.5" thickTop="1" x14ac:dyDescent="0.25">
      <c r="B99" s="116"/>
      <c r="C99" s="116"/>
      <c r="D99" s="41"/>
      <c r="E99" s="42"/>
      <c r="F99" s="43"/>
      <c r="G99" s="44"/>
      <c r="H99" s="45"/>
      <c r="I99" s="46"/>
      <c r="J99" s="230"/>
      <c r="K99" s="282"/>
      <c r="L99" s="232"/>
      <c r="M99" s="283"/>
      <c r="N99" s="254"/>
      <c r="O99" s="841" t="s">
        <v>36</v>
      </c>
      <c r="P99" s="842"/>
      <c r="Q99" s="842"/>
      <c r="R99" s="531"/>
      <c r="S99" s="531"/>
      <c r="T99" s="826">
        <f>GZ96+GU96+W96+T96+R96</f>
        <v>17800995.970000003</v>
      </c>
      <c r="U99" s="827"/>
      <c r="V99" s="245"/>
      <c r="W99" s="290"/>
      <c r="X99" s="299"/>
      <c r="Y99" s="300"/>
      <c r="Z99" s="301"/>
      <c r="AA99" s="42"/>
      <c r="AB99" s="301"/>
      <c r="AC99" s="302"/>
      <c r="AD99" s="124"/>
      <c r="AE99" s="116"/>
      <c r="AF99" s="79"/>
      <c r="AG99" s="303"/>
      <c r="AH99" s="300"/>
      <c r="AI99" s="301"/>
      <c r="AJ99" s="42"/>
      <c r="AK99" s="304"/>
      <c r="AL99" s="302"/>
      <c r="AM99" s="124"/>
      <c r="AO99" s="60"/>
      <c r="AP99" s="303"/>
      <c r="AQ99" s="300"/>
      <c r="AR99" s="301"/>
      <c r="AS99" s="42"/>
      <c r="AT99" s="301"/>
      <c r="AU99" s="302"/>
      <c r="AV99" s="124"/>
      <c r="AX99" s="60"/>
      <c r="AY99" s="303"/>
      <c r="AZ99" s="300"/>
      <c r="BA99" s="301"/>
      <c r="BB99" s="42"/>
      <c r="BC99" s="304"/>
      <c r="BD99" s="302"/>
      <c r="BE99" s="124"/>
      <c r="BG99" s="60"/>
      <c r="BH99" s="303"/>
      <c r="BI99" s="300"/>
      <c r="BJ99" s="301"/>
      <c r="BK99" s="42"/>
      <c r="BL99" s="304"/>
      <c r="BM99" s="302"/>
      <c r="BN99" s="124"/>
      <c r="BP99" s="60"/>
      <c r="BQ99" s="303"/>
      <c r="BR99" s="300"/>
      <c r="BS99" s="301"/>
      <c r="BT99" s="42"/>
      <c r="BU99" s="301"/>
      <c r="BV99" s="302"/>
      <c r="BW99" s="124"/>
      <c r="BY99" s="60"/>
      <c r="BZ99" s="303"/>
      <c r="CA99" s="300"/>
      <c r="CB99" s="301"/>
      <c r="CC99" s="42"/>
      <c r="CD99" s="301"/>
      <c r="CE99" s="302"/>
      <c r="CF99" s="124"/>
      <c r="CH99" s="60"/>
      <c r="CI99" s="303"/>
      <c r="CJ99" s="300"/>
      <c r="CK99" s="301"/>
      <c r="CL99" s="42"/>
      <c r="CM99" s="301"/>
      <c r="CN99" s="302"/>
      <c r="CO99" s="124"/>
      <c r="CQ99" s="60"/>
      <c r="CR99" s="303"/>
      <c r="CS99" s="300"/>
      <c r="CT99" s="301"/>
      <c r="CU99" s="305"/>
      <c r="CV99" s="304"/>
      <c r="CW99" s="306"/>
      <c r="CX99" s="124"/>
      <c r="CZ99" s="60"/>
      <c r="DA99" s="303"/>
      <c r="DB99" s="300"/>
      <c r="DC99" s="301"/>
      <c r="DD99" s="42"/>
      <c r="DE99" s="301"/>
      <c r="DF99" s="302"/>
      <c r="DG99" s="124"/>
      <c r="DI99" s="60"/>
      <c r="DJ99" s="303"/>
      <c r="DK99" s="300"/>
      <c r="DL99" s="301"/>
      <c r="DM99" s="305"/>
      <c r="DN99" s="304"/>
      <c r="DO99" s="306"/>
      <c r="DP99" s="124"/>
      <c r="DR99" s="60"/>
      <c r="DS99" s="303"/>
      <c r="DT99" s="300"/>
      <c r="DU99" s="301"/>
      <c r="DV99" s="42"/>
      <c r="DW99" s="301"/>
      <c r="DX99" s="302"/>
      <c r="DY99" s="124"/>
      <c r="EA99" s="60"/>
      <c r="EB99" s="303"/>
      <c r="EC99" s="300"/>
      <c r="ED99" s="301"/>
      <c r="EE99" s="305"/>
      <c r="EF99" s="304"/>
      <c r="EG99" s="306"/>
      <c r="EH99" s="124"/>
      <c r="EJ99" s="60"/>
      <c r="EK99" s="303"/>
      <c r="EL99" s="300"/>
      <c r="EM99" s="301"/>
      <c r="EN99" s="305"/>
      <c r="EO99" s="304"/>
      <c r="EP99" s="306"/>
      <c r="EQ99" s="124"/>
      <c r="ES99" s="60"/>
      <c r="ET99" s="303"/>
      <c r="EU99" s="300"/>
      <c r="EV99" s="301"/>
      <c r="EW99" s="42"/>
      <c r="EX99" s="301"/>
      <c r="EY99" s="302"/>
      <c r="EZ99" s="124"/>
      <c r="FB99" s="60"/>
      <c r="FC99" s="303"/>
      <c r="FD99" s="300"/>
      <c r="FE99" s="301"/>
      <c r="FF99" s="42"/>
      <c r="FG99" s="301"/>
      <c r="FH99" s="302"/>
      <c r="FI99" s="124"/>
      <c r="FK99" s="60"/>
      <c r="FL99" s="303"/>
      <c r="FM99" s="300"/>
      <c r="FN99" s="301"/>
      <c r="FO99" s="42"/>
      <c r="FP99" s="301"/>
      <c r="FQ99" s="302"/>
      <c r="FR99" s="124"/>
      <c r="FT99" s="60"/>
      <c r="FU99" s="303"/>
      <c r="FV99" s="300"/>
      <c r="FW99" s="301"/>
      <c r="FX99" s="42"/>
      <c r="FY99" s="301"/>
      <c r="FZ99" s="302"/>
      <c r="GA99" s="124"/>
      <c r="GC99" s="60"/>
      <c r="GD99" s="303"/>
      <c r="GE99" s="300"/>
      <c r="GF99" s="301"/>
      <c r="GG99" s="42"/>
      <c r="GH99" s="301"/>
      <c r="GI99" s="302"/>
      <c r="GJ99" s="124"/>
      <c r="GL99" s="60"/>
      <c r="GM99" s="303"/>
      <c r="GN99" s="300"/>
      <c r="GO99" s="301"/>
      <c r="GP99" s="42"/>
      <c r="GQ99" s="301"/>
      <c r="GR99" s="302"/>
      <c r="GS99" s="124"/>
      <c r="GT99" s="250"/>
      <c r="GU99"/>
      <c r="GW99" s="308"/>
      <c r="GX99" s="308"/>
      <c r="GY99" s="279"/>
      <c r="GZ99"/>
    </row>
    <row r="100" spans="1:208" ht="16.5" thickBot="1" x14ac:dyDescent="0.3">
      <c r="B100" s="116"/>
      <c r="C100" s="116"/>
      <c r="D100" s="41"/>
      <c r="E100" s="42"/>
      <c r="F100" s="43"/>
      <c r="G100" s="44"/>
      <c r="H100" s="45"/>
      <c r="I100" s="46"/>
      <c r="J100" s="311"/>
      <c r="K100" s="282"/>
      <c r="L100" s="232"/>
      <c r="M100" s="283"/>
      <c r="N100" s="254"/>
      <c r="O100" s="843"/>
      <c r="P100" s="844"/>
      <c r="Q100" s="844"/>
      <c r="R100" s="532"/>
      <c r="S100" s="532"/>
      <c r="T100" s="828"/>
      <c r="U100" s="829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279"/>
      <c r="GZ100"/>
    </row>
    <row r="101" spans="1:208" ht="16.5" thickTop="1" x14ac:dyDescent="0.25">
      <c r="B101" s="116"/>
      <c r="C101" s="116"/>
      <c r="D101" s="41"/>
      <c r="E101" s="42"/>
      <c r="F101" s="43"/>
      <c r="G101" s="44"/>
      <c r="H101" s="45"/>
      <c r="I101" s="46"/>
      <c r="J101" s="311"/>
      <c r="K101" s="282"/>
      <c r="L101" s="232"/>
      <c r="M101" s="283"/>
      <c r="N101" s="254"/>
      <c r="O101" s="296"/>
      <c r="P101" s="297"/>
      <c r="Q101" s="298"/>
      <c r="R101" s="298"/>
      <c r="S101" s="298"/>
      <c r="T101" s="274"/>
      <c r="U101" s="313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279"/>
      <c r="GZ101"/>
    </row>
    <row r="102" spans="1:208" x14ac:dyDescent="0.25">
      <c r="B102" s="116"/>
      <c r="C102" s="116"/>
      <c r="D102" s="41"/>
      <c r="E102" s="42"/>
      <c r="F102" s="43"/>
      <c r="G102" s="44"/>
      <c r="H102" s="45"/>
      <c r="I102" s="46"/>
      <c r="J102" s="230"/>
      <c r="K102" s="282"/>
      <c r="L102" s="232"/>
      <c r="M102" s="283"/>
      <c r="N102" s="254"/>
      <c r="O102" s="296"/>
      <c r="P102" s="297"/>
      <c r="Q102" s="298"/>
      <c r="R102" s="298"/>
      <c r="S102" s="298"/>
      <c r="T102" s="274"/>
      <c r="U102" s="313"/>
      <c r="V102" s="245"/>
      <c r="W102" s="290"/>
      <c r="X102" s="299"/>
      <c r="Y102" s="300"/>
      <c r="Z102" s="301"/>
      <c r="AA102" s="42"/>
      <c r="AB102" s="301"/>
      <c r="AC102" s="302"/>
      <c r="AD102" s="124"/>
      <c r="AE102" s="116"/>
      <c r="AF102" s="79"/>
      <c r="AG102" s="303"/>
      <c r="AH102" s="300"/>
      <c r="AI102" s="301"/>
      <c r="AJ102" s="42"/>
      <c r="AK102" s="304"/>
      <c r="AL102" s="302"/>
      <c r="AM102" s="124"/>
      <c r="AO102" s="60"/>
      <c r="AP102" s="303"/>
      <c r="AQ102" s="300"/>
      <c r="AR102" s="301"/>
      <c r="AS102" s="42"/>
      <c r="AT102" s="301"/>
      <c r="AU102" s="302"/>
      <c r="AV102" s="124"/>
      <c r="AX102" s="60"/>
      <c r="AY102" s="303"/>
      <c r="AZ102" s="300"/>
      <c r="BA102" s="301"/>
      <c r="BB102" s="42"/>
      <c r="BC102" s="304"/>
      <c r="BD102" s="302"/>
      <c r="BE102" s="124"/>
      <c r="BG102" s="60"/>
      <c r="BH102" s="303"/>
      <c r="BI102" s="300"/>
      <c r="BJ102" s="301"/>
      <c r="BK102" s="42"/>
      <c r="BL102" s="304"/>
      <c r="BM102" s="302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/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/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/>
      <c r="ED102" s="301"/>
      <c r="EE102" s="305"/>
      <c r="EF102" s="304"/>
      <c r="EG102" s="306"/>
      <c r="EH102" s="124"/>
      <c r="EJ102" s="60"/>
      <c r="EK102" s="303"/>
      <c r="EL102" s="300"/>
      <c r="EM102" s="301"/>
      <c r="EN102" s="305"/>
      <c r="EO102" s="304"/>
      <c r="EP102" s="306"/>
      <c r="EQ102" s="124"/>
      <c r="ES102" s="60"/>
      <c r="ET102" s="303"/>
      <c r="EU102" s="300"/>
      <c r="EV102" s="301"/>
      <c r="EW102" s="42"/>
      <c r="EX102" s="301"/>
      <c r="EY102" s="302"/>
      <c r="EZ102" s="124"/>
      <c r="FB102" s="60"/>
      <c r="FC102" s="303"/>
      <c r="FD102" s="300"/>
      <c r="FE102" s="301"/>
      <c r="FF102" s="42"/>
      <c r="FG102" s="301"/>
      <c r="FH102" s="302"/>
      <c r="FI102" s="124"/>
      <c r="FK102" s="60"/>
      <c r="FL102" s="303"/>
      <c r="FM102" s="300"/>
      <c r="FN102" s="301"/>
      <c r="FO102" s="42"/>
      <c r="FP102" s="301"/>
      <c r="FQ102" s="302"/>
      <c r="FR102" s="124"/>
      <c r="FT102" s="60"/>
      <c r="FU102" s="303"/>
      <c r="FV102" s="300"/>
      <c r="FW102" s="301"/>
      <c r="FX102" s="42"/>
      <c r="FY102" s="301"/>
      <c r="FZ102" s="302"/>
      <c r="GA102" s="124"/>
      <c r="GC102" s="60"/>
      <c r="GD102" s="303"/>
      <c r="GE102" s="300"/>
      <c r="GF102" s="301"/>
      <c r="GG102" s="42"/>
      <c r="GH102" s="301"/>
      <c r="GI102" s="302"/>
      <c r="GJ102" s="124"/>
      <c r="GL102" s="60"/>
      <c r="GM102" s="303"/>
      <c r="GN102" s="300"/>
      <c r="GO102" s="301"/>
      <c r="GP102" s="42"/>
      <c r="GQ102" s="301"/>
      <c r="GR102" s="302"/>
      <c r="GS102" s="124"/>
      <c r="GT102" s="250"/>
      <c r="GU102"/>
      <c r="GW102" s="308"/>
      <c r="GX102" s="308"/>
      <c r="GY102" s="279"/>
      <c r="GZ102"/>
    </row>
    <row r="103" spans="1:208" x14ac:dyDescent="0.25">
      <c r="A103" s="1">
        <v>25</v>
      </c>
      <c r="B103" s="116" t="e">
        <f>#REF!</f>
        <v>#REF!</v>
      </c>
      <c r="C103" s="116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230"/>
      <c r="K103" s="282"/>
      <c r="L103" s="232"/>
      <c r="M103" s="283"/>
      <c r="N103" s="254"/>
      <c r="O103" s="296"/>
      <c r="P103" s="314"/>
      <c r="Q103" s="298"/>
      <c r="R103" s="298"/>
      <c r="S103" s="298"/>
      <c r="T103" s="274"/>
      <c r="U103" s="315"/>
      <c r="V103" s="245"/>
      <c r="W103" s="290"/>
      <c r="X103" s="299"/>
      <c r="Y103" s="300"/>
      <c r="Z103" s="301"/>
      <c r="AA103" s="262"/>
      <c r="AB103" s="261"/>
      <c r="AC103" s="263"/>
      <c r="AD103" s="264"/>
      <c r="AE103" s="116"/>
      <c r="AF103" s="79"/>
      <c r="AG103" s="303"/>
      <c r="AH103" s="300"/>
      <c r="AI103" s="301"/>
      <c r="AJ103" s="305"/>
      <c r="AK103" s="304"/>
      <c r="AL103" s="306"/>
      <c r="AM103" s="124"/>
      <c r="AO103" s="60"/>
      <c r="AP103" s="303"/>
      <c r="AQ103" s="300">
        <v>21</v>
      </c>
      <c r="AR103" s="301"/>
      <c r="AS103" s="305"/>
      <c r="AT103" s="301"/>
      <c r="AU103" s="306"/>
      <c r="AV103" s="124"/>
      <c r="AX103" s="60"/>
      <c r="AY103" s="303"/>
      <c r="AZ103" s="300">
        <v>21</v>
      </c>
      <c r="BA103" s="301"/>
      <c r="BB103" s="305"/>
      <c r="BC103" s="304"/>
      <c r="BD103" s="306"/>
      <c r="BE103" s="124"/>
      <c r="BG103" s="60"/>
      <c r="BH103" s="303"/>
      <c r="BI103" s="300"/>
      <c r="BJ103" s="301"/>
      <c r="BK103" s="305"/>
      <c r="BL103" s="304"/>
      <c r="BM103" s="306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>
        <v>21</v>
      </c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>
        <v>21</v>
      </c>
      <c r="DC103" s="301"/>
      <c r="DD103" s="42"/>
      <c r="DE103" s="301"/>
      <c r="DF103" s="302"/>
      <c r="DG103" s="124"/>
      <c r="DI103" s="60"/>
      <c r="DJ103" s="303"/>
      <c r="DK103" s="300"/>
      <c r="DL103" s="301"/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>
        <v>21</v>
      </c>
      <c r="ED103" s="301"/>
      <c r="EE103" s="305"/>
      <c r="EF103" s="304"/>
      <c r="EG103" s="306"/>
      <c r="EH103" s="124"/>
      <c r="EJ103" s="60"/>
      <c r="EK103" s="303"/>
      <c r="EL103" s="300">
        <v>21</v>
      </c>
      <c r="EM103" s="301"/>
      <c r="EN103" s="305"/>
      <c r="EO103" s="304"/>
      <c r="EP103" s="306"/>
      <c r="EQ103" s="124"/>
      <c r="ES103" s="60"/>
      <c r="ET103" s="303"/>
      <c r="EU103" s="300">
        <v>21</v>
      </c>
      <c r="EV103" s="301"/>
      <c r="EW103" s="42"/>
      <c r="EX103" s="301"/>
      <c r="EY103" s="302"/>
      <c r="EZ103" s="124"/>
      <c r="FB103" s="60"/>
      <c r="FC103" s="303"/>
      <c r="FD103" s="300">
        <v>21</v>
      </c>
      <c r="FE103" s="301"/>
      <c r="FF103" s="42"/>
      <c r="FG103" s="301"/>
      <c r="FH103" s="302"/>
      <c r="FI103" s="124"/>
      <c r="FK103" s="60"/>
      <c r="FL103" s="303"/>
      <c r="FM103" s="300">
        <v>21</v>
      </c>
      <c r="FN103" s="301"/>
      <c r="FO103" s="42"/>
      <c r="FP103" s="301"/>
      <c r="FQ103" s="302"/>
      <c r="FR103" s="124"/>
      <c r="FT103" s="60"/>
      <c r="FU103" s="303"/>
      <c r="FV103" s="300">
        <v>21</v>
      </c>
      <c r="FW103" s="301"/>
      <c r="FX103" s="42"/>
      <c r="FY103" s="301"/>
      <c r="FZ103" s="302"/>
      <c r="GA103" s="124"/>
      <c r="GC103" s="60"/>
      <c r="GD103" s="303"/>
      <c r="GE103" s="300">
        <v>21</v>
      </c>
      <c r="GF103" s="301"/>
      <c r="GG103" s="42"/>
      <c r="GH103" s="301"/>
      <c r="GI103" s="302"/>
      <c r="GJ103" s="124"/>
      <c r="GL103" s="60"/>
      <c r="GM103" s="303"/>
      <c r="GN103" s="300">
        <v>21</v>
      </c>
      <c r="GO103" s="301"/>
      <c r="GP103" s="42"/>
      <c r="GQ103" s="301"/>
      <c r="GR103" s="302"/>
      <c r="GS103" s="124"/>
      <c r="GT103" s="250"/>
      <c r="GU103"/>
      <c r="GW103" s="308"/>
      <c r="GX103" s="308"/>
      <c r="GY103" s="279"/>
      <c r="GZ103"/>
    </row>
    <row r="104" spans="1:208" x14ac:dyDescent="0.25">
      <c r="A104" s="1">
        <v>26</v>
      </c>
      <c r="B104" s="116" t="e">
        <f>#REF!</f>
        <v>#REF!</v>
      </c>
      <c r="C104" s="116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1"/>
      <c r="K104" s="282"/>
      <c r="L104" s="232"/>
      <c r="M104" s="283"/>
      <c r="N104" s="254"/>
      <c r="O104" s="89"/>
      <c r="P104" s="247"/>
      <c r="Q104" s="529"/>
      <c r="R104" s="529"/>
      <c r="S104" s="529"/>
      <c r="T104" s="274"/>
      <c r="U104" s="316"/>
      <c r="V104" s="245"/>
      <c r="W104" s="290"/>
      <c r="X104" s="299"/>
      <c r="Y104" s="300"/>
      <c r="Z104" s="301"/>
      <c r="AA104" s="42"/>
      <c r="AB104" s="301"/>
      <c r="AC104" s="302"/>
      <c r="AD104" s="124"/>
      <c r="AE104" s="116"/>
      <c r="AF104" s="79"/>
      <c r="AG104" s="303"/>
      <c r="AH104" s="300"/>
      <c r="AI104" s="301"/>
      <c r="AJ104" s="305"/>
      <c r="AK104" s="304"/>
      <c r="AL104" s="306"/>
      <c r="AM104" s="124"/>
      <c r="AO104" s="60"/>
      <c r="AP104" s="303"/>
      <c r="AQ104" s="300">
        <v>22</v>
      </c>
      <c r="AR104" s="304"/>
      <c r="AS104" s="305"/>
      <c r="AT104" s="301"/>
      <c r="AU104" s="306"/>
      <c r="AV104" s="124"/>
      <c r="AX104" s="60"/>
      <c r="AY104" s="303"/>
      <c r="AZ104" s="300">
        <v>22</v>
      </c>
      <c r="BA104" s="301"/>
      <c r="BB104" s="305"/>
      <c r="BC104" s="304"/>
      <c r="BD104" s="306"/>
      <c r="BE104" s="124"/>
      <c r="BG104" s="60"/>
      <c r="BH104" s="303"/>
      <c r="BI104" s="300"/>
      <c r="BJ104" s="301"/>
      <c r="BK104" s="305"/>
      <c r="BL104" s="304"/>
      <c r="BM104" s="306"/>
      <c r="BN104" s="124"/>
      <c r="BP104" s="60"/>
      <c r="BQ104" s="303"/>
      <c r="BR104" s="300"/>
      <c r="BS104" s="301"/>
      <c r="BT104" s="42"/>
      <c r="BU104" s="301"/>
      <c r="BV104" s="302"/>
      <c r="BW104" s="124"/>
      <c r="BY104" s="60"/>
      <c r="BZ104" s="303"/>
      <c r="CA104" s="300"/>
      <c r="CB104" s="301"/>
      <c r="CC104" s="42"/>
      <c r="CD104" s="301"/>
      <c r="CE104" s="302"/>
      <c r="CF104" s="124"/>
      <c r="CH104" s="60"/>
      <c r="CI104" s="303"/>
      <c r="CJ104" s="300">
        <v>22</v>
      </c>
      <c r="CK104" s="301"/>
      <c r="CL104" s="42"/>
      <c r="CM104" s="301"/>
      <c r="CN104" s="302"/>
      <c r="CO104" s="124"/>
      <c r="CQ104" s="60"/>
      <c r="CR104" s="303"/>
      <c r="CS104" s="300"/>
      <c r="CT104" s="301"/>
      <c r="CU104" s="305"/>
      <c r="CV104" s="304"/>
      <c r="CW104" s="306"/>
      <c r="CX104" s="124"/>
      <c r="CZ104" s="60"/>
      <c r="DA104" s="303"/>
      <c r="DB104" s="300">
        <v>22</v>
      </c>
      <c r="DC104" s="301"/>
      <c r="DD104" s="305"/>
      <c r="DE104" s="304"/>
      <c r="DF104" s="306"/>
      <c r="DG104" s="124"/>
      <c r="DI104" s="60"/>
      <c r="DJ104" s="303"/>
      <c r="DK104" s="300"/>
      <c r="DL104" s="301">
        <v>0</v>
      </c>
      <c r="DM104" s="305"/>
      <c r="DN104" s="304"/>
      <c r="DO104" s="306"/>
      <c r="DP104" s="124"/>
      <c r="DR104" s="60"/>
      <c r="DS104" s="303"/>
      <c r="DT104" s="300"/>
      <c r="DU104" s="301"/>
      <c r="DV104" s="42"/>
      <c r="DW104" s="301"/>
      <c r="DX104" s="302"/>
      <c r="DY104" s="124"/>
      <c r="EA104" s="60"/>
      <c r="EB104" s="303"/>
      <c r="EC104" s="300">
        <v>22</v>
      </c>
      <c r="ED104" s="301"/>
      <c r="EE104" s="305"/>
      <c r="EF104" s="304"/>
      <c r="EG104" s="306"/>
      <c r="EH104" s="124"/>
      <c r="EJ104" s="60"/>
      <c r="EK104" s="303"/>
      <c r="EL104" s="300">
        <v>22</v>
      </c>
      <c r="EM104" s="301"/>
      <c r="EN104" s="305"/>
      <c r="EO104" s="304"/>
      <c r="EP104" s="306"/>
      <c r="EQ104" s="124"/>
      <c r="ES104" s="60"/>
      <c r="ET104" s="303"/>
      <c r="EU104" s="300">
        <v>22</v>
      </c>
      <c r="EV104" s="301"/>
      <c r="EW104" s="42"/>
      <c r="EX104" s="301"/>
      <c r="EY104" s="302"/>
      <c r="EZ104" s="124"/>
      <c r="FB104" s="60"/>
      <c r="FC104" s="303"/>
      <c r="FD104" s="300">
        <v>22</v>
      </c>
      <c r="FE104" s="301"/>
      <c r="FF104" s="42"/>
      <c r="FG104" s="301"/>
      <c r="FH104" s="302"/>
      <c r="FI104" s="124"/>
      <c r="FK104" s="60"/>
      <c r="FL104" s="303"/>
      <c r="FM104" s="300">
        <v>22</v>
      </c>
      <c r="FN104" s="301"/>
      <c r="FO104" s="42"/>
      <c r="FP104" s="301"/>
      <c r="FQ104" s="302"/>
      <c r="FR104" s="124"/>
      <c r="FT104" s="60"/>
      <c r="FU104" s="303"/>
      <c r="FV104" s="300">
        <v>22</v>
      </c>
      <c r="FW104" s="301"/>
      <c r="FX104" s="42"/>
      <c r="FY104" s="301"/>
      <c r="FZ104" s="302"/>
      <c r="GA104" s="124"/>
      <c r="GC104" s="60"/>
      <c r="GD104" s="303"/>
      <c r="GE104" s="300">
        <v>22</v>
      </c>
      <c r="GF104" s="301"/>
      <c r="GG104" s="42"/>
      <c r="GH104" s="301"/>
      <c r="GI104" s="302"/>
      <c r="GJ104" s="124"/>
      <c r="GL104" s="60"/>
      <c r="GM104" s="303"/>
      <c r="GN104" s="300">
        <v>22</v>
      </c>
      <c r="GO104" s="301"/>
      <c r="GP104" s="42"/>
      <c r="GQ104" s="301"/>
      <c r="GR104" s="302"/>
      <c r="GS104" s="124"/>
      <c r="GT104" s="250"/>
      <c r="GU104"/>
      <c r="GW104" s="308"/>
      <c r="GX104" s="308"/>
      <c r="GY104" s="279"/>
      <c r="GZ104"/>
    </row>
    <row r="105" spans="1:208" ht="16.5" thickBot="1" x14ac:dyDescent="0.3">
      <c r="A105" s="1">
        <v>27</v>
      </c>
      <c r="B105" s="116" t="e">
        <f>#REF!</f>
        <v>#REF!</v>
      </c>
      <c r="C105" s="116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1"/>
      <c r="K105" s="282"/>
      <c r="L105" s="232"/>
      <c r="O105" s="317"/>
      <c r="P105" s="318"/>
      <c r="Q105" s="319"/>
      <c r="R105" s="319"/>
      <c r="S105" s="319"/>
      <c r="T105" s="60"/>
      <c r="U105" s="316"/>
      <c r="V105" s="245"/>
      <c r="W105" s="290"/>
      <c r="X105" s="299"/>
      <c r="Y105" s="300"/>
      <c r="Z105" s="304"/>
      <c r="AA105" s="42"/>
      <c r="AB105" s="301"/>
      <c r="AC105" s="302"/>
      <c r="AD105" s="124"/>
      <c r="AE105" s="116"/>
      <c r="AF105" s="79"/>
      <c r="AG105" s="320"/>
      <c r="AH105" s="321"/>
      <c r="AI105" s="322"/>
      <c r="AJ105" s="323"/>
      <c r="AK105" s="324"/>
      <c r="AL105" s="325"/>
      <c r="AO105" s="60"/>
      <c r="AP105" s="303"/>
      <c r="AQ105" s="300">
        <v>23</v>
      </c>
      <c r="AR105" s="326"/>
      <c r="AS105" s="327"/>
      <c r="AT105" s="301"/>
      <c r="AU105" s="328"/>
      <c r="AV105" s="329"/>
      <c r="AX105" s="60"/>
      <c r="AY105" s="303"/>
      <c r="AZ105" s="300"/>
      <c r="BA105" s="326"/>
      <c r="BB105" s="305"/>
      <c r="BC105" s="330"/>
      <c r="BD105" s="331"/>
      <c r="BE105" s="332"/>
      <c r="BG105" s="60"/>
      <c r="BH105" s="320"/>
      <c r="BI105" s="333"/>
      <c r="BJ105" s="322"/>
      <c r="BK105" s="334"/>
      <c r="BL105" s="324"/>
      <c r="BM105" s="335"/>
      <c r="BN105" s="332"/>
      <c r="BP105" s="60"/>
      <c r="BQ105" s="60"/>
      <c r="BR105" s="300"/>
      <c r="BS105" s="326"/>
      <c r="BT105" s="42"/>
      <c r="BU105" s="326"/>
      <c r="BV105" s="302"/>
      <c r="BW105" s="124"/>
      <c r="BY105" s="60"/>
      <c r="BZ105" s="320"/>
      <c r="CA105" s="336"/>
      <c r="CB105" s="322"/>
      <c r="CC105" s="323"/>
      <c r="CD105" s="324"/>
      <c r="CE105" s="325"/>
      <c r="CH105" s="60"/>
      <c r="CI105" s="303"/>
      <c r="CJ105" s="300">
        <v>23</v>
      </c>
      <c r="CK105" s="304"/>
      <c r="CL105" s="79"/>
      <c r="CM105" s="304"/>
      <c r="CN105" s="79"/>
      <c r="CO105" s="116"/>
      <c r="CQ105" s="60"/>
      <c r="CR105" s="320"/>
      <c r="CS105" s="336"/>
      <c r="CT105" s="322">
        <v>0</v>
      </c>
      <c r="CU105" s="323"/>
      <c r="CV105" s="324">
        <v>0</v>
      </c>
      <c r="CW105" s="325"/>
      <c r="CZ105" s="60"/>
      <c r="DA105" s="320"/>
      <c r="DB105" s="336"/>
      <c r="DC105" s="322">
        <v>0</v>
      </c>
      <c r="DD105" s="323"/>
      <c r="DE105" s="324">
        <v>0</v>
      </c>
      <c r="DF105" s="325"/>
      <c r="DI105" s="60"/>
      <c r="DJ105" s="320"/>
      <c r="DK105" s="336"/>
      <c r="DL105" s="322">
        <v>0</v>
      </c>
      <c r="DM105" s="323"/>
      <c r="DN105" s="324">
        <v>0</v>
      </c>
      <c r="DO105" s="325"/>
      <c r="DR105" s="60"/>
      <c r="DS105" s="320"/>
      <c r="DT105" s="336"/>
      <c r="DU105" s="322">
        <v>0</v>
      </c>
      <c r="DV105" s="323"/>
      <c r="DW105" s="324">
        <v>0</v>
      </c>
      <c r="DX105" s="325"/>
      <c r="EA105" s="60"/>
      <c r="EB105" s="320"/>
      <c r="EC105" s="336"/>
      <c r="ED105" s="322">
        <v>0</v>
      </c>
      <c r="EE105" s="323"/>
      <c r="EF105" s="324">
        <v>0</v>
      </c>
      <c r="EG105" s="325"/>
      <c r="EJ105" s="60"/>
      <c r="EK105" s="320"/>
      <c r="EL105" s="336"/>
      <c r="EM105" s="322">
        <v>0</v>
      </c>
      <c r="EN105" s="323"/>
      <c r="EO105" s="324">
        <v>0</v>
      </c>
      <c r="EP105" s="325"/>
      <c r="ES105" s="60"/>
      <c r="ET105" s="320"/>
      <c r="EU105" s="336"/>
      <c r="EV105" s="322">
        <v>0</v>
      </c>
      <c r="EW105" s="323"/>
      <c r="EX105" s="324">
        <v>0</v>
      </c>
      <c r="EY105" s="325"/>
      <c r="FB105" s="60"/>
      <c r="FC105" s="320"/>
      <c r="FD105" s="336"/>
      <c r="FE105" s="322">
        <v>0</v>
      </c>
      <c r="FF105" s="323"/>
      <c r="FG105" s="324">
        <v>0</v>
      </c>
      <c r="FH105" s="325"/>
      <c r="FK105" s="60"/>
      <c r="FL105" s="320"/>
      <c r="FM105" s="336"/>
      <c r="FN105" s="322">
        <v>0</v>
      </c>
      <c r="FO105" s="323"/>
      <c r="FP105" s="324">
        <v>0</v>
      </c>
      <c r="FQ105" s="325"/>
      <c r="FT105" s="60"/>
      <c r="FU105" s="320"/>
      <c r="FV105" s="336"/>
      <c r="FW105" s="322">
        <v>0</v>
      </c>
      <c r="FX105" s="323"/>
      <c r="FY105" s="324">
        <v>0</v>
      </c>
      <c r="FZ105" s="325"/>
      <c r="GC105" s="60"/>
      <c r="GD105" s="320"/>
      <c r="GE105" s="336"/>
      <c r="GF105" s="322">
        <v>0</v>
      </c>
      <c r="GG105" s="323"/>
      <c r="GH105" s="324">
        <v>0</v>
      </c>
      <c r="GI105" s="325"/>
      <c r="GL105" s="60"/>
      <c r="GM105" s="320"/>
      <c r="GN105" s="336"/>
      <c r="GO105" s="322">
        <v>0</v>
      </c>
      <c r="GP105" s="323"/>
      <c r="GQ105" s="324">
        <v>0</v>
      </c>
      <c r="GR105" s="325"/>
      <c r="GU105"/>
      <c r="GW105" s="308"/>
      <c r="GX105" s="308"/>
      <c r="GY105" s="279"/>
      <c r="GZ105"/>
    </row>
    <row r="106" spans="1:208" x14ac:dyDescent="0.25">
      <c r="J106" s="230"/>
      <c r="K106" s="231"/>
      <c r="L106" s="232"/>
      <c r="M106" s="233"/>
      <c r="N106" s="254"/>
      <c r="O106" s="89"/>
      <c r="P106" s="247"/>
      <c r="Q106" s="529"/>
      <c r="R106" s="529"/>
      <c r="S106" s="529"/>
      <c r="T106" s="274"/>
      <c r="U106" s="313"/>
      <c r="GU106"/>
      <c r="GW106" s="308"/>
      <c r="GX106" s="308"/>
      <c r="GY106" s="279"/>
      <c r="GZ106"/>
    </row>
    <row r="107" spans="1:208" x14ac:dyDescent="0.25">
      <c r="J107" s="311"/>
      <c r="K107" s="231"/>
      <c r="L107" s="232"/>
      <c r="M107" s="233"/>
      <c r="N107" s="254"/>
      <c r="O107" s="89"/>
      <c r="P107" s="247"/>
      <c r="Q107" s="529"/>
      <c r="R107" s="529"/>
      <c r="S107" s="529"/>
      <c r="T107" s="274"/>
      <c r="U107" s="313"/>
      <c r="GU107"/>
      <c r="GW107" s="308"/>
      <c r="GX107" s="308"/>
      <c r="GY107" s="279"/>
      <c r="GZ107"/>
    </row>
    <row r="108" spans="1:208" x14ac:dyDescent="0.25">
      <c r="J108" s="230"/>
      <c r="K108" s="231"/>
      <c r="L108" s="232"/>
      <c r="M108" s="233"/>
      <c r="N108" s="254"/>
      <c r="O108" s="296"/>
      <c r="P108" s="297"/>
      <c r="Q108" s="298"/>
      <c r="R108" s="298"/>
      <c r="S108" s="298"/>
      <c r="T108" s="274"/>
      <c r="U108" s="313"/>
      <c r="GU108"/>
      <c r="GW108" s="308"/>
      <c r="GX108" s="308"/>
      <c r="GY108" s="279"/>
      <c r="GZ108"/>
    </row>
    <row r="109" spans="1:208" x14ac:dyDescent="0.25">
      <c r="J109" s="311"/>
      <c r="K109" s="231"/>
      <c r="L109" s="232"/>
      <c r="M109" s="283"/>
      <c r="N109" s="254"/>
      <c r="O109" s="296"/>
      <c r="P109" s="297"/>
      <c r="Q109" s="298"/>
      <c r="R109" s="298"/>
      <c r="S109" s="298"/>
      <c r="T109" s="274"/>
      <c r="U109" s="313"/>
      <c r="GU109"/>
      <c r="GW109" s="308"/>
      <c r="GX109" s="308"/>
      <c r="GY109" s="279"/>
      <c r="GZ109"/>
    </row>
    <row r="110" spans="1:208" x14ac:dyDescent="0.25">
      <c r="J110" s="230"/>
      <c r="K110" s="231"/>
      <c r="L110" s="232"/>
      <c r="M110" s="283"/>
      <c r="N110" s="254"/>
      <c r="O110" s="832"/>
      <c r="P110" s="832"/>
      <c r="Q110" s="832"/>
      <c r="R110" s="529"/>
      <c r="S110" s="529"/>
      <c r="T110" s="274"/>
      <c r="U110" s="313"/>
      <c r="GU110"/>
      <c r="GW110" s="308"/>
      <c r="GX110" s="308"/>
      <c r="GY110" s="279"/>
      <c r="GZ110"/>
    </row>
    <row r="111" spans="1:208" x14ac:dyDescent="0.25">
      <c r="J111" s="311"/>
      <c r="O111" s="317"/>
      <c r="P111" s="318"/>
      <c r="Q111" s="319"/>
      <c r="R111" s="319"/>
      <c r="S111" s="319"/>
      <c r="T111" s="60"/>
      <c r="U111" s="340"/>
      <c r="GU111"/>
      <c r="GW111" s="308"/>
      <c r="GX111" s="308"/>
      <c r="GY111" s="279"/>
      <c r="GZ111"/>
    </row>
    <row r="112" spans="1:208" x14ac:dyDescent="0.25">
      <c r="J112" s="230"/>
      <c r="O112" s="317"/>
      <c r="P112" s="318"/>
      <c r="Q112" s="319"/>
      <c r="R112" s="319"/>
      <c r="S112" s="319"/>
      <c r="T112" s="60"/>
      <c r="U112" s="340"/>
      <c r="GU112"/>
      <c r="GW112" s="308"/>
      <c r="GX112" s="308"/>
      <c r="GY112" s="279"/>
      <c r="GZ112"/>
    </row>
    <row r="113" spans="1:208" x14ac:dyDescent="0.25">
      <c r="A113"/>
      <c r="F113"/>
      <c r="J113" s="230"/>
      <c r="K113" s="341"/>
      <c r="L113"/>
      <c r="M113"/>
      <c r="N113"/>
      <c r="O113" s="342"/>
      <c r="P113"/>
      <c r="Q113"/>
      <c r="R113"/>
      <c r="S113"/>
      <c r="V113"/>
      <c r="W113"/>
      <c r="GU113"/>
      <c r="GW113" s="308"/>
      <c r="GX113" s="308"/>
      <c r="GY113" s="279"/>
      <c r="GZ113"/>
    </row>
    <row r="114" spans="1:208" x14ac:dyDescent="0.25">
      <c r="A114"/>
      <c r="F114"/>
      <c r="J114" s="311"/>
      <c r="K114" s="341"/>
      <c r="L114"/>
      <c r="M114"/>
      <c r="N114"/>
      <c r="O114" s="342"/>
      <c r="P114"/>
      <c r="Q114"/>
      <c r="R114"/>
      <c r="S114"/>
      <c r="V114"/>
      <c r="W114"/>
      <c r="GU114"/>
      <c r="GW114" s="308"/>
      <c r="GX114" s="308"/>
      <c r="GY114" s="279"/>
      <c r="GZ114"/>
    </row>
    <row r="115" spans="1:208" x14ac:dyDescent="0.25">
      <c r="A115"/>
      <c r="F115"/>
      <c r="J115" s="311"/>
      <c r="K115" s="341"/>
      <c r="L115"/>
      <c r="M115"/>
      <c r="N115"/>
      <c r="O115" s="342"/>
      <c r="P115"/>
      <c r="Q115"/>
      <c r="R115"/>
      <c r="S115"/>
      <c r="V115"/>
      <c r="W115"/>
      <c r="GU115"/>
      <c r="GW115" s="308"/>
      <c r="GX115" s="308"/>
      <c r="GY115" s="279"/>
      <c r="GZ115"/>
    </row>
    <row r="116" spans="1:208" x14ac:dyDescent="0.25">
      <c r="A116"/>
      <c r="F116"/>
      <c r="J116" s="311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279"/>
      <c r="GZ116"/>
    </row>
    <row r="117" spans="1:208" x14ac:dyDescent="0.25">
      <c r="A117"/>
      <c r="F117"/>
      <c r="J117" s="343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279"/>
      <c r="GZ117"/>
    </row>
    <row r="118" spans="1:208" x14ac:dyDescent="0.25">
      <c r="A118"/>
      <c r="F118"/>
      <c r="J118" s="273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279"/>
      <c r="GZ118"/>
    </row>
    <row r="119" spans="1:208" x14ac:dyDescent="0.25">
      <c r="A119"/>
      <c r="F119"/>
      <c r="J119" s="344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279"/>
      <c r="GZ119"/>
    </row>
    <row r="120" spans="1:208" x14ac:dyDescent="0.25">
      <c r="A120"/>
      <c r="F120"/>
      <c r="J120" s="344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279"/>
      <c r="GZ120"/>
    </row>
    <row r="121" spans="1:208" x14ac:dyDescent="0.25">
      <c r="A121"/>
      <c r="F121"/>
      <c r="J121" s="230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279"/>
      <c r="GZ121"/>
    </row>
    <row r="122" spans="1:208" x14ac:dyDescent="0.25">
      <c r="A122"/>
      <c r="F122"/>
      <c r="J122" s="230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279"/>
      <c r="GZ122"/>
    </row>
    <row r="123" spans="1:208" x14ac:dyDescent="0.25">
      <c r="A123"/>
      <c r="F123"/>
      <c r="J123" s="230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27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279"/>
      <c r="GZ124"/>
    </row>
    <row r="125" spans="1:208" x14ac:dyDescent="0.25">
      <c r="A125"/>
      <c r="F125"/>
      <c r="J125" s="230"/>
      <c r="K125" s="341"/>
      <c r="L125"/>
      <c r="M125"/>
      <c r="N125"/>
      <c r="O125" s="342"/>
      <c r="P125"/>
      <c r="Q125"/>
      <c r="R125"/>
      <c r="S125"/>
      <c r="V125"/>
      <c r="W125"/>
      <c r="GU125"/>
      <c r="GW125" s="308"/>
      <c r="GX125" s="308"/>
      <c r="GY125" s="279"/>
      <c r="GZ125"/>
    </row>
  </sheetData>
  <mergeCells count="32">
    <mergeCell ref="T99:U100"/>
    <mergeCell ref="O110:Q110"/>
    <mergeCell ref="R41:S41"/>
    <mergeCell ref="R57:S57"/>
    <mergeCell ref="M92:N92"/>
    <mergeCell ref="O92:O93"/>
    <mergeCell ref="O96:Q96"/>
    <mergeCell ref="O99:Q100"/>
    <mergeCell ref="FT1:FZ1"/>
    <mergeCell ref="GC1:GI1"/>
    <mergeCell ref="GL1:GR1"/>
    <mergeCell ref="R19:S19"/>
    <mergeCell ref="R21:S21"/>
    <mergeCell ref="FB1:FH1"/>
    <mergeCell ref="FK1:FQ1"/>
    <mergeCell ref="R24:S24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A18" sqref="A17:A18"/>
    </sheetView>
  </sheetViews>
  <sheetFormatPr baseColWidth="10" defaultRowHeight="15" x14ac:dyDescent="0.25"/>
  <cols>
    <col min="1" max="1" width="26.7109375" style="245" bestFit="1" customWidth="1"/>
    <col min="2" max="2" width="15" style="245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824" t="s">
        <v>203</v>
      </c>
      <c r="B1" s="824"/>
      <c r="C1" s="824"/>
      <c r="D1" s="824"/>
      <c r="E1" s="824"/>
      <c r="F1" s="824"/>
      <c r="G1" s="824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529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529"/>
      <c r="G5" s="274">
        <f t="shared" si="0"/>
        <v>0</v>
      </c>
      <c r="H5" s="363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529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529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3"/>
      <c r="B8" s="381"/>
      <c r="C8" s="514"/>
      <c r="D8" s="515"/>
      <c r="E8" s="516"/>
      <c r="F8" s="235"/>
      <c r="G8" s="517">
        <f t="shared" si="0"/>
        <v>0</v>
      </c>
      <c r="H8" s="461"/>
      <c r="I8" s="462"/>
      <c r="J8" s="463"/>
      <c r="K8" s="265"/>
      <c r="L8" s="279"/>
      <c r="M8" s="279"/>
      <c r="N8" s="279"/>
    </row>
    <row r="9" spans="1:14" x14ac:dyDescent="0.25">
      <c r="A9" s="365"/>
      <c r="B9" s="359"/>
      <c r="C9" s="371"/>
      <c r="D9" s="361"/>
      <c r="E9" s="362"/>
      <c r="F9" s="529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x14ac:dyDescent="0.25">
      <c r="A10" s="365"/>
      <c r="B10" s="359"/>
      <c r="C10" s="371"/>
      <c r="D10" s="361"/>
      <c r="E10" s="362"/>
      <c r="F10" s="529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x14ac:dyDescent="0.25">
      <c r="A11" s="373"/>
      <c r="B11" s="239"/>
      <c r="C11" s="371"/>
      <c r="D11" s="361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x14ac:dyDescent="0.25">
      <c r="A12" s="373"/>
      <c r="B12" s="239"/>
      <c r="C12" s="371"/>
      <c r="D12" s="361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x14ac:dyDescent="0.25">
      <c r="A13" s="373"/>
      <c r="B13" s="239"/>
      <c r="C13" s="371"/>
      <c r="D13" s="361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x14ac:dyDescent="0.25">
      <c r="A14" s="373"/>
      <c r="B14" s="239"/>
      <c r="C14" s="371"/>
      <c r="D14" s="361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x14ac:dyDescent="0.25">
      <c r="A15" s="373"/>
      <c r="B15" s="239"/>
      <c r="C15" s="371"/>
      <c r="D15" s="361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x14ac:dyDescent="0.25">
      <c r="A16" s="373"/>
      <c r="B16" s="239"/>
      <c r="C16" s="371"/>
      <c r="D16" s="361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x14ac:dyDescent="0.25">
      <c r="A17" s="373"/>
      <c r="B17" s="239"/>
      <c r="C17" s="371"/>
      <c r="D17" s="361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x14ac:dyDescent="0.25">
      <c r="A18" s="375"/>
      <c r="B18" s="376"/>
      <c r="C18" s="377"/>
      <c r="D18" s="361"/>
      <c r="E18" s="362"/>
      <c r="F18" s="529"/>
      <c r="G18" s="45">
        <f t="shared" si="0"/>
        <v>0</v>
      </c>
      <c r="H18" s="82"/>
      <c r="K18" s="265"/>
      <c r="L18" s="279"/>
      <c r="M18" s="279"/>
      <c r="N18" s="279"/>
    </row>
    <row r="19" spans="1:14" x14ac:dyDescent="0.25">
      <c r="A19" s="378"/>
      <c r="B19" s="359"/>
      <c r="C19" s="379"/>
      <c r="D19" s="361"/>
      <c r="E19" s="362"/>
      <c r="F19" s="529"/>
      <c r="G19" s="45">
        <f t="shared" si="0"/>
        <v>0</v>
      </c>
      <c r="H19" s="82"/>
      <c r="K19" s="265"/>
      <c r="L19" s="279"/>
      <c r="M19" s="279"/>
      <c r="N19" s="279"/>
    </row>
    <row r="20" spans="1:14" x14ac:dyDescent="0.25">
      <c r="A20" s="365"/>
      <c r="B20" s="359"/>
      <c r="C20" s="371"/>
      <c r="D20" s="361"/>
      <c r="E20" s="362"/>
      <c r="F20" s="529"/>
      <c r="G20" s="45">
        <f t="shared" si="0"/>
        <v>0</v>
      </c>
      <c r="H20" s="82"/>
      <c r="K20" s="265"/>
      <c r="L20" s="279"/>
      <c r="M20" s="279"/>
      <c r="N20" s="279"/>
    </row>
    <row r="21" spans="1:14" x14ac:dyDescent="0.25">
      <c r="A21" s="365"/>
      <c r="B21" s="380"/>
      <c r="C21" s="371"/>
      <c r="D21" s="361"/>
      <c r="E21" s="362"/>
      <c r="F21" s="529"/>
      <c r="G21" s="45">
        <f t="shared" si="0"/>
        <v>0</v>
      </c>
      <c r="H21" s="82"/>
      <c r="K21" s="265"/>
      <c r="L21" s="279"/>
      <c r="M21" s="279"/>
      <c r="N21" s="279"/>
    </row>
    <row r="22" spans="1:14" x14ac:dyDescent="0.25">
      <c r="A22" s="365"/>
      <c r="B22" s="380"/>
      <c r="C22" s="371"/>
      <c r="D22" s="361"/>
      <c r="E22" s="362"/>
      <c r="F22" s="529"/>
      <c r="G22" s="45">
        <f t="shared" si="0"/>
        <v>0</v>
      </c>
      <c r="H22" s="82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361"/>
      <c r="E23" s="362"/>
      <c r="F23" s="529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361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x14ac:dyDescent="0.25">
      <c r="A25" s="383"/>
      <c r="B25" s="384"/>
      <c r="C25" s="385"/>
      <c r="D25" s="361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x14ac:dyDescent="0.25">
      <c r="A26" s="383"/>
      <c r="B26" s="384"/>
      <c r="C26" s="385"/>
      <c r="D26" s="361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x14ac:dyDescent="0.25">
      <c r="A27" s="383"/>
      <c r="B27" s="384"/>
      <c r="C27" s="385"/>
      <c r="D27" s="361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x14ac:dyDescent="0.25">
      <c r="A28" s="383"/>
      <c r="B28" s="380"/>
      <c r="C28" s="385"/>
      <c r="D28" s="361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x14ac:dyDescent="0.25">
      <c r="A29" s="383"/>
      <c r="B29" s="380"/>
      <c r="C29" s="385"/>
      <c r="D29" s="361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x14ac:dyDescent="0.25">
      <c r="A30" s="383"/>
      <c r="B30" s="380"/>
      <c r="C30" s="385"/>
      <c r="D30" s="361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x14ac:dyDescent="0.25">
      <c r="A31" s="383"/>
      <c r="B31" s="380"/>
      <c r="C31" s="385"/>
      <c r="D31" s="361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x14ac:dyDescent="0.25">
      <c r="A32" s="386"/>
      <c r="B32" s="380"/>
      <c r="C32" s="377"/>
      <c r="D32" s="361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x14ac:dyDescent="0.25">
      <c r="A33" s="373"/>
      <c r="B33" s="380"/>
      <c r="C33" s="371"/>
      <c r="D33" s="361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x14ac:dyDescent="0.25">
      <c r="A34" s="373"/>
      <c r="B34" s="380"/>
      <c r="C34" s="371"/>
      <c r="D34" s="361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x14ac:dyDescent="0.25">
      <c r="A35" s="373"/>
      <c r="B35" s="380"/>
      <c r="C35" s="371"/>
      <c r="D35" s="361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x14ac:dyDescent="0.25">
      <c r="A36" s="373"/>
      <c r="B36" s="380"/>
      <c r="C36" s="371"/>
      <c r="D36" s="361"/>
      <c r="E36" s="374"/>
      <c r="F36" s="529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x14ac:dyDescent="0.25">
      <c r="A37" s="373"/>
      <c r="B37" s="380"/>
      <c r="C37" s="371"/>
      <c r="D37" s="361"/>
      <c r="E37" s="374"/>
      <c r="F37" s="529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x14ac:dyDescent="0.25">
      <c r="A38" s="373"/>
      <c r="B38" s="380"/>
      <c r="C38" s="371"/>
      <c r="D38" s="361"/>
      <c r="E38" s="374"/>
      <c r="F38" s="529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x14ac:dyDescent="0.25">
      <c r="A39" s="373"/>
      <c r="B39" s="230"/>
      <c r="C39" s="371"/>
      <c r="D39" s="361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x14ac:dyDescent="0.25">
      <c r="A40" s="373"/>
      <c r="B40" s="230"/>
      <c r="C40" s="371"/>
      <c r="D40" s="361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x14ac:dyDescent="0.25">
      <c r="A41" s="373"/>
      <c r="B41" s="230"/>
      <c r="C41" s="371"/>
      <c r="D41" s="361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x14ac:dyDescent="0.25">
      <c r="A42" s="389"/>
      <c r="B42" s="246"/>
      <c r="C42" s="390"/>
      <c r="D42" s="361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x14ac:dyDescent="0.25">
      <c r="A43" s="391"/>
      <c r="B43" s="246"/>
      <c r="C43" s="360"/>
      <c r="D43" s="361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x14ac:dyDescent="0.25">
      <c r="A44" s="392"/>
      <c r="B44" s="246"/>
      <c r="C44" s="393"/>
      <c r="D44" s="361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x14ac:dyDescent="0.25">
      <c r="A45" s="391"/>
      <c r="B45" s="246"/>
      <c r="C45" s="360"/>
      <c r="D45" s="361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x14ac:dyDescent="0.25">
      <c r="A46" s="391"/>
      <c r="B46" s="246"/>
      <c r="C46" s="360"/>
      <c r="D46" s="361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x14ac:dyDescent="0.25">
      <c r="A47" s="391"/>
      <c r="B47" s="246"/>
      <c r="C47" s="360"/>
      <c r="D47" s="361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x14ac:dyDescent="0.25">
      <c r="A48" s="391"/>
      <c r="B48" s="246"/>
      <c r="C48" s="360"/>
      <c r="D48" s="361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x14ac:dyDescent="0.25">
      <c r="A49" s="389"/>
      <c r="B49" s="246"/>
      <c r="C49" s="390"/>
      <c r="D49" s="361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x14ac:dyDescent="0.25">
      <c r="A50" s="391"/>
      <c r="B50" s="246"/>
      <c r="C50" s="360"/>
      <c r="D50" s="361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x14ac:dyDescent="0.25">
      <c r="A51" s="391"/>
      <c r="B51" s="246"/>
      <c r="C51" s="360"/>
      <c r="D51" s="361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x14ac:dyDescent="0.25">
      <c r="A52" s="391"/>
      <c r="B52" s="246"/>
      <c r="C52" s="360"/>
      <c r="D52" s="361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x14ac:dyDescent="0.25">
      <c r="A53" s="391"/>
      <c r="B53" s="246"/>
      <c r="C53" s="360"/>
      <c r="D53" s="361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x14ac:dyDescent="0.25">
      <c r="A54" s="391"/>
      <c r="B54" s="246"/>
      <c r="C54" s="360"/>
      <c r="D54" s="361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x14ac:dyDescent="0.25">
      <c r="A55" s="391"/>
      <c r="B55" s="246"/>
      <c r="C55" s="360"/>
      <c r="D55" s="361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361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361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361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x14ac:dyDescent="0.25">
      <c r="A59" s="391"/>
      <c r="B59" s="248"/>
      <c r="C59" s="360"/>
      <c r="D59" s="361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x14ac:dyDescent="0.25">
      <c r="A60" s="391"/>
      <c r="B60" s="248"/>
      <c r="C60" s="360"/>
      <c r="D60" s="361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x14ac:dyDescent="0.25">
      <c r="A61" s="391"/>
      <c r="B61" s="248"/>
      <c r="C61" s="360"/>
      <c r="D61" s="361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x14ac:dyDescent="0.25">
      <c r="A62" s="391"/>
      <c r="B62" s="246"/>
      <c r="C62" s="360"/>
      <c r="D62" s="361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x14ac:dyDescent="0.25">
      <c r="A63" s="391"/>
      <c r="B63" s="246"/>
      <c r="C63" s="360"/>
      <c r="D63" s="361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x14ac:dyDescent="0.25">
      <c r="A64" s="391"/>
      <c r="B64" s="246"/>
      <c r="C64" s="360"/>
      <c r="D64" s="361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x14ac:dyDescent="0.25">
      <c r="A65" s="391"/>
      <c r="B65" s="246"/>
      <c r="C65" s="360"/>
      <c r="D65" s="361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x14ac:dyDescent="0.25">
      <c r="A66" s="391"/>
      <c r="B66" s="246"/>
      <c r="C66" s="360"/>
      <c r="D66" s="361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x14ac:dyDescent="0.25">
      <c r="A67" s="391"/>
      <c r="B67" s="246"/>
      <c r="C67" s="360"/>
      <c r="D67" s="361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361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x14ac:dyDescent="0.25">
      <c r="A69" s="391"/>
      <c r="B69" s="246"/>
      <c r="C69" s="360"/>
      <c r="D69" s="361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x14ac:dyDescent="0.25">
      <c r="A70" s="391"/>
      <c r="B70" s="246"/>
      <c r="C70" s="360"/>
      <c r="D70" s="361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x14ac:dyDescent="0.25">
      <c r="A71" s="391"/>
      <c r="B71" s="404"/>
      <c r="C71" s="360"/>
      <c r="D71" s="361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x14ac:dyDescent="0.25">
      <c r="A72" s="391"/>
      <c r="B72" s="404"/>
      <c r="C72" s="360"/>
      <c r="D72" s="361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x14ac:dyDescent="0.25">
      <c r="A73" s="391"/>
      <c r="B73" s="246"/>
      <c r="C73" s="360"/>
      <c r="D73" s="361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x14ac:dyDescent="0.25">
      <c r="A74" s="391"/>
      <c r="B74" s="246"/>
      <c r="C74" s="360"/>
      <c r="D74" s="361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x14ac:dyDescent="0.25">
      <c r="A75" s="392"/>
      <c r="B75" s="246"/>
      <c r="C75" s="393"/>
      <c r="D75" s="361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x14ac:dyDescent="0.25">
      <c r="A76" s="391"/>
      <c r="B76" s="246"/>
      <c r="C76" s="360"/>
      <c r="D76" s="361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x14ac:dyDescent="0.25">
      <c r="A77" s="391"/>
      <c r="B77" s="246"/>
      <c r="C77" s="360"/>
      <c r="D77" s="361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x14ac:dyDescent="0.25">
      <c r="A78" s="391"/>
      <c r="B78" s="246"/>
      <c r="C78" s="360"/>
      <c r="D78" s="361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x14ac:dyDescent="0.25">
      <c r="A79" s="392"/>
      <c r="B79" s="246"/>
      <c r="C79" s="393"/>
      <c r="D79" s="361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x14ac:dyDescent="0.25">
      <c r="A80" s="389"/>
      <c r="B80" s="246"/>
      <c r="C80" s="390"/>
      <c r="D80" s="361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x14ac:dyDescent="0.25">
      <c r="A81" s="391"/>
      <c r="B81" s="248"/>
      <c r="C81" s="360"/>
      <c r="D81" s="361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x14ac:dyDescent="0.25">
      <c r="A82" s="389"/>
      <c r="B82" s="248"/>
      <c r="C82" s="390"/>
      <c r="D82" s="361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x14ac:dyDescent="0.25">
      <c r="A83" s="391"/>
      <c r="B83" s="246"/>
      <c r="C83" s="360"/>
      <c r="D83" s="361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x14ac:dyDescent="0.25">
      <c r="A84" s="391"/>
      <c r="B84" s="246"/>
      <c r="C84" s="360"/>
      <c r="D84" s="361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x14ac:dyDescent="0.25">
      <c r="A85" s="391"/>
      <c r="B85" s="246"/>
      <c r="C85" s="360"/>
      <c r="D85" s="361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x14ac:dyDescent="0.25">
      <c r="A86" s="391"/>
      <c r="B86" s="246"/>
      <c r="C86" s="360"/>
      <c r="D86" s="361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x14ac:dyDescent="0.25">
      <c r="A87" s="391"/>
      <c r="B87" s="246"/>
      <c r="C87" s="360"/>
      <c r="D87" s="361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x14ac:dyDescent="0.25">
      <c r="A88" s="391"/>
      <c r="B88" s="246"/>
      <c r="C88" s="360"/>
      <c r="D88" s="361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x14ac:dyDescent="0.25">
      <c r="A89" s="391"/>
      <c r="B89" s="246"/>
      <c r="C89" s="360"/>
      <c r="D89" s="361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x14ac:dyDescent="0.25">
      <c r="A90" s="391"/>
      <c r="B90" s="246"/>
      <c r="C90" s="360"/>
      <c r="D90" s="361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x14ac:dyDescent="0.25">
      <c r="A91" s="405"/>
      <c r="B91" s="246"/>
      <c r="C91" s="406"/>
      <c r="D91" s="361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x14ac:dyDescent="0.25">
      <c r="A92" s="391"/>
      <c r="B92" s="246"/>
      <c r="C92" s="360"/>
      <c r="D92" s="361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x14ac:dyDescent="0.25">
      <c r="A93" s="391"/>
      <c r="B93" s="246"/>
      <c r="C93" s="360"/>
      <c r="D93" s="361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x14ac:dyDescent="0.25">
      <c r="A94" s="391"/>
      <c r="B94" s="246"/>
      <c r="C94" s="360"/>
      <c r="D94" s="361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x14ac:dyDescent="0.25">
      <c r="A95" s="391"/>
      <c r="B95" s="246"/>
      <c r="C95" s="360"/>
      <c r="D95" s="361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x14ac:dyDescent="0.25">
      <c r="A96" s="391"/>
      <c r="B96" s="246"/>
      <c r="C96" s="360"/>
      <c r="D96" s="361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x14ac:dyDescent="0.25">
      <c r="A97" s="391"/>
      <c r="B97" s="246"/>
      <c r="C97" s="360"/>
      <c r="D97" s="361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x14ac:dyDescent="0.25">
      <c r="A98" s="391"/>
      <c r="B98" s="246"/>
      <c r="C98" s="360"/>
      <c r="D98" s="361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x14ac:dyDescent="0.25">
      <c r="A99" s="405"/>
      <c r="B99" s="246"/>
      <c r="C99" s="406"/>
      <c r="D99" s="361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x14ac:dyDescent="0.25">
      <c r="A100" s="405"/>
      <c r="B100" s="246"/>
      <c r="C100" s="406"/>
      <c r="D100" s="361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x14ac:dyDescent="0.25">
      <c r="A101" s="391"/>
      <c r="B101" s="246"/>
      <c r="C101" s="360"/>
      <c r="D101" s="361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x14ac:dyDescent="0.25">
      <c r="A102" s="391"/>
      <c r="B102" s="246"/>
      <c r="C102" s="360"/>
      <c r="D102" s="361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x14ac:dyDescent="0.25">
      <c r="A103" s="391"/>
      <c r="B103" s="246"/>
      <c r="C103" s="360"/>
      <c r="D103" s="361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x14ac:dyDescent="0.25">
      <c r="A104" s="391"/>
      <c r="B104" s="246"/>
      <c r="C104" s="360"/>
      <c r="D104" s="361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x14ac:dyDescent="0.25">
      <c r="A105" s="392"/>
      <c r="B105" s="248"/>
      <c r="C105" s="393"/>
      <c r="D105" s="361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x14ac:dyDescent="0.25">
      <c r="A106" s="392"/>
      <c r="B106" s="248"/>
      <c r="C106" s="393"/>
      <c r="D106" s="361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x14ac:dyDescent="0.25">
      <c r="A107" s="407"/>
      <c r="B107" s="248"/>
      <c r="C107" s="408"/>
      <c r="D107" s="361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x14ac:dyDescent="0.25">
      <c r="A108" s="392"/>
      <c r="B108" s="248"/>
      <c r="C108" s="393"/>
      <c r="D108" s="361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x14ac:dyDescent="0.25">
      <c r="A109" s="392"/>
      <c r="B109" s="248"/>
      <c r="C109" s="393"/>
      <c r="D109" s="361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x14ac:dyDescent="0.25">
      <c r="A110" s="392"/>
      <c r="B110" s="248"/>
      <c r="C110" s="393"/>
      <c r="D110" s="361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x14ac:dyDescent="0.25">
      <c r="A111" s="391"/>
      <c r="B111" s="246"/>
      <c r="C111" s="360"/>
      <c r="D111" s="361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x14ac:dyDescent="0.25">
      <c r="A112" s="391"/>
      <c r="B112" s="246"/>
      <c r="C112" s="360"/>
      <c r="D112" s="361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x14ac:dyDescent="0.25">
      <c r="A113" s="391"/>
      <c r="B113" s="246"/>
      <c r="C113" s="360"/>
      <c r="D113" s="361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x14ac:dyDescent="0.25">
      <c r="A114" s="391"/>
      <c r="B114" s="246"/>
      <c r="C114" s="360"/>
      <c r="D114" s="361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x14ac:dyDescent="0.25">
      <c r="A115" s="391"/>
      <c r="B115" s="246"/>
      <c r="C115" s="360"/>
      <c r="D115" s="361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x14ac:dyDescent="0.25">
      <c r="A116" s="391"/>
      <c r="B116" s="246"/>
      <c r="C116" s="360"/>
      <c r="D116" s="361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x14ac:dyDescent="0.25">
      <c r="A117" s="389"/>
      <c r="B117" s="246"/>
      <c r="C117" s="390"/>
      <c r="D117" s="361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x14ac:dyDescent="0.25">
      <c r="A118" s="391"/>
      <c r="B118" s="246"/>
      <c r="C118" s="360"/>
      <c r="D118" s="361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x14ac:dyDescent="0.25">
      <c r="A119" s="391"/>
      <c r="B119" s="246"/>
      <c r="C119" s="360"/>
      <c r="D119" s="361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x14ac:dyDescent="0.25">
      <c r="A120" s="391"/>
      <c r="B120" s="246"/>
      <c r="C120" s="360"/>
      <c r="D120" s="361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x14ac:dyDescent="0.25">
      <c r="A121" s="391"/>
      <c r="B121" s="246"/>
      <c r="C121" s="360"/>
      <c r="D121" s="361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x14ac:dyDescent="0.25">
      <c r="A122" s="389"/>
      <c r="B122" s="246"/>
      <c r="C122" s="390"/>
      <c r="D122" s="361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x14ac:dyDescent="0.25">
      <c r="A123" s="391"/>
      <c r="B123" s="246"/>
      <c r="C123" s="360"/>
      <c r="D123" s="361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x14ac:dyDescent="0.25">
      <c r="A124" s="389"/>
      <c r="B124" s="246"/>
      <c r="C124" s="390"/>
      <c r="D124" s="361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x14ac:dyDescent="0.25">
      <c r="A125" s="391"/>
      <c r="B125" s="246"/>
      <c r="C125" s="360"/>
      <c r="D125" s="361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x14ac:dyDescent="0.25">
      <c r="A126" s="391"/>
      <c r="B126" s="246"/>
      <c r="C126" s="360"/>
      <c r="D126" s="361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x14ac:dyDescent="0.25">
      <c r="A127" s="391"/>
      <c r="B127" s="246"/>
      <c r="C127" s="360"/>
      <c r="D127" s="361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x14ac:dyDescent="0.25">
      <c r="A128" s="389"/>
      <c r="B128" s="246"/>
      <c r="C128" s="390"/>
      <c r="D128" s="361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x14ac:dyDescent="0.25">
      <c r="A129" s="391"/>
      <c r="B129" s="246"/>
      <c r="C129" s="360"/>
      <c r="D129" s="361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x14ac:dyDescent="0.25">
      <c r="A130" s="391"/>
      <c r="B130" s="246"/>
      <c r="C130" s="360"/>
      <c r="D130" s="361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x14ac:dyDescent="0.25">
      <c r="A131" s="391"/>
      <c r="B131" s="246"/>
      <c r="C131" s="360"/>
      <c r="D131" s="361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x14ac:dyDescent="0.25">
      <c r="A132" s="389"/>
      <c r="B132" s="246"/>
      <c r="C132" s="390"/>
      <c r="D132" s="361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x14ac:dyDescent="0.25">
      <c r="A133" s="391"/>
      <c r="B133" s="246"/>
      <c r="C133" s="360"/>
      <c r="D133" s="361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x14ac:dyDescent="0.25">
      <c r="A134" s="391"/>
      <c r="B134" s="246"/>
      <c r="C134" s="360"/>
      <c r="D134" s="361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x14ac:dyDescent="0.25">
      <c r="A135" s="391"/>
      <c r="B135" s="246"/>
      <c r="C135" s="360"/>
      <c r="D135" s="361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x14ac:dyDescent="0.25">
      <c r="A136" s="391"/>
      <c r="B136" s="246"/>
      <c r="C136" s="360"/>
      <c r="D136" s="361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845" t="s">
        <v>36</v>
      </c>
      <c r="F223" s="846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HB128"/>
  <sheetViews>
    <sheetView topLeftCell="J1" workbookViewId="0">
      <pane xSplit="4" ySplit="3" topLeftCell="GV29" activePane="bottomRight" state="frozen"/>
      <selection activeCell="J1" sqref="J1"/>
      <selection pane="topRight" activeCell="N1" sqref="N1"/>
      <selection pane="bottomLeft" activeCell="J4" sqref="J4"/>
      <selection pane="bottomRight" activeCell="J35" sqref="J3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347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4" t="s">
        <v>280</v>
      </c>
      <c r="K1" s="824"/>
      <c r="L1" s="824"/>
      <c r="M1" s="824"/>
      <c r="N1" s="824"/>
      <c r="O1" s="824"/>
      <c r="P1" s="824"/>
      <c r="Q1" s="824"/>
      <c r="R1" s="6"/>
      <c r="S1" s="6"/>
      <c r="T1" s="6"/>
      <c r="U1" s="7">
        <v>1</v>
      </c>
      <c r="W1" s="9" t="s">
        <v>1</v>
      </c>
      <c r="X1" s="825"/>
      <c r="Y1" s="825"/>
      <c r="Z1" s="825"/>
      <c r="AA1" s="825"/>
      <c r="AB1" s="825"/>
      <c r="AC1" s="825"/>
      <c r="AD1" s="10" t="e">
        <f>#REF!+1</f>
        <v>#REF!</v>
      </c>
      <c r="AF1" s="823" t="e">
        <f>#REF!</f>
        <v>#REF!</v>
      </c>
      <c r="AG1" s="823"/>
      <c r="AH1" s="823"/>
      <c r="AI1" s="823"/>
      <c r="AJ1" s="823"/>
      <c r="AK1" s="823"/>
      <c r="AL1" s="823"/>
      <c r="AM1" s="10" t="e">
        <f>AD1+1</f>
        <v>#REF!</v>
      </c>
      <c r="AO1" s="823" t="e">
        <f>AF1</f>
        <v>#REF!</v>
      </c>
      <c r="AP1" s="823"/>
      <c r="AQ1" s="823"/>
      <c r="AR1" s="823"/>
      <c r="AS1" s="823"/>
      <c r="AT1" s="823"/>
      <c r="AU1" s="823"/>
      <c r="AV1" s="10" t="e">
        <f>AM1+1</f>
        <v>#REF!</v>
      </c>
      <c r="AX1" s="823" t="e">
        <f>AO1</f>
        <v>#REF!</v>
      </c>
      <c r="AY1" s="823"/>
      <c r="AZ1" s="823"/>
      <c r="BA1" s="823"/>
      <c r="BB1" s="823"/>
      <c r="BC1" s="823"/>
      <c r="BD1" s="823"/>
      <c r="BE1" s="10" t="e">
        <f>AV1+1</f>
        <v>#REF!</v>
      </c>
      <c r="BG1" s="823" t="e">
        <f>AX1</f>
        <v>#REF!</v>
      </c>
      <c r="BH1" s="823"/>
      <c r="BI1" s="823"/>
      <c r="BJ1" s="823"/>
      <c r="BK1" s="823"/>
      <c r="BL1" s="823"/>
      <c r="BM1" s="823"/>
      <c r="BN1" s="10" t="e">
        <f>BE1+1</f>
        <v>#REF!</v>
      </c>
      <c r="BP1" s="823" t="e">
        <f>BG1</f>
        <v>#REF!</v>
      </c>
      <c r="BQ1" s="823"/>
      <c r="BR1" s="823"/>
      <c r="BS1" s="823"/>
      <c r="BT1" s="823"/>
      <c r="BU1" s="823"/>
      <c r="BV1" s="823"/>
      <c r="BW1" s="10" t="e">
        <f>BN1+1</f>
        <v>#REF!</v>
      </c>
      <c r="BY1" s="823" t="e">
        <f>BP1</f>
        <v>#REF!</v>
      </c>
      <c r="BZ1" s="823"/>
      <c r="CA1" s="823"/>
      <c r="CB1" s="823"/>
      <c r="CC1" s="823"/>
      <c r="CD1" s="823"/>
      <c r="CE1" s="823"/>
      <c r="CF1" s="10" t="e">
        <f>BW1+1</f>
        <v>#REF!</v>
      </c>
      <c r="CH1" s="823" t="e">
        <f>BY1</f>
        <v>#REF!</v>
      </c>
      <c r="CI1" s="823"/>
      <c r="CJ1" s="823"/>
      <c r="CK1" s="823"/>
      <c r="CL1" s="823"/>
      <c r="CM1" s="823"/>
      <c r="CN1" s="823"/>
      <c r="CO1" s="10" t="e">
        <f>CF1+1</f>
        <v>#REF!</v>
      </c>
      <c r="CQ1" s="823" t="e">
        <f>CH1</f>
        <v>#REF!</v>
      </c>
      <c r="CR1" s="823"/>
      <c r="CS1" s="823"/>
      <c r="CT1" s="823"/>
      <c r="CU1" s="823"/>
      <c r="CV1" s="823"/>
      <c r="CW1" s="823"/>
      <c r="CX1" s="10" t="e">
        <f>CO1+1</f>
        <v>#REF!</v>
      </c>
      <c r="CZ1" s="823" t="e">
        <f>CQ1</f>
        <v>#REF!</v>
      </c>
      <c r="DA1" s="823"/>
      <c r="DB1" s="823"/>
      <c r="DC1" s="823"/>
      <c r="DD1" s="823"/>
      <c r="DE1" s="823"/>
      <c r="DF1" s="823"/>
      <c r="DG1" s="10" t="e">
        <f>CX1+1</f>
        <v>#REF!</v>
      </c>
      <c r="DI1" s="823" t="e">
        <f>CZ1</f>
        <v>#REF!</v>
      </c>
      <c r="DJ1" s="823"/>
      <c r="DK1" s="823"/>
      <c r="DL1" s="823"/>
      <c r="DM1" s="823"/>
      <c r="DN1" s="823"/>
      <c r="DO1" s="823"/>
      <c r="DP1" s="10" t="e">
        <f>DG1+1</f>
        <v>#REF!</v>
      </c>
      <c r="DR1" s="823" t="e">
        <f>DI1</f>
        <v>#REF!</v>
      </c>
      <c r="DS1" s="823"/>
      <c r="DT1" s="823"/>
      <c r="DU1" s="823"/>
      <c r="DV1" s="823"/>
      <c r="DW1" s="823"/>
      <c r="DX1" s="823"/>
      <c r="DY1" s="10" t="e">
        <f>DP1+1</f>
        <v>#REF!</v>
      </c>
      <c r="EA1" s="823" t="e">
        <f>DR1</f>
        <v>#REF!</v>
      </c>
      <c r="EB1" s="823"/>
      <c r="EC1" s="823"/>
      <c r="ED1" s="823"/>
      <c r="EE1" s="823"/>
      <c r="EF1" s="823"/>
      <c r="EG1" s="823"/>
      <c r="EH1" s="10" t="e">
        <f>DY1+1</f>
        <v>#REF!</v>
      </c>
      <c r="EJ1" s="823" t="e">
        <f>EA1</f>
        <v>#REF!</v>
      </c>
      <c r="EK1" s="823"/>
      <c r="EL1" s="823"/>
      <c r="EM1" s="823"/>
      <c r="EN1" s="823"/>
      <c r="EO1" s="823"/>
      <c r="EP1" s="823"/>
      <c r="EQ1" s="10" t="e">
        <f>EH1+1</f>
        <v>#REF!</v>
      </c>
      <c r="ES1" s="823" t="e">
        <f>EJ1</f>
        <v>#REF!</v>
      </c>
      <c r="ET1" s="823"/>
      <c r="EU1" s="823"/>
      <c r="EV1" s="823"/>
      <c r="EW1" s="823"/>
      <c r="EX1" s="823"/>
      <c r="EY1" s="823"/>
      <c r="EZ1" s="10" t="e">
        <f>EQ1+1</f>
        <v>#REF!</v>
      </c>
      <c r="FB1" s="823" t="e">
        <f>ES1</f>
        <v>#REF!</v>
      </c>
      <c r="FC1" s="823"/>
      <c r="FD1" s="823"/>
      <c r="FE1" s="823"/>
      <c r="FF1" s="823"/>
      <c r="FG1" s="823"/>
      <c r="FH1" s="823"/>
      <c r="FI1" s="10" t="e">
        <f>EZ1+1</f>
        <v>#REF!</v>
      </c>
      <c r="FK1" s="823" t="e">
        <f>FB1</f>
        <v>#REF!</v>
      </c>
      <c r="FL1" s="823"/>
      <c r="FM1" s="823"/>
      <c r="FN1" s="823"/>
      <c r="FO1" s="823"/>
      <c r="FP1" s="823"/>
      <c r="FQ1" s="823"/>
      <c r="FR1" s="10" t="e">
        <f>FI1+1</f>
        <v>#REF!</v>
      </c>
      <c r="FT1" s="823" t="e">
        <f>FK1</f>
        <v>#REF!</v>
      </c>
      <c r="FU1" s="823"/>
      <c r="FV1" s="823"/>
      <c r="FW1" s="823"/>
      <c r="FX1" s="823"/>
      <c r="FY1" s="823"/>
      <c r="FZ1" s="823"/>
      <c r="GA1" s="10" t="e">
        <f>FR1+1</f>
        <v>#REF!</v>
      </c>
      <c r="GC1" s="823" t="e">
        <f>FT1</f>
        <v>#REF!</v>
      </c>
      <c r="GD1" s="823"/>
      <c r="GE1" s="823"/>
      <c r="GF1" s="823"/>
      <c r="GG1" s="823"/>
      <c r="GH1" s="823"/>
      <c r="GI1" s="823"/>
      <c r="GJ1" s="10" t="e">
        <f>GA1+1</f>
        <v>#REF!</v>
      </c>
      <c r="GL1" s="823" t="e">
        <f>GC1</f>
        <v>#REF!</v>
      </c>
      <c r="GM1" s="823"/>
      <c r="GN1" s="823"/>
      <c r="GO1" s="823"/>
      <c r="GP1" s="823"/>
      <c r="GQ1" s="823"/>
      <c r="GR1" s="823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282</v>
      </c>
      <c r="K4" s="494" t="s">
        <v>283</v>
      </c>
      <c r="L4" s="146">
        <v>21610</v>
      </c>
      <c r="M4" s="87">
        <v>43191</v>
      </c>
      <c r="N4" s="88" t="s">
        <v>320</v>
      </c>
      <c r="O4" s="106">
        <v>26280</v>
      </c>
      <c r="P4" s="76">
        <f t="shared" ref="P4:P88" si="0">O4-L4</f>
        <v>4670</v>
      </c>
      <c r="Q4" s="550">
        <v>28.5</v>
      </c>
      <c r="R4" s="438"/>
      <c r="S4" s="438"/>
      <c r="T4" s="45">
        <f t="shared" ref="T4:T6" si="1">Q4*O4</f>
        <v>748980</v>
      </c>
      <c r="U4" s="501" t="s">
        <v>113</v>
      </c>
      <c r="V4" s="502">
        <v>43206</v>
      </c>
      <c r="W4" s="503">
        <v>20590</v>
      </c>
      <c r="X4" s="504"/>
      <c r="Y4" s="504"/>
      <c r="Z4" s="504"/>
      <c r="AA4" s="504"/>
      <c r="AB4" s="504"/>
      <c r="AC4" s="58"/>
      <c r="AD4" s="505"/>
      <c r="AE4" s="79"/>
      <c r="AF4" s="504"/>
      <c r="AG4" s="504"/>
      <c r="AH4" s="504"/>
      <c r="AI4" s="504"/>
      <c r="AJ4" s="504"/>
      <c r="AK4" s="504"/>
      <c r="AL4" s="58"/>
      <c r="AM4" s="505"/>
      <c r="AN4" s="79"/>
      <c r="AO4" s="504"/>
      <c r="AP4" s="504"/>
      <c r="AQ4" s="504"/>
      <c r="AR4" s="504"/>
      <c r="AS4" s="504"/>
      <c r="AT4" s="504"/>
      <c r="AU4" s="58"/>
      <c r="AV4" s="505"/>
      <c r="AW4" s="79"/>
      <c r="AX4" s="504"/>
      <c r="AY4" s="504"/>
      <c r="AZ4" s="504"/>
      <c r="BA4" s="504"/>
      <c r="BB4" s="504"/>
      <c r="BC4" s="504"/>
      <c r="BD4" s="58"/>
      <c r="BE4" s="505"/>
      <c r="BF4" s="79"/>
      <c r="BG4" s="504"/>
      <c r="BH4" s="504"/>
      <c r="BI4" s="504"/>
      <c r="BJ4" s="504"/>
      <c r="BK4" s="504"/>
      <c r="BL4" s="504"/>
      <c r="BM4" s="505"/>
      <c r="BN4" s="505"/>
      <c r="BO4" s="79"/>
      <c r="BP4" s="504"/>
      <c r="BQ4" s="504"/>
      <c r="BR4" s="504"/>
      <c r="BS4" s="504"/>
      <c r="BT4" s="504"/>
      <c r="BU4" s="504"/>
      <c r="BV4" s="505"/>
      <c r="BW4" s="505"/>
      <c r="BX4" s="79"/>
      <c r="BY4" s="504"/>
      <c r="BZ4" s="504"/>
      <c r="CA4" s="504"/>
      <c r="CB4" s="504"/>
      <c r="CC4" s="504"/>
      <c r="CD4" s="504"/>
      <c r="CE4" s="505"/>
      <c r="CF4" s="505"/>
      <c r="CG4" s="79"/>
      <c r="CH4" s="504"/>
      <c r="CI4" s="504"/>
      <c r="CJ4" s="504"/>
      <c r="CK4" s="504"/>
      <c r="CL4" s="504"/>
      <c r="CM4" s="504"/>
      <c r="CN4" s="58"/>
      <c r="CO4" s="505"/>
      <c r="CP4" s="79"/>
      <c r="CQ4" s="504"/>
      <c r="CR4" s="504"/>
      <c r="CS4" s="504"/>
      <c r="CT4" s="504"/>
      <c r="CU4" s="504"/>
      <c r="CV4" s="504"/>
      <c r="CW4" s="505"/>
      <c r="CX4" s="505"/>
      <c r="CY4" s="79"/>
      <c r="CZ4" s="504"/>
      <c r="DA4" s="504"/>
      <c r="DB4" s="504"/>
      <c r="DC4" s="504"/>
      <c r="DD4" s="504"/>
      <c r="DE4" s="504"/>
      <c r="DF4" s="505"/>
      <c r="DG4" s="505"/>
      <c r="DH4" s="79"/>
      <c r="DI4" s="504"/>
      <c r="DJ4" s="504"/>
      <c r="DK4" s="504"/>
      <c r="DL4" s="504"/>
      <c r="DM4" s="504"/>
      <c r="DN4" s="504"/>
      <c r="DO4" s="505"/>
      <c r="DP4" s="505"/>
      <c r="DQ4" s="79"/>
      <c r="DR4" s="504"/>
      <c r="DS4" s="504"/>
      <c r="DT4" s="504"/>
      <c r="DU4" s="504"/>
      <c r="DV4" s="504"/>
      <c r="DW4" s="504"/>
      <c r="DX4" s="505"/>
      <c r="DY4" s="505"/>
      <c r="DZ4" s="79"/>
      <c r="EA4" s="504"/>
      <c r="EB4" s="504"/>
      <c r="EC4" s="504"/>
      <c r="ED4" s="504"/>
      <c r="EE4" s="504"/>
      <c r="EF4" s="504"/>
      <c r="EG4" s="505"/>
      <c r="EH4" s="505"/>
      <c r="EI4" s="79"/>
      <c r="EJ4" s="504"/>
      <c r="EK4" s="504"/>
      <c r="EL4" s="504"/>
      <c r="EM4" s="504"/>
      <c r="EN4" s="504"/>
      <c r="EO4" s="504"/>
      <c r="EP4" s="505"/>
      <c r="EQ4" s="505"/>
      <c r="ER4" s="79"/>
      <c r="ES4" s="504"/>
      <c r="ET4" s="504"/>
      <c r="EU4" s="504"/>
      <c r="EV4" s="504"/>
      <c r="EW4" s="504"/>
      <c r="EX4" s="504"/>
      <c r="EY4" s="505"/>
      <c r="EZ4" s="505"/>
      <c r="FA4" s="79"/>
      <c r="FB4" s="504"/>
      <c r="FC4" s="504"/>
      <c r="FD4" s="504"/>
      <c r="FE4" s="504"/>
      <c r="FF4" s="504"/>
      <c r="FG4" s="504"/>
      <c r="FH4" s="505"/>
      <c r="FI4" s="505"/>
      <c r="FJ4" s="79"/>
      <c r="FK4" s="504"/>
      <c r="FL4" s="504"/>
      <c r="FM4" s="504"/>
      <c r="FN4" s="504"/>
      <c r="FO4" s="504"/>
      <c r="FP4" s="504"/>
      <c r="FQ4" s="505"/>
      <c r="FR4" s="505"/>
      <c r="FS4" s="79"/>
      <c r="FT4" s="504"/>
      <c r="FU4" s="504"/>
      <c r="FV4" s="504"/>
      <c r="FW4" s="504"/>
      <c r="FX4" s="504"/>
      <c r="FY4" s="504"/>
      <c r="FZ4" s="505"/>
      <c r="GA4" s="505"/>
      <c r="GB4" s="79"/>
      <c r="GC4" s="504"/>
      <c r="GD4" s="504"/>
      <c r="GE4" s="504"/>
      <c r="GF4" s="504"/>
      <c r="GG4" s="504"/>
      <c r="GH4" s="504"/>
      <c r="GI4" s="505"/>
      <c r="GJ4" s="505"/>
      <c r="GK4" s="79"/>
      <c r="GL4" s="504"/>
      <c r="GM4" s="504"/>
      <c r="GN4" s="504"/>
      <c r="GO4" s="504"/>
      <c r="GP4" s="504"/>
      <c r="GQ4" s="504"/>
      <c r="GR4" s="505"/>
      <c r="GS4" s="505"/>
      <c r="GT4" s="506">
        <v>43206</v>
      </c>
      <c r="GU4" s="298"/>
      <c r="GV4" s="507" t="s">
        <v>405</v>
      </c>
      <c r="GW4" s="82"/>
      <c r="GX4" s="82"/>
      <c r="GY4" s="613" t="s">
        <v>404</v>
      </c>
      <c r="GZ4" s="435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4" t="s">
        <v>286</v>
      </c>
      <c r="K5" s="494" t="s">
        <v>45</v>
      </c>
      <c r="L5" s="146"/>
      <c r="M5" s="87">
        <v>43191</v>
      </c>
      <c r="N5" s="88" t="s">
        <v>332</v>
      </c>
      <c r="O5" s="106">
        <v>1150</v>
      </c>
      <c r="P5" s="76">
        <f t="shared" si="0"/>
        <v>1150</v>
      </c>
      <c r="Q5" s="557">
        <v>28.5</v>
      </c>
      <c r="R5" s="438"/>
      <c r="S5" s="438"/>
      <c r="T5" s="45">
        <f t="shared" si="1"/>
        <v>32775</v>
      </c>
      <c r="U5" s="501" t="s">
        <v>113</v>
      </c>
      <c r="V5" s="502">
        <v>43207</v>
      </c>
      <c r="W5" s="503">
        <v>823.6</v>
      </c>
      <c r="X5" s="504"/>
      <c r="Y5" s="504"/>
      <c r="Z5" s="504"/>
      <c r="AA5" s="504"/>
      <c r="AB5" s="504"/>
      <c r="AC5" s="58"/>
      <c r="AD5" s="505"/>
      <c r="AE5" s="79"/>
      <c r="AF5" s="504"/>
      <c r="AG5" s="504"/>
      <c r="AH5" s="504"/>
      <c r="AI5" s="504"/>
      <c r="AJ5" s="504"/>
      <c r="AK5" s="504"/>
      <c r="AL5" s="58"/>
      <c r="AM5" s="505"/>
      <c r="AN5" s="79"/>
      <c r="AO5" s="504"/>
      <c r="AP5" s="504"/>
      <c r="AQ5" s="504"/>
      <c r="AR5" s="504"/>
      <c r="AS5" s="504"/>
      <c r="AT5" s="504"/>
      <c r="AU5" s="58"/>
      <c r="AV5" s="505"/>
      <c r="AW5" s="79"/>
      <c r="AX5" s="504"/>
      <c r="AY5" s="504"/>
      <c r="AZ5" s="504"/>
      <c r="BA5" s="504"/>
      <c r="BB5" s="504"/>
      <c r="BC5" s="504"/>
      <c r="BD5" s="58"/>
      <c r="BE5" s="505"/>
      <c r="BF5" s="79"/>
      <c r="BG5" s="504"/>
      <c r="BH5" s="504"/>
      <c r="BI5" s="504"/>
      <c r="BJ5" s="504"/>
      <c r="BK5" s="504"/>
      <c r="BL5" s="504"/>
      <c r="BM5" s="505"/>
      <c r="BN5" s="505"/>
      <c r="BO5" s="79"/>
      <c r="BP5" s="504"/>
      <c r="BQ5" s="504"/>
      <c r="BR5" s="504"/>
      <c r="BS5" s="504"/>
      <c r="BT5" s="504"/>
      <c r="BU5" s="504"/>
      <c r="BV5" s="505"/>
      <c r="BW5" s="505"/>
      <c r="BX5" s="79"/>
      <c r="BY5" s="504"/>
      <c r="BZ5" s="504"/>
      <c r="CA5" s="504"/>
      <c r="CB5" s="504"/>
      <c r="CC5" s="504"/>
      <c r="CD5" s="504"/>
      <c r="CE5" s="505"/>
      <c r="CF5" s="505"/>
      <c r="CG5" s="79"/>
      <c r="CH5" s="504"/>
      <c r="CI5" s="504"/>
      <c r="CJ5" s="504"/>
      <c r="CK5" s="504"/>
      <c r="CL5" s="504"/>
      <c r="CM5" s="504"/>
      <c r="CN5" s="58"/>
      <c r="CO5" s="505"/>
      <c r="CP5" s="79"/>
      <c r="CQ5" s="504"/>
      <c r="CR5" s="504"/>
      <c r="CS5" s="504"/>
      <c r="CT5" s="504"/>
      <c r="CU5" s="504"/>
      <c r="CV5" s="504"/>
      <c r="CW5" s="505"/>
      <c r="CX5" s="505"/>
      <c r="CY5" s="79"/>
      <c r="CZ5" s="504"/>
      <c r="DA5" s="504"/>
      <c r="DB5" s="504"/>
      <c r="DC5" s="504"/>
      <c r="DD5" s="504"/>
      <c r="DE5" s="504"/>
      <c r="DF5" s="505"/>
      <c r="DG5" s="505"/>
      <c r="DH5" s="79"/>
      <c r="DI5" s="504"/>
      <c r="DJ5" s="504"/>
      <c r="DK5" s="504"/>
      <c r="DL5" s="504"/>
      <c r="DM5" s="504"/>
      <c r="DN5" s="504"/>
      <c r="DO5" s="505"/>
      <c r="DP5" s="505"/>
      <c r="DQ5" s="79"/>
      <c r="DR5" s="504"/>
      <c r="DS5" s="504"/>
      <c r="DT5" s="504"/>
      <c r="DU5" s="504"/>
      <c r="DV5" s="504"/>
      <c r="DW5" s="504"/>
      <c r="DX5" s="505"/>
      <c r="DY5" s="505"/>
      <c r="DZ5" s="79"/>
      <c r="EA5" s="504"/>
      <c r="EB5" s="504"/>
      <c r="EC5" s="504"/>
      <c r="ED5" s="504"/>
      <c r="EE5" s="504"/>
      <c r="EF5" s="504"/>
      <c r="EG5" s="505"/>
      <c r="EH5" s="505"/>
      <c r="EI5" s="79"/>
      <c r="EJ5" s="504"/>
      <c r="EK5" s="504"/>
      <c r="EL5" s="504"/>
      <c r="EM5" s="504"/>
      <c r="EN5" s="504"/>
      <c r="EO5" s="504"/>
      <c r="EP5" s="505"/>
      <c r="EQ5" s="505"/>
      <c r="ER5" s="79"/>
      <c r="ES5" s="504"/>
      <c r="ET5" s="504"/>
      <c r="EU5" s="504"/>
      <c r="EV5" s="504"/>
      <c r="EW5" s="504"/>
      <c r="EX5" s="504"/>
      <c r="EY5" s="505"/>
      <c r="EZ5" s="505"/>
      <c r="FA5" s="79"/>
      <c r="FB5" s="504"/>
      <c r="FC5" s="504"/>
      <c r="FD5" s="504"/>
      <c r="FE5" s="504"/>
      <c r="FF5" s="504"/>
      <c r="FG5" s="504"/>
      <c r="FH5" s="505"/>
      <c r="FI5" s="505"/>
      <c r="FJ5" s="79"/>
      <c r="FK5" s="504"/>
      <c r="FL5" s="504"/>
      <c r="FM5" s="504"/>
      <c r="FN5" s="504"/>
      <c r="FO5" s="504"/>
      <c r="FP5" s="504"/>
      <c r="FQ5" s="505"/>
      <c r="FR5" s="505"/>
      <c r="FS5" s="79"/>
      <c r="FT5" s="504"/>
      <c r="FU5" s="504"/>
      <c r="FV5" s="504"/>
      <c r="FW5" s="504"/>
      <c r="FX5" s="504"/>
      <c r="FY5" s="504"/>
      <c r="FZ5" s="505"/>
      <c r="GA5" s="505"/>
      <c r="GB5" s="79"/>
      <c r="GC5" s="504"/>
      <c r="GD5" s="504"/>
      <c r="GE5" s="504"/>
      <c r="GF5" s="504"/>
      <c r="GG5" s="504"/>
      <c r="GH5" s="504"/>
      <c r="GI5" s="505"/>
      <c r="GJ5" s="505"/>
      <c r="GK5" s="79"/>
      <c r="GL5" s="504"/>
      <c r="GM5" s="504"/>
      <c r="GN5" s="504"/>
      <c r="GO5" s="504"/>
      <c r="GP5" s="504"/>
      <c r="GQ5" s="504"/>
      <c r="GR5" s="505"/>
      <c r="GS5" s="505"/>
      <c r="GT5" s="82">
        <v>43207</v>
      </c>
      <c r="GU5" s="298"/>
      <c r="GV5" s="507" t="s">
        <v>405</v>
      </c>
      <c r="GW5" s="82"/>
      <c r="GX5" s="82"/>
      <c r="GY5" s="613"/>
      <c r="GZ5" s="435">
        <v>0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1" t="s">
        <v>61</v>
      </c>
      <c r="K6" s="494" t="s">
        <v>284</v>
      </c>
      <c r="L6" s="146">
        <v>16620</v>
      </c>
      <c r="M6" s="87">
        <v>43192</v>
      </c>
      <c r="N6" s="88" t="s">
        <v>333</v>
      </c>
      <c r="O6" s="106">
        <v>20990</v>
      </c>
      <c r="P6" s="76">
        <f t="shared" si="0"/>
        <v>4370</v>
      </c>
      <c r="Q6" s="550">
        <v>28.5</v>
      </c>
      <c r="R6" s="90"/>
      <c r="S6" s="90"/>
      <c r="T6" s="45">
        <f t="shared" si="1"/>
        <v>598215</v>
      </c>
      <c r="U6" s="91" t="s">
        <v>113</v>
      </c>
      <c r="V6" s="92">
        <v>43207</v>
      </c>
      <c r="W6" s="93">
        <v>16472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43207</v>
      </c>
      <c r="GU6" s="298"/>
      <c r="GV6" s="518" t="s">
        <v>405</v>
      </c>
      <c r="GW6" s="101"/>
      <c r="GX6" s="101"/>
      <c r="GY6" s="614" t="s">
        <v>404</v>
      </c>
      <c r="GZ6" s="445">
        <v>4176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59" t="s">
        <v>282</v>
      </c>
      <c r="K7" s="495" t="s">
        <v>164</v>
      </c>
      <c r="L7" s="72">
        <v>17360</v>
      </c>
      <c r="M7" s="73">
        <v>43193</v>
      </c>
      <c r="N7" s="74" t="s">
        <v>334</v>
      </c>
      <c r="O7" s="75">
        <v>21765</v>
      </c>
      <c r="P7" s="76">
        <f t="shared" si="0"/>
        <v>4405</v>
      </c>
      <c r="Q7" s="77">
        <v>28.5</v>
      </c>
      <c r="R7" s="78"/>
      <c r="S7" s="78"/>
      <c r="T7" s="45">
        <f>Q7*O7</f>
        <v>620302.5</v>
      </c>
      <c r="U7" s="91" t="s">
        <v>113</v>
      </c>
      <c r="V7" s="92">
        <v>43207</v>
      </c>
      <c r="W7" s="93">
        <v>16389.64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43207</v>
      </c>
      <c r="GU7" s="550"/>
      <c r="GV7" s="100" t="s">
        <v>405</v>
      </c>
      <c r="GW7" s="101"/>
      <c r="GX7" s="101"/>
      <c r="GY7" s="614" t="s">
        <v>404</v>
      </c>
      <c r="GZ7" s="445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359" t="s">
        <v>282</v>
      </c>
      <c r="K8" s="494" t="s">
        <v>285</v>
      </c>
      <c r="L8" s="86">
        <v>16780</v>
      </c>
      <c r="M8" s="87">
        <v>43194</v>
      </c>
      <c r="N8" s="88" t="s">
        <v>336</v>
      </c>
      <c r="O8" s="89">
        <v>21380</v>
      </c>
      <c r="P8" s="76">
        <f t="shared" si="0"/>
        <v>4600</v>
      </c>
      <c r="Q8" s="550">
        <v>28.5</v>
      </c>
      <c r="R8" s="90"/>
      <c r="S8" s="90"/>
      <c r="T8" s="45">
        <f>Q8*O8</f>
        <v>609330</v>
      </c>
      <c r="U8" s="91" t="s">
        <v>113</v>
      </c>
      <c r="V8" s="92">
        <v>43209</v>
      </c>
      <c r="W8" s="93">
        <v>16554.36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43209</v>
      </c>
      <c r="GU8" s="99"/>
      <c r="GV8" s="100" t="s">
        <v>405</v>
      </c>
      <c r="GW8" s="101"/>
      <c r="GX8" s="101"/>
      <c r="GY8" s="615" t="s">
        <v>404</v>
      </c>
      <c r="GZ8" s="445">
        <v>4176</v>
      </c>
    </row>
    <row r="9" spans="1:210" ht="30" x14ac:dyDescent="0.25">
      <c r="B9" s="40"/>
      <c r="C9" s="40"/>
      <c r="D9" s="41"/>
      <c r="E9" s="42"/>
      <c r="F9" s="43"/>
      <c r="G9" s="44"/>
      <c r="H9" s="45"/>
      <c r="I9" s="46"/>
      <c r="J9" s="125" t="s">
        <v>26</v>
      </c>
      <c r="K9" s="494" t="s">
        <v>283</v>
      </c>
      <c r="L9" s="86">
        <v>21200</v>
      </c>
      <c r="M9" s="87">
        <v>43195</v>
      </c>
      <c r="N9" s="88" t="s">
        <v>339</v>
      </c>
      <c r="O9" s="89">
        <v>27230</v>
      </c>
      <c r="P9" s="76">
        <f t="shared" si="0"/>
        <v>6030</v>
      </c>
      <c r="Q9" s="550">
        <v>28.5</v>
      </c>
      <c r="R9" s="90"/>
      <c r="S9" s="90"/>
      <c r="T9" s="45">
        <v>4</v>
      </c>
      <c r="U9" s="91" t="s">
        <v>113</v>
      </c>
      <c r="V9" s="92">
        <v>43210</v>
      </c>
      <c r="W9" s="93">
        <v>20590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98">
        <v>43210</v>
      </c>
      <c r="GU9" s="99"/>
      <c r="GV9" s="103" t="s">
        <v>405</v>
      </c>
      <c r="GW9" s="101"/>
      <c r="GX9" s="101"/>
      <c r="GY9" s="615" t="s">
        <v>404</v>
      </c>
      <c r="GZ9" s="445">
        <v>4176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86</v>
      </c>
      <c r="K10" s="494" t="s">
        <v>39</v>
      </c>
      <c r="L10" s="105">
        <v>10980</v>
      </c>
      <c r="M10" s="87">
        <v>43195</v>
      </c>
      <c r="N10" s="88" t="s">
        <v>335</v>
      </c>
      <c r="O10" s="106">
        <v>13910</v>
      </c>
      <c r="P10" s="76">
        <f t="shared" si="0"/>
        <v>2930</v>
      </c>
      <c r="Q10" s="99">
        <v>28.5</v>
      </c>
      <c r="R10" s="90"/>
      <c r="S10" s="90"/>
      <c r="T10" s="45">
        <f t="shared" ref="T10:T90" si="2">Q10*O10</f>
        <v>396435</v>
      </c>
      <c r="U10" s="107" t="s">
        <v>113</v>
      </c>
      <c r="V10" s="108">
        <v>43208</v>
      </c>
      <c r="W10" s="109">
        <v>16624.439999999999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12">
        <v>43208</v>
      </c>
      <c r="GU10" s="113">
        <v>18928</v>
      </c>
      <c r="GV10" s="100" t="s">
        <v>302</v>
      </c>
      <c r="GW10" s="101"/>
      <c r="GX10" s="114"/>
      <c r="GY10" s="217" t="s">
        <v>404</v>
      </c>
      <c r="GZ10" s="115">
        <v>2320</v>
      </c>
      <c r="HA10" s="116"/>
      <c r="HB10" s="116"/>
    </row>
    <row r="11" spans="1:210" x14ac:dyDescent="0.25">
      <c r="B11" s="40"/>
      <c r="C11" s="40"/>
      <c r="D11" s="41"/>
      <c r="E11" s="42"/>
      <c r="F11" s="43"/>
      <c r="G11" s="44"/>
      <c r="H11" s="45"/>
      <c r="I11" s="46"/>
      <c r="J11" s="104" t="s">
        <v>286</v>
      </c>
      <c r="K11" s="494" t="s">
        <v>87</v>
      </c>
      <c r="L11" s="86">
        <v>23470</v>
      </c>
      <c r="M11" s="87">
        <v>43196</v>
      </c>
      <c r="N11" s="88" t="s">
        <v>341</v>
      </c>
      <c r="O11" s="117">
        <v>30010</v>
      </c>
      <c r="P11" s="76">
        <f t="shared" si="0"/>
        <v>6540</v>
      </c>
      <c r="Q11" s="118">
        <v>28.5</v>
      </c>
      <c r="R11" s="119"/>
      <c r="S11" s="120"/>
      <c r="T11" s="45">
        <f t="shared" si="2"/>
        <v>855285</v>
      </c>
      <c r="U11" s="107" t="s">
        <v>113</v>
      </c>
      <c r="V11" s="108">
        <v>43213</v>
      </c>
      <c r="W11" s="109">
        <v>20507.64</v>
      </c>
      <c r="X11" s="110"/>
      <c r="Y11" s="110"/>
      <c r="Z11" s="110"/>
      <c r="AA11" s="110"/>
      <c r="AB11" s="110"/>
      <c r="AC11" s="95"/>
      <c r="AD11" s="96"/>
      <c r="AE11" s="111"/>
      <c r="AF11" s="110"/>
      <c r="AG11" s="110"/>
      <c r="AH11" s="110"/>
      <c r="AI11" s="110"/>
      <c r="AJ11" s="110"/>
      <c r="AK11" s="110"/>
      <c r="AL11" s="95"/>
      <c r="AM11" s="96"/>
      <c r="AN11" s="111"/>
      <c r="AO11" s="110"/>
      <c r="AP11" s="110"/>
      <c r="AQ11" s="110"/>
      <c r="AR11" s="110"/>
      <c r="AS11" s="110"/>
      <c r="AT11" s="110"/>
      <c r="AU11" s="95"/>
      <c r="AV11" s="96"/>
      <c r="AW11" s="111"/>
      <c r="AX11" s="110"/>
      <c r="AY11" s="110"/>
      <c r="AZ11" s="110"/>
      <c r="BA11" s="110"/>
      <c r="BB11" s="110"/>
      <c r="BC11" s="110"/>
      <c r="BD11" s="95"/>
      <c r="BE11" s="96"/>
      <c r="BF11" s="111"/>
      <c r="BG11" s="110"/>
      <c r="BH11" s="110"/>
      <c r="BI11" s="110"/>
      <c r="BJ11" s="110"/>
      <c r="BK11" s="110"/>
      <c r="BL11" s="110"/>
      <c r="BM11" s="96"/>
      <c r="BN11" s="96"/>
      <c r="BO11" s="111"/>
      <c r="BP11" s="110"/>
      <c r="BQ11" s="110"/>
      <c r="BR11" s="110"/>
      <c r="BS11" s="110"/>
      <c r="BT11" s="110"/>
      <c r="BU11" s="110"/>
      <c r="BV11" s="96"/>
      <c r="BW11" s="96"/>
      <c r="BX11" s="111"/>
      <c r="BY11" s="110"/>
      <c r="BZ11" s="110"/>
      <c r="CA11" s="110"/>
      <c r="CB11" s="110"/>
      <c r="CC11" s="110"/>
      <c r="CD11" s="110"/>
      <c r="CE11" s="96"/>
      <c r="CF11" s="96"/>
      <c r="CG11" s="111"/>
      <c r="CH11" s="110"/>
      <c r="CI11" s="110"/>
      <c r="CJ11" s="110"/>
      <c r="CK11" s="110"/>
      <c r="CL11" s="110"/>
      <c r="CM11" s="110"/>
      <c r="CN11" s="95"/>
      <c r="CO11" s="96"/>
      <c r="CP11" s="111"/>
      <c r="CQ11" s="110"/>
      <c r="CR11" s="110"/>
      <c r="CS11" s="110"/>
      <c r="CT11" s="110"/>
      <c r="CU11" s="110"/>
      <c r="CV11" s="110"/>
      <c r="CW11" s="96"/>
      <c r="CX11" s="96"/>
      <c r="CY11" s="111"/>
      <c r="CZ11" s="110"/>
      <c r="DA11" s="110"/>
      <c r="DB11" s="110"/>
      <c r="DC11" s="110"/>
      <c r="DD11" s="110"/>
      <c r="DE11" s="110"/>
      <c r="DF11" s="96"/>
      <c r="DG11" s="96"/>
      <c r="DH11" s="111"/>
      <c r="DI11" s="110"/>
      <c r="DJ11" s="110"/>
      <c r="DK11" s="110"/>
      <c r="DL11" s="110"/>
      <c r="DM11" s="110"/>
      <c r="DN11" s="110"/>
      <c r="DO11" s="96"/>
      <c r="DP11" s="96"/>
      <c r="DQ11" s="111"/>
      <c r="DR11" s="110"/>
      <c r="DS11" s="110"/>
      <c r="DT11" s="110"/>
      <c r="DU11" s="110"/>
      <c r="DV11" s="110"/>
      <c r="DW11" s="110"/>
      <c r="DX11" s="96"/>
      <c r="DY11" s="96"/>
      <c r="DZ11" s="111"/>
      <c r="EA11" s="110"/>
      <c r="EB11" s="110"/>
      <c r="EC11" s="110"/>
      <c r="ED11" s="110"/>
      <c r="EE11" s="110"/>
      <c r="EF11" s="110"/>
      <c r="EG11" s="96"/>
      <c r="EH11" s="96"/>
      <c r="EI11" s="111"/>
      <c r="EJ11" s="110"/>
      <c r="EK11" s="110"/>
      <c r="EL11" s="110"/>
      <c r="EM11" s="110"/>
      <c r="EN11" s="110"/>
      <c r="EO11" s="110"/>
      <c r="EP11" s="96"/>
      <c r="EQ11" s="96"/>
      <c r="ER11" s="111"/>
      <c r="ES11" s="110"/>
      <c r="ET11" s="110"/>
      <c r="EU11" s="110"/>
      <c r="EV11" s="110"/>
      <c r="EW11" s="110"/>
      <c r="EX11" s="110"/>
      <c r="EY11" s="96"/>
      <c r="EZ11" s="96"/>
      <c r="FA11" s="111"/>
      <c r="FB11" s="110"/>
      <c r="FC11" s="110"/>
      <c r="FD11" s="110"/>
      <c r="FE11" s="110"/>
      <c r="FF11" s="110"/>
      <c r="FG11" s="110"/>
      <c r="FH11" s="96"/>
      <c r="FI11" s="96"/>
      <c r="FJ11" s="111"/>
      <c r="FK11" s="110"/>
      <c r="FL11" s="110"/>
      <c r="FM11" s="110"/>
      <c r="FN11" s="110"/>
      <c r="FO11" s="110"/>
      <c r="FP11" s="110"/>
      <c r="FQ11" s="96"/>
      <c r="FR11" s="96"/>
      <c r="FS11" s="111"/>
      <c r="FT11" s="110"/>
      <c r="FU11" s="110"/>
      <c r="FV11" s="110"/>
      <c r="FW11" s="110"/>
      <c r="FX11" s="110"/>
      <c r="FY11" s="110"/>
      <c r="FZ11" s="96"/>
      <c r="GA11" s="96"/>
      <c r="GB11" s="111"/>
      <c r="GC11" s="110"/>
      <c r="GD11" s="110"/>
      <c r="GE11" s="110"/>
      <c r="GF11" s="110"/>
      <c r="GG11" s="110"/>
      <c r="GH11" s="110"/>
      <c r="GI11" s="96"/>
      <c r="GJ11" s="96"/>
      <c r="GK11" s="111"/>
      <c r="GL11" s="110"/>
      <c r="GM11" s="110"/>
      <c r="GN11" s="110"/>
      <c r="GO11" s="110"/>
      <c r="GP11" s="110"/>
      <c r="GQ11" s="110"/>
      <c r="GR11" s="96"/>
      <c r="GS11" s="96"/>
      <c r="GT11" s="121">
        <v>43213</v>
      </c>
      <c r="GU11" s="113"/>
      <c r="GV11" s="122" t="s">
        <v>405</v>
      </c>
      <c r="GW11" s="114"/>
      <c r="GX11" s="114"/>
      <c r="GY11" s="217" t="s">
        <v>404</v>
      </c>
      <c r="GZ11" s="93">
        <v>4176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125" t="s">
        <v>287</v>
      </c>
      <c r="K12" s="494" t="s">
        <v>39</v>
      </c>
      <c r="L12" s="86">
        <v>12190</v>
      </c>
      <c r="M12" s="87">
        <v>43196</v>
      </c>
      <c r="N12" s="88" t="s">
        <v>340</v>
      </c>
      <c r="O12" s="117">
        <v>15335</v>
      </c>
      <c r="P12" s="76">
        <f t="shared" si="0"/>
        <v>3145</v>
      </c>
      <c r="Q12" s="118">
        <v>28.5</v>
      </c>
      <c r="R12" s="99"/>
      <c r="S12" s="126"/>
      <c r="T12" s="45">
        <f t="shared" si="2"/>
        <v>437047.5</v>
      </c>
      <c r="U12" s="127" t="s">
        <v>113</v>
      </c>
      <c r="V12" s="128">
        <v>43213</v>
      </c>
      <c r="W12" s="129">
        <v>10624.44</v>
      </c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>
        <v>43213</v>
      </c>
      <c r="GU12" s="136">
        <v>18928</v>
      </c>
      <c r="GV12" s="100" t="s">
        <v>303</v>
      </c>
      <c r="GW12" s="114"/>
      <c r="GX12" s="114"/>
      <c r="GY12" s="217" t="s">
        <v>404</v>
      </c>
      <c r="GZ12" s="93">
        <v>2320</v>
      </c>
      <c r="HA12" s="116"/>
      <c r="HB12" s="116"/>
    </row>
    <row r="13" spans="1:210" ht="30" x14ac:dyDescent="0.25">
      <c r="B13" s="116"/>
      <c r="C13" s="124"/>
      <c r="D13" s="41"/>
      <c r="E13" s="42"/>
      <c r="F13" s="43"/>
      <c r="G13" s="44"/>
      <c r="H13" s="45"/>
      <c r="I13" s="46"/>
      <c r="J13" s="125" t="s">
        <v>290</v>
      </c>
      <c r="K13" s="494" t="s">
        <v>288</v>
      </c>
      <c r="L13" s="86">
        <v>21800</v>
      </c>
      <c r="M13" s="87">
        <v>43198</v>
      </c>
      <c r="N13" s="88" t="s">
        <v>342</v>
      </c>
      <c r="O13" s="117">
        <v>26500</v>
      </c>
      <c r="P13" s="76">
        <f t="shared" si="0"/>
        <v>4700</v>
      </c>
      <c r="Q13" s="118">
        <v>28</v>
      </c>
      <c r="R13" s="99"/>
      <c r="S13" s="126"/>
      <c r="T13" s="45">
        <f t="shared" si="2"/>
        <v>742000</v>
      </c>
      <c r="U13" s="127" t="s">
        <v>113</v>
      </c>
      <c r="V13" s="128">
        <v>43213</v>
      </c>
      <c r="W13" s="129">
        <v>20507.64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43213</v>
      </c>
      <c r="GU13" s="136"/>
      <c r="GV13" s="100" t="s">
        <v>405</v>
      </c>
      <c r="GW13" s="114"/>
      <c r="GX13" s="114"/>
      <c r="GY13" s="217" t="s">
        <v>404</v>
      </c>
      <c r="GZ13" s="93">
        <v>4176</v>
      </c>
      <c r="HA13" s="116"/>
      <c r="HB13" s="116"/>
    </row>
    <row r="14" spans="1:210" x14ac:dyDescent="0.25">
      <c r="B14" s="116"/>
      <c r="C14" s="124"/>
      <c r="D14" s="41"/>
      <c r="E14" s="42"/>
      <c r="F14" s="43"/>
      <c r="G14" s="44"/>
      <c r="H14" s="45"/>
      <c r="I14" s="46"/>
      <c r="J14" s="125" t="s">
        <v>290</v>
      </c>
      <c r="K14" s="494" t="s">
        <v>45</v>
      </c>
      <c r="L14" s="105">
        <v>1190</v>
      </c>
      <c r="M14" s="87">
        <v>43198</v>
      </c>
      <c r="N14" s="88" t="s">
        <v>343</v>
      </c>
      <c r="O14" s="106">
        <v>1190</v>
      </c>
      <c r="P14" s="76">
        <f t="shared" si="0"/>
        <v>0</v>
      </c>
      <c r="Q14" s="99">
        <v>28</v>
      </c>
      <c r="R14" s="556"/>
      <c r="S14" s="137"/>
      <c r="T14" s="45">
        <f t="shared" si="2"/>
        <v>33320</v>
      </c>
      <c r="U14" s="127" t="s">
        <v>113</v>
      </c>
      <c r="V14" s="128">
        <v>43213</v>
      </c>
      <c r="W14" s="129">
        <v>823.6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135">
        <v>43213</v>
      </c>
      <c r="GU14" s="136"/>
      <c r="GV14" s="100" t="s">
        <v>405</v>
      </c>
      <c r="GW14" s="114"/>
      <c r="GX14" s="114"/>
      <c r="GY14" s="217"/>
      <c r="GZ14" s="93">
        <v>0</v>
      </c>
      <c r="HA14" s="116"/>
      <c r="HB14" s="116"/>
    </row>
    <row r="15" spans="1:210" x14ac:dyDescent="0.25">
      <c r="B15" s="116"/>
      <c r="C15" s="124"/>
      <c r="D15" s="41"/>
      <c r="E15" s="42"/>
      <c r="F15" s="43"/>
      <c r="G15" s="44"/>
      <c r="H15" s="45"/>
      <c r="I15" s="46"/>
      <c r="J15" s="574" t="s">
        <v>270</v>
      </c>
      <c r="K15" s="495" t="s">
        <v>87</v>
      </c>
      <c r="L15" s="138">
        <v>24590</v>
      </c>
      <c r="M15" s="73">
        <v>43200</v>
      </c>
      <c r="N15" s="483">
        <v>68</v>
      </c>
      <c r="O15" s="139">
        <v>24922</v>
      </c>
      <c r="P15" s="76">
        <f t="shared" si="0"/>
        <v>332</v>
      </c>
      <c r="Q15" s="140">
        <v>36.299999999999997</v>
      </c>
      <c r="R15" s="141"/>
      <c r="S15" s="142"/>
      <c r="T15" s="45">
        <f t="shared" si="2"/>
        <v>904668.6</v>
      </c>
      <c r="U15" s="143" t="s">
        <v>113</v>
      </c>
      <c r="V15" s="144">
        <v>43208</v>
      </c>
      <c r="W15" s="145"/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/>
      <c r="GU15" s="136"/>
      <c r="GV15" s="100" t="s">
        <v>405</v>
      </c>
      <c r="GW15" s="114"/>
      <c r="GX15" s="114"/>
      <c r="GY15" s="217" t="s">
        <v>404</v>
      </c>
      <c r="GZ15" s="93">
        <v>4176</v>
      </c>
      <c r="HA15" s="116"/>
      <c r="HB15" s="116"/>
    </row>
    <row r="16" spans="1:210" x14ac:dyDescent="0.25">
      <c r="B16" s="116"/>
      <c r="C16" s="124"/>
      <c r="D16" s="41"/>
      <c r="E16" s="42"/>
      <c r="F16" s="43"/>
      <c r="G16" s="44"/>
      <c r="H16" s="45"/>
      <c r="I16" s="46"/>
      <c r="J16" s="359" t="s">
        <v>61</v>
      </c>
      <c r="K16" s="495" t="s">
        <v>289</v>
      </c>
      <c r="L16" s="138">
        <v>18270</v>
      </c>
      <c r="M16" s="73">
        <v>43200</v>
      </c>
      <c r="N16" s="74" t="s">
        <v>353</v>
      </c>
      <c r="O16" s="139">
        <v>23390</v>
      </c>
      <c r="P16" s="76">
        <f t="shared" si="0"/>
        <v>5120</v>
      </c>
      <c r="Q16" s="140">
        <v>28</v>
      </c>
      <c r="R16" s="141"/>
      <c r="S16" s="142"/>
      <c r="T16" s="45">
        <f t="shared" si="2"/>
        <v>654920</v>
      </c>
      <c r="U16" s="143" t="s">
        <v>113</v>
      </c>
      <c r="V16" s="144">
        <v>43214</v>
      </c>
      <c r="W16" s="145">
        <v>16472</v>
      </c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135">
        <v>43214</v>
      </c>
      <c r="GU16" s="136"/>
      <c r="GV16" s="100" t="s">
        <v>405</v>
      </c>
      <c r="GW16" s="114"/>
      <c r="GX16" s="114"/>
      <c r="GY16" s="217" t="s">
        <v>404</v>
      </c>
      <c r="GZ16" s="93">
        <v>4176</v>
      </c>
      <c r="HA16" s="116"/>
      <c r="HB16" s="116"/>
    </row>
    <row r="17" spans="2:210" ht="30" x14ac:dyDescent="0.25">
      <c r="B17" s="116"/>
      <c r="C17" s="124"/>
      <c r="D17" s="41"/>
      <c r="E17" s="42"/>
      <c r="F17" s="43"/>
      <c r="G17" s="44"/>
      <c r="H17" s="45"/>
      <c r="I17" s="46"/>
      <c r="J17" s="125" t="s">
        <v>61</v>
      </c>
      <c r="K17" s="495" t="s">
        <v>357</v>
      </c>
      <c r="L17" s="138">
        <v>23660</v>
      </c>
      <c r="M17" s="73">
        <v>43201</v>
      </c>
      <c r="N17" s="74" t="s">
        <v>356</v>
      </c>
      <c r="O17" s="139">
        <f>30115-110</f>
        <v>30005</v>
      </c>
      <c r="P17" s="76">
        <f t="shared" si="0"/>
        <v>6345</v>
      </c>
      <c r="Q17" s="140">
        <v>28</v>
      </c>
      <c r="R17" s="141"/>
      <c r="S17" s="142"/>
      <c r="T17" s="45">
        <f t="shared" si="2"/>
        <v>840140</v>
      </c>
      <c r="U17" s="143" t="s">
        <v>113</v>
      </c>
      <c r="V17" s="144">
        <v>43217</v>
      </c>
      <c r="W17" s="145">
        <v>22237.200000000001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135">
        <v>43217</v>
      </c>
      <c r="GU17" s="136">
        <v>23856</v>
      </c>
      <c r="GV17" s="100" t="s">
        <v>315</v>
      </c>
      <c r="GW17" s="114"/>
      <c r="GX17" s="114"/>
      <c r="GY17" s="217" t="s">
        <v>404</v>
      </c>
      <c r="GZ17" s="93">
        <v>4176</v>
      </c>
      <c r="HA17" s="116"/>
      <c r="HB17" s="116"/>
    </row>
    <row r="18" spans="2:210" ht="32.25" x14ac:dyDescent="0.3">
      <c r="B18" s="116"/>
      <c r="C18" s="124"/>
      <c r="D18" s="41"/>
      <c r="E18" s="42"/>
      <c r="F18" s="43"/>
      <c r="G18" s="44"/>
      <c r="H18" s="45"/>
      <c r="I18" s="46"/>
      <c r="J18" s="519" t="s">
        <v>322</v>
      </c>
      <c r="K18" s="563" t="s">
        <v>98</v>
      </c>
      <c r="L18" s="564">
        <v>7157.4</v>
      </c>
      <c r="M18" s="565">
        <v>43201</v>
      </c>
      <c r="N18" s="483" t="s">
        <v>323</v>
      </c>
      <c r="O18" s="566">
        <v>7157.4</v>
      </c>
      <c r="P18" s="76">
        <f t="shared" si="0"/>
        <v>0</v>
      </c>
      <c r="Q18" s="140">
        <v>74.5</v>
      </c>
      <c r="R18" s="599" t="s">
        <v>366</v>
      </c>
      <c r="S18" s="599"/>
      <c r="T18" s="568">
        <f t="shared" si="2"/>
        <v>533226.29999999993</v>
      </c>
      <c r="U18" s="143" t="s">
        <v>113</v>
      </c>
      <c r="V18" s="144" t="s">
        <v>365</v>
      </c>
      <c r="W18" s="145"/>
      <c r="X18" s="111"/>
      <c r="Y18" s="110"/>
      <c r="Z18" s="130"/>
      <c r="AA18" s="131"/>
      <c r="AB18" s="130"/>
      <c r="AC18" s="132"/>
      <c r="AD18" s="133"/>
      <c r="AE18" s="111"/>
      <c r="AF18" s="111"/>
      <c r="AG18" s="111"/>
      <c r="AH18" s="110"/>
      <c r="AI18" s="130"/>
      <c r="AJ18" s="131"/>
      <c r="AK18" s="130"/>
      <c r="AL18" s="132"/>
      <c r="AM18" s="133"/>
      <c r="AN18" s="111"/>
      <c r="AO18" s="111"/>
      <c r="AP18" s="111"/>
      <c r="AQ18" s="110"/>
      <c r="AR18" s="130"/>
      <c r="AS18" s="131"/>
      <c r="AT18" s="130"/>
      <c r="AU18" s="132"/>
      <c r="AV18" s="133"/>
      <c r="AW18" s="111"/>
      <c r="AX18" s="111"/>
      <c r="AY18" s="111"/>
      <c r="AZ18" s="110"/>
      <c r="BA18" s="130"/>
      <c r="BB18" s="131"/>
      <c r="BC18" s="130"/>
      <c r="BD18" s="132"/>
      <c r="BE18" s="133"/>
      <c r="BF18" s="111"/>
      <c r="BG18" s="111"/>
      <c r="BH18" s="111"/>
      <c r="BI18" s="110"/>
      <c r="BJ18" s="130"/>
      <c r="BK18" s="131"/>
      <c r="BL18" s="130"/>
      <c r="BM18" s="132"/>
      <c r="BN18" s="133"/>
      <c r="BO18" s="111"/>
      <c r="BP18" s="111"/>
      <c r="BQ18" s="111"/>
      <c r="BR18" s="110"/>
      <c r="BS18" s="130"/>
      <c r="BT18" s="131"/>
      <c r="BU18" s="130"/>
      <c r="BV18" s="132"/>
      <c r="BW18" s="133"/>
      <c r="BX18" s="111"/>
      <c r="BY18" s="111"/>
      <c r="BZ18" s="111"/>
      <c r="CA18" s="110"/>
      <c r="CB18" s="130"/>
      <c r="CC18" s="131"/>
      <c r="CD18" s="130"/>
      <c r="CE18" s="132"/>
      <c r="CF18" s="133"/>
      <c r="CG18" s="111"/>
      <c r="CH18" s="111"/>
      <c r="CI18" s="111"/>
      <c r="CJ18" s="110"/>
      <c r="CK18" s="130"/>
      <c r="CL18" s="131"/>
      <c r="CM18" s="130"/>
      <c r="CN18" s="132"/>
      <c r="CO18" s="133"/>
      <c r="CP18" s="111"/>
      <c r="CQ18" s="111"/>
      <c r="CR18" s="111"/>
      <c r="CS18" s="110"/>
      <c r="CT18" s="130"/>
      <c r="CU18" s="131"/>
      <c r="CV18" s="134"/>
      <c r="CW18" s="132"/>
      <c r="CX18" s="133"/>
      <c r="CY18" s="111"/>
      <c r="CZ18" s="111"/>
      <c r="DA18" s="111"/>
      <c r="DB18" s="110"/>
      <c r="DC18" s="130"/>
      <c r="DD18" s="131"/>
      <c r="DE18" s="130"/>
      <c r="DF18" s="132"/>
      <c r="DG18" s="133"/>
      <c r="DH18" s="111"/>
      <c r="DI18" s="111"/>
      <c r="DJ18" s="111"/>
      <c r="DK18" s="110"/>
      <c r="DL18" s="130"/>
      <c r="DM18" s="131"/>
      <c r="DN18" s="130"/>
      <c r="DO18" s="132"/>
      <c r="DP18" s="133"/>
      <c r="DQ18" s="111"/>
      <c r="DR18" s="111"/>
      <c r="DS18" s="111"/>
      <c r="DT18" s="110"/>
      <c r="DU18" s="130"/>
      <c r="DV18" s="131"/>
      <c r="DW18" s="130"/>
      <c r="DX18" s="132"/>
      <c r="DY18" s="133"/>
      <c r="DZ18" s="111"/>
      <c r="EA18" s="111"/>
      <c r="EB18" s="111"/>
      <c r="EC18" s="110"/>
      <c r="ED18" s="130"/>
      <c r="EE18" s="131"/>
      <c r="EF18" s="130"/>
      <c r="EG18" s="132"/>
      <c r="EH18" s="133"/>
      <c r="EI18" s="111"/>
      <c r="EJ18" s="111"/>
      <c r="EK18" s="111"/>
      <c r="EL18" s="110"/>
      <c r="EM18" s="130"/>
      <c r="EN18" s="131"/>
      <c r="EO18" s="130"/>
      <c r="EP18" s="132"/>
      <c r="EQ18" s="133"/>
      <c r="ER18" s="111"/>
      <c r="ES18" s="111"/>
      <c r="ET18" s="111"/>
      <c r="EU18" s="110"/>
      <c r="EV18" s="130"/>
      <c r="EW18" s="131"/>
      <c r="EX18" s="130"/>
      <c r="EY18" s="132"/>
      <c r="EZ18" s="133"/>
      <c r="FA18" s="111"/>
      <c r="FB18" s="111"/>
      <c r="FC18" s="111"/>
      <c r="FD18" s="110"/>
      <c r="FE18" s="130"/>
      <c r="FF18" s="131"/>
      <c r="FG18" s="130"/>
      <c r="FH18" s="132"/>
      <c r="FI18" s="133"/>
      <c r="FJ18" s="111"/>
      <c r="FK18" s="111"/>
      <c r="FL18" s="111"/>
      <c r="FM18" s="110"/>
      <c r="FN18" s="130"/>
      <c r="FO18" s="131"/>
      <c r="FP18" s="130"/>
      <c r="FQ18" s="132"/>
      <c r="FR18" s="133"/>
      <c r="FS18" s="111"/>
      <c r="FT18" s="111"/>
      <c r="FU18" s="111"/>
      <c r="FV18" s="110"/>
      <c r="FW18" s="130"/>
      <c r="FX18" s="131"/>
      <c r="FY18" s="130"/>
      <c r="FZ18" s="132"/>
      <c r="GA18" s="133"/>
      <c r="GB18" s="111"/>
      <c r="GC18" s="111"/>
      <c r="GD18" s="111"/>
      <c r="GE18" s="110"/>
      <c r="GF18" s="130"/>
      <c r="GG18" s="131"/>
      <c r="GH18" s="130"/>
      <c r="GI18" s="132"/>
      <c r="GJ18" s="133"/>
      <c r="GK18" s="111"/>
      <c r="GL18" s="111"/>
      <c r="GM18" s="111"/>
      <c r="GN18" s="110"/>
      <c r="GO18" s="130"/>
      <c r="GP18" s="131"/>
      <c r="GQ18" s="130"/>
      <c r="GR18" s="132"/>
      <c r="GS18" s="133"/>
      <c r="GT18" s="135"/>
      <c r="GU18" s="136"/>
      <c r="GV18" s="100" t="s">
        <v>405</v>
      </c>
      <c r="GW18" s="114"/>
      <c r="GX18" s="114"/>
      <c r="GY18" s="217" t="s">
        <v>404</v>
      </c>
      <c r="GZ18" s="93">
        <v>2552</v>
      </c>
      <c r="HA18" s="116"/>
      <c r="HB18" s="116"/>
    </row>
    <row r="19" spans="2:210" ht="30" x14ac:dyDescent="0.25">
      <c r="B19" s="116"/>
      <c r="C19" s="124"/>
      <c r="D19" s="41"/>
      <c r="E19" s="42"/>
      <c r="F19" s="43"/>
      <c r="G19" s="44"/>
      <c r="H19" s="45"/>
      <c r="I19" s="46"/>
      <c r="J19" s="125" t="s">
        <v>292</v>
      </c>
      <c r="K19" s="494" t="s">
        <v>291</v>
      </c>
      <c r="L19" s="146">
        <v>23280</v>
      </c>
      <c r="M19" s="87">
        <v>43202</v>
      </c>
      <c r="N19" s="88" t="s">
        <v>359</v>
      </c>
      <c r="O19" s="106">
        <f>29980-122</f>
        <v>29858</v>
      </c>
      <c r="P19" s="76">
        <f t="shared" si="0"/>
        <v>6578</v>
      </c>
      <c r="Q19" s="99">
        <v>28</v>
      </c>
      <c r="R19" s="99"/>
      <c r="S19" s="147"/>
      <c r="T19" s="45">
        <f t="shared" si="2"/>
        <v>836024</v>
      </c>
      <c r="U19" s="127" t="s">
        <v>113</v>
      </c>
      <c r="V19" s="148">
        <v>43220</v>
      </c>
      <c r="W19" s="145">
        <v>20178.2</v>
      </c>
      <c r="X19" s="111"/>
      <c r="Y19" s="110"/>
      <c r="Z19" s="130"/>
      <c r="AA19" s="131"/>
      <c r="AB19" s="130"/>
      <c r="AC19" s="132"/>
      <c r="AD19" s="133"/>
      <c r="AE19" s="111"/>
      <c r="AF19" s="111"/>
      <c r="AG19" s="111"/>
      <c r="AH19" s="110"/>
      <c r="AI19" s="130"/>
      <c r="AJ19" s="131"/>
      <c r="AK19" s="130"/>
      <c r="AL19" s="132"/>
      <c r="AM19" s="133"/>
      <c r="AN19" s="111"/>
      <c r="AO19" s="111"/>
      <c r="AP19" s="111"/>
      <c r="AQ19" s="110"/>
      <c r="AR19" s="130"/>
      <c r="AS19" s="131"/>
      <c r="AT19" s="130"/>
      <c r="AU19" s="132"/>
      <c r="AV19" s="133"/>
      <c r="AW19" s="111"/>
      <c r="AX19" s="111"/>
      <c r="AY19" s="111"/>
      <c r="AZ19" s="110"/>
      <c r="BA19" s="130"/>
      <c r="BB19" s="131"/>
      <c r="BC19" s="130"/>
      <c r="BD19" s="132"/>
      <c r="BE19" s="133"/>
      <c r="BF19" s="111"/>
      <c r="BG19" s="111"/>
      <c r="BH19" s="111"/>
      <c r="BI19" s="110"/>
      <c r="BJ19" s="130"/>
      <c r="BK19" s="131"/>
      <c r="BL19" s="130"/>
      <c r="BM19" s="132"/>
      <c r="BN19" s="133"/>
      <c r="BO19" s="111"/>
      <c r="BP19" s="111"/>
      <c r="BQ19" s="111"/>
      <c r="BR19" s="110"/>
      <c r="BS19" s="130"/>
      <c r="BT19" s="131"/>
      <c r="BU19" s="130"/>
      <c r="BV19" s="132"/>
      <c r="BW19" s="133"/>
      <c r="BX19" s="111"/>
      <c r="BY19" s="111"/>
      <c r="BZ19" s="111"/>
      <c r="CA19" s="110"/>
      <c r="CB19" s="130"/>
      <c r="CC19" s="131"/>
      <c r="CD19" s="130"/>
      <c r="CE19" s="132"/>
      <c r="CF19" s="133"/>
      <c r="CG19" s="111"/>
      <c r="CH19" s="111"/>
      <c r="CI19" s="111"/>
      <c r="CJ19" s="110"/>
      <c r="CK19" s="130"/>
      <c r="CL19" s="131"/>
      <c r="CM19" s="130"/>
      <c r="CN19" s="132"/>
      <c r="CO19" s="133"/>
      <c r="CP19" s="111"/>
      <c r="CQ19" s="111"/>
      <c r="CR19" s="111"/>
      <c r="CS19" s="110"/>
      <c r="CT19" s="130"/>
      <c r="CU19" s="131"/>
      <c r="CV19" s="134"/>
      <c r="CW19" s="132"/>
      <c r="CX19" s="133"/>
      <c r="CY19" s="111"/>
      <c r="CZ19" s="111"/>
      <c r="DA19" s="111"/>
      <c r="DB19" s="110"/>
      <c r="DC19" s="130"/>
      <c r="DD19" s="131"/>
      <c r="DE19" s="130"/>
      <c r="DF19" s="132"/>
      <c r="DG19" s="133"/>
      <c r="DH19" s="111"/>
      <c r="DI19" s="111"/>
      <c r="DJ19" s="111"/>
      <c r="DK19" s="110"/>
      <c r="DL19" s="130"/>
      <c r="DM19" s="131"/>
      <c r="DN19" s="130"/>
      <c r="DO19" s="132"/>
      <c r="DP19" s="133"/>
      <c r="DQ19" s="111"/>
      <c r="DR19" s="111"/>
      <c r="DS19" s="111"/>
      <c r="DT19" s="110"/>
      <c r="DU19" s="130"/>
      <c r="DV19" s="131"/>
      <c r="DW19" s="130"/>
      <c r="DX19" s="132"/>
      <c r="DY19" s="133"/>
      <c r="DZ19" s="111"/>
      <c r="EA19" s="111"/>
      <c r="EB19" s="111"/>
      <c r="EC19" s="110"/>
      <c r="ED19" s="130"/>
      <c r="EE19" s="131"/>
      <c r="EF19" s="130"/>
      <c r="EG19" s="132"/>
      <c r="EH19" s="133"/>
      <c r="EI19" s="111"/>
      <c r="EJ19" s="111"/>
      <c r="EK19" s="111"/>
      <c r="EL19" s="110"/>
      <c r="EM19" s="130"/>
      <c r="EN19" s="131"/>
      <c r="EO19" s="130"/>
      <c r="EP19" s="132"/>
      <c r="EQ19" s="133"/>
      <c r="ER19" s="111"/>
      <c r="ES19" s="111"/>
      <c r="ET19" s="111"/>
      <c r="EU19" s="110"/>
      <c r="EV19" s="130"/>
      <c r="EW19" s="131"/>
      <c r="EX19" s="130"/>
      <c r="EY19" s="132"/>
      <c r="EZ19" s="133"/>
      <c r="FA19" s="111"/>
      <c r="FB19" s="111"/>
      <c r="FC19" s="111"/>
      <c r="FD19" s="110"/>
      <c r="FE19" s="130"/>
      <c r="FF19" s="131"/>
      <c r="FG19" s="130"/>
      <c r="FH19" s="132"/>
      <c r="FI19" s="133"/>
      <c r="FJ19" s="111"/>
      <c r="FK19" s="111"/>
      <c r="FL19" s="111"/>
      <c r="FM19" s="110"/>
      <c r="FN19" s="130"/>
      <c r="FO19" s="131"/>
      <c r="FP19" s="130"/>
      <c r="FQ19" s="132"/>
      <c r="FR19" s="133"/>
      <c r="FS19" s="111"/>
      <c r="FT19" s="111"/>
      <c r="FU19" s="111"/>
      <c r="FV19" s="110"/>
      <c r="FW19" s="130"/>
      <c r="FX19" s="131"/>
      <c r="FY19" s="130"/>
      <c r="FZ19" s="132"/>
      <c r="GA19" s="133"/>
      <c r="GB19" s="111"/>
      <c r="GC19" s="111"/>
      <c r="GD19" s="111"/>
      <c r="GE19" s="110"/>
      <c r="GF19" s="130"/>
      <c r="GG19" s="131"/>
      <c r="GH19" s="130"/>
      <c r="GI19" s="132"/>
      <c r="GJ19" s="133"/>
      <c r="GK19" s="111"/>
      <c r="GL19" s="111"/>
      <c r="GM19" s="111"/>
      <c r="GN19" s="110"/>
      <c r="GO19" s="130"/>
      <c r="GP19" s="131"/>
      <c r="GQ19" s="130"/>
      <c r="GR19" s="132"/>
      <c r="GS19" s="133"/>
      <c r="GT19" s="135">
        <v>43220</v>
      </c>
      <c r="GU19" s="136"/>
      <c r="GV19" s="100" t="s">
        <v>405</v>
      </c>
      <c r="GW19" s="114"/>
      <c r="GX19" s="114"/>
      <c r="GY19" s="521" t="s">
        <v>404</v>
      </c>
      <c r="GZ19" s="93">
        <v>4176</v>
      </c>
      <c r="HA19" s="116"/>
      <c r="HB19" s="116"/>
    </row>
    <row r="20" spans="2:210" ht="30" x14ac:dyDescent="0.25">
      <c r="B20" s="116"/>
      <c r="C20" s="124"/>
      <c r="D20" s="41"/>
      <c r="E20" s="42"/>
      <c r="F20" s="43"/>
      <c r="G20" s="44"/>
      <c r="H20" s="45"/>
      <c r="I20" s="46"/>
      <c r="J20" s="104" t="s">
        <v>287</v>
      </c>
      <c r="K20" s="494" t="s">
        <v>30</v>
      </c>
      <c r="L20" s="146">
        <v>12220</v>
      </c>
      <c r="M20" s="87">
        <v>43202</v>
      </c>
      <c r="N20" s="88" t="s">
        <v>358</v>
      </c>
      <c r="O20" s="106">
        <f>14745-113</f>
        <v>14632</v>
      </c>
      <c r="P20" s="76">
        <f t="shared" si="0"/>
        <v>2412</v>
      </c>
      <c r="Q20" s="99">
        <v>28</v>
      </c>
      <c r="R20" s="830"/>
      <c r="S20" s="831"/>
      <c r="T20" s="45">
        <f t="shared" si="2"/>
        <v>409696</v>
      </c>
      <c r="U20" s="127" t="s">
        <v>113</v>
      </c>
      <c r="V20" s="148">
        <v>43217</v>
      </c>
      <c r="W20" s="145">
        <v>10706.8</v>
      </c>
      <c r="X20" s="111"/>
      <c r="Y20" s="110"/>
      <c r="Z20" s="130"/>
      <c r="AA20" s="131"/>
      <c r="AB20" s="130"/>
      <c r="AC20" s="132"/>
      <c r="AD20" s="133"/>
      <c r="AE20" s="111"/>
      <c r="AF20" s="111"/>
      <c r="AG20" s="111"/>
      <c r="AH20" s="110"/>
      <c r="AI20" s="130"/>
      <c r="AJ20" s="131"/>
      <c r="AK20" s="130"/>
      <c r="AL20" s="132"/>
      <c r="AM20" s="133"/>
      <c r="AN20" s="111"/>
      <c r="AO20" s="111"/>
      <c r="AP20" s="111"/>
      <c r="AQ20" s="110"/>
      <c r="AR20" s="130"/>
      <c r="AS20" s="131"/>
      <c r="AT20" s="130"/>
      <c r="AU20" s="132"/>
      <c r="AV20" s="133"/>
      <c r="AW20" s="111"/>
      <c r="AX20" s="111"/>
      <c r="AY20" s="111"/>
      <c r="AZ20" s="110"/>
      <c r="BA20" s="130"/>
      <c r="BB20" s="131"/>
      <c r="BC20" s="130"/>
      <c r="BD20" s="132"/>
      <c r="BE20" s="133"/>
      <c r="BF20" s="111"/>
      <c r="BG20" s="111"/>
      <c r="BH20" s="111"/>
      <c r="BI20" s="110"/>
      <c r="BJ20" s="130"/>
      <c r="BK20" s="131"/>
      <c r="BL20" s="130"/>
      <c r="BM20" s="132"/>
      <c r="BN20" s="133"/>
      <c r="BO20" s="111"/>
      <c r="BP20" s="111"/>
      <c r="BQ20" s="111"/>
      <c r="BR20" s="110"/>
      <c r="BS20" s="130"/>
      <c r="BT20" s="131"/>
      <c r="BU20" s="130"/>
      <c r="BV20" s="132"/>
      <c r="BW20" s="133"/>
      <c r="BX20" s="111"/>
      <c r="BY20" s="111"/>
      <c r="BZ20" s="111"/>
      <c r="CA20" s="110"/>
      <c r="CB20" s="130"/>
      <c r="CC20" s="131"/>
      <c r="CD20" s="130"/>
      <c r="CE20" s="132"/>
      <c r="CF20" s="133"/>
      <c r="CG20" s="111"/>
      <c r="CH20" s="111"/>
      <c r="CI20" s="111"/>
      <c r="CJ20" s="110"/>
      <c r="CK20" s="130"/>
      <c r="CL20" s="131"/>
      <c r="CM20" s="130"/>
      <c r="CN20" s="132"/>
      <c r="CO20" s="133"/>
      <c r="CP20" s="111"/>
      <c r="CQ20" s="111"/>
      <c r="CR20" s="111"/>
      <c r="CS20" s="110"/>
      <c r="CT20" s="130"/>
      <c r="CU20" s="131"/>
      <c r="CV20" s="134"/>
      <c r="CW20" s="132"/>
      <c r="CX20" s="133"/>
      <c r="CY20" s="111"/>
      <c r="CZ20" s="111"/>
      <c r="DA20" s="111"/>
      <c r="DB20" s="110"/>
      <c r="DC20" s="130"/>
      <c r="DD20" s="131"/>
      <c r="DE20" s="130"/>
      <c r="DF20" s="132"/>
      <c r="DG20" s="133"/>
      <c r="DH20" s="111"/>
      <c r="DI20" s="111"/>
      <c r="DJ20" s="111"/>
      <c r="DK20" s="110"/>
      <c r="DL20" s="130"/>
      <c r="DM20" s="131"/>
      <c r="DN20" s="130"/>
      <c r="DO20" s="132"/>
      <c r="DP20" s="133"/>
      <c r="DQ20" s="111"/>
      <c r="DR20" s="111"/>
      <c r="DS20" s="111"/>
      <c r="DT20" s="110"/>
      <c r="DU20" s="130"/>
      <c r="DV20" s="131"/>
      <c r="DW20" s="130"/>
      <c r="DX20" s="132"/>
      <c r="DY20" s="133"/>
      <c r="DZ20" s="111"/>
      <c r="EA20" s="111"/>
      <c r="EB20" s="111"/>
      <c r="EC20" s="110"/>
      <c r="ED20" s="130"/>
      <c r="EE20" s="131"/>
      <c r="EF20" s="130"/>
      <c r="EG20" s="132"/>
      <c r="EH20" s="133"/>
      <c r="EI20" s="111"/>
      <c r="EJ20" s="111"/>
      <c r="EK20" s="111"/>
      <c r="EL20" s="110"/>
      <c r="EM20" s="130"/>
      <c r="EN20" s="131"/>
      <c r="EO20" s="130"/>
      <c r="EP20" s="132"/>
      <c r="EQ20" s="133"/>
      <c r="ER20" s="111"/>
      <c r="ES20" s="111"/>
      <c r="ET20" s="111"/>
      <c r="EU20" s="110"/>
      <c r="EV20" s="130"/>
      <c r="EW20" s="131"/>
      <c r="EX20" s="130"/>
      <c r="EY20" s="132"/>
      <c r="EZ20" s="133"/>
      <c r="FA20" s="111"/>
      <c r="FB20" s="111"/>
      <c r="FC20" s="111"/>
      <c r="FD20" s="110"/>
      <c r="FE20" s="130"/>
      <c r="FF20" s="131"/>
      <c r="FG20" s="130"/>
      <c r="FH20" s="132"/>
      <c r="FI20" s="133"/>
      <c r="FJ20" s="111"/>
      <c r="FK20" s="111"/>
      <c r="FL20" s="111"/>
      <c r="FM20" s="110"/>
      <c r="FN20" s="130"/>
      <c r="FO20" s="131"/>
      <c r="FP20" s="130"/>
      <c r="FQ20" s="132"/>
      <c r="FR20" s="133"/>
      <c r="FS20" s="111"/>
      <c r="FT20" s="111"/>
      <c r="FU20" s="111"/>
      <c r="FV20" s="110"/>
      <c r="FW20" s="130"/>
      <c r="FX20" s="131"/>
      <c r="FY20" s="130"/>
      <c r="FZ20" s="132"/>
      <c r="GA20" s="133"/>
      <c r="GB20" s="111"/>
      <c r="GC20" s="111"/>
      <c r="GD20" s="111"/>
      <c r="GE20" s="110"/>
      <c r="GF20" s="130"/>
      <c r="GG20" s="131"/>
      <c r="GH20" s="130"/>
      <c r="GI20" s="132"/>
      <c r="GJ20" s="133"/>
      <c r="GK20" s="111"/>
      <c r="GL20" s="111"/>
      <c r="GM20" s="111"/>
      <c r="GN20" s="110"/>
      <c r="GO20" s="130"/>
      <c r="GP20" s="131"/>
      <c r="GQ20" s="130"/>
      <c r="GR20" s="132"/>
      <c r="GS20" s="133"/>
      <c r="GT20" s="135">
        <v>43217</v>
      </c>
      <c r="GU20" s="149">
        <v>18928</v>
      </c>
      <c r="GV20" s="100" t="s">
        <v>316</v>
      </c>
      <c r="GW20" s="114"/>
      <c r="GX20" s="114"/>
      <c r="GY20" s="217" t="s">
        <v>404</v>
      </c>
      <c r="GZ20" s="93">
        <v>2320</v>
      </c>
      <c r="HA20" s="116"/>
      <c r="HB20" s="116"/>
    </row>
    <row r="21" spans="2:210" x14ac:dyDescent="0.25">
      <c r="B21" s="116"/>
      <c r="C21" s="124"/>
      <c r="D21" s="41"/>
      <c r="E21" s="42"/>
      <c r="F21" s="43"/>
      <c r="G21" s="44"/>
      <c r="H21" s="45"/>
      <c r="I21" s="46"/>
      <c r="J21" s="359" t="s">
        <v>61</v>
      </c>
      <c r="K21" s="494" t="s">
        <v>30</v>
      </c>
      <c r="L21" s="146">
        <v>11790</v>
      </c>
      <c r="M21" s="87">
        <v>43203</v>
      </c>
      <c r="N21" s="88" t="s">
        <v>354</v>
      </c>
      <c r="O21" s="106">
        <v>15105</v>
      </c>
      <c r="P21" s="150">
        <f t="shared" si="0"/>
        <v>3315</v>
      </c>
      <c r="Q21" s="99">
        <v>28</v>
      </c>
      <c r="R21" s="152"/>
      <c r="S21" s="118"/>
      <c r="T21" s="45">
        <f>Q21*O21</f>
        <v>422940</v>
      </c>
      <c r="U21" s="127" t="s">
        <v>113</v>
      </c>
      <c r="V21" s="148">
        <v>43215</v>
      </c>
      <c r="W21" s="145">
        <v>10706.8</v>
      </c>
      <c r="X21" s="111"/>
      <c r="Y21" s="110"/>
      <c r="Z21" s="130"/>
      <c r="AA21" s="131"/>
      <c r="AB21" s="130"/>
      <c r="AC21" s="132"/>
      <c r="AD21" s="133"/>
      <c r="AE21" s="111"/>
      <c r="AF21" s="111"/>
      <c r="AG21" s="111"/>
      <c r="AH21" s="110"/>
      <c r="AI21" s="130"/>
      <c r="AJ21" s="131"/>
      <c r="AK21" s="130"/>
      <c r="AL21" s="132"/>
      <c r="AM21" s="133"/>
      <c r="AN21" s="111"/>
      <c r="AO21" s="111"/>
      <c r="AP21" s="111"/>
      <c r="AQ21" s="110"/>
      <c r="AR21" s="130"/>
      <c r="AS21" s="131"/>
      <c r="AT21" s="130"/>
      <c r="AU21" s="132"/>
      <c r="AV21" s="133"/>
      <c r="AW21" s="111"/>
      <c r="AX21" s="111"/>
      <c r="AY21" s="111"/>
      <c r="AZ21" s="110"/>
      <c r="BA21" s="130"/>
      <c r="BB21" s="131"/>
      <c r="BC21" s="130"/>
      <c r="BD21" s="132"/>
      <c r="BE21" s="133"/>
      <c r="BF21" s="111"/>
      <c r="BG21" s="111"/>
      <c r="BH21" s="111"/>
      <c r="BI21" s="110"/>
      <c r="BJ21" s="130"/>
      <c r="BK21" s="131"/>
      <c r="BL21" s="130"/>
      <c r="BM21" s="132"/>
      <c r="BN21" s="133"/>
      <c r="BO21" s="111"/>
      <c r="BP21" s="111"/>
      <c r="BQ21" s="111"/>
      <c r="BR21" s="110"/>
      <c r="BS21" s="130"/>
      <c r="BT21" s="131"/>
      <c r="BU21" s="130"/>
      <c r="BV21" s="132"/>
      <c r="BW21" s="133"/>
      <c r="BX21" s="111"/>
      <c r="BY21" s="111"/>
      <c r="BZ21" s="111"/>
      <c r="CA21" s="110"/>
      <c r="CB21" s="130"/>
      <c r="CC21" s="131"/>
      <c r="CD21" s="130"/>
      <c r="CE21" s="132"/>
      <c r="CF21" s="133"/>
      <c r="CG21" s="111"/>
      <c r="CH21" s="111"/>
      <c r="CI21" s="111"/>
      <c r="CJ21" s="110"/>
      <c r="CK21" s="130"/>
      <c r="CL21" s="131"/>
      <c r="CM21" s="130"/>
      <c r="CN21" s="132"/>
      <c r="CO21" s="133"/>
      <c r="CP21" s="111"/>
      <c r="CQ21" s="111"/>
      <c r="CR21" s="111"/>
      <c r="CS21" s="110"/>
      <c r="CT21" s="130"/>
      <c r="CU21" s="131"/>
      <c r="CV21" s="134"/>
      <c r="CW21" s="132"/>
      <c r="CX21" s="133"/>
      <c r="CY21" s="111"/>
      <c r="CZ21" s="111"/>
      <c r="DA21" s="111"/>
      <c r="DB21" s="110"/>
      <c r="DC21" s="130"/>
      <c r="DD21" s="131"/>
      <c r="DE21" s="130"/>
      <c r="DF21" s="132"/>
      <c r="DG21" s="133"/>
      <c r="DH21" s="111"/>
      <c r="DI21" s="111"/>
      <c r="DJ21" s="111"/>
      <c r="DK21" s="110"/>
      <c r="DL21" s="130"/>
      <c r="DM21" s="131"/>
      <c r="DN21" s="130"/>
      <c r="DO21" s="132"/>
      <c r="DP21" s="133"/>
      <c r="DQ21" s="111"/>
      <c r="DR21" s="111"/>
      <c r="DS21" s="111"/>
      <c r="DT21" s="110"/>
      <c r="DU21" s="130"/>
      <c r="DV21" s="131"/>
      <c r="DW21" s="130"/>
      <c r="DX21" s="132"/>
      <c r="DY21" s="133"/>
      <c r="DZ21" s="111"/>
      <c r="EA21" s="111"/>
      <c r="EB21" s="111"/>
      <c r="EC21" s="110"/>
      <c r="ED21" s="130"/>
      <c r="EE21" s="131"/>
      <c r="EF21" s="130"/>
      <c r="EG21" s="132"/>
      <c r="EH21" s="133"/>
      <c r="EI21" s="111"/>
      <c r="EJ21" s="111"/>
      <c r="EK21" s="111"/>
      <c r="EL21" s="110"/>
      <c r="EM21" s="130"/>
      <c r="EN21" s="131"/>
      <c r="EO21" s="130"/>
      <c r="EP21" s="132"/>
      <c r="EQ21" s="133"/>
      <c r="ER21" s="111"/>
      <c r="ES21" s="111"/>
      <c r="ET21" s="111"/>
      <c r="EU21" s="110"/>
      <c r="EV21" s="130"/>
      <c r="EW21" s="131"/>
      <c r="EX21" s="130"/>
      <c r="EY21" s="132"/>
      <c r="EZ21" s="133"/>
      <c r="FA21" s="111"/>
      <c r="FB21" s="111"/>
      <c r="FC21" s="111"/>
      <c r="FD21" s="110"/>
      <c r="FE21" s="130"/>
      <c r="FF21" s="131"/>
      <c r="FG21" s="130"/>
      <c r="FH21" s="132"/>
      <c r="FI21" s="133"/>
      <c r="FJ21" s="111"/>
      <c r="FK21" s="111"/>
      <c r="FL21" s="111"/>
      <c r="FM21" s="110"/>
      <c r="FN21" s="130"/>
      <c r="FO21" s="131"/>
      <c r="FP21" s="130"/>
      <c r="FQ21" s="132"/>
      <c r="FR21" s="133"/>
      <c r="FS21" s="111"/>
      <c r="FT21" s="111"/>
      <c r="FU21" s="111"/>
      <c r="FV21" s="110"/>
      <c r="FW21" s="130"/>
      <c r="FX21" s="131"/>
      <c r="FY21" s="130"/>
      <c r="FZ21" s="132"/>
      <c r="GA21" s="133"/>
      <c r="GB21" s="111"/>
      <c r="GC21" s="111"/>
      <c r="GD21" s="111"/>
      <c r="GE21" s="110"/>
      <c r="GF21" s="130"/>
      <c r="GG21" s="131"/>
      <c r="GH21" s="130"/>
      <c r="GI21" s="132"/>
      <c r="GJ21" s="133"/>
      <c r="GK21" s="111"/>
      <c r="GL21" s="111"/>
      <c r="GM21" s="111"/>
      <c r="GN21" s="110"/>
      <c r="GO21" s="130"/>
      <c r="GP21" s="131"/>
      <c r="GQ21" s="130"/>
      <c r="GR21" s="132"/>
      <c r="GS21" s="133"/>
      <c r="GT21" s="135">
        <v>43215</v>
      </c>
      <c r="GU21" s="136">
        <v>18928</v>
      </c>
      <c r="GV21" s="100" t="s">
        <v>317</v>
      </c>
      <c r="GW21" s="114"/>
      <c r="GX21" s="114"/>
      <c r="GY21" s="217" t="s">
        <v>404</v>
      </c>
      <c r="GZ21" s="93">
        <v>2320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125" t="s">
        <v>293</v>
      </c>
      <c r="K22" s="494" t="s">
        <v>247</v>
      </c>
      <c r="L22" s="146">
        <v>22620</v>
      </c>
      <c r="M22" s="87">
        <v>43203</v>
      </c>
      <c r="N22" s="88" t="s">
        <v>360</v>
      </c>
      <c r="O22" s="106">
        <v>28430</v>
      </c>
      <c r="P22" s="150">
        <f t="shared" si="0"/>
        <v>5810</v>
      </c>
      <c r="Q22" s="99">
        <v>28</v>
      </c>
      <c r="R22" s="830"/>
      <c r="S22" s="831"/>
      <c r="T22" s="45">
        <f t="shared" si="2"/>
        <v>796040</v>
      </c>
      <c r="U22" s="127" t="s">
        <v>113</v>
      </c>
      <c r="V22" s="148">
        <v>43220</v>
      </c>
      <c r="W22" s="145">
        <v>20590</v>
      </c>
      <c r="X22" s="111"/>
      <c r="Y22" s="110"/>
      <c r="Z22" s="130"/>
      <c r="AA22" s="131"/>
      <c r="AB22" s="130"/>
      <c r="AC22" s="132"/>
      <c r="AD22" s="133"/>
      <c r="AE22" s="111"/>
      <c r="AF22" s="111"/>
      <c r="AG22" s="111"/>
      <c r="AH22" s="110"/>
      <c r="AI22" s="130"/>
      <c r="AJ22" s="131"/>
      <c r="AK22" s="130"/>
      <c r="AL22" s="132"/>
      <c r="AM22" s="133"/>
      <c r="AN22" s="111"/>
      <c r="AO22" s="111"/>
      <c r="AP22" s="111"/>
      <c r="AQ22" s="110"/>
      <c r="AR22" s="130"/>
      <c r="AS22" s="131"/>
      <c r="AT22" s="130"/>
      <c r="AU22" s="132"/>
      <c r="AV22" s="133"/>
      <c r="AW22" s="111"/>
      <c r="AX22" s="111"/>
      <c r="AY22" s="111"/>
      <c r="AZ22" s="110"/>
      <c r="BA22" s="130"/>
      <c r="BB22" s="131"/>
      <c r="BC22" s="130"/>
      <c r="BD22" s="132"/>
      <c r="BE22" s="133"/>
      <c r="BF22" s="111"/>
      <c r="BG22" s="111"/>
      <c r="BH22" s="111"/>
      <c r="BI22" s="110"/>
      <c r="BJ22" s="130"/>
      <c r="BK22" s="131"/>
      <c r="BL22" s="130"/>
      <c r="BM22" s="132"/>
      <c r="BN22" s="133"/>
      <c r="BO22" s="111"/>
      <c r="BP22" s="111"/>
      <c r="BQ22" s="111"/>
      <c r="BR22" s="110"/>
      <c r="BS22" s="130"/>
      <c r="BT22" s="131"/>
      <c r="BU22" s="130"/>
      <c r="BV22" s="132"/>
      <c r="BW22" s="133"/>
      <c r="BX22" s="111"/>
      <c r="BY22" s="111"/>
      <c r="BZ22" s="111"/>
      <c r="CA22" s="110"/>
      <c r="CB22" s="130"/>
      <c r="CC22" s="131"/>
      <c r="CD22" s="130"/>
      <c r="CE22" s="132"/>
      <c r="CF22" s="133"/>
      <c r="CG22" s="111"/>
      <c r="CH22" s="111"/>
      <c r="CI22" s="111"/>
      <c r="CJ22" s="110"/>
      <c r="CK22" s="130"/>
      <c r="CL22" s="131"/>
      <c r="CM22" s="130"/>
      <c r="CN22" s="132"/>
      <c r="CO22" s="133"/>
      <c r="CP22" s="111"/>
      <c r="CQ22" s="111"/>
      <c r="CR22" s="111"/>
      <c r="CS22" s="110"/>
      <c r="CT22" s="130"/>
      <c r="CU22" s="131"/>
      <c r="CV22" s="134"/>
      <c r="CW22" s="132"/>
      <c r="CX22" s="133"/>
      <c r="CY22" s="111"/>
      <c r="CZ22" s="111"/>
      <c r="DA22" s="111"/>
      <c r="DB22" s="110"/>
      <c r="DC22" s="130"/>
      <c r="DD22" s="131"/>
      <c r="DE22" s="130"/>
      <c r="DF22" s="132"/>
      <c r="DG22" s="133"/>
      <c r="DH22" s="111"/>
      <c r="DI22" s="111"/>
      <c r="DJ22" s="111"/>
      <c r="DK22" s="110"/>
      <c r="DL22" s="130"/>
      <c r="DM22" s="131"/>
      <c r="DN22" s="130"/>
      <c r="DO22" s="132"/>
      <c r="DP22" s="133"/>
      <c r="DQ22" s="111"/>
      <c r="DR22" s="111"/>
      <c r="DS22" s="111"/>
      <c r="DT22" s="110"/>
      <c r="DU22" s="130"/>
      <c r="DV22" s="131"/>
      <c r="DW22" s="130"/>
      <c r="DX22" s="132"/>
      <c r="DY22" s="133"/>
      <c r="DZ22" s="111"/>
      <c r="EA22" s="111"/>
      <c r="EB22" s="111"/>
      <c r="EC22" s="110"/>
      <c r="ED22" s="130"/>
      <c r="EE22" s="131"/>
      <c r="EF22" s="130"/>
      <c r="EG22" s="132"/>
      <c r="EH22" s="133"/>
      <c r="EI22" s="111"/>
      <c r="EJ22" s="111"/>
      <c r="EK22" s="111"/>
      <c r="EL22" s="110"/>
      <c r="EM22" s="130"/>
      <c r="EN22" s="131"/>
      <c r="EO22" s="130"/>
      <c r="EP22" s="132"/>
      <c r="EQ22" s="133"/>
      <c r="ER22" s="111"/>
      <c r="ES22" s="111"/>
      <c r="ET22" s="111"/>
      <c r="EU22" s="110"/>
      <c r="EV22" s="130"/>
      <c r="EW22" s="131"/>
      <c r="EX22" s="130"/>
      <c r="EY22" s="132"/>
      <c r="EZ22" s="133"/>
      <c r="FA22" s="111"/>
      <c r="FB22" s="111"/>
      <c r="FC22" s="111"/>
      <c r="FD22" s="110"/>
      <c r="FE22" s="130"/>
      <c r="FF22" s="131"/>
      <c r="FG22" s="130"/>
      <c r="FH22" s="132"/>
      <c r="FI22" s="133"/>
      <c r="FJ22" s="111"/>
      <c r="FK22" s="111"/>
      <c r="FL22" s="111"/>
      <c r="FM22" s="110"/>
      <c r="FN22" s="130"/>
      <c r="FO22" s="131"/>
      <c r="FP22" s="130"/>
      <c r="FQ22" s="132"/>
      <c r="FR22" s="133"/>
      <c r="FS22" s="111"/>
      <c r="FT22" s="111"/>
      <c r="FU22" s="111"/>
      <c r="FV22" s="110"/>
      <c r="FW22" s="130"/>
      <c r="FX22" s="131"/>
      <c r="FY22" s="130"/>
      <c r="FZ22" s="132"/>
      <c r="GA22" s="133"/>
      <c r="GB22" s="111"/>
      <c r="GC22" s="111"/>
      <c r="GD22" s="111"/>
      <c r="GE22" s="110"/>
      <c r="GF22" s="130"/>
      <c r="GG22" s="131"/>
      <c r="GH22" s="130"/>
      <c r="GI22" s="132"/>
      <c r="GJ22" s="133"/>
      <c r="GK22" s="111"/>
      <c r="GL22" s="111"/>
      <c r="GM22" s="111"/>
      <c r="GN22" s="110"/>
      <c r="GO22" s="130"/>
      <c r="GP22" s="131"/>
      <c r="GQ22" s="130"/>
      <c r="GR22" s="132"/>
      <c r="GS22" s="133"/>
      <c r="GT22" s="135">
        <v>43220</v>
      </c>
      <c r="GU22" s="136"/>
      <c r="GV22" s="100" t="s">
        <v>405</v>
      </c>
      <c r="GW22" s="114"/>
      <c r="GX22" s="114"/>
      <c r="GY22" s="217" t="s">
        <v>404</v>
      </c>
      <c r="GZ22" s="93">
        <v>4176</v>
      </c>
      <c r="HA22" s="116"/>
      <c r="HB22" s="116"/>
    </row>
    <row r="23" spans="2:210" x14ac:dyDescent="0.25">
      <c r="B23" s="116"/>
      <c r="C23" s="124"/>
      <c r="D23" s="41"/>
      <c r="E23" s="42"/>
      <c r="F23" s="43"/>
      <c r="G23" s="44"/>
      <c r="H23" s="45"/>
      <c r="I23" s="46"/>
      <c r="J23" s="125" t="s">
        <v>331</v>
      </c>
      <c r="K23" s="494" t="s">
        <v>283</v>
      </c>
      <c r="L23" s="105">
        <v>24920</v>
      </c>
      <c r="M23" s="87">
        <v>43205</v>
      </c>
      <c r="N23" s="466" t="s">
        <v>379</v>
      </c>
      <c r="O23" s="106">
        <v>30160</v>
      </c>
      <c r="P23" s="150">
        <f t="shared" si="0"/>
        <v>5240</v>
      </c>
      <c r="Q23" s="99">
        <v>27.5</v>
      </c>
      <c r="R23" s="99"/>
      <c r="S23" s="99"/>
      <c r="T23" s="45">
        <f t="shared" si="2"/>
        <v>829400</v>
      </c>
      <c r="U23" s="467" t="s">
        <v>113</v>
      </c>
      <c r="V23" s="468">
        <v>43222</v>
      </c>
      <c r="W23" s="469">
        <v>20590</v>
      </c>
      <c r="X23" s="470"/>
      <c r="Y23" s="471"/>
      <c r="Z23" s="472"/>
      <c r="AA23" s="473"/>
      <c r="AB23" s="472"/>
      <c r="AC23" s="474"/>
      <c r="AD23" s="475"/>
      <c r="AE23" s="470"/>
      <c r="AF23" s="470"/>
      <c r="AG23" s="470"/>
      <c r="AH23" s="471"/>
      <c r="AI23" s="472"/>
      <c r="AJ23" s="473"/>
      <c r="AK23" s="472"/>
      <c r="AL23" s="474"/>
      <c r="AM23" s="475"/>
      <c r="AN23" s="470"/>
      <c r="AO23" s="470"/>
      <c r="AP23" s="470"/>
      <c r="AQ23" s="471"/>
      <c r="AR23" s="472"/>
      <c r="AS23" s="473"/>
      <c r="AT23" s="472"/>
      <c r="AU23" s="474"/>
      <c r="AV23" s="475"/>
      <c r="AW23" s="470"/>
      <c r="AX23" s="470"/>
      <c r="AY23" s="470"/>
      <c r="AZ23" s="471"/>
      <c r="BA23" s="472"/>
      <c r="BB23" s="473"/>
      <c r="BC23" s="472"/>
      <c r="BD23" s="474"/>
      <c r="BE23" s="475"/>
      <c r="BF23" s="470"/>
      <c r="BG23" s="470"/>
      <c r="BH23" s="470"/>
      <c r="BI23" s="471"/>
      <c r="BJ23" s="472"/>
      <c r="BK23" s="473"/>
      <c r="BL23" s="472"/>
      <c r="BM23" s="474"/>
      <c r="BN23" s="475"/>
      <c r="BO23" s="470"/>
      <c r="BP23" s="470"/>
      <c r="BQ23" s="470"/>
      <c r="BR23" s="471"/>
      <c r="BS23" s="472"/>
      <c r="BT23" s="473"/>
      <c r="BU23" s="472"/>
      <c r="BV23" s="474"/>
      <c r="BW23" s="475"/>
      <c r="BX23" s="470"/>
      <c r="BY23" s="470"/>
      <c r="BZ23" s="470"/>
      <c r="CA23" s="471"/>
      <c r="CB23" s="472"/>
      <c r="CC23" s="473"/>
      <c r="CD23" s="472"/>
      <c r="CE23" s="474"/>
      <c r="CF23" s="475"/>
      <c r="CG23" s="470"/>
      <c r="CH23" s="470"/>
      <c r="CI23" s="470"/>
      <c r="CJ23" s="471"/>
      <c r="CK23" s="472"/>
      <c r="CL23" s="473"/>
      <c r="CM23" s="472"/>
      <c r="CN23" s="474"/>
      <c r="CO23" s="475"/>
      <c r="CP23" s="470"/>
      <c r="CQ23" s="470"/>
      <c r="CR23" s="470"/>
      <c r="CS23" s="471"/>
      <c r="CT23" s="472"/>
      <c r="CU23" s="473"/>
      <c r="CV23" s="476"/>
      <c r="CW23" s="474"/>
      <c r="CX23" s="475"/>
      <c r="CY23" s="470"/>
      <c r="CZ23" s="470"/>
      <c r="DA23" s="470"/>
      <c r="DB23" s="471"/>
      <c r="DC23" s="472"/>
      <c r="DD23" s="473"/>
      <c r="DE23" s="472"/>
      <c r="DF23" s="474"/>
      <c r="DG23" s="475"/>
      <c r="DH23" s="470"/>
      <c r="DI23" s="470"/>
      <c r="DJ23" s="470"/>
      <c r="DK23" s="471"/>
      <c r="DL23" s="472"/>
      <c r="DM23" s="473"/>
      <c r="DN23" s="472"/>
      <c r="DO23" s="474"/>
      <c r="DP23" s="475"/>
      <c r="DQ23" s="470"/>
      <c r="DR23" s="470"/>
      <c r="DS23" s="470"/>
      <c r="DT23" s="471"/>
      <c r="DU23" s="472"/>
      <c r="DV23" s="473"/>
      <c r="DW23" s="472"/>
      <c r="DX23" s="474"/>
      <c r="DY23" s="475"/>
      <c r="DZ23" s="470"/>
      <c r="EA23" s="470"/>
      <c r="EB23" s="470"/>
      <c r="EC23" s="471"/>
      <c r="ED23" s="472"/>
      <c r="EE23" s="473"/>
      <c r="EF23" s="472"/>
      <c r="EG23" s="474"/>
      <c r="EH23" s="475"/>
      <c r="EI23" s="470"/>
      <c r="EJ23" s="470"/>
      <c r="EK23" s="470"/>
      <c r="EL23" s="471"/>
      <c r="EM23" s="472"/>
      <c r="EN23" s="473"/>
      <c r="EO23" s="472"/>
      <c r="EP23" s="474"/>
      <c r="EQ23" s="475"/>
      <c r="ER23" s="470"/>
      <c r="ES23" s="470"/>
      <c r="ET23" s="470"/>
      <c r="EU23" s="471"/>
      <c r="EV23" s="472"/>
      <c r="EW23" s="473"/>
      <c r="EX23" s="472"/>
      <c r="EY23" s="474"/>
      <c r="EZ23" s="475"/>
      <c r="FA23" s="470"/>
      <c r="FB23" s="470"/>
      <c r="FC23" s="470"/>
      <c r="FD23" s="471"/>
      <c r="FE23" s="472"/>
      <c r="FF23" s="473"/>
      <c r="FG23" s="472"/>
      <c r="FH23" s="474"/>
      <c r="FI23" s="475"/>
      <c r="FJ23" s="470"/>
      <c r="FK23" s="470"/>
      <c r="FL23" s="470"/>
      <c r="FM23" s="471"/>
      <c r="FN23" s="472"/>
      <c r="FO23" s="473"/>
      <c r="FP23" s="472"/>
      <c r="FQ23" s="474"/>
      <c r="FR23" s="475"/>
      <c r="FS23" s="470"/>
      <c r="FT23" s="470"/>
      <c r="FU23" s="470"/>
      <c r="FV23" s="471"/>
      <c r="FW23" s="472"/>
      <c r="FX23" s="473"/>
      <c r="FY23" s="472"/>
      <c r="FZ23" s="474"/>
      <c r="GA23" s="475"/>
      <c r="GB23" s="470"/>
      <c r="GC23" s="470"/>
      <c r="GD23" s="470"/>
      <c r="GE23" s="471"/>
      <c r="GF23" s="472"/>
      <c r="GG23" s="473"/>
      <c r="GH23" s="472"/>
      <c r="GI23" s="474"/>
      <c r="GJ23" s="475"/>
      <c r="GK23" s="470"/>
      <c r="GL23" s="470"/>
      <c r="GM23" s="470"/>
      <c r="GN23" s="471"/>
      <c r="GO23" s="472"/>
      <c r="GP23" s="473"/>
      <c r="GQ23" s="472"/>
      <c r="GR23" s="474"/>
      <c r="GS23" s="475"/>
      <c r="GT23" s="477">
        <v>43222</v>
      </c>
      <c r="GU23" s="136"/>
      <c r="GV23" s="100" t="s">
        <v>405</v>
      </c>
      <c r="GW23" s="114"/>
      <c r="GX23" s="114"/>
      <c r="GY23" s="217" t="s">
        <v>404</v>
      </c>
      <c r="GZ23" s="93">
        <v>4176</v>
      </c>
      <c r="HA23" s="116"/>
      <c r="HB23" s="116"/>
    </row>
    <row r="24" spans="2:210" x14ac:dyDescent="0.25">
      <c r="B24" s="116"/>
      <c r="C24" s="124"/>
      <c r="D24" s="41"/>
      <c r="E24" s="42"/>
      <c r="F24" s="43"/>
      <c r="G24" s="44"/>
      <c r="H24" s="45"/>
      <c r="I24" s="46"/>
      <c r="J24" s="125" t="s">
        <v>61</v>
      </c>
      <c r="K24" s="494" t="s">
        <v>96</v>
      </c>
      <c r="L24" s="105">
        <v>1170</v>
      </c>
      <c r="M24" s="87">
        <v>43205</v>
      </c>
      <c r="N24" s="88" t="s">
        <v>361</v>
      </c>
      <c r="O24" s="106">
        <v>1170</v>
      </c>
      <c r="P24" s="150">
        <f t="shared" si="0"/>
        <v>0</v>
      </c>
      <c r="Q24" s="99">
        <v>27.5</v>
      </c>
      <c r="R24" s="99"/>
      <c r="S24" s="99"/>
      <c r="T24" s="45">
        <f t="shared" si="2"/>
        <v>32175</v>
      </c>
      <c r="U24" s="153" t="s">
        <v>113</v>
      </c>
      <c r="V24" s="148">
        <v>43220</v>
      </c>
      <c r="W24" s="154">
        <v>823.6</v>
      </c>
      <c r="X24" s="111"/>
      <c r="Y24" s="110"/>
      <c r="Z24" s="130"/>
      <c r="AA24" s="131"/>
      <c r="AB24" s="130"/>
      <c r="AC24" s="132"/>
      <c r="AD24" s="133"/>
      <c r="AE24" s="111"/>
      <c r="AF24" s="111"/>
      <c r="AG24" s="111"/>
      <c r="AH24" s="110"/>
      <c r="AI24" s="130"/>
      <c r="AJ24" s="131"/>
      <c r="AK24" s="130"/>
      <c r="AL24" s="132"/>
      <c r="AM24" s="133"/>
      <c r="AN24" s="111"/>
      <c r="AO24" s="111"/>
      <c r="AP24" s="111"/>
      <c r="AQ24" s="110"/>
      <c r="AR24" s="130"/>
      <c r="AS24" s="131"/>
      <c r="AT24" s="130"/>
      <c r="AU24" s="132"/>
      <c r="AV24" s="133"/>
      <c r="AW24" s="111"/>
      <c r="AX24" s="111"/>
      <c r="AY24" s="111"/>
      <c r="AZ24" s="110"/>
      <c r="BA24" s="130"/>
      <c r="BB24" s="131"/>
      <c r="BC24" s="130"/>
      <c r="BD24" s="132"/>
      <c r="BE24" s="133"/>
      <c r="BF24" s="111"/>
      <c r="BG24" s="111"/>
      <c r="BH24" s="111"/>
      <c r="BI24" s="110"/>
      <c r="BJ24" s="130"/>
      <c r="BK24" s="131"/>
      <c r="BL24" s="130"/>
      <c r="BM24" s="132"/>
      <c r="BN24" s="133"/>
      <c r="BO24" s="111"/>
      <c r="BP24" s="111"/>
      <c r="BQ24" s="111"/>
      <c r="BR24" s="110"/>
      <c r="BS24" s="130"/>
      <c r="BT24" s="131"/>
      <c r="BU24" s="130"/>
      <c r="BV24" s="132"/>
      <c r="BW24" s="133"/>
      <c r="BX24" s="111"/>
      <c r="BY24" s="111"/>
      <c r="BZ24" s="111"/>
      <c r="CA24" s="110"/>
      <c r="CB24" s="130"/>
      <c r="CC24" s="131"/>
      <c r="CD24" s="130"/>
      <c r="CE24" s="132"/>
      <c r="CF24" s="133"/>
      <c r="CG24" s="111"/>
      <c r="CH24" s="111"/>
      <c r="CI24" s="111"/>
      <c r="CJ24" s="110"/>
      <c r="CK24" s="130"/>
      <c r="CL24" s="131"/>
      <c r="CM24" s="130"/>
      <c r="CN24" s="132"/>
      <c r="CO24" s="133"/>
      <c r="CP24" s="111"/>
      <c r="CQ24" s="111"/>
      <c r="CR24" s="111"/>
      <c r="CS24" s="110"/>
      <c r="CT24" s="130"/>
      <c r="CU24" s="131"/>
      <c r="CV24" s="134"/>
      <c r="CW24" s="132"/>
      <c r="CX24" s="133"/>
      <c r="CY24" s="111"/>
      <c r="CZ24" s="111"/>
      <c r="DA24" s="111"/>
      <c r="DB24" s="110"/>
      <c r="DC24" s="130"/>
      <c r="DD24" s="131"/>
      <c r="DE24" s="130"/>
      <c r="DF24" s="132"/>
      <c r="DG24" s="133"/>
      <c r="DH24" s="111"/>
      <c r="DI24" s="111"/>
      <c r="DJ24" s="111"/>
      <c r="DK24" s="110"/>
      <c r="DL24" s="130"/>
      <c r="DM24" s="131"/>
      <c r="DN24" s="130"/>
      <c r="DO24" s="132"/>
      <c r="DP24" s="133"/>
      <c r="DQ24" s="111"/>
      <c r="DR24" s="111"/>
      <c r="DS24" s="111"/>
      <c r="DT24" s="110"/>
      <c r="DU24" s="130"/>
      <c r="DV24" s="131"/>
      <c r="DW24" s="130"/>
      <c r="DX24" s="132"/>
      <c r="DY24" s="133"/>
      <c r="DZ24" s="111"/>
      <c r="EA24" s="111"/>
      <c r="EB24" s="111"/>
      <c r="EC24" s="110"/>
      <c r="ED24" s="130"/>
      <c r="EE24" s="131"/>
      <c r="EF24" s="130"/>
      <c r="EG24" s="132"/>
      <c r="EH24" s="133"/>
      <c r="EI24" s="111"/>
      <c r="EJ24" s="111"/>
      <c r="EK24" s="111"/>
      <c r="EL24" s="110"/>
      <c r="EM24" s="130"/>
      <c r="EN24" s="131"/>
      <c r="EO24" s="130"/>
      <c r="EP24" s="132"/>
      <c r="EQ24" s="133"/>
      <c r="ER24" s="111"/>
      <c r="ES24" s="111"/>
      <c r="ET24" s="111"/>
      <c r="EU24" s="110"/>
      <c r="EV24" s="130"/>
      <c r="EW24" s="131"/>
      <c r="EX24" s="130"/>
      <c r="EY24" s="132"/>
      <c r="EZ24" s="133"/>
      <c r="FA24" s="111"/>
      <c r="FB24" s="111"/>
      <c r="FC24" s="111"/>
      <c r="FD24" s="110"/>
      <c r="FE24" s="130"/>
      <c r="FF24" s="131"/>
      <c r="FG24" s="130"/>
      <c r="FH24" s="132"/>
      <c r="FI24" s="133"/>
      <c r="FJ24" s="111"/>
      <c r="FK24" s="111"/>
      <c r="FL24" s="111"/>
      <c r="FM24" s="110"/>
      <c r="FN24" s="130"/>
      <c r="FO24" s="131"/>
      <c r="FP24" s="130"/>
      <c r="FQ24" s="132"/>
      <c r="FR24" s="133"/>
      <c r="FS24" s="111"/>
      <c r="FT24" s="111"/>
      <c r="FU24" s="111"/>
      <c r="FV24" s="110"/>
      <c r="FW24" s="130"/>
      <c r="FX24" s="131"/>
      <c r="FY24" s="130"/>
      <c r="FZ24" s="132"/>
      <c r="GA24" s="133"/>
      <c r="GB24" s="111"/>
      <c r="GC24" s="111"/>
      <c r="GD24" s="111"/>
      <c r="GE24" s="110"/>
      <c r="GF24" s="130"/>
      <c r="GG24" s="131"/>
      <c r="GH24" s="130"/>
      <c r="GI24" s="132"/>
      <c r="GJ24" s="133"/>
      <c r="GK24" s="111"/>
      <c r="GL24" s="111"/>
      <c r="GM24" s="111"/>
      <c r="GN24" s="110"/>
      <c r="GO24" s="130"/>
      <c r="GP24" s="131"/>
      <c r="GQ24" s="130"/>
      <c r="GR24" s="132"/>
      <c r="GS24" s="133"/>
      <c r="GT24" s="135">
        <v>43220</v>
      </c>
      <c r="GU24" s="136"/>
      <c r="GV24" s="100" t="s">
        <v>405</v>
      </c>
      <c r="GW24" s="114"/>
      <c r="GX24" s="114"/>
      <c r="GY24" s="217"/>
      <c r="GZ24" s="93"/>
      <c r="HA24" s="116"/>
      <c r="HB24" s="116"/>
    </row>
    <row r="25" spans="2:210" ht="18.75" x14ac:dyDescent="0.3">
      <c r="B25" s="116"/>
      <c r="C25" s="124"/>
      <c r="D25" s="41"/>
      <c r="E25" s="42"/>
      <c r="F25" s="43"/>
      <c r="G25" s="44"/>
      <c r="H25" s="45"/>
      <c r="I25" s="46"/>
      <c r="J25" s="520" t="s">
        <v>355</v>
      </c>
      <c r="K25" s="494" t="s">
        <v>283</v>
      </c>
      <c r="L25" s="105">
        <v>22650</v>
      </c>
      <c r="M25" s="87">
        <v>43206</v>
      </c>
      <c r="N25" s="578">
        <v>75</v>
      </c>
      <c r="O25" s="106">
        <v>22939</v>
      </c>
      <c r="P25" s="150">
        <f t="shared" si="0"/>
        <v>289</v>
      </c>
      <c r="Q25" s="99">
        <v>35.799999999999997</v>
      </c>
      <c r="R25" s="99"/>
      <c r="S25" s="99"/>
      <c r="T25" s="45">
        <f t="shared" si="2"/>
        <v>821216.2</v>
      </c>
      <c r="U25" s="153" t="s">
        <v>113</v>
      </c>
      <c r="V25" s="148">
        <v>43215</v>
      </c>
      <c r="W25" s="154"/>
      <c r="X25" s="111"/>
      <c r="Y25" s="110"/>
      <c r="Z25" s="130"/>
      <c r="AA25" s="131"/>
      <c r="AB25" s="130"/>
      <c r="AC25" s="132"/>
      <c r="AD25" s="133"/>
      <c r="AE25" s="111"/>
      <c r="AF25" s="111"/>
      <c r="AG25" s="111"/>
      <c r="AH25" s="110"/>
      <c r="AI25" s="130"/>
      <c r="AJ25" s="131"/>
      <c r="AK25" s="130"/>
      <c r="AL25" s="132"/>
      <c r="AM25" s="133"/>
      <c r="AN25" s="111"/>
      <c r="AO25" s="111"/>
      <c r="AP25" s="111"/>
      <c r="AQ25" s="110"/>
      <c r="AR25" s="130"/>
      <c r="AS25" s="131"/>
      <c r="AT25" s="130"/>
      <c r="AU25" s="132"/>
      <c r="AV25" s="133"/>
      <c r="AW25" s="111"/>
      <c r="AX25" s="111"/>
      <c r="AY25" s="111"/>
      <c r="AZ25" s="110"/>
      <c r="BA25" s="130"/>
      <c r="BB25" s="131"/>
      <c r="BC25" s="130"/>
      <c r="BD25" s="132"/>
      <c r="BE25" s="133"/>
      <c r="BF25" s="111"/>
      <c r="BG25" s="111"/>
      <c r="BH25" s="111"/>
      <c r="BI25" s="110"/>
      <c r="BJ25" s="130"/>
      <c r="BK25" s="131"/>
      <c r="BL25" s="130"/>
      <c r="BM25" s="132"/>
      <c r="BN25" s="133"/>
      <c r="BO25" s="111"/>
      <c r="BP25" s="111"/>
      <c r="BQ25" s="111"/>
      <c r="BR25" s="110"/>
      <c r="BS25" s="130"/>
      <c r="BT25" s="131"/>
      <c r="BU25" s="130"/>
      <c r="BV25" s="132"/>
      <c r="BW25" s="133"/>
      <c r="BX25" s="111"/>
      <c r="BY25" s="111"/>
      <c r="BZ25" s="111"/>
      <c r="CA25" s="110"/>
      <c r="CB25" s="130"/>
      <c r="CC25" s="131"/>
      <c r="CD25" s="130"/>
      <c r="CE25" s="132"/>
      <c r="CF25" s="133"/>
      <c r="CG25" s="111"/>
      <c r="CH25" s="111"/>
      <c r="CI25" s="111"/>
      <c r="CJ25" s="110"/>
      <c r="CK25" s="130"/>
      <c r="CL25" s="131"/>
      <c r="CM25" s="130"/>
      <c r="CN25" s="132"/>
      <c r="CO25" s="133"/>
      <c r="CP25" s="111"/>
      <c r="CQ25" s="111"/>
      <c r="CR25" s="111"/>
      <c r="CS25" s="110"/>
      <c r="CT25" s="130"/>
      <c r="CU25" s="131"/>
      <c r="CV25" s="134"/>
      <c r="CW25" s="132"/>
      <c r="CX25" s="133"/>
      <c r="CY25" s="111"/>
      <c r="CZ25" s="111"/>
      <c r="DA25" s="111"/>
      <c r="DB25" s="110"/>
      <c r="DC25" s="130"/>
      <c r="DD25" s="131"/>
      <c r="DE25" s="130"/>
      <c r="DF25" s="132"/>
      <c r="DG25" s="133"/>
      <c r="DH25" s="111"/>
      <c r="DI25" s="111"/>
      <c r="DJ25" s="111"/>
      <c r="DK25" s="110"/>
      <c r="DL25" s="130"/>
      <c r="DM25" s="131"/>
      <c r="DN25" s="130"/>
      <c r="DO25" s="132"/>
      <c r="DP25" s="133"/>
      <c r="DQ25" s="111"/>
      <c r="DR25" s="111"/>
      <c r="DS25" s="111"/>
      <c r="DT25" s="110"/>
      <c r="DU25" s="130"/>
      <c r="DV25" s="131"/>
      <c r="DW25" s="130"/>
      <c r="DX25" s="132"/>
      <c r="DY25" s="133"/>
      <c r="DZ25" s="111"/>
      <c r="EA25" s="111"/>
      <c r="EB25" s="111"/>
      <c r="EC25" s="110"/>
      <c r="ED25" s="130"/>
      <c r="EE25" s="131"/>
      <c r="EF25" s="130"/>
      <c r="EG25" s="132"/>
      <c r="EH25" s="133"/>
      <c r="EI25" s="111"/>
      <c r="EJ25" s="111"/>
      <c r="EK25" s="111"/>
      <c r="EL25" s="110"/>
      <c r="EM25" s="130"/>
      <c r="EN25" s="131"/>
      <c r="EO25" s="130"/>
      <c r="EP25" s="132"/>
      <c r="EQ25" s="133"/>
      <c r="ER25" s="111"/>
      <c r="ES25" s="111"/>
      <c r="ET25" s="111"/>
      <c r="EU25" s="110"/>
      <c r="EV25" s="130"/>
      <c r="EW25" s="131"/>
      <c r="EX25" s="130"/>
      <c r="EY25" s="132"/>
      <c r="EZ25" s="133"/>
      <c r="FA25" s="111"/>
      <c r="FB25" s="111"/>
      <c r="FC25" s="111"/>
      <c r="FD25" s="110"/>
      <c r="FE25" s="130"/>
      <c r="FF25" s="131"/>
      <c r="FG25" s="130"/>
      <c r="FH25" s="132"/>
      <c r="FI25" s="133"/>
      <c r="FJ25" s="111"/>
      <c r="FK25" s="111"/>
      <c r="FL25" s="111"/>
      <c r="FM25" s="110"/>
      <c r="FN25" s="130"/>
      <c r="FO25" s="131"/>
      <c r="FP25" s="130"/>
      <c r="FQ25" s="132"/>
      <c r="FR25" s="133"/>
      <c r="FS25" s="111"/>
      <c r="FT25" s="111"/>
      <c r="FU25" s="111"/>
      <c r="FV25" s="110"/>
      <c r="FW25" s="130"/>
      <c r="FX25" s="131"/>
      <c r="FY25" s="130"/>
      <c r="FZ25" s="132"/>
      <c r="GA25" s="133"/>
      <c r="GB25" s="111"/>
      <c r="GC25" s="111"/>
      <c r="GD25" s="111"/>
      <c r="GE25" s="110"/>
      <c r="GF25" s="130"/>
      <c r="GG25" s="131"/>
      <c r="GH25" s="130"/>
      <c r="GI25" s="132"/>
      <c r="GJ25" s="133"/>
      <c r="GK25" s="111"/>
      <c r="GL25" s="111"/>
      <c r="GM25" s="111"/>
      <c r="GN25" s="110"/>
      <c r="GO25" s="130"/>
      <c r="GP25" s="131"/>
      <c r="GQ25" s="130"/>
      <c r="GR25" s="132"/>
      <c r="GS25" s="133"/>
      <c r="GT25" s="135"/>
      <c r="GU25" s="136"/>
      <c r="GV25" s="122" t="s">
        <v>405</v>
      </c>
      <c r="GW25" s="114"/>
      <c r="GX25" s="114"/>
      <c r="GY25" s="588" t="s">
        <v>458</v>
      </c>
      <c r="GZ25" s="229">
        <v>4176</v>
      </c>
      <c r="HA25" s="116"/>
      <c r="HB25" s="116"/>
    </row>
    <row r="26" spans="2:210" x14ac:dyDescent="0.25">
      <c r="B26" s="116"/>
      <c r="C26" s="124"/>
      <c r="D26" s="41"/>
      <c r="E26" s="42"/>
      <c r="F26" s="43"/>
      <c r="G26" s="44"/>
      <c r="H26" s="45"/>
      <c r="I26" s="46"/>
      <c r="J26" s="104" t="s">
        <v>287</v>
      </c>
      <c r="K26" s="494" t="s">
        <v>284</v>
      </c>
      <c r="L26" s="105">
        <v>17260</v>
      </c>
      <c r="M26" s="87">
        <v>43207</v>
      </c>
      <c r="N26" s="466" t="s">
        <v>378</v>
      </c>
      <c r="O26" s="106">
        <v>21820</v>
      </c>
      <c r="P26" s="150">
        <f t="shared" si="0"/>
        <v>4560</v>
      </c>
      <c r="Q26" s="99">
        <v>27.5</v>
      </c>
      <c r="R26" s="821"/>
      <c r="S26" s="822"/>
      <c r="T26" s="45">
        <f t="shared" si="2"/>
        <v>600050</v>
      </c>
      <c r="U26" s="539" t="s">
        <v>113</v>
      </c>
      <c r="V26" s="528">
        <v>43222</v>
      </c>
      <c r="W26" s="469">
        <v>16472</v>
      </c>
      <c r="X26" s="470"/>
      <c r="Y26" s="471"/>
      <c r="Z26" s="472"/>
      <c r="AA26" s="473"/>
      <c r="AB26" s="472"/>
      <c r="AC26" s="474"/>
      <c r="AD26" s="475"/>
      <c r="AE26" s="470"/>
      <c r="AF26" s="470"/>
      <c r="AG26" s="470"/>
      <c r="AH26" s="471"/>
      <c r="AI26" s="472"/>
      <c r="AJ26" s="473"/>
      <c r="AK26" s="472"/>
      <c r="AL26" s="474"/>
      <c r="AM26" s="475"/>
      <c r="AN26" s="470"/>
      <c r="AO26" s="470"/>
      <c r="AP26" s="470"/>
      <c r="AQ26" s="471"/>
      <c r="AR26" s="472"/>
      <c r="AS26" s="473"/>
      <c r="AT26" s="472"/>
      <c r="AU26" s="474"/>
      <c r="AV26" s="475"/>
      <c r="AW26" s="470"/>
      <c r="AX26" s="470"/>
      <c r="AY26" s="470"/>
      <c r="AZ26" s="471"/>
      <c r="BA26" s="472"/>
      <c r="BB26" s="473"/>
      <c r="BC26" s="472"/>
      <c r="BD26" s="474"/>
      <c r="BE26" s="475"/>
      <c r="BF26" s="470"/>
      <c r="BG26" s="470"/>
      <c r="BH26" s="470"/>
      <c r="BI26" s="471"/>
      <c r="BJ26" s="472"/>
      <c r="BK26" s="473"/>
      <c r="BL26" s="472"/>
      <c r="BM26" s="474"/>
      <c r="BN26" s="475"/>
      <c r="BO26" s="470"/>
      <c r="BP26" s="470"/>
      <c r="BQ26" s="470"/>
      <c r="BR26" s="471"/>
      <c r="BS26" s="472"/>
      <c r="BT26" s="473"/>
      <c r="BU26" s="472"/>
      <c r="BV26" s="474"/>
      <c r="BW26" s="475"/>
      <c r="BX26" s="470"/>
      <c r="BY26" s="470"/>
      <c r="BZ26" s="470"/>
      <c r="CA26" s="471"/>
      <c r="CB26" s="472"/>
      <c r="CC26" s="473"/>
      <c r="CD26" s="472"/>
      <c r="CE26" s="474"/>
      <c r="CF26" s="475"/>
      <c r="CG26" s="470"/>
      <c r="CH26" s="470"/>
      <c r="CI26" s="470"/>
      <c r="CJ26" s="471"/>
      <c r="CK26" s="472"/>
      <c r="CL26" s="473"/>
      <c r="CM26" s="472"/>
      <c r="CN26" s="474"/>
      <c r="CO26" s="475"/>
      <c r="CP26" s="470"/>
      <c r="CQ26" s="470"/>
      <c r="CR26" s="470"/>
      <c r="CS26" s="471"/>
      <c r="CT26" s="472"/>
      <c r="CU26" s="473"/>
      <c r="CV26" s="476"/>
      <c r="CW26" s="474"/>
      <c r="CX26" s="475"/>
      <c r="CY26" s="470"/>
      <c r="CZ26" s="470"/>
      <c r="DA26" s="470"/>
      <c r="DB26" s="471"/>
      <c r="DC26" s="472"/>
      <c r="DD26" s="473"/>
      <c r="DE26" s="472"/>
      <c r="DF26" s="474"/>
      <c r="DG26" s="475"/>
      <c r="DH26" s="470"/>
      <c r="DI26" s="470"/>
      <c r="DJ26" s="470"/>
      <c r="DK26" s="471"/>
      <c r="DL26" s="472"/>
      <c r="DM26" s="473"/>
      <c r="DN26" s="472"/>
      <c r="DO26" s="474"/>
      <c r="DP26" s="475"/>
      <c r="DQ26" s="470"/>
      <c r="DR26" s="470"/>
      <c r="DS26" s="470"/>
      <c r="DT26" s="471"/>
      <c r="DU26" s="472"/>
      <c r="DV26" s="473"/>
      <c r="DW26" s="472"/>
      <c r="DX26" s="474"/>
      <c r="DY26" s="475"/>
      <c r="DZ26" s="470"/>
      <c r="EA26" s="470"/>
      <c r="EB26" s="470"/>
      <c r="EC26" s="471"/>
      <c r="ED26" s="472"/>
      <c r="EE26" s="473"/>
      <c r="EF26" s="472"/>
      <c r="EG26" s="474"/>
      <c r="EH26" s="475"/>
      <c r="EI26" s="470"/>
      <c r="EJ26" s="470"/>
      <c r="EK26" s="470"/>
      <c r="EL26" s="471"/>
      <c r="EM26" s="472"/>
      <c r="EN26" s="473"/>
      <c r="EO26" s="472"/>
      <c r="EP26" s="474"/>
      <c r="EQ26" s="475"/>
      <c r="ER26" s="470"/>
      <c r="ES26" s="470"/>
      <c r="ET26" s="470"/>
      <c r="EU26" s="471"/>
      <c r="EV26" s="472"/>
      <c r="EW26" s="473"/>
      <c r="EX26" s="472"/>
      <c r="EY26" s="474"/>
      <c r="EZ26" s="475"/>
      <c r="FA26" s="470"/>
      <c r="FB26" s="470"/>
      <c r="FC26" s="470"/>
      <c r="FD26" s="471"/>
      <c r="FE26" s="472"/>
      <c r="FF26" s="473"/>
      <c r="FG26" s="472"/>
      <c r="FH26" s="474"/>
      <c r="FI26" s="475"/>
      <c r="FJ26" s="470"/>
      <c r="FK26" s="470"/>
      <c r="FL26" s="470"/>
      <c r="FM26" s="471"/>
      <c r="FN26" s="472"/>
      <c r="FO26" s="473"/>
      <c r="FP26" s="472"/>
      <c r="FQ26" s="474"/>
      <c r="FR26" s="475"/>
      <c r="FS26" s="470"/>
      <c r="FT26" s="470"/>
      <c r="FU26" s="470"/>
      <c r="FV26" s="471"/>
      <c r="FW26" s="472"/>
      <c r="FX26" s="473"/>
      <c r="FY26" s="472"/>
      <c r="FZ26" s="474"/>
      <c r="GA26" s="475"/>
      <c r="GB26" s="470"/>
      <c r="GC26" s="470"/>
      <c r="GD26" s="470"/>
      <c r="GE26" s="471"/>
      <c r="GF26" s="472"/>
      <c r="GG26" s="473"/>
      <c r="GH26" s="472"/>
      <c r="GI26" s="474"/>
      <c r="GJ26" s="475"/>
      <c r="GK26" s="470"/>
      <c r="GL26" s="470"/>
      <c r="GM26" s="470"/>
      <c r="GN26" s="471"/>
      <c r="GO26" s="472"/>
      <c r="GP26" s="473"/>
      <c r="GQ26" s="472"/>
      <c r="GR26" s="474"/>
      <c r="GS26" s="475"/>
      <c r="GT26" s="477">
        <v>43222</v>
      </c>
      <c r="GU26" s="136"/>
      <c r="GV26" s="122" t="s">
        <v>405</v>
      </c>
      <c r="GW26" s="114"/>
      <c r="GX26" s="114"/>
      <c r="GY26" s="588" t="s">
        <v>458</v>
      </c>
      <c r="GZ26" s="229">
        <v>4176</v>
      </c>
      <c r="HA26" s="116"/>
      <c r="HB26" s="116"/>
    </row>
    <row r="27" spans="2:210" x14ac:dyDescent="0.25">
      <c r="B27" s="116"/>
      <c r="C27" s="124"/>
      <c r="D27" s="41"/>
      <c r="E27" s="42"/>
      <c r="F27" s="43"/>
      <c r="G27" s="44"/>
      <c r="H27" s="45"/>
      <c r="I27" s="46"/>
      <c r="J27" s="104" t="s">
        <v>61</v>
      </c>
      <c r="K27" s="494" t="s">
        <v>284</v>
      </c>
      <c r="L27" s="105">
        <v>17820</v>
      </c>
      <c r="M27" s="87">
        <v>43208</v>
      </c>
      <c r="N27" s="466" t="s">
        <v>381</v>
      </c>
      <c r="O27" s="106">
        <v>22640</v>
      </c>
      <c r="P27" s="150">
        <f t="shared" si="0"/>
        <v>4820</v>
      </c>
      <c r="Q27" s="99">
        <v>27.5</v>
      </c>
      <c r="R27" s="99"/>
      <c r="S27" s="99"/>
      <c r="T27" s="45">
        <f t="shared" si="2"/>
        <v>622600</v>
      </c>
      <c r="U27" s="467" t="s">
        <v>113</v>
      </c>
      <c r="V27" s="468">
        <v>43224</v>
      </c>
      <c r="W27" s="469">
        <v>16472</v>
      </c>
      <c r="X27" s="470"/>
      <c r="Y27" s="471"/>
      <c r="Z27" s="472"/>
      <c r="AA27" s="473"/>
      <c r="AB27" s="472"/>
      <c r="AC27" s="474"/>
      <c r="AD27" s="475"/>
      <c r="AE27" s="470"/>
      <c r="AF27" s="470"/>
      <c r="AG27" s="470"/>
      <c r="AH27" s="471"/>
      <c r="AI27" s="472"/>
      <c r="AJ27" s="473"/>
      <c r="AK27" s="472"/>
      <c r="AL27" s="474"/>
      <c r="AM27" s="475"/>
      <c r="AN27" s="470"/>
      <c r="AO27" s="470"/>
      <c r="AP27" s="470"/>
      <c r="AQ27" s="471"/>
      <c r="AR27" s="472"/>
      <c r="AS27" s="473"/>
      <c r="AT27" s="472"/>
      <c r="AU27" s="474"/>
      <c r="AV27" s="475"/>
      <c r="AW27" s="470"/>
      <c r="AX27" s="470"/>
      <c r="AY27" s="470"/>
      <c r="AZ27" s="471"/>
      <c r="BA27" s="472"/>
      <c r="BB27" s="473"/>
      <c r="BC27" s="472"/>
      <c r="BD27" s="474"/>
      <c r="BE27" s="475"/>
      <c r="BF27" s="470"/>
      <c r="BG27" s="470"/>
      <c r="BH27" s="470"/>
      <c r="BI27" s="471"/>
      <c r="BJ27" s="472"/>
      <c r="BK27" s="473"/>
      <c r="BL27" s="472"/>
      <c r="BM27" s="474"/>
      <c r="BN27" s="475"/>
      <c r="BO27" s="470"/>
      <c r="BP27" s="470"/>
      <c r="BQ27" s="470"/>
      <c r="BR27" s="471"/>
      <c r="BS27" s="472"/>
      <c r="BT27" s="473"/>
      <c r="BU27" s="472"/>
      <c r="BV27" s="474"/>
      <c r="BW27" s="475"/>
      <c r="BX27" s="470"/>
      <c r="BY27" s="470"/>
      <c r="BZ27" s="470"/>
      <c r="CA27" s="471"/>
      <c r="CB27" s="472"/>
      <c r="CC27" s="473"/>
      <c r="CD27" s="472"/>
      <c r="CE27" s="474"/>
      <c r="CF27" s="475"/>
      <c r="CG27" s="470"/>
      <c r="CH27" s="470"/>
      <c r="CI27" s="470"/>
      <c r="CJ27" s="471"/>
      <c r="CK27" s="472"/>
      <c r="CL27" s="473"/>
      <c r="CM27" s="472"/>
      <c r="CN27" s="474"/>
      <c r="CO27" s="475"/>
      <c r="CP27" s="470"/>
      <c r="CQ27" s="470"/>
      <c r="CR27" s="470"/>
      <c r="CS27" s="471"/>
      <c r="CT27" s="472"/>
      <c r="CU27" s="473"/>
      <c r="CV27" s="476"/>
      <c r="CW27" s="474"/>
      <c r="CX27" s="475"/>
      <c r="CY27" s="470"/>
      <c r="CZ27" s="470"/>
      <c r="DA27" s="470"/>
      <c r="DB27" s="471"/>
      <c r="DC27" s="472"/>
      <c r="DD27" s="473"/>
      <c r="DE27" s="472"/>
      <c r="DF27" s="474"/>
      <c r="DG27" s="475"/>
      <c r="DH27" s="470"/>
      <c r="DI27" s="470"/>
      <c r="DJ27" s="470"/>
      <c r="DK27" s="471"/>
      <c r="DL27" s="472"/>
      <c r="DM27" s="473"/>
      <c r="DN27" s="472"/>
      <c r="DO27" s="474"/>
      <c r="DP27" s="475"/>
      <c r="DQ27" s="470"/>
      <c r="DR27" s="470"/>
      <c r="DS27" s="470"/>
      <c r="DT27" s="471"/>
      <c r="DU27" s="472"/>
      <c r="DV27" s="473"/>
      <c r="DW27" s="472"/>
      <c r="DX27" s="474"/>
      <c r="DY27" s="475"/>
      <c r="DZ27" s="470"/>
      <c r="EA27" s="470"/>
      <c r="EB27" s="470"/>
      <c r="EC27" s="471"/>
      <c r="ED27" s="472"/>
      <c r="EE27" s="473"/>
      <c r="EF27" s="472"/>
      <c r="EG27" s="474"/>
      <c r="EH27" s="475"/>
      <c r="EI27" s="470"/>
      <c r="EJ27" s="470"/>
      <c r="EK27" s="470"/>
      <c r="EL27" s="471"/>
      <c r="EM27" s="472"/>
      <c r="EN27" s="473"/>
      <c r="EO27" s="472"/>
      <c r="EP27" s="474"/>
      <c r="EQ27" s="475"/>
      <c r="ER27" s="470"/>
      <c r="ES27" s="470"/>
      <c r="ET27" s="470"/>
      <c r="EU27" s="471"/>
      <c r="EV27" s="472"/>
      <c r="EW27" s="473"/>
      <c r="EX27" s="472"/>
      <c r="EY27" s="474"/>
      <c r="EZ27" s="475"/>
      <c r="FA27" s="470"/>
      <c r="FB27" s="470"/>
      <c r="FC27" s="470"/>
      <c r="FD27" s="471"/>
      <c r="FE27" s="472"/>
      <c r="FF27" s="473"/>
      <c r="FG27" s="472"/>
      <c r="FH27" s="474"/>
      <c r="FI27" s="475"/>
      <c r="FJ27" s="470"/>
      <c r="FK27" s="470"/>
      <c r="FL27" s="470"/>
      <c r="FM27" s="471"/>
      <c r="FN27" s="472"/>
      <c r="FO27" s="473"/>
      <c r="FP27" s="472"/>
      <c r="FQ27" s="474"/>
      <c r="FR27" s="475"/>
      <c r="FS27" s="470"/>
      <c r="FT27" s="470"/>
      <c r="FU27" s="470"/>
      <c r="FV27" s="471"/>
      <c r="FW27" s="472"/>
      <c r="FX27" s="473"/>
      <c r="FY27" s="472"/>
      <c r="FZ27" s="474"/>
      <c r="GA27" s="475"/>
      <c r="GB27" s="470"/>
      <c r="GC27" s="470"/>
      <c r="GD27" s="470"/>
      <c r="GE27" s="471"/>
      <c r="GF27" s="472"/>
      <c r="GG27" s="473"/>
      <c r="GH27" s="472"/>
      <c r="GI27" s="474"/>
      <c r="GJ27" s="475"/>
      <c r="GK27" s="470"/>
      <c r="GL27" s="470"/>
      <c r="GM27" s="470"/>
      <c r="GN27" s="471"/>
      <c r="GO27" s="472"/>
      <c r="GP27" s="473"/>
      <c r="GQ27" s="472"/>
      <c r="GR27" s="474"/>
      <c r="GS27" s="475"/>
      <c r="GT27" s="477">
        <v>43224</v>
      </c>
      <c r="GU27" s="136"/>
      <c r="GV27" s="122" t="s">
        <v>405</v>
      </c>
      <c r="GW27" s="114"/>
      <c r="GX27" s="114"/>
      <c r="GY27" s="588" t="s">
        <v>458</v>
      </c>
      <c r="GZ27" s="229">
        <v>4176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04" t="s">
        <v>330</v>
      </c>
      <c r="K28" s="494" t="s">
        <v>324</v>
      </c>
      <c r="L28" s="105">
        <v>18870</v>
      </c>
      <c r="M28" s="87">
        <v>43209</v>
      </c>
      <c r="N28" s="466" t="s">
        <v>387</v>
      </c>
      <c r="O28" s="106">
        <v>28920</v>
      </c>
      <c r="P28" s="150">
        <f t="shared" si="0"/>
        <v>10050</v>
      </c>
      <c r="Q28" s="99">
        <v>27.5</v>
      </c>
      <c r="R28" s="99"/>
      <c r="S28" s="99"/>
      <c r="T28" s="45">
        <f t="shared" si="2"/>
        <v>795300</v>
      </c>
      <c r="U28" s="467" t="s">
        <v>113</v>
      </c>
      <c r="V28" s="468">
        <v>43227</v>
      </c>
      <c r="W28" s="469">
        <v>20178.2</v>
      </c>
      <c r="X28" s="470"/>
      <c r="Y28" s="471"/>
      <c r="Z28" s="472"/>
      <c r="AA28" s="473"/>
      <c r="AB28" s="472"/>
      <c r="AC28" s="474"/>
      <c r="AD28" s="475"/>
      <c r="AE28" s="470"/>
      <c r="AF28" s="470"/>
      <c r="AG28" s="470"/>
      <c r="AH28" s="471"/>
      <c r="AI28" s="472"/>
      <c r="AJ28" s="473"/>
      <c r="AK28" s="472"/>
      <c r="AL28" s="474"/>
      <c r="AM28" s="475"/>
      <c r="AN28" s="470"/>
      <c r="AO28" s="470"/>
      <c r="AP28" s="470"/>
      <c r="AQ28" s="471"/>
      <c r="AR28" s="472"/>
      <c r="AS28" s="473"/>
      <c r="AT28" s="472"/>
      <c r="AU28" s="474"/>
      <c r="AV28" s="475"/>
      <c r="AW28" s="470"/>
      <c r="AX28" s="470"/>
      <c r="AY28" s="470"/>
      <c r="AZ28" s="471"/>
      <c r="BA28" s="472"/>
      <c r="BB28" s="473"/>
      <c r="BC28" s="472"/>
      <c r="BD28" s="474"/>
      <c r="BE28" s="475"/>
      <c r="BF28" s="470"/>
      <c r="BG28" s="470"/>
      <c r="BH28" s="470"/>
      <c r="BI28" s="471"/>
      <c r="BJ28" s="472"/>
      <c r="BK28" s="473"/>
      <c r="BL28" s="472"/>
      <c r="BM28" s="474"/>
      <c r="BN28" s="475"/>
      <c r="BO28" s="470"/>
      <c r="BP28" s="470"/>
      <c r="BQ28" s="470"/>
      <c r="BR28" s="471"/>
      <c r="BS28" s="472"/>
      <c r="BT28" s="473"/>
      <c r="BU28" s="472"/>
      <c r="BV28" s="474"/>
      <c r="BW28" s="475"/>
      <c r="BX28" s="470"/>
      <c r="BY28" s="470"/>
      <c r="BZ28" s="470"/>
      <c r="CA28" s="471"/>
      <c r="CB28" s="472"/>
      <c r="CC28" s="473"/>
      <c r="CD28" s="472"/>
      <c r="CE28" s="474"/>
      <c r="CF28" s="475"/>
      <c r="CG28" s="470"/>
      <c r="CH28" s="470"/>
      <c r="CI28" s="470"/>
      <c r="CJ28" s="471"/>
      <c r="CK28" s="472"/>
      <c r="CL28" s="473"/>
      <c r="CM28" s="472"/>
      <c r="CN28" s="474"/>
      <c r="CO28" s="475"/>
      <c r="CP28" s="470"/>
      <c r="CQ28" s="470"/>
      <c r="CR28" s="470"/>
      <c r="CS28" s="471"/>
      <c r="CT28" s="472"/>
      <c r="CU28" s="473"/>
      <c r="CV28" s="476"/>
      <c r="CW28" s="474"/>
      <c r="CX28" s="475"/>
      <c r="CY28" s="470"/>
      <c r="CZ28" s="470"/>
      <c r="DA28" s="470"/>
      <c r="DB28" s="471"/>
      <c r="DC28" s="472"/>
      <c r="DD28" s="473"/>
      <c r="DE28" s="472"/>
      <c r="DF28" s="474"/>
      <c r="DG28" s="475"/>
      <c r="DH28" s="470"/>
      <c r="DI28" s="470"/>
      <c r="DJ28" s="470"/>
      <c r="DK28" s="471"/>
      <c r="DL28" s="472"/>
      <c r="DM28" s="473"/>
      <c r="DN28" s="472"/>
      <c r="DO28" s="474"/>
      <c r="DP28" s="475"/>
      <c r="DQ28" s="470"/>
      <c r="DR28" s="470"/>
      <c r="DS28" s="470"/>
      <c r="DT28" s="471"/>
      <c r="DU28" s="472"/>
      <c r="DV28" s="473"/>
      <c r="DW28" s="472"/>
      <c r="DX28" s="474"/>
      <c r="DY28" s="475"/>
      <c r="DZ28" s="470"/>
      <c r="EA28" s="470"/>
      <c r="EB28" s="470"/>
      <c r="EC28" s="471"/>
      <c r="ED28" s="472"/>
      <c r="EE28" s="473"/>
      <c r="EF28" s="472"/>
      <c r="EG28" s="474"/>
      <c r="EH28" s="475"/>
      <c r="EI28" s="470"/>
      <c r="EJ28" s="470"/>
      <c r="EK28" s="470"/>
      <c r="EL28" s="471"/>
      <c r="EM28" s="472"/>
      <c r="EN28" s="473"/>
      <c r="EO28" s="472"/>
      <c r="EP28" s="474"/>
      <c r="EQ28" s="475"/>
      <c r="ER28" s="470"/>
      <c r="ES28" s="470"/>
      <c r="ET28" s="470"/>
      <c r="EU28" s="471"/>
      <c r="EV28" s="472"/>
      <c r="EW28" s="473"/>
      <c r="EX28" s="472"/>
      <c r="EY28" s="474"/>
      <c r="EZ28" s="475"/>
      <c r="FA28" s="470"/>
      <c r="FB28" s="470"/>
      <c r="FC28" s="470"/>
      <c r="FD28" s="471"/>
      <c r="FE28" s="472"/>
      <c r="FF28" s="473"/>
      <c r="FG28" s="472"/>
      <c r="FH28" s="474"/>
      <c r="FI28" s="475"/>
      <c r="FJ28" s="470"/>
      <c r="FK28" s="470"/>
      <c r="FL28" s="470"/>
      <c r="FM28" s="471"/>
      <c r="FN28" s="472"/>
      <c r="FO28" s="473"/>
      <c r="FP28" s="472"/>
      <c r="FQ28" s="474"/>
      <c r="FR28" s="475"/>
      <c r="FS28" s="470"/>
      <c r="FT28" s="470"/>
      <c r="FU28" s="470"/>
      <c r="FV28" s="471"/>
      <c r="FW28" s="472"/>
      <c r="FX28" s="473"/>
      <c r="FY28" s="472"/>
      <c r="FZ28" s="474"/>
      <c r="GA28" s="475"/>
      <c r="GB28" s="470"/>
      <c r="GC28" s="470"/>
      <c r="GD28" s="470"/>
      <c r="GE28" s="471"/>
      <c r="GF28" s="472"/>
      <c r="GG28" s="473"/>
      <c r="GH28" s="472"/>
      <c r="GI28" s="474"/>
      <c r="GJ28" s="475"/>
      <c r="GK28" s="470"/>
      <c r="GL28" s="470"/>
      <c r="GM28" s="470"/>
      <c r="GN28" s="471"/>
      <c r="GO28" s="472"/>
      <c r="GP28" s="473"/>
      <c r="GQ28" s="472"/>
      <c r="GR28" s="474"/>
      <c r="GS28" s="475"/>
      <c r="GT28" s="477">
        <v>43227</v>
      </c>
      <c r="GU28" s="136"/>
      <c r="GV28" s="100" t="s">
        <v>405</v>
      </c>
      <c r="GW28" s="114"/>
      <c r="GX28" s="114"/>
      <c r="GY28" s="588" t="s">
        <v>458</v>
      </c>
      <c r="GZ28" s="229">
        <v>4176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104" t="s">
        <v>329</v>
      </c>
      <c r="K29" s="500" t="s">
        <v>325</v>
      </c>
      <c r="L29" s="105">
        <v>11500</v>
      </c>
      <c r="M29" s="87">
        <v>43209</v>
      </c>
      <c r="N29" s="466" t="s">
        <v>380</v>
      </c>
      <c r="O29" s="106">
        <v>9385</v>
      </c>
      <c r="P29" s="150">
        <f t="shared" si="0"/>
        <v>-2115</v>
      </c>
      <c r="Q29" s="99">
        <v>27.5</v>
      </c>
      <c r="R29" s="99"/>
      <c r="S29" s="99"/>
      <c r="T29" s="45">
        <f t="shared" si="2"/>
        <v>258087.5</v>
      </c>
      <c r="U29" s="467" t="s">
        <v>113</v>
      </c>
      <c r="V29" s="468">
        <v>43223</v>
      </c>
      <c r="W29" s="469">
        <v>6588.8</v>
      </c>
      <c r="X29" s="470"/>
      <c r="Y29" s="471"/>
      <c r="Z29" s="472"/>
      <c r="AA29" s="473"/>
      <c r="AB29" s="472"/>
      <c r="AC29" s="474"/>
      <c r="AD29" s="475"/>
      <c r="AE29" s="470"/>
      <c r="AF29" s="470"/>
      <c r="AG29" s="470"/>
      <c r="AH29" s="471"/>
      <c r="AI29" s="472"/>
      <c r="AJ29" s="473"/>
      <c r="AK29" s="472"/>
      <c r="AL29" s="474"/>
      <c r="AM29" s="475"/>
      <c r="AN29" s="470"/>
      <c r="AO29" s="470"/>
      <c r="AP29" s="470"/>
      <c r="AQ29" s="471"/>
      <c r="AR29" s="472"/>
      <c r="AS29" s="473"/>
      <c r="AT29" s="472"/>
      <c r="AU29" s="474"/>
      <c r="AV29" s="475"/>
      <c r="AW29" s="470"/>
      <c r="AX29" s="470"/>
      <c r="AY29" s="470"/>
      <c r="AZ29" s="471"/>
      <c r="BA29" s="472"/>
      <c r="BB29" s="473"/>
      <c r="BC29" s="472"/>
      <c r="BD29" s="474"/>
      <c r="BE29" s="475"/>
      <c r="BF29" s="470"/>
      <c r="BG29" s="470"/>
      <c r="BH29" s="470"/>
      <c r="BI29" s="471"/>
      <c r="BJ29" s="472"/>
      <c r="BK29" s="473"/>
      <c r="BL29" s="472"/>
      <c r="BM29" s="474"/>
      <c r="BN29" s="475"/>
      <c r="BO29" s="470"/>
      <c r="BP29" s="470"/>
      <c r="BQ29" s="470"/>
      <c r="BR29" s="471"/>
      <c r="BS29" s="472"/>
      <c r="BT29" s="473"/>
      <c r="BU29" s="472"/>
      <c r="BV29" s="474"/>
      <c r="BW29" s="475"/>
      <c r="BX29" s="470"/>
      <c r="BY29" s="470"/>
      <c r="BZ29" s="470"/>
      <c r="CA29" s="471"/>
      <c r="CB29" s="472"/>
      <c r="CC29" s="473"/>
      <c r="CD29" s="472"/>
      <c r="CE29" s="474"/>
      <c r="CF29" s="475"/>
      <c r="CG29" s="470"/>
      <c r="CH29" s="470"/>
      <c r="CI29" s="470"/>
      <c r="CJ29" s="471"/>
      <c r="CK29" s="472"/>
      <c r="CL29" s="473"/>
      <c r="CM29" s="472"/>
      <c r="CN29" s="474"/>
      <c r="CO29" s="475"/>
      <c r="CP29" s="470"/>
      <c r="CQ29" s="470"/>
      <c r="CR29" s="470"/>
      <c r="CS29" s="471"/>
      <c r="CT29" s="472"/>
      <c r="CU29" s="473"/>
      <c r="CV29" s="476"/>
      <c r="CW29" s="474"/>
      <c r="CX29" s="475"/>
      <c r="CY29" s="470"/>
      <c r="CZ29" s="470"/>
      <c r="DA29" s="470"/>
      <c r="DB29" s="471"/>
      <c r="DC29" s="472"/>
      <c r="DD29" s="473"/>
      <c r="DE29" s="472"/>
      <c r="DF29" s="474"/>
      <c r="DG29" s="475"/>
      <c r="DH29" s="470"/>
      <c r="DI29" s="470"/>
      <c r="DJ29" s="470"/>
      <c r="DK29" s="471"/>
      <c r="DL29" s="472"/>
      <c r="DM29" s="473"/>
      <c r="DN29" s="472"/>
      <c r="DO29" s="474"/>
      <c r="DP29" s="475"/>
      <c r="DQ29" s="470"/>
      <c r="DR29" s="470"/>
      <c r="DS29" s="470"/>
      <c r="DT29" s="471"/>
      <c r="DU29" s="472"/>
      <c r="DV29" s="473"/>
      <c r="DW29" s="472"/>
      <c r="DX29" s="474"/>
      <c r="DY29" s="475"/>
      <c r="DZ29" s="470"/>
      <c r="EA29" s="470"/>
      <c r="EB29" s="470"/>
      <c r="EC29" s="471"/>
      <c r="ED29" s="472"/>
      <c r="EE29" s="473"/>
      <c r="EF29" s="472"/>
      <c r="EG29" s="474"/>
      <c r="EH29" s="475"/>
      <c r="EI29" s="470"/>
      <c r="EJ29" s="470"/>
      <c r="EK29" s="470"/>
      <c r="EL29" s="471"/>
      <c r="EM29" s="472"/>
      <c r="EN29" s="473"/>
      <c r="EO29" s="472"/>
      <c r="EP29" s="474"/>
      <c r="EQ29" s="475"/>
      <c r="ER29" s="470"/>
      <c r="ES29" s="470"/>
      <c r="ET29" s="470"/>
      <c r="EU29" s="471"/>
      <c r="EV29" s="472"/>
      <c r="EW29" s="473"/>
      <c r="EX29" s="472"/>
      <c r="EY29" s="474"/>
      <c r="EZ29" s="475"/>
      <c r="FA29" s="470"/>
      <c r="FB29" s="470"/>
      <c r="FC29" s="470"/>
      <c r="FD29" s="471"/>
      <c r="FE29" s="472"/>
      <c r="FF29" s="473"/>
      <c r="FG29" s="472"/>
      <c r="FH29" s="474"/>
      <c r="FI29" s="475"/>
      <c r="FJ29" s="470"/>
      <c r="FK29" s="470"/>
      <c r="FL29" s="470"/>
      <c r="FM29" s="471"/>
      <c r="FN29" s="472"/>
      <c r="FO29" s="473"/>
      <c r="FP29" s="472"/>
      <c r="FQ29" s="474"/>
      <c r="FR29" s="475"/>
      <c r="FS29" s="470"/>
      <c r="FT29" s="470"/>
      <c r="FU29" s="470"/>
      <c r="FV29" s="471"/>
      <c r="FW29" s="472"/>
      <c r="FX29" s="473"/>
      <c r="FY29" s="472"/>
      <c r="FZ29" s="474"/>
      <c r="GA29" s="475"/>
      <c r="GB29" s="470"/>
      <c r="GC29" s="470"/>
      <c r="GD29" s="470"/>
      <c r="GE29" s="471"/>
      <c r="GF29" s="472"/>
      <c r="GG29" s="473"/>
      <c r="GH29" s="472"/>
      <c r="GI29" s="474"/>
      <c r="GJ29" s="475"/>
      <c r="GK29" s="470"/>
      <c r="GL29" s="470"/>
      <c r="GM29" s="470"/>
      <c r="GN29" s="471"/>
      <c r="GO29" s="472"/>
      <c r="GP29" s="473"/>
      <c r="GQ29" s="472"/>
      <c r="GR29" s="474"/>
      <c r="GS29" s="475"/>
      <c r="GT29" s="477">
        <v>43223</v>
      </c>
      <c r="GU29" s="136">
        <v>18928</v>
      </c>
      <c r="GV29" s="103" t="s">
        <v>337</v>
      </c>
      <c r="GW29" s="98"/>
      <c r="GX29" s="114"/>
      <c r="GY29" s="588" t="s">
        <v>458</v>
      </c>
      <c r="GZ29" s="229">
        <v>2320</v>
      </c>
      <c r="HA29" s="116"/>
      <c r="HB29" s="116"/>
    </row>
    <row r="30" spans="2:210" x14ac:dyDescent="0.25">
      <c r="B30" s="116"/>
      <c r="C30" s="124"/>
      <c r="D30" s="41"/>
      <c r="E30" s="42"/>
      <c r="F30" s="43"/>
      <c r="G30" s="44"/>
      <c r="H30" s="45"/>
      <c r="I30" s="46"/>
      <c r="J30" s="569" t="s">
        <v>326</v>
      </c>
      <c r="K30" s="570" t="s">
        <v>98</v>
      </c>
      <c r="L30" s="571">
        <v>1883.4</v>
      </c>
      <c r="M30" s="572">
        <v>43210</v>
      </c>
      <c r="N30" s="201" t="s">
        <v>344</v>
      </c>
      <c r="O30" s="573">
        <v>1883.4</v>
      </c>
      <c r="P30" s="150">
        <f t="shared" si="0"/>
        <v>0</v>
      </c>
      <c r="Q30" s="99">
        <v>70.5</v>
      </c>
      <c r="R30" s="99"/>
      <c r="S30" s="99"/>
      <c r="T30" s="567">
        <f t="shared" si="2"/>
        <v>132779.70000000001</v>
      </c>
      <c r="U30" s="153" t="s">
        <v>113</v>
      </c>
      <c r="V30" s="148">
        <v>43213</v>
      </c>
      <c r="W30" s="508"/>
      <c r="X30" s="159"/>
      <c r="Y30" s="160"/>
      <c r="Z30" s="161"/>
      <c r="AA30" s="162"/>
      <c r="AB30" s="161"/>
      <c r="AC30" s="163"/>
      <c r="AD30" s="164"/>
      <c r="AE30" s="159"/>
      <c r="AF30" s="159"/>
      <c r="AG30" s="159"/>
      <c r="AH30" s="160"/>
      <c r="AI30" s="161"/>
      <c r="AJ30" s="162"/>
      <c r="AK30" s="161"/>
      <c r="AL30" s="163"/>
      <c r="AM30" s="164"/>
      <c r="AN30" s="159"/>
      <c r="AO30" s="159"/>
      <c r="AP30" s="159"/>
      <c r="AQ30" s="160"/>
      <c r="AR30" s="161"/>
      <c r="AS30" s="162"/>
      <c r="AT30" s="161"/>
      <c r="AU30" s="163"/>
      <c r="AV30" s="164"/>
      <c r="AW30" s="159"/>
      <c r="AX30" s="159"/>
      <c r="AY30" s="159"/>
      <c r="AZ30" s="160"/>
      <c r="BA30" s="161"/>
      <c r="BB30" s="162"/>
      <c r="BC30" s="161"/>
      <c r="BD30" s="163"/>
      <c r="BE30" s="164"/>
      <c r="BF30" s="159"/>
      <c r="BG30" s="159"/>
      <c r="BH30" s="159"/>
      <c r="BI30" s="160"/>
      <c r="BJ30" s="161"/>
      <c r="BK30" s="162"/>
      <c r="BL30" s="161"/>
      <c r="BM30" s="163"/>
      <c r="BN30" s="164"/>
      <c r="BO30" s="159"/>
      <c r="BP30" s="159"/>
      <c r="BQ30" s="159"/>
      <c r="BR30" s="160"/>
      <c r="BS30" s="161"/>
      <c r="BT30" s="162"/>
      <c r="BU30" s="161"/>
      <c r="BV30" s="163"/>
      <c r="BW30" s="164"/>
      <c r="BX30" s="159"/>
      <c r="BY30" s="159"/>
      <c r="BZ30" s="159"/>
      <c r="CA30" s="160"/>
      <c r="CB30" s="161"/>
      <c r="CC30" s="162"/>
      <c r="CD30" s="161"/>
      <c r="CE30" s="163"/>
      <c r="CF30" s="164"/>
      <c r="CG30" s="159"/>
      <c r="CH30" s="159"/>
      <c r="CI30" s="159"/>
      <c r="CJ30" s="160"/>
      <c r="CK30" s="161"/>
      <c r="CL30" s="162"/>
      <c r="CM30" s="161"/>
      <c r="CN30" s="163"/>
      <c r="CO30" s="164"/>
      <c r="CP30" s="159"/>
      <c r="CQ30" s="159"/>
      <c r="CR30" s="159"/>
      <c r="CS30" s="160"/>
      <c r="CT30" s="161"/>
      <c r="CU30" s="162"/>
      <c r="CV30" s="509"/>
      <c r="CW30" s="163"/>
      <c r="CX30" s="164"/>
      <c r="CY30" s="159"/>
      <c r="CZ30" s="159"/>
      <c r="DA30" s="159"/>
      <c r="DB30" s="160"/>
      <c r="DC30" s="161"/>
      <c r="DD30" s="162"/>
      <c r="DE30" s="161"/>
      <c r="DF30" s="163"/>
      <c r="DG30" s="164"/>
      <c r="DH30" s="159"/>
      <c r="DI30" s="159"/>
      <c r="DJ30" s="159"/>
      <c r="DK30" s="160"/>
      <c r="DL30" s="161"/>
      <c r="DM30" s="162"/>
      <c r="DN30" s="161"/>
      <c r="DO30" s="163"/>
      <c r="DP30" s="164"/>
      <c r="DQ30" s="159"/>
      <c r="DR30" s="159"/>
      <c r="DS30" s="159"/>
      <c r="DT30" s="160"/>
      <c r="DU30" s="161"/>
      <c r="DV30" s="162"/>
      <c r="DW30" s="161"/>
      <c r="DX30" s="163"/>
      <c r="DY30" s="164"/>
      <c r="DZ30" s="159"/>
      <c r="EA30" s="159"/>
      <c r="EB30" s="159"/>
      <c r="EC30" s="160"/>
      <c r="ED30" s="161"/>
      <c r="EE30" s="162"/>
      <c r="EF30" s="161"/>
      <c r="EG30" s="163"/>
      <c r="EH30" s="164"/>
      <c r="EI30" s="159"/>
      <c r="EJ30" s="159"/>
      <c r="EK30" s="159"/>
      <c r="EL30" s="160"/>
      <c r="EM30" s="161"/>
      <c r="EN30" s="162"/>
      <c r="EO30" s="161"/>
      <c r="EP30" s="163"/>
      <c r="EQ30" s="164"/>
      <c r="ER30" s="159"/>
      <c r="ES30" s="159"/>
      <c r="ET30" s="159"/>
      <c r="EU30" s="160"/>
      <c r="EV30" s="161"/>
      <c r="EW30" s="162"/>
      <c r="EX30" s="161"/>
      <c r="EY30" s="163"/>
      <c r="EZ30" s="164"/>
      <c r="FA30" s="159"/>
      <c r="FB30" s="159"/>
      <c r="FC30" s="159"/>
      <c r="FD30" s="160"/>
      <c r="FE30" s="161"/>
      <c r="FF30" s="162"/>
      <c r="FG30" s="161"/>
      <c r="FH30" s="163"/>
      <c r="FI30" s="164"/>
      <c r="FJ30" s="159"/>
      <c r="FK30" s="159"/>
      <c r="FL30" s="159"/>
      <c r="FM30" s="160"/>
      <c r="FN30" s="161"/>
      <c r="FO30" s="162"/>
      <c r="FP30" s="161"/>
      <c r="FQ30" s="163"/>
      <c r="FR30" s="164"/>
      <c r="FS30" s="159"/>
      <c r="FT30" s="159"/>
      <c r="FU30" s="159"/>
      <c r="FV30" s="160"/>
      <c r="FW30" s="161"/>
      <c r="FX30" s="162"/>
      <c r="FY30" s="161"/>
      <c r="FZ30" s="163"/>
      <c r="GA30" s="164"/>
      <c r="GB30" s="159"/>
      <c r="GC30" s="159"/>
      <c r="GD30" s="159"/>
      <c r="GE30" s="160"/>
      <c r="GF30" s="161"/>
      <c r="GG30" s="162"/>
      <c r="GH30" s="161"/>
      <c r="GI30" s="163"/>
      <c r="GJ30" s="164"/>
      <c r="GK30" s="159"/>
      <c r="GL30" s="159"/>
      <c r="GM30" s="159"/>
      <c r="GN30" s="160"/>
      <c r="GO30" s="161"/>
      <c r="GP30" s="162"/>
      <c r="GQ30" s="161"/>
      <c r="GR30" s="163"/>
      <c r="GS30" s="164"/>
      <c r="GT30" s="165"/>
      <c r="GU30" s="136"/>
      <c r="GV30" s="100" t="s">
        <v>313</v>
      </c>
      <c r="GW30" s="114"/>
      <c r="GX30" s="114"/>
      <c r="GY30" s="588" t="s">
        <v>200</v>
      </c>
      <c r="GZ30" s="229">
        <v>0</v>
      </c>
      <c r="HA30" s="116"/>
      <c r="HB30" s="116"/>
    </row>
    <row r="31" spans="2:210" x14ac:dyDescent="0.25">
      <c r="B31" s="116"/>
      <c r="C31" s="124"/>
      <c r="D31" s="41"/>
      <c r="E31" s="42"/>
      <c r="F31" s="43"/>
      <c r="G31" s="44"/>
      <c r="H31" s="45"/>
      <c r="I31" s="46"/>
      <c r="J31" s="151" t="s">
        <v>328</v>
      </c>
      <c r="K31" s="500" t="s">
        <v>30</v>
      </c>
      <c r="L31" s="105">
        <v>12130</v>
      </c>
      <c r="M31" s="87">
        <v>43210</v>
      </c>
      <c r="N31" s="466" t="s">
        <v>386</v>
      </c>
      <c r="O31" s="106">
        <v>15410</v>
      </c>
      <c r="P31" s="150">
        <f t="shared" si="0"/>
        <v>3280</v>
      </c>
      <c r="Q31" s="99">
        <v>27.5</v>
      </c>
      <c r="R31" s="99"/>
      <c r="S31" s="99"/>
      <c r="T31" s="45">
        <f t="shared" si="2"/>
        <v>423775</v>
      </c>
      <c r="U31" s="467" t="s">
        <v>113</v>
      </c>
      <c r="V31" s="468">
        <v>43227</v>
      </c>
      <c r="W31" s="469">
        <v>10706.8</v>
      </c>
      <c r="X31" s="470"/>
      <c r="Y31" s="471"/>
      <c r="Z31" s="472"/>
      <c r="AA31" s="473"/>
      <c r="AB31" s="472"/>
      <c r="AC31" s="474"/>
      <c r="AD31" s="475"/>
      <c r="AE31" s="470"/>
      <c r="AF31" s="470"/>
      <c r="AG31" s="470"/>
      <c r="AH31" s="471"/>
      <c r="AI31" s="472"/>
      <c r="AJ31" s="473"/>
      <c r="AK31" s="472"/>
      <c r="AL31" s="474"/>
      <c r="AM31" s="475"/>
      <c r="AN31" s="470"/>
      <c r="AO31" s="470"/>
      <c r="AP31" s="470"/>
      <c r="AQ31" s="471"/>
      <c r="AR31" s="472"/>
      <c r="AS31" s="473"/>
      <c r="AT31" s="472"/>
      <c r="AU31" s="474"/>
      <c r="AV31" s="475"/>
      <c r="AW31" s="470"/>
      <c r="AX31" s="470"/>
      <c r="AY31" s="470"/>
      <c r="AZ31" s="471"/>
      <c r="BA31" s="472"/>
      <c r="BB31" s="473"/>
      <c r="BC31" s="472"/>
      <c r="BD31" s="474"/>
      <c r="BE31" s="475"/>
      <c r="BF31" s="470"/>
      <c r="BG31" s="470"/>
      <c r="BH31" s="470"/>
      <c r="BI31" s="471"/>
      <c r="BJ31" s="472"/>
      <c r="BK31" s="473"/>
      <c r="BL31" s="472"/>
      <c r="BM31" s="474"/>
      <c r="BN31" s="475"/>
      <c r="BO31" s="470"/>
      <c r="BP31" s="470"/>
      <c r="BQ31" s="470"/>
      <c r="BR31" s="471"/>
      <c r="BS31" s="472"/>
      <c r="BT31" s="473"/>
      <c r="BU31" s="472"/>
      <c r="BV31" s="474"/>
      <c r="BW31" s="475"/>
      <c r="BX31" s="470"/>
      <c r="BY31" s="470"/>
      <c r="BZ31" s="470"/>
      <c r="CA31" s="471"/>
      <c r="CB31" s="472"/>
      <c r="CC31" s="473"/>
      <c r="CD31" s="472"/>
      <c r="CE31" s="474"/>
      <c r="CF31" s="475"/>
      <c r="CG31" s="470"/>
      <c r="CH31" s="470"/>
      <c r="CI31" s="470"/>
      <c r="CJ31" s="471"/>
      <c r="CK31" s="472"/>
      <c r="CL31" s="473"/>
      <c r="CM31" s="472"/>
      <c r="CN31" s="474"/>
      <c r="CO31" s="475"/>
      <c r="CP31" s="470"/>
      <c r="CQ31" s="470"/>
      <c r="CR31" s="470"/>
      <c r="CS31" s="471"/>
      <c r="CT31" s="472"/>
      <c r="CU31" s="473"/>
      <c r="CV31" s="476"/>
      <c r="CW31" s="474"/>
      <c r="CX31" s="475"/>
      <c r="CY31" s="470"/>
      <c r="CZ31" s="470"/>
      <c r="DA31" s="470"/>
      <c r="DB31" s="471"/>
      <c r="DC31" s="472"/>
      <c r="DD31" s="473"/>
      <c r="DE31" s="472"/>
      <c r="DF31" s="474"/>
      <c r="DG31" s="475"/>
      <c r="DH31" s="470"/>
      <c r="DI31" s="470"/>
      <c r="DJ31" s="470"/>
      <c r="DK31" s="471"/>
      <c r="DL31" s="472"/>
      <c r="DM31" s="473"/>
      <c r="DN31" s="472"/>
      <c r="DO31" s="474"/>
      <c r="DP31" s="475"/>
      <c r="DQ31" s="470"/>
      <c r="DR31" s="470"/>
      <c r="DS31" s="470"/>
      <c r="DT31" s="471"/>
      <c r="DU31" s="472"/>
      <c r="DV31" s="473"/>
      <c r="DW31" s="472"/>
      <c r="DX31" s="474"/>
      <c r="DY31" s="475"/>
      <c r="DZ31" s="470"/>
      <c r="EA31" s="470"/>
      <c r="EB31" s="470"/>
      <c r="EC31" s="471"/>
      <c r="ED31" s="472"/>
      <c r="EE31" s="473"/>
      <c r="EF31" s="472"/>
      <c r="EG31" s="474"/>
      <c r="EH31" s="475"/>
      <c r="EI31" s="470"/>
      <c r="EJ31" s="470"/>
      <c r="EK31" s="470"/>
      <c r="EL31" s="471"/>
      <c r="EM31" s="472"/>
      <c r="EN31" s="473"/>
      <c r="EO31" s="472"/>
      <c r="EP31" s="474"/>
      <c r="EQ31" s="475"/>
      <c r="ER31" s="470"/>
      <c r="ES31" s="470"/>
      <c r="ET31" s="470"/>
      <c r="EU31" s="471"/>
      <c r="EV31" s="472"/>
      <c r="EW31" s="473"/>
      <c r="EX31" s="472"/>
      <c r="EY31" s="474"/>
      <c r="EZ31" s="475"/>
      <c r="FA31" s="470"/>
      <c r="FB31" s="470"/>
      <c r="FC31" s="470"/>
      <c r="FD31" s="471"/>
      <c r="FE31" s="472"/>
      <c r="FF31" s="473"/>
      <c r="FG31" s="472"/>
      <c r="FH31" s="474"/>
      <c r="FI31" s="475"/>
      <c r="FJ31" s="470"/>
      <c r="FK31" s="470"/>
      <c r="FL31" s="470"/>
      <c r="FM31" s="471"/>
      <c r="FN31" s="472"/>
      <c r="FO31" s="473"/>
      <c r="FP31" s="472"/>
      <c r="FQ31" s="474"/>
      <c r="FR31" s="475"/>
      <c r="FS31" s="470"/>
      <c r="FT31" s="470"/>
      <c r="FU31" s="470"/>
      <c r="FV31" s="471"/>
      <c r="FW31" s="472"/>
      <c r="FX31" s="473"/>
      <c r="FY31" s="472"/>
      <c r="FZ31" s="474"/>
      <c r="GA31" s="475"/>
      <c r="GB31" s="470"/>
      <c r="GC31" s="470"/>
      <c r="GD31" s="470"/>
      <c r="GE31" s="471"/>
      <c r="GF31" s="472"/>
      <c r="GG31" s="473"/>
      <c r="GH31" s="472"/>
      <c r="GI31" s="474"/>
      <c r="GJ31" s="475"/>
      <c r="GK31" s="470"/>
      <c r="GL31" s="470"/>
      <c r="GM31" s="470"/>
      <c r="GN31" s="471"/>
      <c r="GO31" s="472"/>
      <c r="GP31" s="473"/>
      <c r="GQ31" s="472"/>
      <c r="GR31" s="474"/>
      <c r="GS31" s="475"/>
      <c r="GT31" s="477">
        <v>43227</v>
      </c>
      <c r="GU31" s="136">
        <v>18924</v>
      </c>
      <c r="GV31" s="100" t="s">
        <v>338</v>
      </c>
      <c r="GW31" s="101"/>
      <c r="GX31" s="114"/>
      <c r="GY31" s="588" t="s">
        <v>458</v>
      </c>
      <c r="GZ31" s="229">
        <v>2320</v>
      </c>
      <c r="HA31" s="116"/>
      <c r="HB31" s="116"/>
    </row>
    <row r="32" spans="2:210" x14ac:dyDescent="0.25">
      <c r="B32" s="116"/>
      <c r="C32" s="124"/>
      <c r="D32" s="41"/>
      <c r="E32" s="42"/>
      <c r="F32" s="43"/>
      <c r="G32" s="44"/>
      <c r="H32" s="45"/>
      <c r="I32" s="46"/>
      <c r="J32" s="151" t="s">
        <v>327</v>
      </c>
      <c r="K32" s="500" t="s">
        <v>119</v>
      </c>
      <c r="L32" s="105">
        <v>18690</v>
      </c>
      <c r="M32" s="87">
        <v>43210</v>
      </c>
      <c r="N32" s="466" t="s">
        <v>385</v>
      </c>
      <c r="O32" s="106">
        <v>23440</v>
      </c>
      <c r="P32" s="150">
        <f t="shared" si="0"/>
        <v>4750</v>
      </c>
      <c r="Q32" s="99">
        <v>27.5</v>
      </c>
      <c r="R32" s="99"/>
      <c r="S32" s="99"/>
      <c r="T32" s="45">
        <f t="shared" si="2"/>
        <v>644600</v>
      </c>
      <c r="U32" s="467" t="s">
        <v>113</v>
      </c>
      <c r="V32" s="468">
        <v>43227</v>
      </c>
      <c r="W32" s="469">
        <v>16307.28</v>
      </c>
      <c r="X32" s="470"/>
      <c r="Y32" s="471"/>
      <c r="Z32" s="472"/>
      <c r="AA32" s="473"/>
      <c r="AB32" s="472"/>
      <c r="AC32" s="474"/>
      <c r="AD32" s="475"/>
      <c r="AE32" s="470"/>
      <c r="AF32" s="470"/>
      <c r="AG32" s="470"/>
      <c r="AH32" s="471"/>
      <c r="AI32" s="472"/>
      <c r="AJ32" s="473"/>
      <c r="AK32" s="472"/>
      <c r="AL32" s="474"/>
      <c r="AM32" s="475"/>
      <c r="AN32" s="470"/>
      <c r="AO32" s="470"/>
      <c r="AP32" s="470"/>
      <c r="AQ32" s="471"/>
      <c r="AR32" s="472"/>
      <c r="AS32" s="473"/>
      <c r="AT32" s="472"/>
      <c r="AU32" s="474"/>
      <c r="AV32" s="475"/>
      <c r="AW32" s="470"/>
      <c r="AX32" s="470"/>
      <c r="AY32" s="470"/>
      <c r="AZ32" s="471"/>
      <c r="BA32" s="472"/>
      <c r="BB32" s="473"/>
      <c r="BC32" s="472"/>
      <c r="BD32" s="474"/>
      <c r="BE32" s="475"/>
      <c r="BF32" s="470"/>
      <c r="BG32" s="470"/>
      <c r="BH32" s="470"/>
      <c r="BI32" s="471"/>
      <c r="BJ32" s="472"/>
      <c r="BK32" s="473"/>
      <c r="BL32" s="472"/>
      <c r="BM32" s="474"/>
      <c r="BN32" s="475"/>
      <c r="BO32" s="470"/>
      <c r="BP32" s="470"/>
      <c r="BQ32" s="470"/>
      <c r="BR32" s="471"/>
      <c r="BS32" s="472"/>
      <c r="BT32" s="473"/>
      <c r="BU32" s="472"/>
      <c r="BV32" s="474"/>
      <c r="BW32" s="475"/>
      <c r="BX32" s="470"/>
      <c r="BY32" s="470"/>
      <c r="BZ32" s="470"/>
      <c r="CA32" s="471"/>
      <c r="CB32" s="472"/>
      <c r="CC32" s="473"/>
      <c r="CD32" s="472"/>
      <c r="CE32" s="474"/>
      <c r="CF32" s="475"/>
      <c r="CG32" s="470"/>
      <c r="CH32" s="470"/>
      <c r="CI32" s="470"/>
      <c r="CJ32" s="471"/>
      <c r="CK32" s="472"/>
      <c r="CL32" s="473"/>
      <c r="CM32" s="472"/>
      <c r="CN32" s="474"/>
      <c r="CO32" s="475"/>
      <c r="CP32" s="470"/>
      <c r="CQ32" s="470"/>
      <c r="CR32" s="470"/>
      <c r="CS32" s="471"/>
      <c r="CT32" s="472"/>
      <c r="CU32" s="473"/>
      <c r="CV32" s="476"/>
      <c r="CW32" s="474"/>
      <c r="CX32" s="475"/>
      <c r="CY32" s="470"/>
      <c r="CZ32" s="470"/>
      <c r="DA32" s="470"/>
      <c r="DB32" s="471"/>
      <c r="DC32" s="472"/>
      <c r="DD32" s="473"/>
      <c r="DE32" s="472"/>
      <c r="DF32" s="474"/>
      <c r="DG32" s="475"/>
      <c r="DH32" s="470"/>
      <c r="DI32" s="470"/>
      <c r="DJ32" s="470"/>
      <c r="DK32" s="471"/>
      <c r="DL32" s="472"/>
      <c r="DM32" s="473"/>
      <c r="DN32" s="472"/>
      <c r="DO32" s="474"/>
      <c r="DP32" s="475"/>
      <c r="DQ32" s="470"/>
      <c r="DR32" s="470"/>
      <c r="DS32" s="470"/>
      <c r="DT32" s="471"/>
      <c r="DU32" s="472"/>
      <c r="DV32" s="473"/>
      <c r="DW32" s="472"/>
      <c r="DX32" s="474"/>
      <c r="DY32" s="475"/>
      <c r="DZ32" s="470"/>
      <c r="EA32" s="470"/>
      <c r="EB32" s="470"/>
      <c r="EC32" s="471"/>
      <c r="ED32" s="472"/>
      <c r="EE32" s="473"/>
      <c r="EF32" s="472"/>
      <c r="EG32" s="474"/>
      <c r="EH32" s="475"/>
      <c r="EI32" s="470"/>
      <c r="EJ32" s="470"/>
      <c r="EK32" s="470"/>
      <c r="EL32" s="471"/>
      <c r="EM32" s="472"/>
      <c r="EN32" s="473"/>
      <c r="EO32" s="472"/>
      <c r="EP32" s="474"/>
      <c r="EQ32" s="475"/>
      <c r="ER32" s="470"/>
      <c r="ES32" s="470"/>
      <c r="ET32" s="470"/>
      <c r="EU32" s="471"/>
      <c r="EV32" s="472"/>
      <c r="EW32" s="473"/>
      <c r="EX32" s="472"/>
      <c r="EY32" s="474"/>
      <c r="EZ32" s="475"/>
      <c r="FA32" s="470"/>
      <c r="FB32" s="470"/>
      <c r="FC32" s="470"/>
      <c r="FD32" s="471"/>
      <c r="FE32" s="472"/>
      <c r="FF32" s="473"/>
      <c r="FG32" s="472"/>
      <c r="FH32" s="474"/>
      <c r="FI32" s="475"/>
      <c r="FJ32" s="470"/>
      <c r="FK32" s="470"/>
      <c r="FL32" s="470"/>
      <c r="FM32" s="471"/>
      <c r="FN32" s="472"/>
      <c r="FO32" s="473"/>
      <c r="FP32" s="472"/>
      <c r="FQ32" s="474"/>
      <c r="FR32" s="475"/>
      <c r="FS32" s="470"/>
      <c r="FT32" s="470"/>
      <c r="FU32" s="470"/>
      <c r="FV32" s="471"/>
      <c r="FW32" s="472"/>
      <c r="FX32" s="473"/>
      <c r="FY32" s="472"/>
      <c r="FZ32" s="474"/>
      <c r="GA32" s="475"/>
      <c r="GB32" s="470"/>
      <c r="GC32" s="470"/>
      <c r="GD32" s="470"/>
      <c r="GE32" s="471"/>
      <c r="GF32" s="472"/>
      <c r="GG32" s="473"/>
      <c r="GH32" s="472"/>
      <c r="GI32" s="474"/>
      <c r="GJ32" s="475"/>
      <c r="GK32" s="470"/>
      <c r="GL32" s="470"/>
      <c r="GM32" s="470"/>
      <c r="GN32" s="471"/>
      <c r="GO32" s="472"/>
      <c r="GP32" s="473"/>
      <c r="GQ32" s="472"/>
      <c r="GR32" s="474"/>
      <c r="GS32" s="475"/>
      <c r="GT32" s="477">
        <v>43197</v>
      </c>
      <c r="GU32" s="136"/>
      <c r="GV32" s="100" t="s">
        <v>405</v>
      </c>
      <c r="GW32" s="114"/>
      <c r="GX32" s="114"/>
      <c r="GY32" s="588" t="s">
        <v>458</v>
      </c>
      <c r="GZ32" s="229">
        <v>4176</v>
      </c>
      <c r="HA32" s="116"/>
      <c r="HB32" s="116"/>
    </row>
    <row r="33" spans="1:210" x14ac:dyDescent="0.25">
      <c r="B33" s="116"/>
      <c r="C33" s="124"/>
      <c r="D33" s="41"/>
      <c r="E33" s="42"/>
      <c r="F33" s="43"/>
      <c r="G33" s="44"/>
      <c r="H33" s="45"/>
      <c r="I33" s="46"/>
      <c r="J33" s="151" t="s">
        <v>346</v>
      </c>
      <c r="K33" s="500" t="s">
        <v>345</v>
      </c>
      <c r="L33" s="105">
        <v>25570</v>
      </c>
      <c r="M33" s="87">
        <v>43212</v>
      </c>
      <c r="N33" s="466" t="s">
        <v>388</v>
      </c>
      <c r="O33" s="106">
        <v>30815</v>
      </c>
      <c r="P33" s="150">
        <f t="shared" si="0"/>
        <v>5245</v>
      </c>
      <c r="Q33" s="99">
        <v>27</v>
      </c>
      <c r="R33" s="99"/>
      <c r="S33" s="99"/>
      <c r="T33" s="45">
        <f t="shared" si="2"/>
        <v>832005</v>
      </c>
      <c r="U33" s="467" t="s">
        <v>113</v>
      </c>
      <c r="V33" s="468">
        <v>43228</v>
      </c>
      <c r="W33" s="469">
        <v>20342.919999999998</v>
      </c>
      <c r="X33" s="470"/>
      <c r="Y33" s="471"/>
      <c r="Z33" s="472"/>
      <c r="AA33" s="473"/>
      <c r="AB33" s="472"/>
      <c r="AC33" s="474"/>
      <c r="AD33" s="475"/>
      <c r="AE33" s="470"/>
      <c r="AF33" s="470"/>
      <c r="AG33" s="470"/>
      <c r="AH33" s="471"/>
      <c r="AI33" s="472"/>
      <c r="AJ33" s="473"/>
      <c r="AK33" s="472"/>
      <c r="AL33" s="474"/>
      <c r="AM33" s="475"/>
      <c r="AN33" s="470"/>
      <c r="AO33" s="470"/>
      <c r="AP33" s="470"/>
      <c r="AQ33" s="471"/>
      <c r="AR33" s="472"/>
      <c r="AS33" s="473"/>
      <c r="AT33" s="472"/>
      <c r="AU33" s="474"/>
      <c r="AV33" s="475"/>
      <c r="AW33" s="470"/>
      <c r="AX33" s="470"/>
      <c r="AY33" s="470"/>
      <c r="AZ33" s="471"/>
      <c r="BA33" s="472"/>
      <c r="BB33" s="473"/>
      <c r="BC33" s="472"/>
      <c r="BD33" s="474"/>
      <c r="BE33" s="475"/>
      <c r="BF33" s="470"/>
      <c r="BG33" s="470"/>
      <c r="BH33" s="470"/>
      <c r="BI33" s="471"/>
      <c r="BJ33" s="472"/>
      <c r="BK33" s="473"/>
      <c r="BL33" s="472"/>
      <c r="BM33" s="474"/>
      <c r="BN33" s="475"/>
      <c r="BO33" s="470"/>
      <c r="BP33" s="470"/>
      <c r="BQ33" s="470"/>
      <c r="BR33" s="471"/>
      <c r="BS33" s="472"/>
      <c r="BT33" s="473"/>
      <c r="BU33" s="472"/>
      <c r="BV33" s="474"/>
      <c r="BW33" s="475"/>
      <c r="BX33" s="470"/>
      <c r="BY33" s="470"/>
      <c r="BZ33" s="470"/>
      <c r="CA33" s="471"/>
      <c r="CB33" s="472"/>
      <c r="CC33" s="473"/>
      <c r="CD33" s="472"/>
      <c r="CE33" s="474"/>
      <c r="CF33" s="475"/>
      <c r="CG33" s="470"/>
      <c r="CH33" s="470"/>
      <c r="CI33" s="470"/>
      <c r="CJ33" s="471"/>
      <c r="CK33" s="472"/>
      <c r="CL33" s="473"/>
      <c r="CM33" s="472"/>
      <c r="CN33" s="474"/>
      <c r="CO33" s="475"/>
      <c r="CP33" s="470"/>
      <c r="CQ33" s="470"/>
      <c r="CR33" s="470"/>
      <c r="CS33" s="471"/>
      <c r="CT33" s="472"/>
      <c r="CU33" s="473"/>
      <c r="CV33" s="476"/>
      <c r="CW33" s="474"/>
      <c r="CX33" s="475"/>
      <c r="CY33" s="470"/>
      <c r="CZ33" s="470"/>
      <c r="DA33" s="470"/>
      <c r="DB33" s="471"/>
      <c r="DC33" s="472"/>
      <c r="DD33" s="473"/>
      <c r="DE33" s="472"/>
      <c r="DF33" s="474"/>
      <c r="DG33" s="475"/>
      <c r="DH33" s="470"/>
      <c r="DI33" s="470"/>
      <c r="DJ33" s="470"/>
      <c r="DK33" s="471"/>
      <c r="DL33" s="472"/>
      <c r="DM33" s="473"/>
      <c r="DN33" s="472"/>
      <c r="DO33" s="474"/>
      <c r="DP33" s="475"/>
      <c r="DQ33" s="470"/>
      <c r="DR33" s="470"/>
      <c r="DS33" s="470"/>
      <c r="DT33" s="471"/>
      <c r="DU33" s="472"/>
      <c r="DV33" s="473"/>
      <c r="DW33" s="472"/>
      <c r="DX33" s="474"/>
      <c r="DY33" s="475"/>
      <c r="DZ33" s="470"/>
      <c r="EA33" s="470"/>
      <c r="EB33" s="470"/>
      <c r="EC33" s="471"/>
      <c r="ED33" s="472"/>
      <c r="EE33" s="473"/>
      <c r="EF33" s="472"/>
      <c r="EG33" s="474"/>
      <c r="EH33" s="475"/>
      <c r="EI33" s="470"/>
      <c r="EJ33" s="470"/>
      <c r="EK33" s="470"/>
      <c r="EL33" s="471"/>
      <c r="EM33" s="472"/>
      <c r="EN33" s="473"/>
      <c r="EO33" s="472"/>
      <c r="EP33" s="474"/>
      <c r="EQ33" s="475"/>
      <c r="ER33" s="470"/>
      <c r="ES33" s="470"/>
      <c r="ET33" s="470"/>
      <c r="EU33" s="471"/>
      <c r="EV33" s="472"/>
      <c r="EW33" s="473"/>
      <c r="EX33" s="472"/>
      <c r="EY33" s="474"/>
      <c r="EZ33" s="475"/>
      <c r="FA33" s="470"/>
      <c r="FB33" s="470"/>
      <c r="FC33" s="470"/>
      <c r="FD33" s="471"/>
      <c r="FE33" s="472"/>
      <c r="FF33" s="473"/>
      <c r="FG33" s="472"/>
      <c r="FH33" s="474"/>
      <c r="FI33" s="475"/>
      <c r="FJ33" s="470"/>
      <c r="FK33" s="470"/>
      <c r="FL33" s="470"/>
      <c r="FM33" s="471"/>
      <c r="FN33" s="472"/>
      <c r="FO33" s="473"/>
      <c r="FP33" s="472"/>
      <c r="FQ33" s="474"/>
      <c r="FR33" s="475"/>
      <c r="FS33" s="470"/>
      <c r="FT33" s="470"/>
      <c r="FU33" s="470"/>
      <c r="FV33" s="471"/>
      <c r="FW33" s="472"/>
      <c r="FX33" s="473"/>
      <c r="FY33" s="472"/>
      <c r="FZ33" s="474"/>
      <c r="GA33" s="475"/>
      <c r="GB33" s="470"/>
      <c r="GC33" s="470"/>
      <c r="GD33" s="470"/>
      <c r="GE33" s="471"/>
      <c r="GF33" s="472"/>
      <c r="GG33" s="473"/>
      <c r="GH33" s="472"/>
      <c r="GI33" s="474"/>
      <c r="GJ33" s="475"/>
      <c r="GK33" s="470"/>
      <c r="GL33" s="470"/>
      <c r="GM33" s="470"/>
      <c r="GN33" s="471"/>
      <c r="GO33" s="472"/>
      <c r="GP33" s="473"/>
      <c r="GQ33" s="472"/>
      <c r="GR33" s="474"/>
      <c r="GS33" s="475"/>
      <c r="GT33" s="477">
        <v>43228</v>
      </c>
      <c r="GU33" s="136">
        <v>23856</v>
      </c>
      <c r="GV33" s="100" t="s">
        <v>362</v>
      </c>
      <c r="GW33" s="114"/>
      <c r="GX33" s="114"/>
      <c r="GY33" s="588" t="s">
        <v>458</v>
      </c>
      <c r="GZ33" s="229">
        <v>4176</v>
      </c>
      <c r="HA33" s="116"/>
      <c r="HB33" s="116"/>
    </row>
    <row r="34" spans="1:210" x14ac:dyDescent="0.25">
      <c r="B34" s="116"/>
      <c r="C34" s="124"/>
      <c r="D34" s="41"/>
      <c r="E34" s="42"/>
      <c r="F34" s="43"/>
      <c r="G34" s="44"/>
      <c r="H34" s="45"/>
      <c r="I34" s="46"/>
      <c r="J34" s="104" t="s">
        <v>61</v>
      </c>
      <c r="K34" s="500" t="s">
        <v>45</v>
      </c>
      <c r="L34" s="105"/>
      <c r="M34" s="87">
        <v>43212</v>
      </c>
      <c r="N34" s="466" t="s">
        <v>389</v>
      </c>
      <c r="O34" s="106">
        <v>1250</v>
      </c>
      <c r="P34" s="150">
        <f t="shared" si="0"/>
        <v>1250</v>
      </c>
      <c r="Q34" s="99">
        <v>27</v>
      </c>
      <c r="R34" s="99"/>
      <c r="S34" s="99"/>
      <c r="T34" s="45">
        <f t="shared" si="2"/>
        <v>33750</v>
      </c>
      <c r="U34" s="467" t="s">
        <v>113</v>
      </c>
      <c r="V34" s="468">
        <v>43229</v>
      </c>
      <c r="W34" s="469">
        <v>823.6</v>
      </c>
      <c r="X34" s="470"/>
      <c r="Y34" s="471"/>
      <c r="Z34" s="472"/>
      <c r="AA34" s="473"/>
      <c r="AB34" s="472"/>
      <c r="AC34" s="474"/>
      <c r="AD34" s="475"/>
      <c r="AE34" s="470"/>
      <c r="AF34" s="470"/>
      <c r="AG34" s="470"/>
      <c r="AH34" s="471"/>
      <c r="AI34" s="472"/>
      <c r="AJ34" s="473"/>
      <c r="AK34" s="472"/>
      <c r="AL34" s="474"/>
      <c r="AM34" s="475"/>
      <c r="AN34" s="470"/>
      <c r="AO34" s="470"/>
      <c r="AP34" s="470"/>
      <c r="AQ34" s="471"/>
      <c r="AR34" s="472"/>
      <c r="AS34" s="473"/>
      <c r="AT34" s="472"/>
      <c r="AU34" s="474"/>
      <c r="AV34" s="475"/>
      <c r="AW34" s="470"/>
      <c r="AX34" s="470"/>
      <c r="AY34" s="470"/>
      <c r="AZ34" s="471"/>
      <c r="BA34" s="472"/>
      <c r="BB34" s="473"/>
      <c r="BC34" s="472"/>
      <c r="BD34" s="474"/>
      <c r="BE34" s="475"/>
      <c r="BF34" s="470"/>
      <c r="BG34" s="470"/>
      <c r="BH34" s="470"/>
      <c r="BI34" s="471"/>
      <c r="BJ34" s="472"/>
      <c r="BK34" s="473"/>
      <c r="BL34" s="472"/>
      <c r="BM34" s="474"/>
      <c r="BN34" s="475"/>
      <c r="BO34" s="470"/>
      <c r="BP34" s="470"/>
      <c r="BQ34" s="470"/>
      <c r="BR34" s="471"/>
      <c r="BS34" s="472"/>
      <c r="BT34" s="473"/>
      <c r="BU34" s="472"/>
      <c r="BV34" s="474"/>
      <c r="BW34" s="475"/>
      <c r="BX34" s="470"/>
      <c r="BY34" s="470"/>
      <c r="BZ34" s="470"/>
      <c r="CA34" s="471"/>
      <c r="CB34" s="472"/>
      <c r="CC34" s="473"/>
      <c r="CD34" s="472"/>
      <c r="CE34" s="474"/>
      <c r="CF34" s="475"/>
      <c r="CG34" s="470"/>
      <c r="CH34" s="470"/>
      <c r="CI34" s="470"/>
      <c r="CJ34" s="471"/>
      <c r="CK34" s="472"/>
      <c r="CL34" s="473"/>
      <c r="CM34" s="472"/>
      <c r="CN34" s="474"/>
      <c r="CO34" s="475"/>
      <c r="CP34" s="470"/>
      <c r="CQ34" s="470"/>
      <c r="CR34" s="470"/>
      <c r="CS34" s="471"/>
      <c r="CT34" s="472"/>
      <c r="CU34" s="473"/>
      <c r="CV34" s="476"/>
      <c r="CW34" s="474"/>
      <c r="CX34" s="475"/>
      <c r="CY34" s="470"/>
      <c r="CZ34" s="470"/>
      <c r="DA34" s="470"/>
      <c r="DB34" s="471"/>
      <c r="DC34" s="472"/>
      <c r="DD34" s="473"/>
      <c r="DE34" s="472"/>
      <c r="DF34" s="474"/>
      <c r="DG34" s="475"/>
      <c r="DH34" s="470"/>
      <c r="DI34" s="470"/>
      <c r="DJ34" s="470"/>
      <c r="DK34" s="471"/>
      <c r="DL34" s="472"/>
      <c r="DM34" s="473"/>
      <c r="DN34" s="472"/>
      <c r="DO34" s="474"/>
      <c r="DP34" s="475"/>
      <c r="DQ34" s="470"/>
      <c r="DR34" s="470"/>
      <c r="DS34" s="470"/>
      <c r="DT34" s="471"/>
      <c r="DU34" s="472"/>
      <c r="DV34" s="473"/>
      <c r="DW34" s="472"/>
      <c r="DX34" s="474"/>
      <c r="DY34" s="475"/>
      <c r="DZ34" s="470"/>
      <c r="EA34" s="470"/>
      <c r="EB34" s="470"/>
      <c r="EC34" s="471"/>
      <c r="ED34" s="472"/>
      <c r="EE34" s="473"/>
      <c r="EF34" s="472"/>
      <c r="EG34" s="474"/>
      <c r="EH34" s="475"/>
      <c r="EI34" s="470"/>
      <c r="EJ34" s="470"/>
      <c r="EK34" s="470"/>
      <c r="EL34" s="471"/>
      <c r="EM34" s="472"/>
      <c r="EN34" s="473"/>
      <c r="EO34" s="472"/>
      <c r="EP34" s="474"/>
      <c r="EQ34" s="475"/>
      <c r="ER34" s="470"/>
      <c r="ES34" s="470"/>
      <c r="ET34" s="470"/>
      <c r="EU34" s="471"/>
      <c r="EV34" s="472"/>
      <c r="EW34" s="473"/>
      <c r="EX34" s="472"/>
      <c r="EY34" s="474"/>
      <c r="EZ34" s="475"/>
      <c r="FA34" s="470"/>
      <c r="FB34" s="470"/>
      <c r="FC34" s="470"/>
      <c r="FD34" s="471"/>
      <c r="FE34" s="472"/>
      <c r="FF34" s="473"/>
      <c r="FG34" s="472"/>
      <c r="FH34" s="474"/>
      <c r="FI34" s="475"/>
      <c r="FJ34" s="470"/>
      <c r="FK34" s="470"/>
      <c r="FL34" s="470"/>
      <c r="FM34" s="471"/>
      <c r="FN34" s="472"/>
      <c r="FO34" s="473"/>
      <c r="FP34" s="472"/>
      <c r="FQ34" s="474"/>
      <c r="FR34" s="475"/>
      <c r="FS34" s="470"/>
      <c r="FT34" s="470"/>
      <c r="FU34" s="470"/>
      <c r="FV34" s="471"/>
      <c r="FW34" s="472"/>
      <c r="FX34" s="473"/>
      <c r="FY34" s="472"/>
      <c r="FZ34" s="474"/>
      <c r="GA34" s="475"/>
      <c r="GB34" s="470"/>
      <c r="GC34" s="470"/>
      <c r="GD34" s="470"/>
      <c r="GE34" s="471"/>
      <c r="GF34" s="472"/>
      <c r="GG34" s="473"/>
      <c r="GH34" s="472"/>
      <c r="GI34" s="474"/>
      <c r="GJ34" s="475"/>
      <c r="GK34" s="470"/>
      <c r="GL34" s="470"/>
      <c r="GM34" s="470"/>
      <c r="GN34" s="471"/>
      <c r="GO34" s="472"/>
      <c r="GP34" s="473"/>
      <c r="GQ34" s="472"/>
      <c r="GR34" s="474"/>
      <c r="GS34" s="475"/>
      <c r="GT34" s="477">
        <v>43229</v>
      </c>
      <c r="GU34" s="136"/>
      <c r="GV34" s="100" t="s">
        <v>405</v>
      </c>
      <c r="GW34" s="114"/>
      <c r="GX34" s="114"/>
      <c r="GY34" s="588" t="s">
        <v>200</v>
      </c>
      <c r="GZ34" s="229">
        <v>0</v>
      </c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569" t="s">
        <v>270</v>
      </c>
      <c r="K35" s="500" t="s">
        <v>283</v>
      </c>
      <c r="L35" s="105">
        <v>23450</v>
      </c>
      <c r="M35" s="87">
        <v>43213</v>
      </c>
      <c r="N35" s="575">
        <v>85</v>
      </c>
      <c r="O35" s="106">
        <v>23562</v>
      </c>
      <c r="P35" s="150">
        <f t="shared" si="0"/>
        <v>112</v>
      </c>
      <c r="Q35" s="99">
        <v>36.299999999999997</v>
      </c>
      <c r="R35" s="99"/>
      <c r="S35" s="99"/>
      <c r="T35" s="45">
        <f t="shared" si="2"/>
        <v>855300.6</v>
      </c>
      <c r="U35" s="467" t="s">
        <v>113</v>
      </c>
      <c r="V35" s="468">
        <v>43223</v>
      </c>
      <c r="W35" s="508"/>
      <c r="X35" s="159"/>
      <c r="Y35" s="160"/>
      <c r="Z35" s="161"/>
      <c r="AA35" s="162"/>
      <c r="AB35" s="161"/>
      <c r="AC35" s="163"/>
      <c r="AD35" s="164"/>
      <c r="AE35" s="159"/>
      <c r="AF35" s="159"/>
      <c r="AG35" s="159"/>
      <c r="AH35" s="160"/>
      <c r="AI35" s="161"/>
      <c r="AJ35" s="162"/>
      <c r="AK35" s="161"/>
      <c r="AL35" s="163"/>
      <c r="AM35" s="164"/>
      <c r="AN35" s="159"/>
      <c r="AO35" s="159"/>
      <c r="AP35" s="159"/>
      <c r="AQ35" s="160"/>
      <c r="AR35" s="161"/>
      <c r="AS35" s="162"/>
      <c r="AT35" s="161"/>
      <c r="AU35" s="163"/>
      <c r="AV35" s="164"/>
      <c r="AW35" s="159"/>
      <c r="AX35" s="159"/>
      <c r="AY35" s="159"/>
      <c r="AZ35" s="160"/>
      <c r="BA35" s="161"/>
      <c r="BB35" s="162"/>
      <c r="BC35" s="161"/>
      <c r="BD35" s="163"/>
      <c r="BE35" s="164"/>
      <c r="BF35" s="159"/>
      <c r="BG35" s="159"/>
      <c r="BH35" s="159"/>
      <c r="BI35" s="160"/>
      <c r="BJ35" s="161"/>
      <c r="BK35" s="162"/>
      <c r="BL35" s="161"/>
      <c r="BM35" s="163"/>
      <c r="BN35" s="164"/>
      <c r="BO35" s="159"/>
      <c r="BP35" s="159"/>
      <c r="BQ35" s="159"/>
      <c r="BR35" s="160"/>
      <c r="BS35" s="161"/>
      <c r="BT35" s="162"/>
      <c r="BU35" s="161"/>
      <c r="BV35" s="163"/>
      <c r="BW35" s="164"/>
      <c r="BX35" s="159"/>
      <c r="BY35" s="159"/>
      <c r="BZ35" s="159"/>
      <c r="CA35" s="160"/>
      <c r="CB35" s="161"/>
      <c r="CC35" s="162"/>
      <c r="CD35" s="161"/>
      <c r="CE35" s="163"/>
      <c r="CF35" s="164"/>
      <c r="CG35" s="159"/>
      <c r="CH35" s="159"/>
      <c r="CI35" s="159"/>
      <c r="CJ35" s="160"/>
      <c r="CK35" s="161"/>
      <c r="CL35" s="162"/>
      <c r="CM35" s="161"/>
      <c r="CN35" s="163"/>
      <c r="CO35" s="164"/>
      <c r="CP35" s="159"/>
      <c r="CQ35" s="159"/>
      <c r="CR35" s="159"/>
      <c r="CS35" s="160"/>
      <c r="CT35" s="161"/>
      <c r="CU35" s="162"/>
      <c r="CV35" s="509"/>
      <c r="CW35" s="163"/>
      <c r="CX35" s="164"/>
      <c r="CY35" s="159"/>
      <c r="CZ35" s="159"/>
      <c r="DA35" s="159"/>
      <c r="DB35" s="160"/>
      <c r="DC35" s="161"/>
      <c r="DD35" s="162"/>
      <c r="DE35" s="161"/>
      <c r="DF35" s="163"/>
      <c r="DG35" s="164"/>
      <c r="DH35" s="159"/>
      <c r="DI35" s="159"/>
      <c r="DJ35" s="159"/>
      <c r="DK35" s="160"/>
      <c r="DL35" s="161"/>
      <c r="DM35" s="162"/>
      <c r="DN35" s="161"/>
      <c r="DO35" s="163"/>
      <c r="DP35" s="164"/>
      <c r="DQ35" s="159"/>
      <c r="DR35" s="159"/>
      <c r="DS35" s="159"/>
      <c r="DT35" s="160"/>
      <c r="DU35" s="161"/>
      <c r="DV35" s="162"/>
      <c r="DW35" s="161"/>
      <c r="DX35" s="163"/>
      <c r="DY35" s="164"/>
      <c r="DZ35" s="159"/>
      <c r="EA35" s="159"/>
      <c r="EB35" s="159"/>
      <c r="EC35" s="160"/>
      <c r="ED35" s="161"/>
      <c r="EE35" s="162"/>
      <c r="EF35" s="161"/>
      <c r="EG35" s="163"/>
      <c r="EH35" s="164"/>
      <c r="EI35" s="159"/>
      <c r="EJ35" s="159"/>
      <c r="EK35" s="159"/>
      <c r="EL35" s="160"/>
      <c r="EM35" s="161"/>
      <c r="EN35" s="162"/>
      <c r="EO35" s="161"/>
      <c r="EP35" s="163"/>
      <c r="EQ35" s="164"/>
      <c r="ER35" s="159"/>
      <c r="ES35" s="159"/>
      <c r="ET35" s="159"/>
      <c r="EU35" s="160"/>
      <c r="EV35" s="161"/>
      <c r="EW35" s="162"/>
      <c r="EX35" s="161"/>
      <c r="EY35" s="163"/>
      <c r="EZ35" s="164"/>
      <c r="FA35" s="159"/>
      <c r="FB35" s="159"/>
      <c r="FC35" s="159"/>
      <c r="FD35" s="160"/>
      <c r="FE35" s="161"/>
      <c r="FF35" s="162"/>
      <c r="FG35" s="161"/>
      <c r="FH35" s="163"/>
      <c r="FI35" s="164"/>
      <c r="FJ35" s="159"/>
      <c r="FK35" s="159"/>
      <c r="FL35" s="159"/>
      <c r="FM35" s="160"/>
      <c r="FN35" s="161"/>
      <c r="FO35" s="162"/>
      <c r="FP35" s="161"/>
      <c r="FQ35" s="163"/>
      <c r="FR35" s="164"/>
      <c r="FS35" s="159"/>
      <c r="FT35" s="159"/>
      <c r="FU35" s="159"/>
      <c r="FV35" s="160"/>
      <c r="FW35" s="161"/>
      <c r="FX35" s="162"/>
      <c r="FY35" s="161"/>
      <c r="FZ35" s="163"/>
      <c r="GA35" s="164"/>
      <c r="GB35" s="159"/>
      <c r="GC35" s="159"/>
      <c r="GD35" s="159"/>
      <c r="GE35" s="160"/>
      <c r="GF35" s="161"/>
      <c r="GG35" s="162"/>
      <c r="GH35" s="161"/>
      <c r="GI35" s="163"/>
      <c r="GJ35" s="164"/>
      <c r="GK35" s="159"/>
      <c r="GL35" s="159"/>
      <c r="GM35" s="159"/>
      <c r="GN35" s="160"/>
      <c r="GO35" s="161"/>
      <c r="GP35" s="162"/>
      <c r="GQ35" s="161"/>
      <c r="GR35" s="163"/>
      <c r="GS35" s="164"/>
      <c r="GT35" s="165"/>
      <c r="GU35" s="136"/>
      <c r="GV35" s="100" t="s">
        <v>405</v>
      </c>
      <c r="GW35" s="114"/>
      <c r="GX35" s="114"/>
      <c r="GY35" s="588" t="s">
        <v>200</v>
      </c>
      <c r="GZ35" s="229">
        <v>0</v>
      </c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155" t="s">
        <v>95</v>
      </c>
      <c r="K36" s="500" t="s">
        <v>284</v>
      </c>
      <c r="L36" s="105">
        <v>17920</v>
      </c>
      <c r="M36" s="87">
        <v>43214</v>
      </c>
      <c r="N36" s="466" t="s">
        <v>390</v>
      </c>
      <c r="O36" s="106">
        <v>22815</v>
      </c>
      <c r="P36" s="150">
        <f t="shared" si="0"/>
        <v>4895</v>
      </c>
      <c r="Q36" s="99">
        <v>27</v>
      </c>
      <c r="R36" s="99"/>
      <c r="S36" s="99"/>
      <c r="T36" s="45">
        <f t="shared" si="2"/>
        <v>616005</v>
      </c>
      <c r="U36" s="467" t="s">
        <v>113</v>
      </c>
      <c r="V36" s="468">
        <v>43229</v>
      </c>
      <c r="W36" s="469">
        <v>16472</v>
      </c>
      <c r="X36" s="470"/>
      <c r="Y36" s="471"/>
      <c r="Z36" s="472"/>
      <c r="AA36" s="473"/>
      <c r="AB36" s="472"/>
      <c r="AC36" s="474"/>
      <c r="AD36" s="475"/>
      <c r="AE36" s="470"/>
      <c r="AF36" s="470"/>
      <c r="AG36" s="470"/>
      <c r="AH36" s="471"/>
      <c r="AI36" s="472"/>
      <c r="AJ36" s="473"/>
      <c r="AK36" s="472"/>
      <c r="AL36" s="474"/>
      <c r="AM36" s="475"/>
      <c r="AN36" s="470"/>
      <c r="AO36" s="470"/>
      <c r="AP36" s="470"/>
      <c r="AQ36" s="471"/>
      <c r="AR36" s="472"/>
      <c r="AS36" s="473"/>
      <c r="AT36" s="472"/>
      <c r="AU36" s="474"/>
      <c r="AV36" s="475"/>
      <c r="AW36" s="470"/>
      <c r="AX36" s="470"/>
      <c r="AY36" s="470"/>
      <c r="AZ36" s="471"/>
      <c r="BA36" s="472"/>
      <c r="BB36" s="473"/>
      <c r="BC36" s="472"/>
      <c r="BD36" s="474"/>
      <c r="BE36" s="475"/>
      <c r="BF36" s="470"/>
      <c r="BG36" s="470"/>
      <c r="BH36" s="470"/>
      <c r="BI36" s="471"/>
      <c r="BJ36" s="472"/>
      <c r="BK36" s="473"/>
      <c r="BL36" s="472"/>
      <c r="BM36" s="474"/>
      <c r="BN36" s="475"/>
      <c r="BO36" s="470"/>
      <c r="BP36" s="470"/>
      <c r="BQ36" s="470"/>
      <c r="BR36" s="471"/>
      <c r="BS36" s="472"/>
      <c r="BT36" s="473"/>
      <c r="BU36" s="472"/>
      <c r="BV36" s="474"/>
      <c r="BW36" s="475"/>
      <c r="BX36" s="470"/>
      <c r="BY36" s="470"/>
      <c r="BZ36" s="470"/>
      <c r="CA36" s="471"/>
      <c r="CB36" s="472"/>
      <c r="CC36" s="473"/>
      <c r="CD36" s="472"/>
      <c r="CE36" s="474"/>
      <c r="CF36" s="475"/>
      <c r="CG36" s="470"/>
      <c r="CH36" s="470"/>
      <c r="CI36" s="470"/>
      <c r="CJ36" s="471"/>
      <c r="CK36" s="472"/>
      <c r="CL36" s="473"/>
      <c r="CM36" s="472"/>
      <c r="CN36" s="474"/>
      <c r="CO36" s="475"/>
      <c r="CP36" s="470"/>
      <c r="CQ36" s="470"/>
      <c r="CR36" s="470"/>
      <c r="CS36" s="471"/>
      <c r="CT36" s="472"/>
      <c r="CU36" s="473"/>
      <c r="CV36" s="476"/>
      <c r="CW36" s="474"/>
      <c r="CX36" s="475"/>
      <c r="CY36" s="470"/>
      <c r="CZ36" s="470"/>
      <c r="DA36" s="470"/>
      <c r="DB36" s="471"/>
      <c r="DC36" s="472"/>
      <c r="DD36" s="473"/>
      <c r="DE36" s="472"/>
      <c r="DF36" s="474"/>
      <c r="DG36" s="475"/>
      <c r="DH36" s="470"/>
      <c r="DI36" s="470"/>
      <c r="DJ36" s="470"/>
      <c r="DK36" s="471"/>
      <c r="DL36" s="472"/>
      <c r="DM36" s="473"/>
      <c r="DN36" s="472"/>
      <c r="DO36" s="474"/>
      <c r="DP36" s="475"/>
      <c r="DQ36" s="470"/>
      <c r="DR36" s="470"/>
      <c r="DS36" s="470"/>
      <c r="DT36" s="471"/>
      <c r="DU36" s="472"/>
      <c r="DV36" s="473"/>
      <c r="DW36" s="472"/>
      <c r="DX36" s="474"/>
      <c r="DY36" s="475"/>
      <c r="DZ36" s="470"/>
      <c r="EA36" s="470"/>
      <c r="EB36" s="470"/>
      <c r="EC36" s="471"/>
      <c r="ED36" s="472"/>
      <c r="EE36" s="473"/>
      <c r="EF36" s="472"/>
      <c r="EG36" s="474"/>
      <c r="EH36" s="475"/>
      <c r="EI36" s="470"/>
      <c r="EJ36" s="470"/>
      <c r="EK36" s="470"/>
      <c r="EL36" s="471"/>
      <c r="EM36" s="472"/>
      <c r="EN36" s="473"/>
      <c r="EO36" s="472"/>
      <c r="EP36" s="474"/>
      <c r="EQ36" s="475"/>
      <c r="ER36" s="470"/>
      <c r="ES36" s="470"/>
      <c r="ET36" s="470"/>
      <c r="EU36" s="471"/>
      <c r="EV36" s="472"/>
      <c r="EW36" s="473"/>
      <c r="EX36" s="472"/>
      <c r="EY36" s="474"/>
      <c r="EZ36" s="475"/>
      <c r="FA36" s="470"/>
      <c r="FB36" s="470"/>
      <c r="FC36" s="470"/>
      <c r="FD36" s="471"/>
      <c r="FE36" s="472"/>
      <c r="FF36" s="473"/>
      <c r="FG36" s="472"/>
      <c r="FH36" s="474"/>
      <c r="FI36" s="475"/>
      <c r="FJ36" s="470"/>
      <c r="FK36" s="470"/>
      <c r="FL36" s="470"/>
      <c r="FM36" s="471"/>
      <c r="FN36" s="472"/>
      <c r="FO36" s="473"/>
      <c r="FP36" s="472"/>
      <c r="FQ36" s="474"/>
      <c r="FR36" s="475"/>
      <c r="FS36" s="470"/>
      <c r="FT36" s="470"/>
      <c r="FU36" s="470"/>
      <c r="FV36" s="471"/>
      <c r="FW36" s="472"/>
      <c r="FX36" s="473"/>
      <c r="FY36" s="472"/>
      <c r="FZ36" s="474"/>
      <c r="GA36" s="475"/>
      <c r="GB36" s="470"/>
      <c r="GC36" s="470"/>
      <c r="GD36" s="470"/>
      <c r="GE36" s="471"/>
      <c r="GF36" s="472"/>
      <c r="GG36" s="473"/>
      <c r="GH36" s="472"/>
      <c r="GI36" s="474"/>
      <c r="GJ36" s="475"/>
      <c r="GK36" s="470"/>
      <c r="GL36" s="470"/>
      <c r="GM36" s="470"/>
      <c r="GN36" s="471"/>
      <c r="GO36" s="472"/>
      <c r="GP36" s="473"/>
      <c r="GQ36" s="472"/>
      <c r="GR36" s="474"/>
      <c r="GS36" s="475"/>
      <c r="GT36" s="477">
        <v>43229</v>
      </c>
      <c r="GU36" s="136"/>
      <c r="GV36" s="100" t="s">
        <v>405</v>
      </c>
      <c r="GW36" s="114"/>
      <c r="GX36" s="114"/>
      <c r="GY36" s="588" t="s">
        <v>458</v>
      </c>
      <c r="GZ36" s="229">
        <v>4176</v>
      </c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155" t="s">
        <v>95</v>
      </c>
      <c r="K37" s="494" t="s">
        <v>119</v>
      </c>
      <c r="L37" s="105">
        <v>17820</v>
      </c>
      <c r="M37" s="87">
        <v>43215</v>
      </c>
      <c r="N37" s="466" t="s">
        <v>391</v>
      </c>
      <c r="O37" s="610">
        <f>22790-225</f>
        <v>22565</v>
      </c>
      <c r="P37" s="150">
        <f t="shared" si="0"/>
        <v>4745</v>
      </c>
      <c r="Q37" s="99">
        <v>27</v>
      </c>
      <c r="R37" s="99"/>
      <c r="S37" s="99"/>
      <c r="T37" s="45">
        <f t="shared" si="2"/>
        <v>609255</v>
      </c>
      <c r="U37" s="467" t="s">
        <v>113</v>
      </c>
      <c r="V37" s="468">
        <v>43230</v>
      </c>
      <c r="W37" s="469">
        <v>16307.28</v>
      </c>
      <c r="X37" s="470"/>
      <c r="Y37" s="471"/>
      <c r="Z37" s="472"/>
      <c r="AA37" s="473"/>
      <c r="AB37" s="472"/>
      <c r="AC37" s="474"/>
      <c r="AD37" s="475"/>
      <c r="AE37" s="470"/>
      <c r="AF37" s="470"/>
      <c r="AG37" s="470"/>
      <c r="AH37" s="471"/>
      <c r="AI37" s="472"/>
      <c r="AJ37" s="473"/>
      <c r="AK37" s="472"/>
      <c r="AL37" s="474"/>
      <c r="AM37" s="475"/>
      <c r="AN37" s="470"/>
      <c r="AO37" s="470"/>
      <c r="AP37" s="470"/>
      <c r="AQ37" s="471"/>
      <c r="AR37" s="472"/>
      <c r="AS37" s="473"/>
      <c r="AT37" s="472"/>
      <c r="AU37" s="474"/>
      <c r="AV37" s="475"/>
      <c r="AW37" s="470"/>
      <c r="AX37" s="470"/>
      <c r="AY37" s="470"/>
      <c r="AZ37" s="471"/>
      <c r="BA37" s="472"/>
      <c r="BB37" s="473"/>
      <c r="BC37" s="472"/>
      <c r="BD37" s="474"/>
      <c r="BE37" s="475"/>
      <c r="BF37" s="470"/>
      <c r="BG37" s="470"/>
      <c r="BH37" s="470"/>
      <c r="BI37" s="471"/>
      <c r="BJ37" s="472"/>
      <c r="BK37" s="473"/>
      <c r="BL37" s="472"/>
      <c r="BM37" s="474"/>
      <c r="BN37" s="475"/>
      <c r="BO37" s="470"/>
      <c r="BP37" s="470"/>
      <c r="BQ37" s="470"/>
      <c r="BR37" s="471"/>
      <c r="BS37" s="472"/>
      <c r="BT37" s="473"/>
      <c r="BU37" s="472"/>
      <c r="BV37" s="474"/>
      <c r="BW37" s="475"/>
      <c r="BX37" s="470"/>
      <c r="BY37" s="470"/>
      <c r="BZ37" s="470"/>
      <c r="CA37" s="471"/>
      <c r="CB37" s="472"/>
      <c r="CC37" s="473"/>
      <c r="CD37" s="472"/>
      <c r="CE37" s="474"/>
      <c r="CF37" s="475"/>
      <c r="CG37" s="470"/>
      <c r="CH37" s="470"/>
      <c r="CI37" s="470"/>
      <c r="CJ37" s="471"/>
      <c r="CK37" s="472"/>
      <c r="CL37" s="473"/>
      <c r="CM37" s="472"/>
      <c r="CN37" s="474"/>
      <c r="CO37" s="475"/>
      <c r="CP37" s="470"/>
      <c r="CQ37" s="470"/>
      <c r="CR37" s="470"/>
      <c r="CS37" s="471"/>
      <c r="CT37" s="472"/>
      <c r="CU37" s="473"/>
      <c r="CV37" s="476"/>
      <c r="CW37" s="474"/>
      <c r="CX37" s="475"/>
      <c r="CY37" s="470"/>
      <c r="CZ37" s="470"/>
      <c r="DA37" s="470"/>
      <c r="DB37" s="471"/>
      <c r="DC37" s="472"/>
      <c r="DD37" s="473"/>
      <c r="DE37" s="472"/>
      <c r="DF37" s="474"/>
      <c r="DG37" s="475"/>
      <c r="DH37" s="470"/>
      <c r="DI37" s="470"/>
      <c r="DJ37" s="470"/>
      <c r="DK37" s="471"/>
      <c r="DL37" s="472"/>
      <c r="DM37" s="473"/>
      <c r="DN37" s="472"/>
      <c r="DO37" s="474"/>
      <c r="DP37" s="475"/>
      <c r="DQ37" s="470"/>
      <c r="DR37" s="470"/>
      <c r="DS37" s="470"/>
      <c r="DT37" s="471"/>
      <c r="DU37" s="472"/>
      <c r="DV37" s="473"/>
      <c r="DW37" s="472"/>
      <c r="DX37" s="474"/>
      <c r="DY37" s="475"/>
      <c r="DZ37" s="470"/>
      <c r="EA37" s="470"/>
      <c r="EB37" s="470"/>
      <c r="EC37" s="471"/>
      <c r="ED37" s="472"/>
      <c r="EE37" s="473"/>
      <c r="EF37" s="472"/>
      <c r="EG37" s="474"/>
      <c r="EH37" s="475"/>
      <c r="EI37" s="470"/>
      <c r="EJ37" s="470"/>
      <c r="EK37" s="470"/>
      <c r="EL37" s="471"/>
      <c r="EM37" s="472"/>
      <c r="EN37" s="473"/>
      <c r="EO37" s="472"/>
      <c r="EP37" s="474"/>
      <c r="EQ37" s="475"/>
      <c r="ER37" s="470"/>
      <c r="ES37" s="470"/>
      <c r="ET37" s="470"/>
      <c r="EU37" s="471"/>
      <c r="EV37" s="472"/>
      <c r="EW37" s="473"/>
      <c r="EX37" s="472"/>
      <c r="EY37" s="474"/>
      <c r="EZ37" s="475"/>
      <c r="FA37" s="470"/>
      <c r="FB37" s="470"/>
      <c r="FC37" s="470"/>
      <c r="FD37" s="471"/>
      <c r="FE37" s="472"/>
      <c r="FF37" s="473"/>
      <c r="FG37" s="472"/>
      <c r="FH37" s="474"/>
      <c r="FI37" s="475"/>
      <c r="FJ37" s="470"/>
      <c r="FK37" s="470"/>
      <c r="FL37" s="470"/>
      <c r="FM37" s="471"/>
      <c r="FN37" s="472"/>
      <c r="FO37" s="473"/>
      <c r="FP37" s="472"/>
      <c r="FQ37" s="474"/>
      <c r="FR37" s="475"/>
      <c r="FS37" s="470"/>
      <c r="FT37" s="470"/>
      <c r="FU37" s="470"/>
      <c r="FV37" s="471"/>
      <c r="FW37" s="472"/>
      <c r="FX37" s="473"/>
      <c r="FY37" s="472"/>
      <c r="FZ37" s="474"/>
      <c r="GA37" s="475"/>
      <c r="GB37" s="470"/>
      <c r="GC37" s="470"/>
      <c r="GD37" s="470"/>
      <c r="GE37" s="471"/>
      <c r="GF37" s="472"/>
      <c r="GG37" s="473"/>
      <c r="GH37" s="472"/>
      <c r="GI37" s="474"/>
      <c r="GJ37" s="475"/>
      <c r="GK37" s="470"/>
      <c r="GL37" s="470"/>
      <c r="GM37" s="470"/>
      <c r="GN37" s="471"/>
      <c r="GO37" s="472"/>
      <c r="GP37" s="473"/>
      <c r="GQ37" s="472"/>
      <c r="GR37" s="474"/>
      <c r="GS37" s="475"/>
      <c r="GT37" s="478">
        <v>43230</v>
      </c>
      <c r="GU37" s="136"/>
      <c r="GV37" s="100" t="s">
        <v>405</v>
      </c>
      <c r="GW37" s="114"/>
      <c r="GX37" s="114"/>
      <c r="GY37" s="588" t="s">
        <v>458</v>
      </c>
      <c r="GZ37" s="229">
        <v>4176</v>
      </c>
      <c r="HA37" s="116"/>
      <c r="HB37" s="116"/>
    </row>
    <row r="38" spans="1:210" ht="18.75" x14ac:dyDescent="0.3">
      <c r="B38" s="116"/>
      <c r="C38" s="124"/>
      <c r="D38" s="41"/>
      <c r="E38" s="42"/>
      <c r="F38" s="43"/>
      <c r="G38" s="44"/>
      <c r="H38" s="45"/>
      <c r="I38" s="46"/>
      <c r="J38" s="155" t="s">
        <v>349</v>
      </c>
      <c r="K38" s="494" t="s">
        <v>347</v>
      </c>
      <c r="L38" s="105">
        <v>12220</v>
      </c>
      <c r="M38" s="87">
        <v>43216</v>
      </c>
      <c r="N38" s="466" t="s">
        <v>393</v>
      </c>
      <c r="O38" s="106">
        <v>8920</v>
      </c>
      <c r="P38" s="150">
        <f t="shared" si="0"/>
        <v>-3300</v>
      </c>
      <c r="Q38" s="99">
        <v>27</v>
      </c>
      <c r="R38" s="99"/>
      <c r="S38" s="99"/>
      <c r="T38" s="45">
        <f t="shared" si="2"/>
        <v>240840</v>
      </c>
      <c r="U38" s="467" t="s">
        <v>113</v>
      </c>
      <c r="V38" s="468">
        <v>43234</v>
      </c>
      <c r="W38" s="469">
        <v>8506</v>
      </c>
      <c r="X38" s="470"/>
      <c r="Y38" s="471"/>
      <c r="Z38" s="472"/>
      <c r="AA38" s="473"/>
      <c r="AB38" s="472"/>
      <c r="AC38" s="474"/>
      <c r="AD38" s="475"/>
      <c r="AE38" s="470"/>
      <c r="AF38" s="470"/>
      <c r="AG38" s="470"/>
      <c r="AH38" s="471"/>
      <c r="AI38" s="472"/>
      <c r="AJ38" s="473"/>
      <c r="AK38" s="472"/>
      <c r="AL38" s="474"/>
      <c r="AM38" s="475"/>
      <c r="AN38" s="470"/>
      <c r="AO38" s="470"/>
      <c r="AP38" s="470"/>
      <c r="AQ38" s="471"/>
      <c r="AR38" s="472"/>
      <c r="AS38" s="473"/>
      <c r="AT38" s="472"/>
      <c r="AU38" s="474"/>
      <c r="AV38" s="475"/>
      <c r="AW38" s="470"/>
      <c r="AX38" s="470"/>
      <c r="AY38" s="470"/>
      <c r="AZ38" s="471"/>
      <c r="BA38" s="472"/>
      <c r="BB38" s="473"/>
      <c r="BC38" s="472"/>
      <c r="BD38" s="474"/>
      <c r="BE38" s="475"/>
      <c r="BF38" s="470"/>
      <c r="BG38" s="470"/>
      <c r="BH38" s="470"/>
      <c r="BI38" s="471"/>
      <c r="BJ38" s="472"/>
      <c r="BK38" s="473"/>
      <c r="BL38" s="472"/>
      <c r="BM38" s="474"/>
      <c r="BN38" s="475"/>
      <c r="BO38" s="470"/>
      <c r="BP38" s="470"/>
      <c r="BQ38" s="470"/>
      <c r="BR38" s="471"/>
      <c r="BS38" s="472"/>
      <c r="BT38" s="473"/>
      <c r="BU38" s="472"/>
      <c r="BV38" s="474"/>
      <c r="BW38" s="475"/>
      <c r="BX38" s="470"/>
      <c r="BY38" s="470"/>
      <c r="BZ38" s="470"/>
      <c r="CA38" s="471"/>
      <c r="CB38" s="472"/>
      <c r="CC38" s="473"/>
      <c r="CD38" s="472"/>
      <c r="CE38" s="474"/>
      <c r="CF38" s="475"/>
      <c r="CG38" s="470"/>
      <c r="CH38" s="470"/>
      <c r="CI38" s="470"/>
      <c r="CJ38" s="471"/>
      <c r="CK38" s="472"/>
      <c r="CL38" s="473"/>
      <c r="CM38" s="472"/>
      <c r="CN38" s="474"/>
      <c r="CO38" s="475"/>
      <c r="CP38" s="470"/>
      <c r="CQ38" s="470"/>
      <c r="CR38" s="470"/>
      <c r="CS38" s="471"/>
      <c r="CT38" s="472"/>
      <c r="CU38" s="473"/>
      <c r="CV38" s="476"/>
      <c r="CW38" s="474"/>
      <c r="CX38" s="475"/>
      <c r="CY38" s="470"/>
      <c r="CZ38" s="470"/>
      <c r="DA38" s="470"/>
      <c r="DB38" s="471"/>
      <c r="DC38" s="472"/>
      <c r="DD38" s="473"/>
      <c r="DE38" s="472"/>
      <c r="DF38" s="474"/>
      <c r="DG38" s="475"/>
      <c r="DH38" s="470"/>
      <c r="DI38" s="470"/>
      <c r="DJ38" s="470"/>
      <c r="DK38" s="471"/>
      <c r="DL38" s="472"/>
      <c r="DM38" s="473"/>
      <c r="DN38" s="472"/>
      <c r="DO38" s="474"/>
      <c r="DP38" s="475"/>
      <c r="DQ38" s="470"/>
      <c r="DR38" s="470"/>
      <c r="DS38" s="470"/>
      <c r="DT38" s="471"/>
      <c r="DU38" s="472"/>
      <c r="DV38" s="473"/>
      <c r="DW38" s="472"/>
      <c r="DX38" s="474"/>
      <c r="DY38" s="475"/>
      <c r="DZ38" s="470"/>
      <c r="EA38" s="470"/>
      <c r="EB38" s="470"/>
      <c r="EC38" s="471"/>
      <c r="ED38" s="472"/>
      <c r="EE38" s="473"/>
      <c r="EF38" s="472"/>
      <c r="EG38" s="474"/>
      <c r="EH38" s="475"/>
      <c r="EI38" s="470"/>
      <c r="EJ38" s="470"/>
      <c r="EK38" s="470"/>
      <c r="EL38" s="471"/>
      <c r="EM38" s="472"/>
      <c r="EN38" s="473"/>
      <c r="EO38" s="472"/>
      <c r="EP38" s="474"/>
      <c r="EQ38" s="475"/>
      <c r="ER38" s="470"/>
      <c r="ES38" s="470"/>
      <c r="ET38" s="470"/>
      <c r="EU38" s="471"/>
      <c r="EV38" s="472"/>
      <c r="EW38" s="473"/>
      <c r="EX38" s="472"/>
      <c r="EY38" s="474"/>
      <c r="EZ38" s="475"/>
      <c r="FA38" s="470"/>
      <c r="FB38" s="470"/>
      <c r="FC38" s="470"/>
      <c r="FD38" s="471"/>
      <c r="FE38" s="472"/>
      <c r="FF38" s="473"/>
      <c r="FG38" s="472"/>
      <c r="FH38" s="474"/>
      <c r="FI38" s="475"/>
      <c r="FJ38" s="470"/>
      <c r="FK38" s="470"/>
      <c r="FL38" s="470"/>
      <c r="FM38" s="471"/>
      <c r="FN38" s="472"/>
      <c r="FO38" s="473"/>
      <c r="FP38" s="472"/>
      <c r="FQ38" s="474"/>
      <c r="FR38" s="475"/>
      <c r="FS38" s="470"/>
      <c r="FT38" s="470"/>
      <c r="FU38" s="470"/>
      <c r="FV38" s="471"/>
      <c r="FW38" s="472"/>
      <c r="FX38" s="473"/>
      <c r="FY38" s="472"/>
      <c r="FZ38" s="474"/>
      <c r="GA38" s="475"/>
      <c r="GB38" s="470"/>
      <c r="GC38" s="470"/>
      <c r="GD38" s="470"/>
      <c r="GE38" s="471"/>
      <c r="GF38" s="472"/>
      <c r="GG38" s="473"/>
      <c r="GH38" s="472"/>
      <c r="GI38" s="474"/>
      <c r="GJ38" s="475"/>
      <c r="GK38" s="470"/>
      <c r="GL38" s="470"/>
      <c r="GM38" s="470"/>
      <c r="GN38" s="471"/>
      <c r="GO38" s="472"/>
      <c r="GP38" s="473"/>
      <c r="GQ38" s="472"/>
      <c r="GR38" s="474"/>
      <c r="GS38" s="475"/>
      <c r="GT38" s="478">
        <v>43231</v>
      </c>
      <c r="GU38" s="136">
        <v>18926</v>
      </c>
      <c r="GV38" s="100" t="s">
        <v>363</v>
      </c>
      <c r="GW38" s="114"/>
      <c r="GX38" s="114"/>
      <c r="GY38" s="588" t="s">
        <v>458</v>
      </c>
      <c r="GZ38" s="229">
        <v>2320</v>
      </c>
      <c r="HA38" s="116"/>
      <c r="HB38" s="116"/>
    </row>
    <row r="39" spans="1:210" ht="30.75" x14ac:dyDescent="0.3">
      <c r="B39" s="116"/>
      <c r="C39" s="124"/>
      <c r="D39" s="41"/>
      <c r="E39" s="42"/>
      <c r="F39" s="43"/>
      <c r="G39" s="44"/>
      <c r="H39" s="45"/>
      <c r="I39" s="46"/>
      <c r="J39" s="155" t="s">
        <v>350</v>
      </c>
      <c r="K39" s="494" t="s">
        <v>283</v>
      </c>
      <c r="L39" s="105">
        <v>18600</v>
      </c>
      <c r="M39" s="87">
        <v>43216</v>
      </c>
      <c r="N39" s="466" t="s">
        <v>392</v>
      </c>
      <c r="O39" s="106">
        <f>29660-118</f>
        <v>29542</v>
      </c>
      <c r="P39" s="150">
        <f t="shared" si="0"/>
        <v>10942</v>
      </c>
      <c r="Q39" s="99">
        <v>27</v>
      </c>
      <c r="R39" s="99"/>
      <c r="S39" s="99"/>
      <c r="T39" s="45">
        <f>Q39*O39</f>
        <v>797634</v>
      </c>
      <c r="U39" s="467" t="s">
        <v>113</v>
      </c>
      <c r="V39" s="468">
        <v>43231</v>
      </c>
      <c r="W39" s="469">
        <v>20590</v>
      </c>
      <c r="X39" s="470"/>
      <c r="Y39" s="471"/>
      <c r="Z39" s="472"/>
      <c r="AA39" s="473"/>
      <c r="AB39" s="472"/>
      <c r="AC39" s="474"/>
      <c r="AD39" s="475"/>
      <c r="AE39" s="470"/>
      <c r="AF39" s="470"/>
      <c r="AG39" s="470"/>
      <c r="AH39" s="471"/>
      <c r="AI39" s="472"/>
      <c r="AJ39" s="473"/>
      <c r="AK39" s="472"/>
      <c r="AL39" s="474"/>
      <c r="AM39" s="475"/>
      <c r="AN39" s="470"/>
      <c r="AO39" s="470"/>
      <c r="AP39" s="470"/>
      <c r="AQ39" s="471"/>
      <c r="AR39" s="472"/>
      <c r="AS39" s="473"/>
      <c r="AT39" s="472"/>
      <c r="AU39" s="474"/>
      <c r="AV39" s="475"/>
      <c r="AW39" s="470"/>
      <c r="AX39" s="470"/>
      <c r="AY39" s="470"/>
      <c r="AZ39" s="471"/>
      <c r="BA39" s="472"/>
      <c r="BB39" s="473"/>
      <c r="BC39" s="472"/>
      <c r="BD39" s="474"/>
      <c r="BE39" s="475"/>
      <c r="BF39" s="470"/>
      <c r="BG39" s="470"/>
      <c r="BH39" s="470"/>
      <c r="BI39" s="471"/>
      <c r="BJ39" s="472"/>
      <c r="BK39" s="473"/>
      <c r="BL39" s="472"/>
      <c r="BM39" s="474"/>
      <c r="BN39" s="475"/>
      <c r="BO39" s="470"/>
      <c r="BP39" s="470"/>
      <c r="BQ39" s="470"/>
      <c r="BR39" s="471"/>
      <c r="BS39" s="472"/>
      <c r="BT39" s="473"/>
      <c r="BU39" s="472"/>
      <c r="BV39" s="474"/>
      <c r="BW39" s="475"/>
      <c r="BX39" s="470"/>
      <c r="BY39" s="470"/>
      <c r="BZ39" s="470"/>
      <c r="CA39" s="471"/>
      <c r="CB39" s="472"/>
      <c r="CC39" s="473"/>
      <c r="CD39" s="472"/>
      <c r="CE39" s="474"/>
      <c r="CF39" s="475"/>
      <c r="CG39" s="470"/>
      <c r="CH39" s="470"/>
      <c r="CI39" s="470"/>
      <c r="CJ39" s="471"/>
      <c r="CK39" s="472"/>
      <c r="CL39" s="473"/>
      <c r="CM39" s="472"/>
      <c r="CN39" s="474"/>
      <c r="CO39" s="475"/>
      <c r="CP39" s="470"/>
      <c r="CQ39" s="470"/>
      <c r="CR39" s="470"/>
      <c r="CS39" s="471"/>
      <c r="CT39" s="472"/>
      <c r="CU39" s="473"/>
      <c r="CV39" s="476"/>
      <c r="CW39" s="474"/>
      <c r="CX39" s="475"/>
      <c r="CY39" s="470"/>
      <c r="CZ39" s="470"/>
      <c r="DA39" s="470"/>
      <c r="DB39" s="471"/>
      <c r="DC39" s="472"/>
      <c r="DD39" s="473"/>
      <c r="DE39" s="472"/>
      <c r="DF39" s="474"/>
      <c r="DG39" s="475"/>
      <c r="DH39" s="470"/>
      <c r="DI39" s="470"/>
      <c r="DJ39" s="470"/>
      <c r="DK39" s="471"/>
      <c r="DL39" s="472"/>
      <c r="DM39" s="473"/>
      <c r="DN39" s="472"/>
      <c r="DO39" s="474"/>
      <c r="DP39" s="475"/>
      <c r="DQ39" s="470"/>
      <c r="DR39" s="470"/>
      <c r="DS39" s="470"/>
      <c r="DT39" s="471"/>
      <c r="DU39" s="472"/>
      <c r="DV39" s="473"/>
      <c r="DW39" s="472"/>
      <c r="DX39" s="474"/>
      <c r="DY39" s="475"/>
      <c r="DZ39" s="470"/>
      <c r="EA39" s="470"/>
      <c r="EB39" s="470"/>
      <c r="EC39" s="471"/>
      <c r="ED39" s="472"/>
      <c r="EE39" s="473"/>
      <c r="EF39" s="472"/>
      <c r="EG39" s="474"/>
      <c r="EH39" s="475"/>
      <c r="EI39" s="470"/>
      <c r="EJ39" s="470"/>
      <c r="EK39" s="470"/>
      <c r="EL39" s="471"/>
      <c r="EM39" s="472"/>
      <c r="EN39" s="473"/>
      <c r="EO39" s="472"/>
      <c r="EP39" s="474"/>
      <c r="EQ39" s="475"/>
      <c r="ER39" s="470"/>
      <c r="ES39" s="470"/>
      <c r="ET39" s="470"/>
      <c r="EU39" s="471"/>
      <c r="EV39" s="472"/>
      <c r="EW39" s="473"/>
      <c r="EX39" s="472"/>
      <c r="EY39" s="474"/>
      <c r="EZ39" s="475"/>
      <c r="FA39" s="470"/>
      <c r="FB39" s="470"/>
      <c r="FC39" s="470"/>
      <c r="FD39" s="471"/>
      <c r="FE39" s="472"/>
      <c r="FF39" s="473"/>
      <c r="FG39" s="472"/>
      <c r="FH39" s="474"/>
      <c r="FI39" s="475"/>
      <c r="FJ39" s="470"/>
      <c r="FK39" s="470"/>
      <c r="FL39" s="470"/>
      <c r="FM39" s="471"/>
      <c r="FN39" s="472"/>
      <c r="FO39" s="473"/>
      <c r="FP39" s="472"/>
      <c r="FQ39" s="474"/>
      <c r="FR39" s="475"/>
      <c r="FS39" s="470"/>
      <c r="FT39" s="470"/>
      <c r="FU39" s="470"/>
      <c r="FV39" s="471"/>
      <c r="FW39" s="472"/>
      <c r="FX39" s="473"/>
      <c r="FY39" s="472"/>
      <c r="FZ39" s="474"/>
      <c r="GA39" s="475"/>
      <c r="GB39" s="470"/>
      <c r="GC39" s="470"/>
      <c r="GD39" s="470"/>
      <c r="GE39" s="471"/>
      <c r="GF39" s="472"/>
      <c r="GG39" s="473"/>
      <c r="GH39" s="472"/>
      <c r="GI39" s="474"/>
      <c r="GJ39" s="475"/>
      <c r="GK39" s="470"/>
      <c r="GL39" s="470"/>
      <c r="GM39" s="470"/>
      <c r="GN39" s="471"/>
      <c r="GO39" s="472"/>
      <c r="GP39" s="473"/>
      <c r="GQ39" s="472"/>
      <c r="GR39" s="474"/>
      <c r="GS39" s="475"/>
      <c r="GT39" s="478">
        <v>43231</v>
      </c>
      <c r="GU39" s="136"/>
      <c r="GV39" s="100" t="s">
        <v>405</v>
      </c>
      <c r="GW39" s="114"/>
      <c r="GX39" s="114"/>
      <c r="GY39" s="588" t="s">
        <v>458</v>
      </c>
      <c r="GZ39" s="229">
        <v>4176</v>
      </c>
      <c r="HA39" s="116"/>
      <c r="HB39" s="116"/>
    </row>
    <row r="40" spans="1:210" ht="18.75" x14ac:dyDescent="0.3">
      <c r="B40" s="116"/>
      <c r="C40" s="124"/>
      <c r="D40" s="41"/>
      <c r="E40" s="42"/>
      <c r="F40" s="43"/>
      <c r="G40" s="44"/>
      <c r="H40" s="45"/>
      <c r="I40" s="46"/>
      <c r="J40" s="155" t="s">
        <v>351</v>
      </c>
      <c r="K40" s="494" t="s">
        <v>283</v>
      </c>
      <c r="L40" s="105">
        <v>20240</v>
      </c>
      <c r="M40" s="87">
        <v>43217</v>
      </c>
      <c r="N40" s="466" t="s">
        <v>394</v>
      </c>
      <c r="O40" s="106">
        <v>30630</v>
      </c>
      <c r="P40" s="150">
        <f t="shared" si="0"/>
        <v>10390</v>
      </c>
      <c r="Q40" s="99">
        <v>27</v>
      </c>
      <c r="R40" s="99"/>
      <c r="S40" s="99"/>
      <c r="T40" s="45">
        <f t="shared" si="2"/>
        <v>827010</v>
      </c>
      <c r="U40" s="467" t="s">
        <v>113</v>
      </c>
      <c r="V40" s="468">
        <v>43234</v>
      </c>
      <c r="W40" s="469">
        <v>20590</v>
      </c>
      <c r="X40" s="470"/>
      <c r="Y40" s="471"/>
      <c r="Z40" s="472"/>
      <c r="AA40" s="473"/>
      <c r="AB40" s="472"/>
      <c r="AC40" s="474"/>
      <c r="AD40" s="475"/>
      <c r="AE40" s="470"/>
      <c r="AF40" s="470"/>
      <c r="AG40" s="470"/>
      <c r="AH40" s="471"/>
      <c r="AI40" s="472"/>
      <c r="AJ40" s="473"/>
      <c r="AK40" s="472"/>
      <c r="AL40" s="474"/>
      <c r="AM40" s="475"/>
      <c r="AN40" s="470"/>
      <c r="AO40" s="470"/>
      <c r="AP40" s="470"/>
      <c r="AQ40" s="471"/>
      <c r="AR40" s="472"/>
      <c r="AS40" s="473"/>
      <c r="AT40" s="472"/>
      <c r="AU40" s="474"/>
      <c r="AV40" s="475"/>
      <c r="AW40" s="470"/>
      <c r="AX40" s="470"/>
      <c r="AY40" s="470"/>
      <c r="AZ40" s="471"/>
      <c r="BA40" s="472"/>
      <c r="BB40" s="473"/>
      <c r="BC40" s="472"/>
      <c r="BD40" s="474"/>
      <c r="BE40" s="475"/>
      <c r="BF40" s="470"/>
      <c r="BG40" s="470"/>
      <c r="BH40" s="470"/>
      <c r="BI40" s="471"/>
      <c r="BJ40" s="472"/>
      <c r="BK40" s="473"/>
      <c r="BL40" s="472"/>
      <c r="BM40" s="474"/>
      <c r="BN40" s="475"/>
      <c r="BO40" s="470"/>
      <c r="BP40" s="470"/>
      <c r="BQ40" s="470"/>
      <c r="BR40" s="471"/>
      <c r="BS40" s="472"/>
      <c r="BT40" s="473"/>
      <c r="BU40" s="472"/>
      <c r="BV40" s="474"/>
      <c r="BW40" s="475"/>
      <c r="BX40" s="470"/>
      <c r="BY40" s="470"/>
      <c r="BZ40" s="470"/>
      <c r="CA40" s="471"/>
      <c r="CB40" s="472"/>
      <c r="CC40" s="473"/>
      <c r="CD40" s="472"/>
      <c r="CE40" s="474"/>
      <c r="CF40" s="475"/>
      <c r="CG40" s="470"/>
      <c r="CH40" s="470"/>
      <c r="CI40" s="470"/>
      <c r="CJ40" s="471"/>
      <c r="CK40" s="472"/>
      <c r="CL40" s="473"/>
      <c r="CM40" s="472"/>
      <c r="CN40" s="474"/>
      <c r="CO40" s="475"/>
      <c r="CP40" s="470"/>
      <c r="CQ40" s="470"/>
      <c r="CR40" s="470"/>
      <c r="CS40" s="471"/>
      <c r="CT40" s="472"/>
      <c r="CU40" s="473"/>
      <c r="CV40" s="476"/>
      <c r="CW40" s="474"/>
      <c r="CX40" s="475"/>
      <c r="CY40" s="470"/>
      <c r="CZ40" s="470"/>
      <c r="DA40" s="470"/>
      <c r="DB40" s="471"/>
      <c r="DC40" s="472"/>
      <c r="DD40" s="473"/>
      <c r="DE40" s="472"/>
      <c r="DF40" s="474"/>
      <c r="DG40" s="475"/>
      <c r="DH40" s="470"/>
      <c r="DI40" s="470"/>
      <c r="DJ40" s="470"/>
      <c r="DK40" s="471"/>
      <c r="DL40" s="472"/>
      <c r="DM40" s="473"/>
      <c r="DN40" s="472"/>
      <c r="DO40" s="474"/>
      <c r="DP40" s="475"/>
      <c r="DQ40" s="470"/>
      <c r="DR40" s="470"/>
      <c r="DS40" s="470"/>
      <c r="DT40" s="471"/>
      <c r="DU40" s="472"/>
      <c r="DV40" s="473"/>
      <c r="DW40" s="472"/>
      <c r="DX40" s="474"/>
      <c r="DY40" s="475"/>
      <c r="DZ40" s="470"/>
      <c r="EA40" s="470"/>
      <c r="EB40" s="470"/>
      <c r="EC40" s="471"/>
      <c r="ED40" s="472"/>
      <c r="EE40" s="473"/>
      <c r="EF40" s="472"/>
      <c r="EG40" s="474"/>
      <c r="EH40" s="475"/>
      <c r="EI40" s="470"/>
      <c r="EJ40" s="470"/>
      <c r="EK40" s="470"/>
      <c r="EL40" s="471"/>
      <c r="EM40" s="472"/>
      <c r="EN40" s="473"/>
      <c r="EO40" s="472"/>
      <c r="EP40" s="474"/>
      <c r="EQ40" s="475"/>
      <c r="ER40" s="470"/>
      <c r="ES40" s="470"/>
      <c r="ET40" s="470"/>
      <c r="EU40" s="471"/>
      <c r="EV40" s="472"/>
      <c r="EW40" s="473"/>
      <c r="EX40" s="472"/>
      <c r="EY40" s="474"/>
      <c r="EZ40" s="475"/>
      <c r="FA40" s="470"/>
      <c r="FB40" s="470"/>
      <c r="FC40" s="470"/>
      <c r="FD40" s="471"/>
      <c r="FE40" s="472"/>
      <c r="FF40" s="473"/>
      <c r="FG40" s="472"/>
      <c r="FH40" s="474"/>
      <c r="FI40" s="475"/>
      <c r="FJ40" s="470"/>
      <c r="FK40" s="470"/>
      <c r="FL40" s="470"/>
      <c r="FM40" s="471"/>
      <c r="FN40" s="472"/>
      <c r="FO40" s="473"/>
      <c r="FP40" s="472"/>
      <c r="FQ40" s="474"/>
      <c r="FR40" s="475"/>
      <c r="FS40" s="470"/>
      <c r="FT40" s="470"/>
      <c r="FU40" s="470"/>
      <c r="FV40" s="471"/>
      <c r="FW40" s="472"/>
      <c r="FX40" s="473"/>
      <c r="FY40" s="472"/>
      <c r="FZ40" s="474"/>
      <c r="GA40" s="475"/>
      <c r="GB40" s="470"/>
      <c r="GC40" s="470"/>
      <c r="GD40" s="470"/>
      <c r="GE40" s="471"/>
      <c r="GF40" s="472"/>
      <c r="GG40" s="473"/>
      <c r="GH40" s="472"/>
      <c r="GI40" s="474"/>
      <c r="GJ40" s="475"/>
      <c r="GK40" s="470"/>
      <c r="GL40" s="470"/>
      <c r="GM40" s="470"/>
      <c r="GN40" s="471"/>
      <c r="GO40" s="472"/>
      <c r="GP40" s="473"/>
      <c r="GQ40" s="472"/>
      <c r="GR40" s="474"/>
      <c r="GS40" s="475"/>
      <c r="GT40" s="477">
        <v>43234</v>
      </c>
      <c r="GU40" s="136"/>
      <c r="GV40" s="100" t="s">
        <v>405</v>
      </c>
      <c r="GW40" s="114"/>
      <c r="GX40" s="114"/>
      <c r="GY40" s="588" t="s">
        <v>458</v>
      </c>
      <c r="GZ40" s="229">
        <v>4176</v>
      </c>
      <c r="HA40" s="116"/>
      <c r="HB40" s="116"/>
    </row>
    <row r="41" spans="1:210" ht="30" x14ac:dyDescent="0.25">
      <c r="A41" s="1">
        <v>23</v>
      </c>
      <c r="B41" s="116" t="e">
        <f>#REF!</f>
        <v>#REF!</v>
      </c>
      <c r="C41" s="116" t="e">
        <f>#REF!</f>
        <v>#REF!</v>
      </c>
      <c r="D41" s="41" t="e">
        <f>#REF!</f>
        <v>#REF!</v>
      </c>
      <c r="E41" s="42" t="e">
        <f>#REF!</f>
        <v>#REF!</v>
      </c>
      <c r="F41" s="43" t="e">
        <f>#REF!</f>
        <v>#REF!</v>
      </c>
      <c r="G41" s="44" t="e">
        <f>#REF!</f>
        <v>#REF!</v>
      </c>
      <c r="H41" s="45" t="e">
        <f>#REF!</f>
        <v>#REF!</v>
      </c>
      <c r="I41" s="46" t="e">
        <f>#REF!</f>
        <v>#REF!</v>
      </c>
      <c r="J41" s="155" t="s">
        <v>348</v>
      </c>
      <c r="K41" s="494" t="s">
        <v>347</v>
      </c>
      <c r="L41" s="105">
        <v>12090</v>
      </c>
      <c r="M41" s="87">
        <v>43218</v>
      </c>
      <c r="N41" s="466"/>
      <c r="O41" s="106">
        <f>9040-114</f>
        <v>8926</v>
      </c>
      <c r="P41" s="150">
        <f t="shared" si="0"/>
        <v>-3164</v>
      </c>
      <c r="Q41" s="99">
        <v>27</v>
      </c>
      <c r="R41" s="99"/>
      <c r="S41" s="99"/>
      <c r="T41" s="45">
        <f t="shared" si="2"/>
        <v>241002</v>
      </c>
      <c r="U41" s="467" t="s">
        <v>113</v>
      </c>
      <c r="V41" s="479">
        <v>43234</v>
      </c>
      <c r="W41" s="480">
        <v>6506.44</v>
      </c>
      <c r="X41" s="470"/>
      <c r="Y41" s="471"/>
      <c r="Z41" s="472"/>
      <c r="AA41" s="473"/>
      <c r="AB41" s="472"/>
      <c r="AC41" s="474"/>
      <c r="AD41" s="475"/>
      <c r="AE41" s="470"/>
      <c r="AF41" s="470"/>
      <c r="AG41" s="470"/>
      <c r="AH41" s="471"/>
      <c r="AI41" s="472"/>
      <c r="AJ41" s="473"/>
      <c r="AK41" s="472"/>
      <c r="AL41" s="474"/>
      <c r="AM41" s="475"/>
      <c r="AN41" s="470"/>
      <c r="AO41" s="470"/>
      <c r="AP41" s="470"/>
      <c r="AQ41" s="471"/>
      <c r="AR41" s="472"/>
      <c r="AS41" s="473"/>
      <c r="AT41" s="472"/>
      <c r="AU41" s="474"/>
      <c r="AV41" s="475"/>
      <c r="AW41" s="470"/>
      <c r="AX41" s="470"/>
      <c r="AY41" s="470"/>
      <c r="AZ41" s="471"/>
      <c r="BA41" s="472"/>
      <c r="BB41" s="473"/>
      <c r="BC41" s="472"/>
      <c r="BD41" s="474"/>
      <c r="BE41" s="475"/>
      <c r="BF41" s="470"/>
      <c r="BG41" s="470"/>
      <c r="BH41" s="470"/>
      <c r="BI41" s="471"/>
      <c r="BJ41" s="472"/>
      <c r="BK41" s="473"/>
      <c r="BL41" s="472"/>
      <c r="BM41" s="474"/>
      <c r="BN41" s="475"/>
      <c r="BO41" s="470"/>
      <c r="BP41" s="470"/>
      <c r="BQ41" s="470"/>
      <c r="BR41" s="471"/>
      <c r="BS41" s="472"/>
      <c r="BT41" s="473"/>
      <c r="BU41" s="472"/>
      <c r="BV41" s="474"/>
      <c r="BW41" s="475"/>
      <c r="BX41" s="470"/>
      <c r="BY41" s="470"/>
      <c r="BZ41" s="470"/>
      <c r="CA41" s="471"/>
      <c r="CB41" s="472"/>
      <c r="CC41" s="473"/>
      <c r="CD41" s="472"/>
      <c r="CE41" s="474"/>
      <c r="CF41" s="475"/>
      <c r="CG41" s="470"/>
      <c r="CH41" s="470"/>
      <c r="CI41" s="470"/>
      <c r="CJ41" s="471"/>
      <c r="CK41" s="472"/>
      <c r="CL41" s="473"/>
      <c r="CM41" s="472"/>
      <c r="CN41" s="474"/>
      <c r="CO41" s="475"/>
      <c r="CP41" s="470"/>
      <c r="CQ41" s="470"/>
      <c r="CR41" s="470"/>
      <c r="CS41" s="471"/>
      <c r="CT41" s="472"/>
      <c r="CU41" s="473"/>
      <c r="CV41" s="472"/>
      <c r="CW41" s="474"/>
      <c r="CX41" s="475"/>
      <c r="CY41" s="470"/>
      <c r="CZ41" s="470"/>
      <c r="DA41" s="470"/>
      <c r="DB41" s="471"/>
      <c r="DC41" s="472"/>
      <c r="DD41" s="473"/>
      <c r="DE41" s="472"/>
      <c r="DF41" s="474"/>
      <c r="DG41" s="475"/>
      <c r="DH41" s="470"/>
      <c r="DI41" s="470"/>
      <c r="DJ41" s="470"/>
      <c r="DK41" s="471"/>
      <c r="DL41" s="472"/>
      <c r="DM41" s="473"/>
      <c r="DN41" s="472"/>
      <c r="DO41" s="474"/>
      <c r="DP41" s="475"/>
      <c r="DQ41" s="470"/>
      <c r="DR41" s="470"/>
      <c r="DS41" s="470"/>
      <c r="DT41" s="471"/>
      <c r="DU41" s="472"/>
      <c r="DV41" s="473"/>
      <c r="DW41" s="472"/>
      <c r="DX41" s="474"/>
      <c r="DY41" s="475"/>
      <c r="DZ41" s="470"/>
      <c r="EA41" s="470"/>
      <c r="EB41" s="470"/>
      <c r="EC41" s="471"/>
      <c r="ED41" s="472"/>
      <c r="EE41" s="473"/>
      <c r="EF41" s="472"/>
      <c r="EG41" s="474"/>
      <c r="EH41" s="475"/>
      <c r="EI41" s="470"/>
      <c r="EJ41" s="470"/>
      <c r="EK41" s="470"/>
      <c r="EL41" s="471"/>
      <c r="EM41" s="472"/>
      <c r="EN41" s="473"/>
      <c r="EO41" s="472"/>
      <c r="EP41" s="474"/>
      <c r="EQ41" s="475"/>
      <c r="ER41" s="470"/>
      <c r="ES41" s="470"/>
      <c r="ET41" s="470"/>
      <c r="EU41" s="471"/>
      <c r="EV41" s="472"/>
      <c r="EW41" s="473"/>
      <c r="EX41" s="472"/>
      <c r="EY41" s="474"/>
      <c r="EZ41" s="475"/>
      <c r="FA41" s="470"/>
      <c r="FB41" s="470"/>
      <c r="FC41" s="470"/>
      <c r="FD41" s="471"/>
      <c r="FE41" s="472"/>
      <c r="FF41" s="473"/>
      <c r="FG41" s="472"/>
      <c r="FH41" s="474"/>
      <c r="FI41" s="475"/>
      <c r="FJ41" s="470"/>
      <c r="FK41" s="470"/>
      <c r="FL41" s="470"/>
      <c r="FM41" s="471"/>
      <c r="FN41" s="472"/>
      <c r="FO41" s="473"/>
      <c r="FP41" s="472"/>
      <c r="FQ41" s="474"/>
      <c r="FR41" s="475"/>
      <c r="FS41" s="470"/>
      <c r="FT41" s="470"/>
      <c r="FU41" s="470"/>
      <c r="FV41" s="471"/>
      <c r="FW41" s="472"/>
      <c r="FX41" s="473"/>
      <c r="FY41" s="472"/>
      <c r="FZ41" s="474"/>
      <c r="GA41" s="475"/>
      <c r="GB41" s="470"/>
      <c r="GC41" s="470"/>
      <c r="GD41" s="470"/>
      <c r="GE41" s="471"/>
      <c r="GF41" s="472"/>
      <c r="GG41" s="473"/>
      <c r="GH41" s="472"/>
      <c r="GI41" s="474"/>
      <c r="GJ41" s="475"/>
      <c r="GK41" s="470"/>
      <c r="GL41" s="470"/>
      <c r="GM41" s="470"/>
      <c r="GN41" s="471"/>
      <c r="GO41" s="472"/>
      <c r="GP41" s="473"/>
      <c r="GQ41" s="472"/>
      <c r="GR41" s="474"/>
      <c r="GS41" s="475"/>
      <c r="GT41" s="477">
        <v>43234</v>
      </c>
      <c r="GU41" s="136">
        <v>18926</v>
      </c>
      <c r="GV41" s="122" t="s">
        <v>364</v>
      </c>
      <c r="GW41" s="114"/>
      <c r="GX41" s="114"/>
      <c r="GY41" s="583" t="s">
        <v>458</v>
      </c>
      <c r="GZ41" s="229">
        <v>2320</v>
      </c>
      <c r="HA41" s="116"/>
      <c r="HB41" s="116"/>
    </row>
    <row r="42" spans="1:210" ht="18.75" x14ac:dyDescent="0.3">
      <c r="B42" s="116"/>
      <c r="C42" s="116"/>
      <c r="D42" s="41"/>
      <c r="E42" s="42"/>
      <c r="F42" s="43"/>
      <c r="G42" s="44"/>
      <c r="H42" s="45"/>
      <c r="I42" s="46"/>
      <c r="J42" s="577" t="s">
        <v>352</v>
      </c>
      <c r="K42" s="494" t="s">
        <v>31</v>
      </c>
      <c r="L42" s="105">
        <v>25600</v>
      </c>
      <c r="M42" s="87">
        <v>43219</v>
      </c>
      <c r="N42" s="466" t="s">
        <v>401</v>
      </c>
      <c r="O42" s="106">
        <v>30670</v>
      </c>
      <c r="P42" s="150">
        <f t="shared" si="0"/>
        <v>5070</v>
      </c>
      <c r="Q42" s="166">
        <v>26.5</v>
      </c>
      <c r="R42" s="166"/>
      <c r="S42" s="166"/>
      <c r="T42" s="45">
        <f t="shared" si="2"/>
        <v>812755</v>
      </c>
      <c r="U42" s="467" t="s">
        <v>113</v>
      </c>
      <c r="V42" s="468">
        <v>43235</v>
      </c>
      <c r="W42" s="481">
        <v>20590</v>
      </c>
      <c r="X42" s="470"/>
      <c r="Y42" s="471"/>
      <c r="Z42" s="472"/>
      <c r="AA42" s="473"/>
      <c r="AB42" s="472"/>
      <c r="AC42" s="474"/>
      <c r="AD42" s="475"/>
      <c r="AE42" s="470"/>
      <c r="AF42" s="470"/>
      <c r="AG42" s="470"/>
      <c r="AH42" s="471"/>
      <c r="AI42" s="472"/>
      <c r="AJ42" s="473"/>
      <c r="AK42" s="472"/>
      <c r="AL42" s="474"/>
      <c r="AM42" s="475"/>
      <c r="AN42" s="470"/>
      <c r="AO42" s="470"/>
      <c r="AP42" s="470"/>
      <c r="AQ42" s="471"/>
      <c r="AR42" s="472"/>
      <c r="AS42" s="473"/>
      <c r="AT42" s="472"/>
      <c r="AU42" s="474"/>
      <c r="AV42" s="475"/>
      <c r="AW42" s="470"/>
      <c r="AX42" s="470"/>
      <c r="AY42" s="470"/>
      <c r="AZ42" s="471"/>
      <c r="BA42" s="472"/>
      <c r="BB42" s="473"/>
      <c r="BC42" s="472"/>
      <c r="BD42" s="474"/>
      <c r="BE42" s="475"/>
      <c r="BF42" s="470"/>
      <c r="BG42" s="470"/>
      <c r="BH42" s="470"/>
      <c r="BI42" s="471"/>
      <c r="BJ42" s="472"/>
      <c r="BK42" s="473"/>
      <c r="BL42" s="472"/>
      <c r="BM42" s="474"/>
      <c r="BN42" s="475"/>
      <c r="BO42" s="470"/>
      <c r="BP42" s="470"/>
      <c r="BQ42" s="470"/>
      <c r="BR42" s="471"/>
      <c r="BS42" s="472"/>
      <c r="BT42" s="473"/>
      <c r="BU42" s="472"/>
      <c r="BV42" s="474"/>
      <c r="BW42" s="475"/>
      <c r="BX42" s="470"/>
      <c r="BY42" s="470"/>
      <c r="BZ42" s="470"/>
      <c r="CA42" s="471"/>
      <c r="CB42" s="472"/>
      <c r="CC42" s="473"/>
      <c r="CD42" s="472"/>
      <c r="CE42" s="474"/>
      <c r="CF42" s="475"/>
      <c r="CG42" s="470"/>
      <c r="CH42" s="470"/>
      <c r="CI42" s="470"/>
      <c r="CJ42" s="471"/>
      <c r="CK42" s="472"/>
      <c r="CL42" s="473"/>
      <c r="CM42" s="472"/>
      <c r="CN42" s="474"/>
      <c r="CO42" s="475"/>
      <c r="CP42" s="470"/>
      <c r="CQ42" s="470"/>
      <c r="CR42" s="470"/>
      <c r="CS42" s="471"/>
      <c r="CT42" s="472"/>
      <c r="CU42" s="473"/>
      <c r="CV42" s="472"/>
      <c r="CW42" s="474"/>
      <c r="CX42" s="475"/>
      <c r="CY42" s="470"/>
      <c r="CZ42" s="470"/>
      <c r="DA42" s="470"/>
      <c r="DB42" s="471"/>
      <c r="DC42" s="472"/>
      <c r="DD42" s="473"/>
      <c r="DE42" s="472"/>
      <c r="DF42" s="474"/>
      <c r="DG42" s="475"/>
      <c r="DH42" s="470"/>
      <c r="DI42" s="470"/>
      <c r="DJ42" s="470"/>
      <c r="DK42" s="471"/>
      <c r="DL42" s="472"/>
      <c r="DM42" s="473"/>
      <c r="DN42" s="472"/>
      <c r="DO42" s="474"/>
      <c r="DP42" s="475"/>
      <c r="DQ42" s="470"/>
      <c r="DR42" s="470"/>
      <c r="DS42" s="470"/>
      <c r="DT42" s="471"/>
      <c r="DU42" s="472"/>
      <c r="DV42" s="473"/>
      <c r="DW42" s="472"/>
      <c r="DX42" s="474"/>
      <c r="DY42" s="475"/>
      <c r="DZ42" s="470"/>
      <c r="EA42" s="470"/>
      <c r="EB42" s="470"/>
      <c r="EC42" s="471"/>
      <c r="ED42" s="472"/>
      <c r="EE42" s="473"/>
      <c r="EF42" s="472"/>
      <c r="EG42" s="474"/>
      <c r="EH42" s="475"/>
      <c r="EI42" s="470"/>
      <c r="EJ42" s="470"/>
      <c r="EK42" s="470"/>
      <c r="EL42" s="471"/>
      <c r="EM42" s="472"/>
      <c r="EN42" s="473"/>
      <c r="EO42" s="472"/>
      <c r="EP42" s="474"/>
      <c r="EQ42" s="475"/>
      <c r="ER42" s="470"/>
      <c r="ES42" s="470"/>
      <c r="ET42" s="470"/>
      <c r="EU42" s="471"/>
      <c r="EV42" s="472"/>
      <c r="EW42" s="473"/>
      <c r="EX42" s="472"/>
      <c r="EY42" s="474"/>
      <c r="EZ42" s="475"/>
      <c r="FA42" s="470"/>
      <c r="FB42" s="470"/>
      <c r="FC42" s="470"/>
      <c r="FD42" s="471"/>
      <c r="FE42" s="472"/>
      <c r="FF42" s="473"/>
      <c r="FG42" s="472"/>
      <c r="FH42" s="474"/>
      <c r="FI42" s="475"/>
      <c r="FJ42" s="470"/>
      <c r="FK42" s="470"/>
      <c r="FL42" s="470"/>
      <c r="FM42" s="471"/>
      <c r="FN42" s="472"/>
      <c r="FO42" s="473"/>
      <c r="FP42" s="472"/>
      <c r="FQ42" s="474"/>
      <c r="FR42" s="475"/>
      <c r="FS42" s="470"/>
      <c r="FT42" s="470"/>
      <c r="FU42" s="470"/>
      <c r="FV42" s="471"/>
      <c r="FW42" s="472"/>
      <c r="FX42" s="473"/>
      <c r="FY42" s="472"/>
      <c r="FZ42" s="474"/>
      <c r="GA42" s="475"/>
      <c r="GB42" s="470"/>
      <c r="GC42" s="470"/>
      <c r="GD42" s="470"/>
      <c r="GE42" s="471"/>
      <c r="GF42" s="472"/>
      <c r="GG42" s="473"/>
      <c r="GH42" s="472"/>
      <c r="GI42" s="474"/>
      <c r="GJ42" s="475"/>
      <c r="GK42" s="470"/>
      <c r="GL42" s="470"/>
      <c r="GM42" s="470"/>
      <c r="GN42" s="471"/>
      <c r="GO42" s="472"/>
      <c r="GP42" s="473"/>
      <c r="GQ42" s="472"/>
      <c r="GR42" s="474"/>
      <c r="GS42" s="475"/>
      <c r="GT42" s="477">
        <v>43235</v>
      </c>
      <c r="GU42" s="136"/>
      <c r="GV42" s="100" t="s">
        <v>405</v>
      </c>
      <c r="GW42" s="114"/>
      <c r="GX42" s="114"/>
      <c r="GY42" s="588" t="s">
        <v>458</v>
      </c>
      <c r="GZ42" s="229">
        <v>4176</v>
      </c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482" t="s">
        <v>400</v>
      </c>
      <c r="K43" s="494" t="s">
        <v>45</v>
      </c>
      <c r="L43" s="105">
        <v>1280</v>
      </c>
      <c r="M43" s="87">
        <v>43219</v>
      </c>
      <c r="N43" s="466">
        <v>5944</v>
      </c>
      <c r="O43" s="106">
        <v>1280</v>
      </c>
      <c r="P43" s="150">
        <f t="shared" si="0"/>
        <v>0</v>
      </c>
      <c r="Q43" s="166">
        <v>26.5</v>
      </c>
      <c r="R43" s="611"/>
      <c r="S43" s="612"/>
      <c r="T43" s="45">
        <f t="shared" si="2"/>
        <v>33920</v>
      </c>
      <c r="U43" s="467" t="s">
        <v>113</v>
      </c>
      <c r="V43" s="468">
        <v>43235</v>
      </c>
      <c r="W43" s="481">
        <v>823.6</v>
      </c>
      <c r="X43" s="470"/>
      <c r="Y43" s="471"/>
      <c r="Z43" s="472"/>
      <c r="AA43" s="473"/>
      <c r="AB43" s="472"/>
      <c r="AC43" s="474"/>
      <c r="AD43" s="475"/>
      <c r="AE43" s="470"/>
      <c r="AF43" s="470"/>
      <c r="AG43" s="470"/>
      <c r="AH43" s="471"/>
      <c r="AI43" s="472"/>
      <c r="AJ43" s="473"/>
      <c r="AK43" s="472"/>
      <c r="AL43" s="474"/>
      <c r="AM43" s="475"/>
      <c r="AN43" s="470"/>
      <c r="AO43" s="470"/>
      <c r="AP43" s="470"/>
      <c r="AQ43" s="471"/>
      <c r="AR43" s="472"/>
      <c r="AS43" s="473"/>
      <c r="AT43" s="472"/>
      <c r="AU43" s="474"/>
      <c r="AV43" s="475"/>
      <c r="AW43" s="470"/>
      <c r="AX43" s="470"/>
      <c r="AY43" s="470"/>
      <c r="AZ43" s="471"/>
      <c r="BA43" s="472"/>
      <c r="BB43" s="473"/>
      <c r="BC43" s="472"/>
      <c r="BD43" s="474"/>
      <c r="BE43" s="475"/>
      <c r="BF43" s="470"/>
      <c r="BG43" s="470"/>
      <c r="BH43" s="470"/>
      <c r="BI43" s="471"/>
      <c r="BJ43" s="472"/>
      <c r="BK43" s="473"/>
      <c r="BL43" s="472"/>
      <c r="BM43" s="474"/>
      <c r="BN43" s="475"/>
      <c r="BO43" s="470"/>
      <c r="BP43" s="470"/>
      <c r="BQ43" s="470"/>
      <c r="BR43" s="471"/>
      <c r="BS43" s="472"/>
      <c r="BT43" s="473"/>
      <c r="BU43" s="472"/>
      <c r="BV43" s="474"/>
      <c r="BW43" s="475"/>
      <c r="BX43" s="470"/>
      <c r="BY43" s="470"/>
      <c r="BZ43" s="470"/>
      <c r="CA43" s="471"/>
      <c r="CB43" s="472"/>
      <c r="CC43" s="473"/>
      <c r="CD43" s="472"/>
      <c r="CE43" s="474"/>
      <c r="CF43" s="475"/>
      <c r="CG43" s="470"/>
      <c r="CH43" s="470"/>
      <c r="CI43" s="470"/>
      <c r="CJ43" s="471"/>
      <c r="CK43" s="472"/>
      <c r="CL43" s="473"/>
      <c r="CM43" s="472"/>
      <c r="CN43" s="474"/>
      <c r="CO43" s="475"/>
      <c r="CP43" s="470"/>
      <c r="CQ43" s="470"/>
      <c r="CR43" s="470"/>
      <c r="CS43" s="471"/>
      <c r="CT43" s="472"/>
      <c r="CU43" s="473"/>
      <c r="CV43" s="472"/>
      <c r="CW43" s="474"/>
      <c r="CX43" s="475"/>
      <c r="CY43" s="470"/>
      <c r="CZ43" s="470"/>
      <c r="DA43" s="470"/>
      <c r="DB43" s="471"/>
      <c r="DC43" s="472"/>
      <c r="DD43" s="473"/>
      <c r="DE43" s="472"/>
      <c r="DF43" s="474"/>
      <c r="DG43" s="475"/>
      <c r="DH43" s="470"/>
      <c r="DI43" s="470"/>
      <c r="DJ43" s="470"/>
      <c r="DK43" s="471"/>
      <c r="DL43" s="472"/>
      <c r="DM43" s="473"/>
      <c r="DN43" s="472"/>
      <c r="DO43" s="474"/>
      <c r="DP43" s="475"/>
      <c r="DQ43" s="470"/>
      <c r="DR43" s="470"/>
      <c r="DS43" s="470"/>
      <c r="DT43" s="471"/>
      <c r="DU43" s="472"/>
      <c r="DV43" s="473"/>
      <c r="DW43" s="472"/>
      <c r="DX43" s="474"/>
      <c r="DY43" s="475"/>
      <c r="DZ43" s="470"/>
      <c r="EA43" s="470"/>
      <c r="EB43" s="470"/>
      <c r="EC43" s="471"/>
      <c r="ED43" s="472"/>
      <c r="EE43" s="473"/>
      <c r="EF43" s="472"/>
      <c r="EG43" s="474"/>
      <c r="EH43" s="475"/>
      <c r="EI43" s="470"/>
      <c r="EJ43" s="470"/>
      <c r="EK43" s="470"/>
      <c r="EL43" s="471"/>
      <c r="EM43" s="472"/>
      <c r="EN43" s="473"/>
      <c r="EO43" s="472"/>
      <c r="EP43" s="474"/>
      <c r="EQ43" s="475"/>
      <c r="ER43" s="470"/>
      <c r="ES43" s="470"/>
      <c r="ET43" s="470"/>
      <c r="EU43" s="471"/>
      <c r="EV43" s="472"/>
      <c r="EW43" s="473"/>
      <c r="EX43" s="472"/>
      <c r="EY43" s="474"/>
      <c r="EZ43" s="475"/>
      <c r="FA43" s="470"/>
      <c r="FB43" s="470"/>
      <c r="FC43" s="470"/>
      <c r="FD43" s="471"/>
      <c r="FE43" s="472"/>
      <c r="FF43" s="473"/>
      <c r="FG43" s="472"/>
      <c r="FH43" s="474"/>
      <c r="FI43" s="475"/>
      <c r="FJ43" s="470"/>
      <c r="FK43" s="470"/>
      <c r="FL43" s="470"/>
      <c r="FM43" s="471"/>
      <c r="FN43" s="472"/>
      <c r="FO43" s="473"/>
      <c r="FP43" s="472"/>
      <c r="FQ43" s="474"/>
      <c r="FR43" s="475"/>
      <c r="FS43" s="470"/>
      <c r="FT43" s="470"/>
      <c r="FU43" s="470"/>
      <c r="FV43" s="471"/>
      <c r="FW43" s="472"/>
      <c r="FX43" s="473"/>
      <c r="FY43" s="472"/>
      <c r="FZ43" s="474"/>
      <c r="GA43" s="475"/>
      <c r="GB43" s="470"/>
      <c r="GC43" s="470"/>
      <c r="GD43" s="470"/>
      <c r="GE43" s="471"/>
      <c r="GF43" s="472"/>
      <c r="GG43" s="473"/>
      <c r="GH43" s="472"/>
      <c r="GI43" s="474"/>
      <c r="GJ43" s="475"/>
      <c r="GK43" s="470"/>
      <c r="GL43" s="470"/>
      <c r="GM43" s="470"/>
      <c r="GN43" s="471"/>
      <c r="GO43" s="472"/>
      <c r="GP43" s="473"/>
      <c r="GQ43" s="472"/>
      <c r="GR43" s="474"/>
      <c r="GS43" s="475"/>
      <c r="GT43" s="477">
        <v>43235</v>
      </c>
      <c r="GU43" s="136"/>
      <c r="GV43" s="100" t="s">
        <v>405</v>
      </c>
      <c r="GW43" s="114"/>
      <c r="GX43" s="114"/>
      <c r="GY43" s="588" t="s">
        <v>200</v>
      </c>
      <c r="GZ43" s="229">
        <v>0</v>
      </c>
      <c r="HA43" s="116"/>
      <c r="HB43" s="116"/>
    </row>
    <row r="44" spans="1:210" x14ac:dyDescent="0.25">
      <c r="B44" s="116"/>
      <c r="C44" s="116"/>
      <c r="D44" s="41"/>
      <c r="E44" s="42"/>
      <c r="F44" s="43"/>
      <c r="G44" s="44"/>
      <c r="H44" s="45"/>
      <c r="I44" s="46"/>
      <c r="J44" s="569" t="s">
        <v>270</v>
      </c>
      <c r="K44" s="494" t="s">
        <v>40</v>
      </c>
      <c r="L44" s="105">
        <v>19260</v>
      </c>
      <c r="M44" s="87">
        <v>43220</v>
      </c>
      <c r="N44" s="575">
        <v>86</v>
      </c>
      <c r="O44" s="106">
        <v>19315</v>
      </c>
      <c r="P44" s="150">
        <f t="shared" si="0"/>
        <v>55</v>
      </c>
      <c r="Q44" s="166">
        <v>34.700000000000003</v>
      </c>
      <c r="R44" s="830"/>
      <c r="S44" s="831"/>
      <c r="T44" s="45">
        <f t="shared" si="2"/>
        <v>670230.5</v>
      </c>
      <c r="U44" s="467" t="s">
        <v>113</v>
      </c>
      <c r="V44" s="468">
        <v>43229</v>
      </c>
      <c r="W44" s="481"/>
      <c r="X44" s="470"/>
      <c r="Y44" s="471"/>
      <c r="Z44" s="472"/>
      <c r="AA44" s="473"/>
      <c r="AB44" s="472"/>
      <c r="AC44" s="474"/>
      <c r="AD44" s="475"/>
      <c r="AE44" s="470"/>
      <c r="AF44" s="470"/>
      <c r="AG44" s="470"/>
      <c r="AH44" s="471"/>
      <c r="AI44" s="472"/>
      <c r="AJ44" s="473"/>
      <c r="AK44" s="472"/>
      <c r="AL44" s="474"/>
      <c r="AM44" s="475"/>
      <c r="AN44" s="470"/>
      <c r="AO44" s="470"/>
      <c r="AP44" s="470"/>
      <c r="AQ44" s="471"/>
      <c r="AR44" s="472"/>
      <c r="AS44" s="473"/>
      <c r="AT44" s="472"/>
      <c r="AU44" s="474"/>
      <c r="AV44" s="475"/>
      <c r="AW44" s="470"/>
      <c r="AX44" s="470"/>
      <c r="AY44" s="470"/>
      <c r="AZ44" s="471"/>
      <c r="BA44" s="472"/>
      <c r="BB44" s="473"/>
      <c r="BC44" s="472"/>
      <c r="BD44" s="474"/>
      <c r="BE44" s="475"/>
      <c r="BF44" s="470"/>
      <c r="BG44" s="470"/>
      <c r="BH44" s="470"/>
      <c r="BI44" s="471"/>
      <c r="BJ44" s="472"/>
      <c r="BK44" s="473"/>
      <c r="BL44" s="472"/>
      <c r="BM44" s="474"/>
      <c r="BN44" s="475"/>
      <c r="BO44" s="470"/>
      <c r="BP44" s="470"/>
      <c r="BQ44" s="470"/>
      <c r="BR44" s="471"/>
      <c r="BS44" s="472"/>
      <c r="BT44" s="473"/>
      <c r="BU44" s="472"/>
      <c r="BV44" s="474"/>
      <c r="BW44" s="475"/>
      <c r="BX44" s="470"/>
      <c r="BY44" s="470"/>
      <c r="BZ44" s="470"/>
      <c r="CA44" s="471"/>
      <c r="CB44" s="472"/>
      <c r="CC44" s="473"/>
      <c r="CD44" s="472"/>
      <c r="CE44" s="474"/>
      <c r="CF44" s="475"/>
      <c r="CG44" s="470"/>
      <c r="CH44" s="470"/>
      <c r="CI44" s="470"/>
      <c r="CJ44" s="471"/>
      <c r="CK44" s="472"/>
      <c r="CL44" s="473"/>
      <c r="CM44" s="472"/>
      <c r="CN44" s="474"/>
      <c r="CO44" s="475"/>
      <c r="CP44" s="470"/>
      <c r="CQ44" s="470"/>
      <c r="CR44" s="470"/>
      <c r="CS44" s="471"/>
      <c r="CT44" s="472"/>
      <c r="CU44" s="473"/>
      <c r="CV44" s="472"/>
      <c r="CW44" s="474"/>
      <c r="CX44" s="475"/>
      <c r="CY44" s="470"/>
      <c r="CZ44" s="470"/>
      <c r="DA44" s="470"/>
      <c r="DB44" s="471"/>
      <c r="DC44" s="472"/>
      <c r="DD44" s="473"/>
      <c r="DE44" s="472"/>
      <c r="DF44" s="474"/>
      <c r="DG44" s="475"/>
      <c r="DH44" s="470"/>
      <c r="DI44" s="470"/>
      <c r="DJ44" s="470"/>
      <c r="DK44" s="471"/>
      <c r="DL44" s="472"/>
      <c r="DM44" s="473"/>
      <c r="DN44" s="472"/>
      <c r="DO44" s="474"/>
      <c r="DP44" s="475"/>
      <c r="DQ44" s="470"/>
      <c r="DR44" s="470"/>
      <c r="DS44" s="470"/>
      <c r="DT44" s="471"/>
      <c r="DU44" s="472"/>
      <c r="DV44" s="473"/>
      <c r="DW44" s="472"/>
      <c r="DX44" s="474"/>
      <c r="DY44" s="475"/>
      <c r="DZ44" s="470"/>
      <c r="EA44" s="470"/>
      <c r="EB44" s="470"/>
      <c r="EC44" s="471"/>
      <c r="ED44" s="472"/>
      <c r="EE44" s="473"/>
      <c r="EF44" s="472"/>
      <c r="EG44" s="474"/>
      <c r="EH44" s="475"/>
      <c r="EI44" s="470"/>
      <c r="EJ44" s="470"/>
      <c r="EK44" s="470"/>
      <c r="EL44" s="471"/>
      <c r="EM44" s="472"/>
      <c r="EN44" s="473"/>
      <c r="EO44" s="472"/>
      <c r="EP44" s="474"/>
      <c r="EQ44" s="475"/>
      <c r="ER44" s="470"/>
      <c r="ES44" s="470"/>
      <c r="ET44" s="470"/>
      <c r="EU44" s="471"/>
      <c r="EV44" s="472"/>
      <c r="EW44" s="473"/>
      <c r="EX44" s="472"/>
      <c r="EY44" s="474"/>
      <c r="EZ44" s="475"/>
      <c r="FA44" s="470"/>
      <c r="FB44" s="470"/>
      <c r="FC44" s="470"/>
      <c r="FD44" s="471"/>
      <c r="FE44" s="472"/>
      <c r="FF44" s="473"/>
      <c r="FG44" s="472"/>
      <c r="FH44" s="474"/>
      <c r="FI44" s="475"/>
      <c r="FJ44" s="470"/>
      <c r="FK44" s="470"/>
      <c r="FL44" s="470"/>
      <c r="FM44" s="471"/>
      <c r="FN44" s="472"/>
      <c r="FO44" s="473"/>
      <c r="FP44" s="472"/>
      <c r="FQ44" s="474"/>
      <c r="FR44" s="475"/>
      <c r="FS44" s="470"/>
      <c r="FT44" s="470"/>
      <c r="FU44" s="470"/>
      <c r="FV44" s="471"/>
      <c r="FW44" s="472"/>
      <c r="FX44" s="473"/>
      <c r="FY44" s="472"/>
      <c r="FZ44" s="474"/>
      <c r="GA44" s="475"/>
      <c r="GB44" s="470"/>
      <c r="GC44" s="470"/>
      <c r="GD44" s="470"/>
      <c r="GE44" s="471"/>
      <c r="GF44" s="472"/>
      <c r="GG44" s="473"/>
      <c r="GH44" s="472"/>
      <c r="GI44" s="474"/>
      <c r="GJ44" s="475"/>
      <c r="GK44" s="470"/>
      <c r="GL44" s="470"/>
      <c r="GM44" s="470"/>
      <c r="GN44" s="471"/>
      <c r="GO44" s="472"/>
      <c r="GP44" s="473"/>
      <c r="GQ44" s="472"/>
      <c r="GR44" s="474"/>
      <c r="GS44" s="475"/>
      <c r="GT44" s="477"/>
      <c r="GU44" s="136"/>
      <c r="GV44" s="100" t="s">
        <v>405</v>
      </c>
      <c r="GW44" s="114"/>
      <c r="GX44" s="114"/>
      <c r="GY44" s="588" t="s">
        <v>458</v>
      </c>
      <c r="GZ44" s="229">
        <v>4176</v>
      </c>
      <c r="HA44" s="116"/>
      <c r="HB44" s="116"/>
    </row>
    <row r="45" spans="1:210" x14ac:dyDescent="0.25">
      <c r="B45" s="116"/>
      <c r="C45" s="116"/>
      <c r="D45" s="41"/>
      <c r="E45" s="42"/>
      <c r="F45" s="43"/>
      <c r="G45" s="44"/>
      <c r="H45" s="45"/>
      <c r="I45" s="46"/>
      <c r="J45" s="155"/>
      <c r="K45" s="500"/>
      <c r="L45" s="105"/>
      <c r="M45" s="87"/>
      <c r="N45" s="88"/>
      <c r="O45" s="106"/>
      <c r="P45" s="150">
        <f t="shared" si="0"/>
        <v>0</v>
      </c>
      <c r="Q45" s="166"/>
      <c r="R45" s="554"/>
      <c r="S45" s="555"/>
      <c r="T45" s="45">
        <f t="shared" si="2"/>
        <v>0</v>
      </c>
      <c r="U45" s="157"/>
      <c r="V45" s="158"/>
      <c r="W45" s="167"/>
      <c r="X45" s="159"/>
      <c r="Y45" s="160"/>
      <c r="Z45" s="161"/>
      <c r="AA45" s="162"/>
      <c r="AB45" s="161"/>
      <c r="AC45" s="163"/>
      <c r="AD45" s="164"/>
      <c r="AE45" s="159"/>
      <c r="AF45" s="159"/>
      <c r="AG45" s="159"/>
      <c r="AH45" s="160"/>
      <c r="AI45" s="161"/>
      <c r="AJ45" s="162"/>
      <c r="AK45" s="161"/>
      <c r="AL45" s="163"/>
      <c r="AM45" s="164"/>
      <c r="AN45" s="159"/>
      <c r="AO45" s="159"/>
      <c r="AP45" s="159"/>
      <c r="AQ45" s="160"/>
      <c r="AR45" s="161"/>
      <c r="AS45" s="162"/>
      <c r="AT45" s="161"/>
      <c r="AU45" s="163"/>
      <c r="AV45" s="164"/>
      <c r="AW45" s="159"/>
      <c r="AX45" s="159"/>
      <c r="AY45" s="159"/>
      <c r="AZ45" s="160"/>
      <c r="BA45" s="161"/>
      <c r="BB45" s="162"/>
      <c r="BC45" s="161"/>
      <c r="BD45" s="163"/>
      <c r="BE45" s="164"/>
      <c r="BF45" s="159"/>
      <c r="BG45" s="159"/>
      <c r="BH45" s="159"/>
      <c r="BI45" s="160"/>
      <c r="BJ45" s="161"/>
      <c r="BK45" s="162"/>
      <c r="BL45" s="161"/>
      <c r="BM45" s="163"/>
      <c r="BN45" s="164"/>
      <c r="BO45" s="159"/>
      <c r="BP45" s="159"/>
      <c r="BQ45" s="159"/>
      <c r="BR45" s="160"/>
      <c r="BS45" s="161"/>
      <c r="BT45" s="162"/>
      <c r="BU45" s="161"/>
      <c r="BV45" s="163"/>
      <c r="BW45" s="164"/>
      <c r="BX45" s="159"/>
      <c r="BY45" s="159"/>
      <c r="BZ45" s="159"/>
      <c r="CA45" s="160"/>
      <c r="CB45" s="161"/>
      <c r="CC45" s="162"/>
      <c r="CD45" s="161"/>
      <c r="CE45" s="163"/>
      <c r="CF45" s="164"/>
      <c r="CG45" s="159"/>
      <c r="CH45" s="159"/>
      <c r="CI45" s="159"/>
      <c r="CJ45" s="160"/>
      <c r="CK45" s="161"/>
      <c r="CL45" s="162"/>
      <c r="CM45" s="161"/>
      <c r="CN45" s="163"/>
      <c r="CO45" s="164"/>
      <c r="CP45" s="159"/>
      <c r="CQ45" s="159"/>
      <c r="CR45" s="159"/>
      <c r="CS45" s="160"/>
      <c r="CT45" s="161"/>
      <c r="CU45" s="162"/>
      <c r="CV45" s="161"/>
      <c r="CW45" s="163"/>
      <c r="CX45" s="164"/>
      <c r="CY45" s="159"/>
      <c r="CZ45" s="159"/>
      <c r="DA45" s="159"/>
      <c r="DB45" s="160"/>
      <c r="DC45" s="161"/>
      <c r="DD45" s="162"/>
      <c r="DE45" s="161"/>
      <c r="DF45" s="163"/>
      <c r="DG45" s="164"/>
      <c r="DH45" s="159"/>
      <c r="DI45" s="159"/>
      <c r="DJ45" s="159"/>
      <c r="DK45" s="160"/>
      <c r="DL45" s="161"/>
      <c r="DM45" s="162"/>
      <c r="DN45" s="161"/>
      <c r="DO45" s="163"/>
      <c r="DP45" s="164"/>
      <c r="DQ45" s="159"/>
      <c r="DR45" s="159"/>
      <c r="DS45" s="159"/>
      <c r="DT45" s="160"/>
      <c r="DU45" s="161"/>
      <c r="DV45" s="162"/>
      <c r="DW45" s="161"/>
      <c r="DX45" s="163"/>
      <c r="DY45" s="164"/>
      <c r="DZ45" s="159"/>
      <c r="EA45" s="159"/>
      <c r="EB45" s="159"/>
      <c r="EC45" s="160"/>
      <c r="ED45" s="161"/>
      <c r="EE45" s="162"/>
      <c r="EF45" s="161"/>
      <c r="EG45" s="163"/>
      <c r="EH45" s="164"/>
      <c r="EI45" s="159"/>
      <c r="EJ45" s="159"/>
      <c r="EK45" s="159"/>
      <c r="EL45" s="160"/>
      <c r="EM45" s="161"/>
      <c r="EN45" s="162"/>
      <c r="EO45" s="161"/>
      <c r="EP45" s="163"/>
      <c r="EQ45" s="164"/>
      <c r="ER45" s="159"/>
      <c r="ES45" s="159"/>
      <c r="ET45" s="159"/>
      <c r="EU45" s="160"/>
      <c r="EV45" s="161"/>
      <c r="EW45" s="162"/>
      <c r="EX45" s="161"/>
      <c r="EY45" s="163"/>
      <c r="EZ45" s="164"/>
      <c r="FA45" s="159"/>
      <c r="FB45" s="159"/>
      <c r="FC45" s="159"/>
      <c r="FD45" s="160"/>
      <c r="FE45" s="161"/>
      <c r="FF45" s="162"/>
      <c r="FG45" s="161"/>
      <c r="FH45" s="163"/>
      <c r="FI45" s="164"/>
      <c r="FJ45" s="159"/>
      <c r="FK45" s="159"/>
      <c r="FL45" s="159"/>
      <c r="FM45" s="160"/>
      <c r="FN45" s="161"/>
      <c r="FO45" s="162"/>
      <c r="FP45" s="161"/>
      <c r="FQ45" s="163"/>
      <c r="FR45" s="164"/>
      <c r="FS45" s="159"/>
      <c r="FT45" s="159"/>
      <c r="FU45" s="159"/>
      <c r="FV45" s="160"/>
      <c r="FW45" s="161"/>
      <c r="FX45" s="162"/>
      <c r="FY45" s="161"/>
      <c r="FZ45" s="163"/>
      <c r="GA45" s="164"/>
      <c r="GB45" s="159"/>
      <c r="GC45" s="159"/>
      <c r="GD45" s="159"/>
      <c r="GE45" s="160"/>
      <c r="GF45" s="161"/>
      <c r="GG45" s="162"/>
      <c r="GH45" s="161"/>
      <c r="GI45" s="163"/>
      <c r="GJ45" s="164"/>
      <c r="GK45" s="159"/>
      <c r="GL45" s="159"/>
      <c r="GM45" s="159"/>
      <c r="GN45" s="160"/>
      <c r="GO45" s="161"/>
      <c r="GP45" s="162"/>
      <c r="GQ45" s="161"/>
      <c r="GR45" s="163"/>
      <c r="GS45" s="164"/>
      <c r="GT45" s="165"/>
      <c r="GU45" s="136"/>
      <c r="GV45" s="100"/>
      <c r="GW45" s="114"/>
      <c r="GX45" s="114"/>
      <c r="GY45" s="588"/>
      <c r="GZ45" s="229"/>
      <c r="HA45" s="116"/>
      <c r="HB45" s="116"/>
    </row>
    <row r="46" spans="1:210" x14ac:dyDescent="0.25">
      <c r="B46" s="116"/>
      <c r="C46" s="116"/>
      <c r="D46" s="41"/>
      <c r="E46" s="42"/>
      <c r="F46" s="43"/>
      <c r="G46" s="44"/>
      <c r="H46" s="45"/>
      <c r="I46" s="46"/>
      <c r="J46" s="155"/>
      <c r="K46" s="500"/>
      <c r="L46" s="105"/>
      <c r="M46" s="87"/>
      <c r="N46" s="88"/>
      <c r="O46" s="106"/>
      <c r="P46" s="150">
        <f t="shared" si="0"/>
        <v>0</v>
      </c>
      <c r="Q46" s="166"/>
      <c r="R46" s="554"/>
      <c r="S46" s="555"/>
      <c r="T46" s="45">
        <f t="shared" si="2"/>
        <v>0</v>
      </c>
      <c r="U46" s="168"/>
      <c r="V46" s="169"/>
      <c r="W46" s="167"/>
      <c r="X46" s="159"/>
      <c r="Y46" s="160"/>
      <c r="Z46" s="161"/>
      <c r="AA46" s="162"/>
      <c r="AB46" s="161"/>
      <c r="AC46" s="163"/>
      <c r="AD46" s="164"/>
      <c r="AE46" s="159"/>
      <c r="AF46" s="159"/>
      <c r="AG46" s="159"/>
      <c r="AH46" s="160"/>
      <c r="AI46" s="161"/>
      <c r="AJ46" s="162"/>
      <c r="AK46" s="161"/>
      <c r="AL46" s="163"/>
      <c r="AM46" s="164"/>
      <c r="AN46" s="159"/>
      <c r="AO46" s="159"/>
      <c r="AP46" s="159"/>
      <c r="AQ46" s="160"/>
      <c r="AR46" s="161"/>
      <c r="AS46" s="162"/>
      <c r="AT46" s="161"/>
      <c r="AU46" s="163"/>
      <c r="AV46" s="164"/>
      <c r="AW46" s="159"/>
      <c r="AX46" s="159"/>
      <c r="AY46" s="159"/>
      <c r="AZ46" s="160"/>
      <c r="BA46" s="161"/>
      <c r="BB46" s="162"/>
      <c r="BC46" s="161"/>
      <c r="BD46" s="163"/>
      <c r="BE46" s="164"/>
      <c r="BF46" s="159"/>
      <c r="BG46" s="159"/>
      <c r="BH46" s="159"/>
      <c r="BI46" s="160"/>
      <c r="BJ46" s="161"/>
      <c r="BK46" s="162"/>
      <c r="BL46" s="161"/>
      <c r="BM46" s="163"/>
      <c r="BN46" s="164"/>
      <c r="BO46" s="159"/>
      <c r="BP46" s="159"/>
      <c r="BQ46" s="159"/>
      <c r="BR46" s="160"/>
      <c r="BS46" s="161"/>
      <c r="BT46" s="162"/>
      <c r="BU46" s="161"/>
      <c r="BV46" s="163"/>
      <c r="BW46" s="164"/>
      <c r="BX46" s="159"/>
      <c r="BY46" s="159"/>
      <c r="BZ46" s="159"/>
      <c r="CA46" s="160"/>
      <c r="CB46" s="161"/>
      <c r="CC46" s="162"/>
      <c r="CD46" s="161"/>
      <c r="CE46" s="163"/>
      <c r="CF46" s="164"/>
      <c r="CG46" s="159"/>
      <c r="CH46" s="159"/>
      <c r="CI46" s="159"/>
      <c r="CJ46" s="160"/>
      <c r="CK46" s="161"/>
      <c r="CL46" s="162"/>
      <c r="CM46" s="161"/>
      <c r="CN46" s="163"/>
      <c r="CO46" s="164"/>
      <c r="CP46" s="159"/>
      <c r="CQ46" s="159"/>
      <c r="CR46" s="159"/>
      <c r="CS46" s="160"/>
      <c r="CT46" s="161"/>
      <c r="CU46" s="162"/>
      <c r="CV46" s="161"/>
      <c r="CW46" s="163"/>
      <c r="CX46" s="164"/>
      <c r="CY46" s="159"/>
      <c r="CZ46" s="159"/>
      <c r="DA46" s="159"/>
      <c r="DB46" s="160"/>
      <c r="DC46" s="161"/>
      <c r="DD46" s="162"/>
      <c r="DE46" s="161"/>
      <c r="DF46" s="163"/>
      <c r="DG46" s="164"/>
      <c r="DH46" s="159"/>
      <c r="DI46" s="159"/>
      <c r="DJ46" s="159"/>
      <c r="DK46" s="160"/>
      <c r="DL46" s="161"/>
      <c r="DM46" s="162"/>
      <c r="DN46" s="161"/>
      <c r="DO46" s="163"/>
      <c r="DP46" s="164"/>
      <c r="DQ46" s="159"/>
      <c r="DR46" s="159"/>
      <c r="DS46" s="159"/>
      <c r="DT46" s="160"/>
      <c r="DU46" s="161"/>
      <c r="DV46" s="162"/>
      <c r="DW46" s="161"/>
      <c r="DX46" s="163"/>
      <c r="DY46" s="164"/>
      <c r="DZ46" s="159"/>
      <c r="EA46" s="159"/>
      <c r="EB46" s="159"/>
      <c r="EC46" s="160"/>
      <c r="ED46" s="161"/>
      <c r="EE46" s="162"/>
      <c r="EF46" s="161"/>
      <c r="EG46" s="163"/>
      <c r="EH46" s="164"/>
      <c r="EI46" s="159"/>
      <c r="EJ46" s="159"/>
      <c r="EK46" s="159"/>
      <c r="EL46" s="160"/>
      <c r="EM46" s="161"/>
      <c r="EN46" s="162"/>
      <c r="EO46" s="161"/>
      <c r="EP46" s="163"/>
      <c r="EQ46" s="164"/>
      <c r="ER46" s="159"/>
      <c r="ES46" s="159"/>
      <c r="ET46" s="159"/>
      <c r="EU46" s="160"/>
      <c r="EV46" s="161"/>
      <c r="EW46" s="162"/>
      <c r="EX46" s="161"/>
      <c r="EY46" s="163"/>
      <c r="EZ46" s="164"/>
      <c r="FA46" s="159"/>
      <c r="FB46" s="159"/>
      <c r="FC46" s="159"/>
      <c r="FD46" s="160"/>
      <c r="FE46" s="161"/>
      <c r="FF46" s="162"/>
      <c r="FG46" s="161"/>
      <c r="FH46" s="163"/>
      <c r="FI46" s="164"/>
      <c r="FJ46" s="159"/>
      <c r="FK46" s="159"/>
      <c r="FL46" s="159"/>
      <c r="FM46" s="160"/>
      <c r="FN46" s="161"/>
      <c r="FO46" s="162"/>
      <c r="FP46" s="161"/>
      <c r="FQ46" s="163"/>
      <c r="FR46" s="164"/>
      <c r="FS46" s="159"/>
      <c r="FT46" s="159"/>
      <c r="FU46" s="159"/>
      <c r="FV46" s="160"/>
      <c r="FW46" s="161"/>
      <c r="FX46" s="162"/>
      <c r="FY46" s="161"/>
      <c r="FZ46" s="163"/>
      <c r="GA46" s="164"/>
      <c r="GB46" s="159"/>
      <c r="GC46" s="159"/>
      <c r="GD46" s="159"/>
      <c r="GE46" s="160"/>
      <c r="GF46" s="161"/>
      <c r="GG46" s="162"/>
      <c r="GH46" s="161"/>
      <c r="GI46" s="163"/>
      <c r="GJ46" s="164"/>
      <c r="GK46" s="159"/>
      <c r="GL46" s="159"/>
      <c r="GM46" s="159"/>
      <c r="GN46" s="160"/>
      <c r="GO46" s="161"/>
      <c r="GP46" s="162"/>
      <c r="GQ46" s="161"/>
      <c r="GR46" s="163"/>
      <c r="GS46" s="164"/>
      <c r="GT46" s="165"/>
      <c r="GU46" s="136"/>
      <c r="GV46" s="100"/>
      <c r="GW46" s="114"/>
      <c r="GX46" s="114"/>
      <c r="GY46" s="521"/>
      <c r="GZ46" s="93"/>
      <c r="HA46" s="116"/>
      <c r="HB46" s="116"/>
    </row>
    <row r="47" spans="1:210" x14ac:dyDescent="0.25">
      <c r="B47" s="116"/>
      <c r="C47" s="116"/>
      <c r="D47" s="41"/>
      <c r="E47" s="42"/>
      <c r="F47" s="43"/>
      <c r="G47" s="44"/>
      <c r="H47" s="45"/>
      <c r="I47" s="46"/>
      <c r="J47" s="155"/>
      <c r="K47" s="494"/>
      <c r="L47" s="105"/>
      <c r="M47" s="87"/>
      <c r="N47" s="88"/>
      <c r="O47" s="106"/>
      <c r="P47" s="150">
        <f t="shared" si="0"/>
        <v>0</v>
      </c>
      <c r="Q47" s="172"/>
      <c r="R47" s="99"/>
      <c r="S47" s="99"/>
      <c r="T47" s="45">
        <f t="shared" si="2"/>
        <v>0</v>
      </c>
      <c r="U47" s="157"/>
      <c r="V47" s="158"/>
      <c r="W47" s="167"/>
      <c r="X47" s="159"/>
      <c r="Y47" s="160"/>
      <c r="Z47" s="161"/>
      <c r="AA47" s="162"/>
      <c r="AB47" s="161"/>
      <c r="AC47" s="163"/>
      <c r="AD47" s="164"/>
      <c r="AE47" s="159"/>
      <c r="AF47" s="159"/>
      <c r="AG47" s="159"/>
      <c r="AH47" s="160"/>
      <c r="AI47" s="161"/>
      <c r="AJ47" s="162"/>
      <c r="AK47" s="161"/>
      <c r="AL47" s="163"/>
      <c r="AM47" s="164"/>
      <c r="AN47" s="159"/>
      <c r="AO47" s="159"/>
      <c r="AP47" s="159"/>
      <c r="AQ47" s="160"/>
      <c r="AR47" s="161"/>
      <c r="AS47" s="162"/>
      <c r="AT47" s="161"/>
      <c r="AU47" s="163"/>
      <c r="AV47" s="164"/>
      <c r="AW47" s="159"/>
      <c r="AX47" s="159"/>
      <c r="AY47" s="159"/>
      <c r="AZ47" s="160"/>
      <c r="BA47" s="161"/>
      <c r="BB47" s="162"/>
      <c r="BC47" s="161"/>
      <c r="BD47" s="163"/>
      <c r="BE47" s="164"/>
      <c r="BF47" s="159"/>
      <c r="BG47" s="159"/>
      <c r="BH47" s="159"/>
      <c r="BI47" s="160"/>
      <c r="BJ47" s="161"/>
      <c r="BK47" s="162"/>
      <c r="BL47" s="161"/>
      <c r="BM47" s="163"/>
      <c r="BN47" s="164"/>
      <c r="BO47" s="159"/>
      <c r="BP47" s="159"/>
      <c r="BQ47" s="159"/>
      <c r="BR47" s="160"/>
      <c r="BS47" s="161"/>
      <c r="BT47" s="162"/>
      <c r="BU47" s="161"/>
      <c r="BV47" s="163"/>
      <c r="BW47" s="164"/>
      <c r="BX47" s="159"/>
      <c r="BY47" s="159"/>
      <c r="BZ47" s="159"/>
      <c r="CA47" s="160"/>
      <c r="CB47" s="161"/>
      <c r="CC47" s="162"/>
      <c r="CD47" s="161"/>
      <c r="CE47" s="163"/>
      <c r="CF47" s="164"/>
      <c r="CG47" s="159"/>
      <c r="CH47" s="159"/>
      <c r="CI47" s="159"/>
      <c r="CJ47" s="160"/>
      <c r="CK47" s="161"/>
      <c r="CL47" s="162"/>
      <c r="CM47" s="161"/>
      <c r="CN47" s="163"/>
      <c r="CO47" s="164"/>
      <c r="CP47" s="159"/>
      <c r="CQ47" s="159"/>
      <c r="CR47" s="159"/>
      <c r="CS47" s="160"/>
      <c r="CT47" s="161"/>
      <c r="CU47" s="162"/>
      <c r="CV47" s="161"/>
      <c r="CW47" s="163"/>
      <c r="CX47" s="164"/>
      <c r="CY47" s="159"/>
      <c r="CZ47" s="159"/>
      <c r="DA47" s="159"/>
      <c r="DB47" s="160"/>
      <c r="DC47" s="161"/>
      <c r="DD47" s="162"/>
      <c r="DE47" s="161"/>
      <c r="DF47" s="163"/>
      <c r="DG47" s="164"/>
      <c r="DH47" s="159"/>
      <c r="DI47" s="159"/>
      <c r="DJ47" s="159"/>
      <c r="DK47" s="160"/>
      <c r="DL47" s="161"/>
      <c r="DM47" s="162"/>
      <c r="DN47" s="161"/>
      <c r="DO47" s="163"/>
      <c r="DP47" s="164"/>
      <c r="DQ47" s="159"/>
      <c r="DR47" s="159"/>
      <c r="DS47" s="159"/>
      <c r="DT47" s="160"/>
      <c r="DU47" s="161"/>
      <c r="DV47" s="162"/>
      <c r="DW47" s="161"/>
      <c r="DX47" s="163"/>
      <c r="DY47" s="164"/>
      <c r="DZ47" s="159"/>
      <c r="EA47" s="159"/>
      <c r="EB47" s="159"/>
      <c r="EC47" s="160"/>
      <c r="ED47" s="161"/>
      <c r="EE47" s="162"/>
      <c r="EF47" s="161"/>
      <c r="EG47" s="163"/>
      <c r="EH47" s="164"/>
      <c r="EI47" s="159"/>
      <c r="EJ47" s="159"/>
      <c r="EK47" s="159"/>
      <c r="EL47" s="160"/>
      <c r="EM47" s="161"/>
      <c r="EN47" s="162"/>
      <c r="EO47" s="161"/>
      <c r="EP47" s="163"/>
      <c r="EQ47" s="164"/>
      <c r="ER47" s="159"/>
      <c r="ES47" s="159"/>
      <c r="ET47" s="159"/>
      <c r="EU47" s="160"/>
      <c r="EV47" s="161"/>
      <c r="EW47" s="162"/>
      <c r="EX47" s="161"/>
      <c r="EY47" s="163"/>
      <c r="EZ47" s="164"/>
      <c r="FA47" s="159"/>
      <c r="FB47" s="159"/>
      <c r="FC47" s="159"/>
      <c r="FD47" s="160"/>
      <c r="FE47" s="161"/>
      <c r="FF47" s="162"/>
      <c r="FG47" s="161"/>
      <c r="FH47" s="163"/>
      <c r="FI47" s="164"/>
      <c r="FJ47" s="159"/>
      <c r="FK47" s="159"/>
      <c r="FL47" s="159"/>
      <c r="FM47" s="160"/>
      <c r="FN47" s="161"/>
      <c r="FO47" s="162"/>
      <c r="FP47" s="161"/>
      <c r="FQ47" s="163"/>
      <c r="FR47" s="164"/>
      <c r="FS47" s="159"/>
      <c r="FT47" s="159"/>
      <c r="FU47" s="159"/>
      <c r="FV47" s="160"/>
      <c r="FW47" s="161"/>
      <c r="FX47" s="162"/>
      <c r="FY47" s="161"/>
      <c r="FZ47" s="163"/>
      <c r="GA47" s="164"/>
      <c r="GB47" s="159"/>
      <c r="GC47" s="159"/>
      <c r="GD47" s="159"/>
      <c r="GE47" s="160"/>
      <c r="GF47" s="161"/>
      <c r="GG47" s="162"/>
      <c r="GH47" s="161"/>
      <c r="GI47" s="163"/>
      <c r="GJ47" s="164"/>
      <c r="GK47" s="159"/>
      <c r="GL47" s="159"/>
      <c r="GM47" s="159"/>
      <c r="GN47" s="160"/>
      <c r="GO47" s="161"/>
      <c r="GP47" s="162"/>
      <c r="GQ47" s="161"/>
      <c r="GR47" s="163"/>
      <c r="GS47" s="164"/>
      <c r="GT47" s="165"/>
      <c r="GU47" s="136"/>
      <c r="GV47" s="100"/>
      <c r="GW47" s="114"/>
      <c r="GX47" s="114"/>
      <c r="GY47" s="123"/>
      <c r="GZ47" s="93"/>
      <c r="HA47" s="116"/>
      <c r="HB47" s="116"/>
    </row>
    <row r="48" spans="1:210" ht="18.75" x14ac:dyDescent="0.3">
      <c r="B48" s="116"/>
      <c r="C48" s="116"/>
      <c r="D48" s="41"/>
      <c r="E48" s="42"/>
      <c r="F48" s="43"/>
      <c r="G48" s="44"/>
      <c r="H48" s="45"/>
      <c r="I48" s="46"/>
      <c r="J48" s="155"/>
      <c r="K48" s="498"/>
      <c r="L48" s="499"/>
      <c r="M48" s="87"/>
      <c r="N48" s="173"/>
      <c r="O48" s="106"/>
      <c r="P48" s="150">
        <f t="shared" si="0"/>
        <v>0</v>
      </c>
      <c r="Q48" s="485"/>
      <c r="R48" s="486"/>
      <c r="S48" s="174"/>
      <c r="T48" s="458">
        <f>Q48*O48+7.35</f>
        <v>7.35</v>
      </c>
      <c r="U48" s="464"/>
      <c r="V48" s="487"/>
      <c r="W48" s="175"/>
      <c r="X48" s="159"/>
      <c r="Y48" s="160"/>
      <c r="Z48" s="161"/>
      <c r="AA48" s="162"/>
      <c r="AB48" s="161"/>
      <c r="AC48" s="163"/>
      <c r="AD48" s="164"/>
      <c r="AE48" s="159"/>
      <c r="AF48" s="159"/>
      <c r="AG48" s="159"/>
      <c r="AH48" s="160"/>
      <c r="AI48" s="161"/>
      <c r="AJ48" s="162"/>
      <c r="AK48" s="161"/>
      <c r="AL48" s="163"/>
      <c r="AM48" s="164"/>
      <c r="AN48" s="159"/>
      <c r="AO48" s="159"/>
      <c r="AP48" s="159"/>
      <c r="AQ48" s="160"/>
      <c r="AR48" s="161"/>
      <c r="AS48" s="162"/>
      <c r="AT48" s="161"/>
      <c r="AU48" s="163"/>
      <c r="AV48" s="164"/>
      <c r="AW48" s="159"/>
      <c r="AX48" s="159"/>
      <c r="AY48" s="159"/>
      <c r="AZ48" s="160"/>
      <c r="BA48" s="161"/>
      <c r="BB48" s="162"/>
      <c r="BC48" s="161"/>
      <c r="BD48" s="163"/>
      <c r="BE48" s="164"/>
      <c r="BF48" s="159"/>
      <c r="BG48" s="159"/>
      <c r="BH48" s="159"/>
      <c r="BI48" s="160"/>
      <c r="BJ48" s="161"/>
      <c r="BK48" s="162"/>
      <c r="BL48" s="161"/>
      <c r="BM48" s="163"/>
      <c r="BN48" s="164"/>
      <c r="BO48" s="159"/>
      <c r="BP48" s="159"/>
      <c r="BQ48" s="159"/>
      <c r="BR48" s="160"/>
      <c r="BS48" s="161"/>
      <c r="BT48" s="162"/>
      <c r="BU48" s="161"/>
      <c r="BV48" s="163"/>
      <c r="BW48" s="164"/>
      <c r="BX48" s="159"/>
      <c r="BY48" s="159"/>
      <c r="BZ48" s="159"/>
      <c r="CA48" s="160"/>
      <c r="CB48" s="161"/>
      <c r="CC48" s="162"/>
      <c r="CD48" s="161"/>
      <c r="CE48" s="163"/>
      <c r="CF48" s="164"/>
      <c r="CG48" s="159"/>
      <c r="CH48" s="159"/>
      <c r="CI48" s="159"/>
      <c r="CJ48" s="160"/>
      <c r="CK48" s="161"/>
      <c r="CL48" s="162"/>
      <c r="CM48" s="161"/>
      <c r="CN48" s="163"/>
      <c r="CO48" s="164"/>
      <c r="CP48" s="159"/>
      <c r="CQ48" s="159"/>
      <c r="CR48" s="159"/>
      <c r="CS48" s="160"/>
      <c r="CT48" s="161"/>
      <c r="CU48" s="162"/>
      <c r="CV48" s="161"/>
      <c r="CW48" s="163"/>
      <c r="CX48" s="164"/>
      <c r="CY48" s="159"/>
      <c r="CZ48" s="159"/>
      <c r="DA48" s="159"/>
      <c r="DB48" s="160"/>
      <c r="DC48" s="161"/>
      <c r="DD48" s="162"/>
      <c r="DE48" s="161"/>
      <c r="DF48" s="163"/>
      <c r="DG48" s="164"/>
      <c r="DH48" s="159"/>
      <c r="DI48" s="159"/>
      <c r="DJ48" s="159"/>
      <c r="DK48" s="160"/>
      <c r="DL48" s="161"/>
      <c r="DM48" s="162"/>
      <c r="DN48" s="161"/>
      <c r="DO48" s="163"/>
      <c r="DP48" s="164"/>
      <c r="DQ48" s="159"/>
      <c r="DR48" s="159"/>
      <c r="DS48" s="159"/>
      <c r="DT48" s="160"/>
      <c r="DU48" s="161"/>
      <c r="DV48" s="162"/>
      <c r="DW48" s="161"/>
      <c r="DX48" s="163"/>
      <c r="DY48" s="164"/>
      <c r="DZ48" s="159"/>
      <c r="EA48" s="159"/>
      <c r="EB48" s="159"/>
      <c r="EC48" s="160"/>
      <c r="ED48" s="161"/>
      <c r="EE48" s="162"/>
      <c r="EF48" s="161"/>
      <c r="EG48" s="163"/>
      <c r="EH48" s="164"/>
      <c r="EI48" s="159"/>
      <c r="EJ48" s="159"/>
      <c r="EK48" s="159"/>
      <c r="EL48" s="160"/>
      <c r="EM48" s="161"/>
      <c r="EN48" s="162"/>
      <c r="EO48" s="161"/>
      <c r="EP48" s="163"/>
      <c r="EQ48" s="164"/>
      <c r="ER48" s="159"/>
      <c r="ES48" s="159"/>
      <c r="ET48" s="159"/>
      <c r="EU48" s="160"/>
      <c r="EV48" s="161"/>
      <c r="EW48" s="162"/>
      <c r="EX48" s="161"/>
      <c r="EY48" s="163"/>
      <c r="EZ48" s="164"/>
      <c r="FA48" s="159"/>
      <c r="FB48" s="159"/>
      <c r="FC48" s="159"/>
      <c r="FD48" s="160"/>
      <c r="FE48" s="161"/>
      <c r="FF48" s="162"/>
      <c r="FG48" s="161"/>
      <c r="FH48" s="163"/>
      <c r="FI48" s="164"/>
      <c r="FJ48" s="159"/>
      <c r="FK48" s="159"/>
      <c r="FL48" s="159"/>
      <c r="FM48" s="160"/>
      <c r="FN48" s="161"/>
      <c r="FO48" s="162"/>
      <c r="FP48" s="161"/>
      <c r="FQ48" s="163"/>
      <c r="FR48" s="164"/>
      <c r="FS48" s="159"/>
      <c r="FT48" s="159"/>
      <c r="FU48" s="159"/>
      <c r="FV48" s="160"/>
      <c r="FW48" s="161"/>
      <c r="FX48" s="162"/>
      <c r="FY48" s="161"/>
      <c r="FZ48" s="163"/>
      <c r="GA48" s="164"/>
      <c r="GB48" s="159"/>
      <c r="GC48" s="159"/>
      <c r="GD48" s="159"/>
      <c r="GE48" s="160"/>
      <c r="GF48" s="161"/>
      <c r="GG48" s="162"/>
      <c r="GH48" s="161"/>
      <c r="GI48" s="163"/>
      <c r="GJ48" s="164"/>
      <c r="GK48" s="159"/>
      <c r="GL48" s="159"/>
      <c r="GM48" s="159"/>
      <c r="GN48" s="160"/>
      <c r="GO48" s="161"/>
      <c r="GP48" s="162"/>
      <c r="GQ48" s="161"/>
      <c r="GR48" s="163"/>
      <c r="GS48" s="164"/>
      <c r="GT48" s="176"/>
      <c r="GU48" s="136"/>
      <c r="GV48" s="122"/>
      <c r="GW48" s="114"/>
      <c r="GX48" s="114"/>
      <c r="GY48" s="123"/>
      <c r="GZ48" s="93"/>
      <c r="HA48" s="116"/>
      <c r="HB48" s="116"/>
    </row>
    <row r="49" spans="1:210" x14ac:dyDescent="0.25">
      <c r="B49" s="116"/>
      <c r="C49" s="116"/>
      <c r="D49" s="41"/>
      <c r="E49" s="42"/>
      <c r="F49" s="43"/>
      <c r="G49" s="44"/>
      <c r="H49" s="45"/>
      <c r="I49" s="46"/>
      <c r="J49" s="155"/>
      <c r="K49" s="494"/>
      <c r="L49" s="105"/>
      <c r="M49" s="87"/>
      <c r="N49" s="88"/>
      <c r="O49" s="106"/>
      <c r="P49" s="150">
        <f t="shared" si="0"/>
        <v>0</v>
      </c>
      <c r="Q49" s="166"/>
      <c r="R49" s="166"/>
      <c r="S49" s="126"/>
      <c r="T49" s="45">
        <f t="shared" si="2"/>
        <v>0</v>
      </c>
      <c r="U49" s="153"/>
      <c r="V49" s="148"/>
      <c r="W49" s="178"/>
      <c r="X49" s="111"/>
      <c r="Y49" s="110"/>
      <c r="Z49" s="130"/>
      <c r="AA49" s="131"/>
      <c r="AB49" s="130"/>
      <c r="AC49" s="132"/>
      <c r="AD49" s="133"/>
      <c r="AE49" s="111"/>
      <c r="AF49" s="111"/>
      <c r="AG49" s="111"/>
      <c r="AH49" s="110"/>
      <c r="AI49" s="130"/>
      <c r="AJ49" s="131"/>
      <c r="AK49" s="130"/>
      <c r="AL49" s="132"/>
      <c r="AM49" s="133"/>
      <c r="AN49" s="111"/>
      <c r="AO49" s="111"/>
      <c r="AP49" s="111"/>
      <c r="AQ49" s="110"/>
      <c r="AR49" s="130"/>
      <c r="AS49" s="131"/>
      <c r="AT49" s="130"/>
      <c r="AU49" s="132"/>
      <c r="AV49" s="133"/>
      <c r="AW49" s="111"/>
      <c r="AX49" s="111"/>
      <c r="AY49" s="111"/>
      <c r="AZ49" s="110"/>
      <c r="BA49" s="130"/>
      <c r="BB49" s="131"/>
      <c r="BC49" s="130"/>
      <c r="BD49" s="132"/>
      <c r="BE49" s="133"/>
      <c r="BF49" s="111"/>
      <c r="BG49" s="111"/>
      <c r="BH49" s="111"/>
      <c r="BI49" s="110"/>
      <c r="BJ49" s="130"/>
      <c r="BK49" s="131"/>
      <c r="BL49" s="130"/>
      <c r="BM49" s="132"/>
      <c r="BN49" s="133"/>
      <c r="BO49" s="111"/>
      <c r="BP49" s="111"/>
      <c r="BQ49" s="111"/>
      <c r="BR49" s="110"/>
      <c r="BS49" s="130"/>
      <c r="BT49" s="131"/>
      <c r="BU49" s="130"/>
      <c r="BV49" s="132"/>
      <c r="BW49" s="133"/>
      <c r="BX49" s="111"/>
      <c r="BY49" s="111"/>
      <c r="BZ49" s="111"/>
      <c r="CA49" s="110"/>
      <c r="CB49" s="130"/>
      <c r="CC49" s="131"/>
      <c r="CD49" s="130"/>
      <c r="CE49" s="132"/>
      <c r="CF49" s="133"/>
      <c r="CG49" s="111"/>
      <c r="CH49" s="111"/>
      <c r="CI49" s="111"/>
      <c r="CJ49" s="110"/>
      <c r="CK49" s="130"/>
      <c r="CL49" s="131"/>
      <c r="CM49" s="130"/>
      <c r="CN49" s="132"/>
      <c r="CO49" s="133"/>
      <c r="CP49" s="111"/>
      <c r="CQ49" s="111"/>
      <c r="CR49" s="111"/>
      <c r="CS49" s="110"/>
      <c r="CT49" s="130"/>
      <c r="CU49" s="131"/>
      <c r="CV49" s="130"/>
      <c r="CW49" s="132"/>
      <c r="CX49" s="133"/>
      <c r="CY49" s="111"/>
      <c r="CZ49" s="111"/>
      <c r="DA49" s="111"/>
      <c r="DB49" s="110"/>
      <c r="DC49" s="130"/>
      <c r="DD49" s="131"/>
      <c r="DE49" s="130"/>
      <c r="DF49" s="132"/>
      <c r="DG49" s="133"/>
      <c r="DH49" s="111"/>
      <c r="DI49" s="111"/>
      <c r="DJ49" s="111"/>
      <c r="DK49" s="110"/>
      <c r="DL49" s="130"/>
      <c r="DM49" s="131"/>
      <c r="DN49" s="130"/>
      <c r="DO49" s="132"/>
      <c r="DP49" s="133"/>
      <c r="DQ49" s="111"/>
      <c r="DR49" s="111"/>
      <c r="DS49" s="111"/>
      <c r="DT49" s="110"/>
      <c r="DU49" s="130"/>
      <c r="DV49" s="131"/>
      <c r="DW49" s="130"/>
      <c r="DX49" s="132"/>
      <c r="DY49" s="133"/>
      <c r="DZ49" s="111"/>
      <c r="EA49" s="111"/>
      <c r="EB49" s="111"/>
      <c r="EC49" s="110"/>
      <c r="ED49" s="130"/>
      <c r="EE49" s="131"/>
      <c r="EF49" s="130"/>
      <c r="EG49" s="132"/>
      <c r="EH49" s="133"/>
      <c r="EI49" s="111"/>
      <c r="EJ49" s="111"/>
      <c r="EK49" s="111"/>
      <c r="EL49" s="110"/>
      <c r="EM49" s="130"/>
      <c r="EN49" s="131"/>
      <c r="EO49" s="130"/>
      <c r="EP49" s="132"/>
      <c r="EQ49" s="133"/>
      <c r="ER49" s="111"/>
      <c r="ES49" s="111"/>
      <c r="ET49" s="111"/>
      <c r="EU49" s="110"/>
      <c r="EV49" s="130"/>
      <c r="EW49" s="131"/>
      <c r="EX49" s="130"/>
      <c r="EY49" s="132"/>
      <c r="EZ49" s="133"/>
      <c r="FA49" s="111"/>
      <c r="FB49" s="111"/>
      <c r="FC49" s="111"/>
      <c r="FD49" s="110"/>
      <c r="FE49" s="130"/>
      <c r="FF49" s="131"/>
      <c r="FG49" s="130"/>
      <c r="FH49" s="132"/>
      <c r="FI49" s="133"/>
      <c r="FJ49" s="111"/>
      <c r="FK49" s="111"/>
      <c r="FL49" s="111"/>
      <c r="FM49" s="110"/>
      <c r="FN49" s="130"/>
      <c r="FO49" s="131"/>
      <c r="FP49" s="130"/>
      <c r="FQ49" s="132"/>
      <c r="FR49" s="133"/>
      <c r="FS49" s="111"/>
      <c r="FT49" s="111"/>
      <c r="FU49" s="111"/>
      <c r="FV49" s="110"/>
      <c r="FW49" s="130"/>
      <c r="FX49" s="131"/>
      <c r="FY49" s="130"/>
      <c r="FZ49" s="132"/>
      <c r="GA49" s="133"/>
      <c r="GB49" s="111"/>
      <c r="GC49" s="111"/>
      <c r="GD49" s="111"/>
      <c r="GE49" s="110"/>
      <c r="GF49" s="130"/>
      <c r="GG49" s="131"/>
      <c r="GH49" s="130"/>
      <c r="GI49" s="132"/>
      <c r="GJ49" s="133"/>
      <c r="GK49" s="111"/>
      <c r="GL49" s="111"/>
      <c r="GM49" s="111"/>
      <c r="GN49" s="110"/>
      <c r="GO49" s="130"/>
      <c r="GP49" s="131"/>
      <c r="GQ49" s="130"/>
      <c r="GR49" s="132"/>
      <c r="GS49" s="133"/>
      <c r="GT49" s="135"/>
      <c r="GU49" s="136"/>
      <c r="GV49" s="100"/>
      <c r="GW49" s="114"/>
      <c r="GX49" s="114"/>
      <c r="GY49" s="123"/>
      <c r="GZ49" s="93"/>
      <c r="HA49" s="116"/>
      <c r="HB49" s="116"/>
    </row>
    <row r="50" spans="1:210" x14ac:dyDescent="0.25">
      <c r="B50" s="116"/>
      <c r="C50" s="116"/>
      <c r="D50" s="41"/>
      <c r="E50" s="42"/>
      <c r="F50" s="43"/>
      <c r="G50" s="44"/>
      <c r="H50" s="45"/>
      <c r="I50" s="46"/>
      <c r="J50" s="104"/>
      <c r="K50" s="494"/>
      <c r="L50" s="105"/>
      <c r="M50" s="87"/>
      <c r="N50" s="88"/>
      <c r="O50" s="106"/>
      <c r="P50" s="150">
        <f t="shared" si="0"/>
        <v>0</v>
      </c>
      <c r="Q50" s="166"/>
      <c r="R50" s="166"/>
      <c r="S50" s="126"/>
      <c r="T50" s="45">
        <f t="shared" si="2"/>
        <v>0</v>
      </c>
      <c r="U50" s="153"/>
      <c r="V50" s="148"/>
      <c r="W50" s="178"/>
      <c r="X50" s="111"/>
      <c r="Y50" s="110"/>
      <c r="Z50" s="130"/>
      <c r="AA50" s="131"/>
      <c r="AB50" s="130"/>
      <c r="AC50" s="132"/>
      <c r="AD50" s="133"/>
      <c r="AE50" s="111"/>
      <c r="AF50" s="111"/>
      <c r="AG50" s="111"/>
      <c r="AH50" s="110"/>
      <c r="AI50" s="130"/>
      <c r="AJ50" s="131"/>
      <c r="AK50" s="130"/>
      <c r="AL50" s="132"/>
      <c r="AM50" s="133"/>
      <c r="AN50" s="111"/>
      <c r="AO50" s="111"/>
      <c r="AP50" s="111"/>
      <c r="AQ50" s="110"/>
      <c r="AR50" s="130"/>
      <c r="AS50" s="131"/>
      <c r="AT50" s="130"/>
      <c r="AU50" s="132"/>
      <c r="AV50" s="133"/>
      <c r="AW50" s="111"/>
      <c r="AX50" s="111"/>
      <c r="AY50" s="111"/>
      <c r="AZ50" s="110"/>
      <c r="BA50" s="130"/>
      <c r="BB50" s="131"/>
      <c r="BC50" s="130"/>
      <c r="BD50" s="132"/>
      <c r="BE50" s="133"/>
      <c r="BF50" s="111"/>
      <c r="BG50" s="111"/>
      <c r="BH50" s="111"/>
      <c r="BI50" s="110"/>
      <c r="BJ50" s="130"/>
      <c r="BK50" s="131"/>
      <c r="BL50" s="130"/>
      <c r="BM50" s="132"/>
      <c r="BN50" s="133"/>
      <c r="BO50" s="111"/>
      <c r="BP50" s="111"/>
      <c r="BQ50" s="111"/>
      <c r="BR50" s="110"/>
      <c r="BS50" s="130"/>
      <c r="BT50" s="131"/>
      <c r="BU50" s="130"/>
      <c r="BV50" s="132"/>
      <c r="BW50" s="133"/>
      <c r="BX50" s="111"/>
      <c r="BY50" s="111"/>
      <c r="BZ50" s="111"/>
      <c r="CA50" s="110"/>
      <c r="CB50" s="130"/>
      <c r="CC50" s="131"/>
      <c r="CD50" s="130"/>
      <c r="CE50" s="132"/>
      <c r="CF50" s="133"/>
      <c r="CG50" s="111"/>
      <c r="CH50" s="111"/>
      <c r="CI50" s="111"/>
      <c r="CJ50" s="110"/>
      <c r="CK50" s="130"/>
      <c r="CL50" s="131"/>
      <c r="CM50" s="130"/>
      <c r="CN50" s="132"/>
      <c r="CO50" s="133"/>
      <c r="CP50" s="111"/>
      <c r="CQ50" s="111"/>
      <c r="CR50" s="111"/>
      <c r="CS50" s="110"/>
      <c r="CT50" s="130"/>
      <c r="CU50" s="131"/>
      <c r="CV50" s="130"/>
      <c r="CW50" s="132"/>
      <c r="CX50" s="133"/>
      <c r="CY50" s="111"/>
      <c r="CZ50" s="111"/>
      <c r="DA50" s="111"/>
      <c r="DB50" s="110"/>
      <c r="DC50" s="130"/>
      <c r="DD50" s="131"/>
      <c r="DE50" s="130"/>
      <c r="DF50" s="132"/>
      <c r="DG50" s="133"/>
      <c r="DH50" s="111"/>
      <c r="DI50" s="111"/>
      <c r="DJ50" s="111"/>
      <c r="DK50" s="110"/>
      <c r="DL50" s="130"/>
      <c r="DM50" s="131"/>
      <c r="DN50" s="130"/>
      <c r="DO50" s="132"/>
      <c r="DP50" s="133"/>
      <c r="DQ50" s="111"/>
      <c r="DR50" s="111"/>
      <c r="DS50" s="111"/>
      <c r="DT50" s="110"/>
      <c r="DU50" s="130"/>
      <c r="DV50" s="131"/>
      <c r="DW50" s="130"/>
      <c r="DX50" s="132"/>
      <c r="DY50" s="133"/>
      <c r="DZ50" s="111"/>
      <c r="EA50" s="111"/>
      <c r="EB50" s="111"/>
      <c r="EC50" s="110"/>
      <c r="ED50" s="130"/>
      <c r="EE50" s="131"/>
      <c r="EF50" s="130"/>
      <c r="EG50" s="132"/>
      <c r="EH50" s="133"/>
      <c r="EI50" s="111"/>
      <c r="EJ50" s="111"/>
      <c r="EK50" s="111"/>
      <c r="EL50" s="110"/>
      <c r="EM50" s="130"/>
      <c r="EN50" s="131"/>
      <c r="EO50" s="130"/>
      <c r="EP50" s="132"/>
      <c r="EQ50" s="133"/>
      <c r="ER50" s="111"/>
      <c r="ES50" s="111"/>
      <c r="ET50" s="111"/>
      <c r="EU50" s="110"/>
      <c r="EV50" s="130"/>
      <c r="EW50" s="131"/>
      <c r="EX50" s="130"/>
      <c r="EY50" s="132"/>
      <c r="EZ50" s="133"/>
      <c r="FA50" s="111"/>
      <c r="FB50" s="111"/>
      <c r="FC50" s="111"/>
      <c r="FD50" s="110"/>
      <c r="FE50" s="130"/>
      <c r="FF50" s="131"/>
      <c r="FG50" s="130"/>
      <c r="FH50" s="132"/>
      <c r="FI50" s="133"/>
      <c r="FJ50" s="111"/>
      <c r="FK50" s="111"/>
      <c r="FL50" s="111"/>
      <c r="FM50" s="110"/>
      <c r="FN50" s="130"/>
      <c r="FO50" s="131"/>
      <c r="FP50" s="130"/>
      <c r="FQ50" s="132"/>
      <c r="FR50" s="133"/>
      <c r="FS50" s="111"/>
      <c r="FT50" s="111"/>
      <c r="FU50" s="111"/>
      <c r="FV50" s="110"/>
      <c r="FW50" s="130"/>
      <c r="FX50" s="131"/>
      <c r="FY50" s="130"/>
      <c r="FZ50" s="132"/>
      <c r="GA50" s="133"/>
      <c r="GB50" s="111"/>
      <c r="GC50" s="111"/>
      <c r="GD50" s="111"/>
      <c r="GE50" s="110"/>
      <c r="GF50" s="130"/>
      <c r="GG50" s="131"/>
      <c r="GH50" s="130"/>
      <c r="GI50" s="132"/>
      <c r="GJ50" s="133"/>
      <c r="GK50" s="111"/>
      <c r="GL50" s="111"/>
      <c r="GM50" s="111"/>
      <c r="GN50" s="110"/>
      <c r="GO50" s="130"/>
      <c r="GP50" s="131"/>
      <c r="GQ50" s="130"/>
      <c r="GR50" s="132"/>
      <c r="GS50" s="133"/>
      <c r="GT50" s="135"/>
      <c r="GU50" s="136"/>
      <c r="GV50" s="100"/>
      <c r="GW50" s="114"/>
      <c r="GX50" s="114"/>
      <c r="GY50" s="123"/>
      <c r="GZ50" s="93"/>
      <c r="HA50" s="116"/>
      <c r="HB50" s="116"/>
    </row>
    <row r="51" spans="1:210" x14ac:dyDescent="0.25">
      <c r="B51" s="116"/>
      <c r="C51" s="116"/>
      <c r="D51" s="41"/>
      <c r="E51" s="42"/>
      <c r="F51" s="43"/>
      <c r="G51" s="44"/>
      <c r="H51" s="45"/>
      <c r="I51" s="46"/>
      <c r="J51" s="104"/>
      <c r="K51" s="494"/>
      <c r="L51" s="105"/>
      <c r="M51" s="87"/>
      <c r="N51" s="88"/>
      <c r="O51" s="106"/>
      <c r="P51" s="150">
        <f t="shared" si="0"/>
        <v>0</v>
      </c>
      <c r="Q51" s="99"/>
      <c r="R51" s="179"/>
      <c r="S51" s="166"/>
      <c r="T51" s="45">
        <f t="shared" si="2"/>
        <v>0</v>
      </c>
      <c r="U51" s="157"/>
      <c r="V51" s="158"/>
      <c r="W51" s="180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76"/>
      <c r="GU51" s="136"/>
      <c r="GV51" s="100"/>
      <c r="GW51" s="114"/>
      <c r="GX51" s="114"/>
      <c r="GY51" s="123"/>
      <c r="GZ51" s="93"/>
      <c r="HA51" s="116"/>
      <c r="HB51" s="116"/>
    </row>
    <row r="52" spans="1:210" x14ac:dyDescent="0.25">
      <c r="B52" s="116"/>
      <c r="C52" s="116"/>
      <c r="D52" s="41"/>
      <c r="E52" s="42"/>
      <c r="F52" s="43"/>
      <c r="G52" s="44"/>
      <c r="H52" s="45"/>
      <c r="I52" s="46"/>
      <c r="J52" s="104"/>
      <c r="K52" s="494"/>
      <c r="L52" s="105"/>
      <c r="M52" s="87"/>
      <c r="N52" s="88"/>
      <c r="O52" s="106"/>
      <c r="P52" s="150">
        <f t="shared" si="0"/>
        <v>0</v>
      </c>
      <c r="Q52" s="99"/>
      <c r="R52" s="179"/>
      <c r="S52" s="181"/>
      <c r="T52" s="45">
        <f t="shared" si="2"/>
        <v>0</v>
      </c>
      <c r="U52" s="157"/>
      <c r="V52" s="158"/>
      <c r="W52" s="180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76"/>
      <c r="GU52" s="136"/>
      <c r="GV52" s="100"/>
      <c r="GW52" s="114"/>
      <c r="GX52" s="114"/>
      <c r="GY52" s="123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04"/>
      <c r="K53" s="494"/>
      <c r="L53" s="105"/>
      <c r="M53" s="87"/>
      <c r="N53" s="88"/>
      <c r="O53" s="106"/>
      <c r="P53" s="150">
        <f t="shared" si="0"/>
        <v>0</v>
      </c>
      <c r="Q53" s="182"/>
      <c r="R53" s="183"/>
      <c r="S53" s="183"/>
      <c r="T53" s="45">
        <f t="shared" si="2"/>
        <v>0</v>
      </c>
      <c r="U53" s="157"/>
      <c r="V53" s="158"/>
      <c r="W53" s="167"/>
      <c r="X53" s="159"/>
      <c r="Y53" s="160"/>
      <c r="Z53" s="161"/>
      <c r="AA53" s="162"/>
      <c r="AB53" s="161"/>
      <c r="AC53" s="163"/>
      <c r="AD53" s="164"/>
      <c r="AE53" s="159"/>
      <c r="AF53" s="159"/>
      <c r="AG53" s="159"/>
      <c r="AH53" s="160"/>
      <c r="AI53" s="161"/>
      <c r="AJ53" s="162"/>
      <c r="AK53" s="161"/>
      <c r="AL53" s="163"/>
      <c r="AM53" s="164"/>
      <c r="AN53" s="159"/>
      <c r="AO53" s="159"/>
      <c r="AP53" s="159"/>
      <c r="AQ53" s="160"/>
      <c r="AR53" s="161"/>
      <c r="AS53" s="162"/>
      <c r="AT53" s="161"/>
      <c r="AU53" s="163"/>
      <c r="AV53" s="164"/>
      <c r="AW53" s="159"/>
      <c r="AX53" s="159"/>
      <c r="AY53" s="159"/>
      <c r="AZ53" s="160"/>
      <c r="BA53" s="161"/>
      <c r="BB53" s="162"/>
      <c r="BC53" s="161"/>
      <c r="BD53" s="163"/>
      <c r="BE53" s="164"/>
      <c r="BF53" s="159"/>
      <c r="BG53" s="159"/>
      <c r="BH53" s="159"/>
      <c r="BI53" s="160"/>
      <c r="BJ53" s="161"/>
      <c r="BK53" s="162"/>
      <c r="BL53" s="161"/>
      <c r="BM53" s="163"/>
      <c r="BN53" s="164"/>
      <c r="BO53" s="159"/>
      <c r="BP53" s="159"/>
      <c r="BQ53" s="159"/>
      <c r="BR53" s="160"/>
      <c r="BS53" s="161"/>
      <c r="BT53" s="162"/>
      <c r="BU53" s="161"/>
      <c r="BV53" s="163"/>
      <c r="BW53" s="164"/>
      <c r="BX53" s="159"/>
      <c r="BY53" s="159"/>
      <c r="BZ53" s="159"/>
      <c r="CA53" s="160"/>
      <c r="CB53" s="161"/>
      <c r="CC53" s="162"/>
      <c r="CD53" s="161"/>
      <c r="CE53" s="163"/>
      <c r="CF53" s="164"/>
      <c r="CG53" s="159"/>
      <c r="CH53" s="159"/>
      <c r="CI53" s="159"/>
      <c r="CJ53" s="160"/>
      <c r="CK53" s="161"/>
      <c r="CL53" s="162"/>
      <c r="CM53" s="161"/>
      <c r="CN53" s="163"/>
      <c r="CO53" s="164"/>
      <c r="CP53" s="159"/>
      <c r="CQ53" s="159"/>
      <c r="CR53" s="159"/>
      <c r="CS53" s="160"/>
      <c r="CT53" s="161"/>
      <c r="CU53" s="162"/>
      <c r="CV53" s="161"/>
      <c r="CW53" s="163"/>
      <c r="CX53" s="164"/>
      <c r="CY53" s="159"/>
      <c r="CZ53" s="159"/>
      <c r="DA53" s="159"/>
      <c r="DB53" s="160"/>
      <c r="DC53" s="161"/>
      <c r="DD53" s="162"/>
      <c r="DE53" s="161"/>
      <c r="DF53" s="163"/>
      <c r="DG53" s="164"/>
      <c r="DH53" s="159"/>
      <c r="DI53" s="159"/>
      <c r="DJ53" s="159"/>
      <c r="DK53" s="160"/>
      <c r="DL53" s="161"/>
      <c r="DM53" s="162"/>
      <c r="DN53" s="161"/>
      <c r="DO53" s="163"/>
      <c r="DP53" s="164"/>
      <c r="DQ53" s="159"/>
      <c r="DR53" s="159"/>
      <c r="DS53" s="159"/>
      <c r="DT53" s="160"/>
      <c r="DU53" s="161"/>
      <c r="DV53" s="162"/>
      <c r="DW53" s="161"/>
      <c r="DX53" s="163"/>
      <c r="DY53" s="164"/>
      <c r="DZ53" s="159"/>
      <c r="EA53" s="159"/>
      <c r="EB53" s="159"/>
      <c r="EC53" s="160"/>
      <c r="ED53" s="161"/>
      <c r="EE53" s="162"/>
      <c r="EF53" s="161"/>
      <c r="EG53" s="163"/>
      <c r="EH53" s="164"/>
      <c r="EI53" s="159"/>
      <c r="EJ53" s="159"/>
      <c r="EK53" s="159"/>
      <c r="EL53" s="160"/>
      <c r="EM53" s="161"/>
      <c r="EN53" s="162"/>
      <c r="EO53" s="161"/>
      <c r="EP53" s="163"/>
      <c r="EQ53" s="164"/>
      <c r="ER53" s="159"/>
      <c r="ES53" s="159"/>
      <c r="ET53" s="159"/>
      <c r="EU53" s="160"/>
      <c r="EV53" s="161"/>
      <c r="EW53" s="162"/>
      <c r="EX53" s="161"/>
      <c r="EY53" s="163"/>
      <c r="EZ53" s="164"/>
      <c r="FA53" s="159"/>
      <c r="FB53" s="159"/>
      <c r="FC53" s="159"/>
      <c r="FD53" s="160"/>
      <c r="FE53" s="161"/>
      <c r="FF53" s="162"/>
      <c r="FG53" s="161"/>
      <c r="FH53" s="163"/>
      <c r="FI53" s="164"/>
      <c r="FJ53" s="159"/>
      <c r="FK53" s="159"/>
      <c r="FL53" s="159"/>
      <c r="FM53" s="160"/>
      <c r="FN53" s="161"/>
      <c r="FO53" s="162"/>
      <c r="FP53" s="161"/>
      <c r="FQ53" s="163"/>
      <c r="FR53" s="164"/>
      <c r="FS53" s="159"/>
      <c r="FT53" s="159"/>
      <c r="FU53" s="159"/>
      <c r="FV53" s="160"/>
      <c r="FW53" s="161"/>
      <c r="FX53" s="162"/>
      <c r="FY53" s="161"/>
      <c r="FZ53" s="163"/>
      <c r="GA53" s="164"/>
      <c r="GB53" s="159"/>
      <c r="GC53" s="159"/>
      <c r="GD53" s="159"/>
      <c r="GE53" s="160"/>
      <c r="GF53" s="161"/>
      <c r="GG53" s="162"/>
      <c r="GH53" s="161"/>
      <c r="GI53" s="163"/>
      <c r="GJ53" s="164"/>
      <c r="GK53" s="159"/>
      <c r="GL53" s="159"/>
      <c r="GM53" s="159"/>
      <c r="GN53" s="160"/>
      <c r="GO53" s="161"/>
      <c r="GP53" s="162"/>
      <c r="GQ53" s="161"/>
      <c r="GR53" s="163"/>
      <c r="GS53" s="164"/>
      <c r="GT53" s="184"/>
      <c r="GU53" s="136"/>
      <c r="GV53" s="100"/>
      <c r="GW53" s="114"/>
      <c r="GX53" s="114"/>
      <c r="GY53" s="123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55"/>
      <c r="K54" s="494"/>
      <c r="L54" s="105"/>
      <c r="M54" s="87"/>
      <c r="N54" s="88"/>
      <c r="O54" s="106"/>
      <c r="P54" s="150">
        <f t="shared" si="0"/>
        <v>0</v>
      </c>
      <c r="Q54" s="166"/>
      <c r="R54" s="183"/>
      <c r="S54" s="183"/>
      <c r="T54" s="45">
        <f t="shared" si="2"/>
        <v>0</v>
      </c>
      <c r="U54" s="157"/>
      <c r="V54" s="158"/>
      <c r="W54" s="167"/>
      <c r="X54" s="159"/>
      <c r="Y54" s="160"/>
      <c r="Z54" s="161"/>
      <c r="AA54" s="162"/>
      <c r="AB54" s="161"/>
      <c r="AC54" s="163"/>
      <c r="AD54" s="164"/>
      <c r="AE54" s="159"/>
      <c r="AF54" s="159"/>
      <c r="AG54" s="159"/>
      <c r="AH54" s="160"/>
      <c r="AI54" s="161"/>
      <c r="AJ54" s="162"/>
      <c r="AK54" s="161"/>
      <c r="AL54" s="163"/>
      <c r="AM54" s="164"/>
      <c r="AN54" s="159"/>
      <c r="AO54" s="159"/>
      <c r="AP54" s="159"/>
      <c r="AQ54" s="160"/>
      <c r="AR54" s="161"/>
      <c r="AS54" s="162"/>
      <c r="AT54" s="161"/>
      <c r="AU54" s="163"/>
      <c r="AV54" s="164"/>
      <c r="AW54" s="159"/>
      <c r="AX54" s="159"/>
      <c r="AY54" s="159"/>
      <c r="AZ54" s="160"/>
      <c r="BA54" s="161"/>
      <c r="BB54" s="162"/>
      <c r="BC54" s="161"/>
      <c r="BD54" s="163"/>
      <c r="BE54" s="164"/>
      <c r="BF54" s="159"/>
      <c r="BG54" s="159"/>
      <c r="BH54" s="159"/>
      <c r="BI54" s="160"/>
      <c r="BJ54" s="161"/>
      <c r="BK54" s="162"/>
      <c r="BL54" s="161"/>
      <c r="BM54" s="163"/>
      <c r="BN54" s="164"/>
      <c r="BO54" s="159"/>
      <c r="BP54" s="159"/>
      <c r="BQ54" s="159"/>
      <c r="BR54" s="160"/>
      <c r="BS54" s="161"/>
      <c r="BT54" s="162"/>
      <c r="BU54" s="161"/>
      <c r="BV54" s="163"/>
      <c r="BW54" s="164"/>
      <c r="BX54" s="159"/>
      <c r="BY54" s="159"/>
      <c r="BZ54" s="159"/>
      <c r="CA54" s="160"/>
      <c r="CB54" s="161"/>
      <c r="CC54" s="162"/>
      <c r="CD54" s="161"/>
      <c r="CE54" s="163"/>
      <c r="CF54" s="164"/>
      <c r="CG54" s="159"/>
      <c r="CH54" s="159"/>
      <c r="CI54" s="159"/>
      <c r="CJ54" s="160"/>
      <c r="CK54" s="161"/>
      <c r="CL54" s="162"/>
      <c r="CM54" s="161"/>
      <c r="CN54" s="163"/>
      <c r="CO54" s="164"/>
      <c r="CP54" s="159"/>
      <c r="CQ54" s="159"/>
      <c r="CR54" s="159"/>
      <c r="CS54" s="160"/>
      <c r="CT54" s="161"/>
      <c r="CU54" s="162"/>
      <c r="CV54" s="161"/>
      <c r="CW54" s="163"/>
      <c r="CX54" s="164"/>
      <c r="CY54" s="159"/>
      <c r="CZ54" s="159"/>
      <c r="DA54" s="159"/>
      <c r="DB54" s="160"/>
      <c r="DC54" s="161"/>
      <c r="DD54" s="162"/>
      <c r="DE54" s="161"/>
      <c r="DF54" s="163"/>
      <c r="DG54" s="164"/>
      <c r="DH54" s="159"/>
      <c r="DI54" s="159"/>
      <c r="DJ54" s="159"/>
      <c r="DK54" s="160"/>
      <c r="DL54" s="161"/>
      <c r="DM54" s="162"/>
      <c r="DN54" s="161"/>
      <c r="DO54" s="163"/>
      <c r="DP54" s="164"/>
      <c r="DQ54" s="159"/>
      <c r="DR54" s="159"/>
      <c r="DS54" s="159"/>
      <c r="DT54" s="160"/>
      <c r="DU54" s="161"/>
      <c r="DV54" s="162"/>
      <c r="DW54" s="161"/>
      <c r="DX54" s="163"/>
      <c r="DY54" s="164"/>
      <c r="DZ54" s="159"/>
      <c r="EA54" s="159"/>
      <c r="EB54" s="159"/>
      <c r="EC54" s="160"/>
      <c r="ED54" s="161"/>
      <c r="EE54" s="162"/>
      <c r="EF54" s="161"/>
      <c r="EG54" s="163"/>
      <c r="EH54" s="164"/>
      <c r="EI54" s="159"/>
      <c r="EJ54" s="159"/>
      <c r="EK54" s="159"/>
      <c r="EL54" s="160"/>
      <c r="EM54" s="161"/>
      <c r="EN54" s="162"/>
      <c r="EO54" s="161"/>
      <c r="EP54" s="163"/>
      <c r="EQ54" s="164"/>
      <c r="ER54" s="159"/>
      <c r="ES54" s="159"/>
      <c r="ET54" s="159"/>
      <c r="EU54" s="160"/>
      <c r="EV54" s="161"/>
      <c r="EW54" s="162"/>
      <c r="EX54" s="161"/>
      <c r="EY54" s="163"/>
      <c r="EZ54" s="164"/>
      <c r="FA54" s="159"/>
      <c r="FB54" s="159"/>
      <c r="FC54" s="159"/>
      <c r="FD54" s="160"/>
      <c r="FE54" s="161"/>
      <c r="FF54" s="162"/>
      <c r="FG54" s="161"/>
      <c r="FH54" s="163"/>
      <c r="FI54" s="164"/>
      <c r="FJ54" s="159"/>
      <c r="FK54" s="159"/>
      <c r="FL54" s="159"/>
      <c r="FM54" s="160"/>
      <c r="FN54" s="161"/>
      <c r="FO54" s="162"/>
      <c r="FP54" s="161"/>
      <c r="FQ54" s="163"/>
      <c r="FR54" s="164"/>
      <c r="FS54" s="159"/>
      <c r="FT54" s="159"/>
      <c r="FU54" s="159"/>
      <c r="FV54" s="160"/>
      <c r="FW54" s="161"/>
      <c r="FX54" s="162"/>
      <c r="FY54" s="161"/>
      <c r="FZ54" s="163"/>
      <c r="GA54" s="164"/>
      <c r="GB54" s="159"/>
      <c r="GC54" s="159"/>
      <c r="GD54" s="159"/>
      <c r="GE54" s="160"/>
      <c r="GF54" s="161"/>
      <c r="GG54" s="162"/>
      <c r="GH54" s="161"/>
      <c r="GI54" s="163"/>
      <c r="GJ54" s="164"/>
      <c r="GK54" s="159"/>
      <c r="GL54" s="159"/>
      <c r="GM54" s="159"/>
      <c r="GN54" s="160"/>
      <c r="GO54" s="161"/>
      <c r="GP54" s="162"/>
      <c r="GQ54" s="161"/>
      <c r="GR54" s="163"/>
      <c r="GS54" s="164"/>
      <c r="GT54" s="165"/>
      <c r="GU54" s="136"/>
      <c r="GV54" s="100"/>
      <c r="GW54" s="114"/>
      <c r="GX54" s="114"/>
      <c r="GY54" s="123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55"/>
      <c r="K55" s="494"/>
      <c r="L55" s="105"/>
      <c r="M55" s="87"/>
      <c r="N55" s="88"/>
      <c r="O55" s="106"/>
      <c r="P55" s="150">
        <f t="shared" si="0"/>
        <v>0</v>
      </c>
      <c r="Q55" s="166"/>
      <c r="R55" s="166"/>
      <c r="S55" s="166"/>
      <c r="T55" s="45">
        <f>Q55*O55</f>
        <v>0</v>
      </c>
      <c r="U55" s="157"/>
      <c r="V55" s="158"/>
      <c r="W55" s="167"/>
      <c r="X55" s="159"/>
      <c r="Y55" s="160"/>
      <c r="Z55" s="161"/>
      <c r="AA55" s="162"/>
      <c r="AB55" s="161"/>
      <c r="AC55" s="163"/>
      <c r="AD55" s="164"/>
      <c r="AE55" s="159"/>
      <c r="AF55" s="159"/>
      <c r="AG55" s="159"/>
      <c r="AH55" s="160"/>
      <c r="AI55" s="161"/>
      <c r="AJ55" s="162"/>
      <c r="AK55" s="161"/>
      <c r="AL55" s="163"/>
      <c r="AM55" s="164"/>
      <c r="AN55" s="159"/>
      <c r="AO55" s="159"/>
      <c r="AP55" s="159"/>
      <c r="AQ55" s="160"/>
      <c r="AR55" s="161"/>
      <c r="AS55" s="162"/>
      <c r="AT55" s="161"/>
      <c r="AU55" s="163"/>
      <c r="AV55" s="164"/>
      <c r="AW55" s="159"/>
      <c r="AX55" s="159"/>
      <c r="AY55" s="159"/>
      <c r="AZ55" s="160"/>
      <c r="BA55" s="161"/>
      <c r="BB55" s="162"/>
      <c r="BC55" s="161"/>
      <c r="BD55" s="163"/>
      <c r="BE55" s="164"/>
      <c r="BF55" s="159"/>
      <c r="BG55" s="159"/>
      <c r="BH55" s="159"/>
      <c r="BI55" s="160"/>
      <c r="BJ55" s="161"/>
      <c r="BK55" s="162"/>
      <c r="BL55" s="161"/>
      <c r="BM55" s="163"/>
      <c r="BN55" s="164"/>
      <c r="BO55" s="159"/>
      <c r="BP55" s="159"/>
      <c r="BQ55" s="159"/>
      <c r="BR55" s="160"/>
      <c r="BS55" s="161"/>
      <c r="BT55" s="162"/>
      <c r="BU55" s="161"/>
      <c r="BV55" s="163"/>
      <c r="BW55" s="164"/>
      <c r="BX55" s="159"/>
      <c r="BY55" s="159"/>
      <c r="BZ55" s="159"/>
      <c r="CA55" s="160"/>
      <c r="CB55" s="161"/>
      <c r="CC55" s="162"/>
      <c r="CD55" s="161"/>
      <c r="CE55" s="163"/>
      <c r="CF55" s="164"/>
      <c r="CG55" s="159"/>
      <c r="CH55" s="159"/>
      <c r="CI55" s="159"/>
      <c r="CJ55" s="160"/>
      <c r="CK55" s="161"/>
      <c r="CL55" s="162"/>
      <c r="CM55" s="161"/>
      <c r="CN55" s="163"/>
      <c r="CO55" s="164"/>
      <c r="CP55" s="159"/>
      <c r="CQ55" s="159"/>
      <c r="CR55" s="159"/>
      <c r="CS55" s="160"/>
      <c r="CT55" s="161"/>
      <c r="CU55" s="162"/>
      <c r="CV55" s="161"/>
      <c r="CW55" s="163"/>
      <c r="CX55" s="164"/>
      <c r="CY55" s="159"/>
      <c r="CZ55" s="159"/>
      <c r="DA55" s="159"/>
      <c r="DB55" s="160"/>
      <c r="DC55" s="161"/>
      <c r="DD55" s="162"/>
      <c r="DE55" s="161"/>
      <c r="DF55" s="163"/>
      <c r="DG55" s="164"/>
      <c r="DH55" s="159"/>
      <c r="DI55" s="159"/>
      <c r="DJ55" s="159"/>
      <c r="DK55" s="160"/>
      <c r="DL55" s="161"/>
      <c r="DM55" s="162"/>
      <c r="DN55" s="161"/>
      <c r="DO55" s="163"/>
      <c r="DP55" s="164"/>
      <c r="DQ55" s="159"/>
      <c r="DR55" s="159"/>
      <c r="DS55" s="159"/>
      <c r="DT55" s="160"/>
      <c r="DU55" s="161"/>
      <c r="DV55" s="162"/>
      <c r="DW55" s="161"/>
      <c r="DX55" s="163"/>
      <c r="DY55" s="164"/>
      <c r="DZ55" s="159"/>
      <c r="EA55" s="159"/>
      <c r="EB55" s="159"/>
      <c r="EC55" s="160"/>
      <c r="ED55" s="161"/>
      <c r="EE55" s="162"/>
      <c r="EF55" s="161"/>
      <c r="EG55" s="163"/>
      <c r="EH55" s="164"/>
      <c r="EI55" s="159"/>
      <c r="EJ55" s="159"/>
      <c r="EK55" s="159"/>
      <c r="EL55" s="160"/>
      <c r="EM55" s="161"/>
      <c r="EN55" s="162"/>
      <c r="EO55" s="161"/>
      <c r="EP55" s="163"/>
      <c r="EQ55" s="164"/>
      <c r="ER55" s="159"/>
      <c r="ES55" s="159"/>
      <c r="ET55" s="159"/>
      <c r="EU55" s="160"/>
      <c r="EV55" s="161"/>
      <c r="EW55" s="162"/>
      <c r="EX55" s="161"/>
      <c r="EY55" s="163"/>
      <c r="EZ55" s="164"/>
      <c r="FA55" s="159"/>
      <c r="FB55" s="159"/>
      <c r="FC55" s="159"/>
      <c r="FD55" s="160"/>
      <c r="FE55" s="161"/>
      <c r="FF55" s="162"/>
      <c r="FG55" s="161"/>
      <c r="FH55" s="163"/>
      <c r="FI55" s="164"/>
      <c r="FJ55" s="159"/>
      <c r="FK55" s="159"/>
      <c r="FL55" s="159"/>
      <c r="FM55" s="160"/>
      <c r="FN55" s="161"/>
      <c r="FO55" s="162"/>
      <c r="FP55" s="161"/>
      <c r="FQ55" s="163"/>
      <c r="FR55" s="164"/>
      <c r="FS55" s="159"/>
      <c r="FT55" s="159"/>
      <c r="FU55" s="159"/>
      <c r="FV55" s="160"/>
      <c r="FW55" s="161"/>
      <c r="FX55" s="162"/>
      <c r="FY55" s="161"/>
      <c r="FZ55" s="163"/>
      <c r="GA55" s="164"/>
      <c r="GB55" s="159"/>
      <c r="GC55" s="159"/>
      <c r="GD55" s="159"/>
      <c r="GE55" s="160"/>
      <c r="GF55" s="161"/>
      <c r="GG55" s="162"/>
      <c r="GH55" s="161"/>
      <c r="GI55" s="163"/>
      <c r="GJ55" s="164"/>
      <c r="GK55" s="159"/>
      <c r="GL55" s="159"/>
      <c r="GM55" s="159"/>
      <c r="GN55" s="160"/>
      <c r="GO55" s="161"/>
      <c r="GP55" s="162"/>
      <c r="GQ55" s="161"/>
      <c r="GR55" s="163"/>
      <c r="GS55" s="164"/>
      <c r="GT55" s="185"/>
      <c r="GU55" s="136"/>
      <c r="GV55" s="100"/>
      <c r="GW55" s="114"/>
      <c r="GX55" s="114"/>
      <c r="GY55" s="123"/>
      <c r="GZ55" s="93"/>
      <c r="HA55" s="116"/>
      <c r="HB55" s="116"/>
    </row>
    <row r="56" spans="1:210" x14ac:dyDescent="0.25">
      <c r="A56"/>
      <c r="B56" s="116"/>
      <c r="C56" s="116"/>
      <c r="D56" s="41"/>
      <c r="E56" s="42"/>
      <c r="F56" s="43"/>
      <c r="G56" s="44"/>
      <c r="H56" s="45"/>
      <c r="I56" s="46"/>
      <c r="J56" s="155"/>
      <c r="K56" s="494"/>
      <c r="L56" s="105"/>
      <c r="M56" s="87"/>
      <c r="N56" s="88"/>
      <c r="O56" s="106"/>
      <c r="P56" s="150">
        <f t="shared" si="0"/>
        <v>0</v>
      </c>
      <c r="Q56" s="166"/>
      <c r="R56" s="166"/>
      <c r="S56" s="166"/>
      <c r="T56" s="45">
        <f>Q56*O56</f>
        <v>0</v>
      </c>
      <c r="U56" s="157"/>
      <c r="V56" s="158"/>
      <c r="W56" s="167"/>
      <c r="X56" s="159"/>
      <c r="Y56" s="160"/>
      <c r="Z56" s="161"/>
      <c r="AA56" s="162"/>
      <c r="AB56" s="161"/>
      <c r="AC56" s="163"/>
      <c r="AD56" s="164"/>
      <c r="AE56" s="159"/>
      <c r="AF56" s="159"/>
      <c r="AG56" s="159"/>
      <c r="AH56" s="160"/>
      <c r="AI56" s="161"/>
      <c r="AJ56" s="162"/>
      <c r="AK56" s="161"/>
      <c r="AL56" s="163"/>
      <c r="AM56" s="164"/>
      <c r="AN56" s="159"/>
      <c r="AO56" s="159"/>
      <c r="AP56" s="159"/>
      <c r="AQ56" s="160"/>
      <c r="AR56" s="161"/>
      <c r="AS56" s="162"/>
      <c r="AT56" s="161"/>
      <c r="AU56" s="163"/>
      <c r="AV56" s="164"/>
      <c r="AW56" s="159"/>
      <c r="AX56" s="159"/>
      <c r="AY56" s="159"/>
      <c r="AZ56" s="160"/>
      <c r="BA56" s="161"/>
      <c r="BB56" s="162"/>
      <c r="BC56" s="161"/>
      <c r="BD56" s="163"/>
      <c r="BE56" s="164"/>
      <c r="BF56" s="159"/>
      <c r="BG56" s="159"/>
      <c r="BH56" s="159"/>
      <c r="BI56" s="160"/>
      <c r="BJ56" s="161"/>
      <c r="BK56" s="162"/>
      <c r="BL56" s="161"/>
      <c r="BM56" s="163"/>
      <c r="BN56" s="164"/>
      <c r="BO56" s="159"/>
      <c r="BP56" s="159"/>
      <c r="BQ56" s="159"/>
      <c r="BR56" s="160"/>
      <c r="BS56" s="161"/>
      <c r="BT56" s="162"/>
      <c r="BU56" s="161"/>
      <c r="BV56" s="163"/>
      <c r="BW56" s="164"/>
      <c r="BX56" s="159"/>
      <c r="BY56" s="159"/>
      <c r="BZ56" s="159"/>
      <c r="CA56" s="160"/>
      <c r="CB56" s="161"/>
      <c r="CC56" s="162"/>
      <c r="CD56" s="161"/>
      <c r="CE56" s="163"/>
      <c r="CF56" s="164"/>
      <c r="CG56" s="159"/>
      <c r="CH56" s="159"/>
      <c r="CI56" s="159"/>
      <c r="CJ56" s="160"/>
      <c r="CK56" s="161"/>
      <c r="CL56" s="162"/>
      <c r="CM56" s="161"/>
      <c r="CN56" s="163"/>
      <c r="CO56" s="164"/>
      <c r="CP56" s="159"/>
      <c r="CQ56" s="159"/>
      <c r="CR56" s="159"/>
      <c r="CS56" s="160"/>
      <c r="CT56" s="161"/>
      <c r="CU56" s="162"/>
      <c r="CV56" s="161"/>
      <c r="CW56" s="163"/>
      <c r="CX56" s="164"/>
      <c r="CY56" s="159"/>
      <c r="CZ56" s="159"/>
      <c r="DA56" s="159"/>
      <c r="DB56" s="160"/>
      <c r="DC56" s="161"/>
      <c r="DD56" s="162"/>
      <c r="DE56" s="161"/>
      <c r="DF56" s="163"/>
      <c r="DG56" s="164"/>
      <c r="DH56" s="159"/>
      <c r="DI56" s="159"/>
      <c r="DJ56" s="159"/>
      <c r="DK56" s="160"/>
      <c r="DL56" s="161"/>
      <c r="DM56" s="162"/>
      <c r="DN56" s="161"/>
      <c r="DO56" s="163"/>
      <c r="DP56" s="164"/>
      <c r="DQ56" s="159"/>
      <c r="DR56" s="159"/>
      <c r="DS56" s="159"/>
      <c r="DT56" s="160"/>
      <c r="DU56" s="161"/>
      <c r="DV56" s="162"/>
      <c r="DW56" s="161"/>
      <c r="DX56" s="163"/>
      <c r="DY56" s="164"/>
      <c r="DZ56" s="159"/>
      <c r="EA56" s="159"/>
      <c r="EB56" s="159"/>
      <c r="EC56" s="160"/>
      <c r="ED56" s="161"/>
      <c r="EE56" s="162"/>
      <c r="EF56" s="161"/>
      <c r="EG56" s="163"/>
      <c r="EH56" s="164"/>
      <c r="EI56" s="159"/>
      <c r="EJ56" s="159"/>
      <c r="EK56" s="159"/>
      <c r="EL56" s="160"/>
      <c r="EM56" s="161"/>
      <c r="EN56" s="162"/>
      <c r="EO56" s="161"/>
      <c r="EP56" s="163"/>
      <c r="EQ56" s="164"/>
      <c r="ER56" s="159"/>
      <c r="ES56" s="159"/>
      <c r="ET56" s="159"/>
      <c r="EU56" s="160"/>
      <c r="EV56" s="161"/>
      <c r="EW56" s="162"/>
      <c r="EX56" s="161"/>
      <c r="EY56" s="163"/>
      <c r="EZ56" s="164"/>
      <c r="FA56" s="159"/>
      <c r="FB56" s="159"/>
      <c r="FC56" s="159"/>
      <c r="FD56" s="160"/>
      <c r="FE56" s="161"/>
      <c r="FF56" s="162"/>
      <c r="FG56" s="161"/>
      <c r="FH56" s="163"/>
      <c r="FI56" s="164"/>
      <c r="FJ56" s="159"/>
      <c r="FK56" s="159"/>
      <c r="FL56" s="159"/>
      <c r="FM56" s="160"/>
      <c r="FN56" s="161"/>
      <c r="FO56" s="162"/>
      <c r="FP56" s="161"/>
      <c r="FQ56" s="163"/>
      <c r="FR56" s="164"/>
      <c r="FS56" s="159"/>
      <c r="FT56" s="159"/>
      <c r="FU56" s="159"/>
      <c r="FV56" s="160"/>
      <c r="FW56" s="161"/>
      <c r="FX56" s="162"/>
      <c r="FY56" s="161"/>
      <c r="FZ56" s="163"/>
      <c r="GA56" s="164"/>
      <c r="GB56" s="159"/>
      <c r="GC56" s="159"/>
      <c r="GD56" s="159"/>
      <c r="GE56" s="160"/>
      <c r="GF56" s="161"/>
      <c r="GG56" s="162"/>
      <c r="GH56" s="161"/>
      <c r="GI56" s="163"/>
      <c r="GJ56" s="164"/>
      <c r="GK56" s="159"/>
      <c r="GL56" s="159"/>
      <c r="GM56" s="159"/>
      <c r="GN56" s="160"/>
      <c r="GO56" s="161"/>
      <c r="GP56" s="162"/>
      <c r="GQ56" s="161"/>
      <c r="GR56" s="163"/>
      <c r="GS56" s="164"/>
      <c r="GT56" s="165"/>
      <c r="GU56" s="136"/>
      <c r="GV56" s="100"/>
      <c r="GW56" s="114"/>
      <c r="GX56" s="114"/>
      <c r="GY56" s="123"/>
      <c r="GZ56" s="93"/>
      <c r="HA56" s="116"/>
      <c r="HB56" s="116"/>
    </row>
    <row r="57" spans="1:210" ht="18.75" x14ac:dyDescent="0.3">
      <c r="A57"/>
      <c r="B57" s="116"/>
      <c r="C57" s="116"/>
      <c r="D57" s="41"/>
      <c r="E57" s="42"/>
      <c r="F57" s="43"/>
      <c r="G57" s="44"/>
      <c r="H57" s="45"/>
      <c r="I57" s="46"/>
      <c r="J57" s="497"/>
      <c r="K57" s="494"/>
      <c r="L57" s="105"/>
      <c r="M57" s="87"/>
      <c r="N57" s="88"/>
      <c r="O57" s="106"/>
      <c r="P57" s="150">
        <f t="shared" si="0"/>
        <v>0</v>
      </c>
      <c r="Q57" s="99"/>
      <c r="R57" s="166"/>
      <c r="S57" s="166"/>
      <c r="T57" s="45">
        <f>Q57*O57</f>
        <v>0</v>
      </c>
      <c r="U57" s="153"/>
      <c r="V57" s="148"/>
      <c r="W57" s="178"/>
      <c r="X57" s="111"/>
      <c r="Y57" s="110"/>
      <c r="Z57" s="130"/>
      <c r="AA57" s="131"/>
      <c r="AB57" s="130"/>
      <c r="AC57" s="132"/>
      <c r="AD57" s="133"/>
      <c r="AE57" s="111"/>
      <c r="AF57" s="111"/>
      <c r="AG57" s="111"/>
      <c r="AH57" s="110"/>
      <c r="AI57" s="130"/>
      <c r="AJ57" s="131"/>
      <c r="AK57" s="130"/>
      <c r="AL57" s="132"/>
      <c r="AM57" s="133"/>
      <c r="AN57" s="111"/>
      <c r="AO57" s="111"/>
      <c r="AP57" s="111"/>
      <c r="AQ57" s="110"/>
      <c r="AR57" s="130"/>
      <c r="AS57" s="131"/>
      <c r="AT57" s="130"/>
      <c r="AU57" s="132"/>
      <c r="AV57" s="133"/>
      <c r="AW57" s="111"/>
      <c r="AX57" s="111"/>
      <c r="AY57" s="111"/>
      <c r="AZ57" s="110"/>
      <c r="BA57" s="130"/>
      <c r="BB57" s="131"/>
      <c r="BC57" s="130"/>
      <c r="BD57" s="132"/>
      <c r="BE57" s="133"/>
      <c r="BF57" s="111"/>
      <c r="BG57" s="111"/>
      <c r="BH57" s="111"/>
      <c r="BI57" s="110"/>
      <c r="BJ57" s="130"/>
      <c r="BK57" s="131"/>
      <c r="BL57" s="130"/>
      <c r="BM57" s="132"/>
      <c r="BN57" s="133"/>
      <c r="BO57" s="111"/>
      <c r="BP57" s="111"/>
      <c r="BQ57" s="111"/>
      <c r="BR57" s="110"/>
      <c r="BS57" s="130"/>
      <c r="BT57" s="131"/>
      <c r="BU57" s="130"/>
      <c r="BV57" s="132"/>
      <c r="BW57" s="133"/>
      <c r="BX57" s="111"/>
      <c r="BY57" s="111"/>
      <c r="BZ57" s="111"/>
      <c r="CA57" s="110"/>
      <c r="CB57" s="130"/>
      <c r="CC57" s="131"/>
      <c r="CD57" s="130"/>
      <c r="CE57" s="132"/>
      <c r="CF57" s="133"/>
      <c r="CG57" s="111"/>
      <c r="CH57" s="111"/>
      <c r="CI57" s="111"/>
      <c r="CJ57" s="110"/>
      <c r="CK57" s="130"/>
      <c r="CL57" s="131"/>
      <c r="CM57" s="130"/>
      <c r="CN57" s="132"/>
      <c r="CO57" s="133"/>
      <c r="CP57" s="111"/>
      <c r="CQ57" s="111"/>
      <c r="CR57" s="111"/>
      <c r="CS57" s="110"/>
      <c r="CT57" s="130"/>
      <c r="CU57" s="131"/>
      <c r="CV57" s="130"/>
      <c r="CW57" s="132"/>
      <c r="CX57" s="133"/>
      <c r="CY57" s="111"/>
      <c r="CZ57" s="111"/>
      <c r="DA57" s="111"/>
      <c r="DB57" s="110"/>
      <c r="DC57" s="130"/>
      <c r="DD57" s="131"/>
      <c r="DE57" s="130"/>
      <c r="DF57" s="132"/>
      <c r="DG57" s="133"/>
      <c r="DH57" s="111"/>
      <c r="DI57" s="111"/>
      <c r="DJ57" s="111"/>
      <c r="DK57" s="110"/>
      <c r="DL57" s="130"/>
      <c r="DM57" s="131"/>
      <c r="DN57" s="130"/>
      <c r="DO57" s="132"/>
      <c r="DP57" s="133"/>
      <c r="DQ57" s="111"/>
      <c r="DR57" s="111"/>
      <c r="DS57" s="111"/>
      <c r="DT57" s="110"/>
      <c r="DU57" s="130"/>
      <c r="DV57" s="131"/>
      <c r="DW57" s="130"/>
      <c r="DX57" s="132"/>
      <c r="DY57" s="133"/>
      <c r="DZ57" s="111"/>
      <c r="EA57" s="111"/>
      <c r="EB57" s="111"/>
      <c r="EC57" s="110"/>
      <c r="ED57" s="130"/>
      <c r="EE57" s="131"/>
      <c r="EF57" s="130"/>
      <c r="EG57" s="132"/>
      <c r="EH57" s="133"/>
      <c r="EI57" s="111"/>
      <c r="EJ57" s="111"/>
      <c r="EK57" s="111"/>
      <c r="EL57" s="110"/>
      <c r="EM57" s="130"/>
      <c r="EN57" s="131"/>
      <c r="EO57" s="130"/>
      <c r="EP57" s="132"/>
      <c r="EQ57" s="133"/>
      <c r="ER57" s="111"/>
      <c r="ES57" s="111"/>
      <c r="ET57" s="111"/>
      <c r="EU57" s="110"/>
      <c r="EV57" s="130"/>
      <c r="EW57" s="131"/>
      <c r="EX57" s="130"/>
      <c r="EY57" s="132"/>
      <c r="EZ57" s="133"/>
      <c r="FA57" s="111"/>
      <c r="FB57" s="111"/>
      <c r="FC57" s="111"/>
      <c r="FD57" s="110"/>
      <c r="FE57" s="130"/>
      <c r="FF57" s="131"/>
      <c r="FG57" s="130"/>
      <c r="FH57" s="132"/>
      <c r="FI57" s="133"/>
      <c r="FJ57" s="111"/>
      <c r="FK57" s="111"/>
      <c r="FL57" s="111"/>
      <c r="FM57" s="110"/>
      <c r="FN57" s="130"/>
      <c r="FO57" s="131"/>
      <c r="FP57" s="130"/>
      <c r="FQ57" s="132"/>
      <c r="FR57" s="133"/>
      <c r="FS57" s="111"/>
      <c r="FT57" s="111"/>
      <c r="FU57" s="111"/>
      <c r="FV57" s="110"/>
      <c r="FW57" s="130"/>
      <c r="FX57" s="131"/>
      <c r="FY57" s="130"/>
      <c r="FZ57" s="132"/>
      <c r="GA57" s="133"/>
      <c r="GB57" s="111"/>
      <c r="GC57" s="111"/>
      <c r="GD57" s="111"/>
      <c r="GE57" s="110"/>
      <c r="GF57" s="130"/>
      <c r="GG57" s="131"/>
      <c r="GH57" s="130"/>
      <c r="GI57" s="132"/>
      <c r="GJ57" s="133"/>
      <c r="GK57" s="111"/>
      <c r="GL57" s="111"/>
      <c r="GM57" s="111"/>
      <c r="GN57" s="110"/>
      <c r="GO57" s="130"/>
      <c r="GP57" s="131"/>
      <c r="GQ57" s="130"/>
      <c r="GR57" s="132"/>
      <c r="GS57" s="133"/>
      <c r="GT57" s="186"/>
      <c r="GU57" s="136"/>
      <c r="GV57" s="122"/>
      <c r="GW57" s="114"/>
      <c r="GX57" s="114"/>
      <c r="GY57" s="123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4"/>
      <c r="L58" s="105"/>
      <c r="M58" s="87"/>
      <c r="N58" s="173"/>
      <c r="O58" s="106"/>
      <c r="P58" s="150">
        <f>O58-L58</f>
        <v>0</v>
      </c>
      <c r="Q58" s="166"/>
      <c r="R58" s="166"/>
      <c r="S58" s="147"/>
      <c r="T58" s="45">
        <f>Q58*O58+S58+0</f>
        <v>0</v>
      </c>
      <c r="U58" s="157"/>
      <c r="V58" s="15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36"/>
      <c r="GV58" s="100"/>
      <c r="GW58" s="114"/>
      <c r="GX58" s="114"/>
      <c r="GY58" s="123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494"/>
      <c r="L59" s="105"/>
      <c r="M59" s="87"/>
      <c r="N59" s="173"/>
      <c r="O59" s="106"/>
      <c r="P59" s="150">
        <f t="shared" ref="P59:P70" si="3">O59-L59</f>
        <v>0</v>
      </c>
      <c r="Q59" s="166"/>
      <c r="R59" s="166"/>
      <c r="S59" s="147"/>
      <c r="T59" s="45">
        <f>Q59*O59+S59+0</f>
        <v>0</v>
      </c>
      <c r="U59" s="157"/>
      <c r="V59" s="15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87"/>
      <c r="GV59" s="100"/>
      <c r="GW59" s="114"/>
      <c r="GX59" s="114"/>
      <c r="GY59" s="123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494"/>
      <c r="L60" s="105"/>
      <c r="M60" s="87"/>
      <c r="N60" s="173"/>
      <c r="O60" s="106"/>
      <c r="P60" s="150">
        <f t="shared" si="3"/>
        <v>0</v>
      </c>
      <c r="Q60" s="166"/>
      <c r="R60" s="833"/>
      <c r="S60" s="834"/>
      <c r="T60" s="45">
        <f>Q60*O60</f>
        <v>0</v>
      </c>
      <c r="U60" s="157"/>
      <c r="V60" s="15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87"/>
      <c r="GV60" s="100"/>
      <c r="GW60" s="114"/>
      <c r="GX60" s="114"/>
      <c r="GY60" s="123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494"/>
      <c r="L61" s="105"/>
      <c r="M61" s="87"/>
      <c r="N61" s="88"/>
      <c r="O61" s="106"/>
      <c r="P61" s="150">
        <f t="shared" si="3"/>
        <v>0</v>
      </c>
      <c r="Q61" s="166"/>
      <c r="R61" s="166"/>
      <c r="S61" s="166"/>
      <c r="T61" s="45">
        <f t="shared" ref="T61:T68" si="4">Q61*O61+S61+0</f>
        <v>0</v>
      </c>
      <c r="U61" s="157"/>
      <c r="V61" s="15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123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4"/>
      <c r="L62" s="105"/>
      <c r="M62" s="87"/>
      <c r="N62" s="88"/>
      <c r="O62" s="106"/>
      <c r="P62" s="150">
        <f t="shared" si="3"/>
        <v>0</v>
      </c>
      <c r="Q62" s="166"/>
      <c r="R62" s="166"/>
      <c r="S62" s="166"/>
      <c r="T62" s="45">
        <f t="shared" si="4"/>
        <v>0</v>
      </c>
      <c r="U62" s="153"/>
      <c r="V62" s="14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65"/>
      <c r="GU62" s="136"/>
      <c r="GV62" s="100"/>
      <c r="GW62" s="114"/>
      <c r="GX62" s="188"/>
      <c r="GY62" s="123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04"/>
      <c r="K63" s="494"/>
      <c r="L63" s="105"/>
      <c r="M63" s="87"/>
      <c r="N63" s="88"/>
      <c r="O63" s="106"/>
      <c r="P63" s="150">
        <f t="shared" si="3"/>
        <v>0</v>
      </c>
      <c r="Q63" s="166"/>
      <c r="R63" s="166"/>
      <c r="S63" s="166"/>
      <c r="T63" s="45">
        <f t="shared" si="4"/>
        <v>0</v>
      </c>
      <c r="U63" s="153"/>
      <c r="V63" s="14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65"/>
      <c r="GU63" s="136"/>
      <c r="GV63" s="100"/>
      <c r="GW63" s="114"/>
      <c r="GX63" s="188"/>
      <c r="GY63" s="123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494"/>
      <c r="L64" s="105"/>
      <c r="M64" s="87"/>
      <c r="N64" s="88"/>
      <c r="O64" s="106"/>
      <c r="P64" s="150">
        <f t="shared" si="3"/>
        <v>0</v>
      </c>
      <c r="Q64" s="166"/>
      <c r="R64" s="166"/>
      <c r="S64" s="166"/>
      <c r="T64" s="45">
        <f t="shared" si="4"/>
        <v>0</v>
      </c>
      <c r="U64" s="153"/>
      <c r="V64" s="148"/>
      <c r="W64" s="167"/>
      <c r="X64" s="159"/>
      <c r="Y64" s="160"/>
      <c r="Z64" s="161"/>
      <c r="AA64" s="162"/>
      <c r="AB64" s="161"/>
      <c r="AC64" s="163"/>
      <c r="AD64" s="164"/>
      <c r="AE64" s="159"/>
      <c r="AF64" s="159"/>
      <c r="AG64" s="159"/>
      <c r="AH64" s="160"/>
      <c r="AI64" s="161"/>
      <c r="AJ64" s="162"/>
      <c r="AK64" s="161"/>
      <c r="AL64" s="163"/>
      <c r="AM64" s="164"/>
      <c r="AN64" s="159"/>
      <c r="AO64" s="159"/>
      <c r="AP64" s="159"/>
      <c r="AQ64" s="160"/>
      <c r="AR64" s="161"/>
      <c r="AS64" s="162"/>
      <c r="AT64" s="161"/>
      <c r="AU64" s="163"/>
      <c r="AV64" s="164"/>
      <c r="AW64" s="159"/>
      <c r="AX64" s="159"/>
      <c r="AY64" s="159"/>
      <c r="AZ64" s="160"/>
      <c r="BA64" s="161"/>
      <c r="BB64" s="162"/>
      <c r="BC64" s="161"/>
      <c r="BD64" s="163"/>
      <c r="BE64" s="164"/>
      <c r="BF64" s="159"/>
      <c r="BG64" s="159"/>
      <c r="BH64" s="159"/>
      <c r="BI64" s="160"/>
      <c r="BJ64" s="161"/>
      <c r="BK64" s="162"/>
      <c r="BL64" s="161"/>
      <c r="BM64" s="163"/>
      <c r="BN64" s="164"/>
      <c r="BO64" s="159"/>
      <c r="BP64" s="159"/>
      <c r="BQ64" s="159"/>
      <c r="BR64" s="160"/>
      <c r="BS64" s="161"/>
      <c r="BT64" s="162"/>
      <c r="BU64" s="161"/>
      <c r="BV64" s="163"/>
      <c r="BW64" s="164"/>
      <c r="BX64" s="159"/>
      <c r="BY64" s="159"/>
      <c r="BZ64" s="159"/>
      <c r="CA64" s="160"/>
      <c r="CB64" s="161"/>
      <c r="CC64" s="162"/>
      <c r="CD64" s="161"/>
      <c r="CE64" s="163"/>
      <c r="CF64" s="164"/>
      <c r="CG64" s="159"/>
      <c r="CH64" s="159"/>
      <c r="CI64" s="159"/>
      <c r="CJ64" s="160"/>
      <c r="CK64" s="161"/>
      <c r="CL64" s="162"/>
      <c r="CM64" s="161"/>
      <c r="CN64" s="163"/>
      <c r="CO64" s="164"/>
      <c r="CP64" s="159"/>
      <c r="CQ64" s="159"/>
      <c r="CR64" s="159"/>
      <c r="CS64" s="160"/>
      <c r="CT64" s="161"/>
      <c r="CU64" s="162"/>
      <c r="CV64" s="161"/>
      <c r="CW64" s="163"/>
      <c r="CX64" s="164"/>
      <c r="CY64" s="159"/>
      <c r="CZ64" s="159"/>
      <c r="DA64" s="159"/>
      <c r="DB64" s="160"/>
      <c r="DC64" s="161"/>
      <c r="DD64" s="162"/>
      <c r="DE64" s="161"/>
      <c r="DF64" s="163"/>
      <c r="DG64" s="164"/>
      <c r="DH64" s="159"/>
      <c r="DI64" s="159"/>
      <c r="DJ64" s="159"/>
      <c r="DK64" s="160"/>
      <c r="DL64" s="161"/>
      <c r="DM64" s="162"/>
      <c r="DN64" s="161"/>
      <c r="DO64" s="163"/>
      <c r="DP64" s="164"/>
      <c r="DQ64" s="159"/>
      <c r="DR64" s="159"/>
      <c r="DS64" s="159"/>
      <c r="DT64" s="160"/>
      <c r="DU64" s="161"/>
      <c r="DV64" s="162"/>
      <c r="DW64" s="161"/>
      <c r="DX64" s="163"/>
      <c r="DY64" s="164"/>
      <c r="DZ64" s="159"/>
      <c r="EA64" s="159"/>
      <c r="EB64" s="159"/>
      <c r="EC64" s="160"/>
      <c r="ED64" s="161"/>
      <c r="EE64" s="162"/>
      <c r="EF64" s="161"/>
      <c r="EG64" s="163"/>
      <c r="EH64" s="164"/>
      <c r="EI64" s="159"/>
      <c r="EJ64" s="159"/>
      <c r="EK64" s="159"/>
      <c r="EL64" s="160"/>
      <c r="EM64" s="161"/>
      <c r="EN64" s="162"/>
      <c r="EO64" s="161"/>
      <c r="EP64" s="163"/>
      <c r="EQ64" s="164"/>
      <c r="ER64" s="159"/>
      <c r="ES64" s="159"/>
      <c r="ET64" s="159"/>
      <c r="EU64" s="160"/>
      <c r="EV64" s="161"/>
      <c r="EW64" s="162"/>
      <c r="EX64" s="161"/>
      <c r="EY64" s="163"/>
      <c r="EZ64" s="164"/>
      <c r="FA64" s="159"/>
      <c r="FB64" s="159"/>
      <c r="FC64" s="159"/>
      <c r="FD64" s="160"/>
      <c r="FE64" s="161"/>
      <c r="FF64" s="162"/>
      <c r="FG64" s="161"/>
      <c r="FH64" s="163"/>
      <c r="FI64" s="164"/>
      <c r="FJ64" s="159"/>
      <c r="FK64" s="159"/>
      <c r="FL64" s="159"/>
      <c r="FM64" s="160"/>
      <c r="FN64" s="161"/>
      <c r="FO64" s="162"/>
      <c r="FP64" s="161"/>
      <c r="FQ64" s="163"/>
      <c r="FR64" s="164"/>
      <c r="FS64" s="159"/>
      <c r="FT64" s="159"/>
      <c r="FU64" s="159"/>
      <c r="FV64" s="160"/>
      <c r="FW64" s="161"/>
      <c r="FX64" s="162"/>
      <c r="FY64" s="161"/>
      <c r="FZ64" s="163"/>
      <c r="GA64" s="164"/>
      <c r="GB64" s="159"/>
      <c r="GC64" s="159"/>
      <c r="GD64" s="159"/>
      <c r="GE64" s="160"/>
      <c r="GF64" s="161"/>
      <c r="GG64" s="162"/>
      <c r="GH64" s="161"/>
      <c r="GI64" s="163"/>
      <c r="GJ64" s="164"/>
      <c r="GK64" s="159"/>
      <c r="GL64" s="159"/>
      <c r="GM64" s="159"/>
      <c r="GN64" s="160"/>
      <c r="GO64" s="161"/>
      <c r="GP64" s="162"/>
      <c r="GQ64" s="161"/>
      <c r="GR64" s="163"/>
      <c r="GS64" s="164"/>
      <c r="GT64" s="165"/>
      <c r="GU64" s="136"/>
      <c r="GV64" s="100"/>
      <c r="GW64" s="114"/>
      <c r="GX64" s="188"/>
      <c r="GY64" s="123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4"/>
      <c r="L65" s="105"/>
      <c r="M65" s="87"/>
      <c r="N65" s="88"/>
      <c r="O65" s="106"/>
      <c r="P65" s="150">
        <f t="shared" si="3"/>
        <v>0</v>
      </c>
      <c r="Q65" s="166"/>
      <c r="R65" s="166"/>
      <c r="S65" s="166"/>
      <c r="T65" s="45">
        <f t="shared" si="4"/>
        <v>0</v>
      </c>
      <c r="U65" s="153"/>
      <c r="V65" s="148"/>
      <c r="W65" s="167"/>
      <c r="X65" s="159"/>
      <c r="Y65" s="160"/>
      <c r="Z65" s="161"/>
      <c r="AA65" s="162"/>
      <c r="AB65" s="161"/>
      <c r="AC65" s="163"/>
      <c r="AD65" s="164"/>
      <c r="AE65" s="159"/>
      <c r="AF65" s="159"/>
      <c r="AG65" s="159"/>
      <c r="AH65" s="160"/>
      <c r="AI65" s="161"/>
      <c r="AJ65" s="162"/>
      <c r="AK65" s="161"/>
      <c r="AL65" s="163"/>
      <c r="AM65" s="164"/>
      <c r="AN65" s="159"/>
      <c r="AO65" s="159"/>
      <c r="AP65" s="159"/>
      <c r="AQ65" s="160"/>
      <c r="AR65" s="161"/>
      <c r="AS65" s="162"/>
      <c r="AT65" s="161"/>
      <c r="AU65" s="163"/>
      <c r="AV65" s="164"/>
      <c r="AW65" s="159"/>
      <c r="AX65" s="159"/>
      <c r="AY65" s="159"/>
      <c r="AZ65" s="160"/>
      <c r="BA65" s="161"/>
      <c r="BB65" s="162"/>
      <c r="BC65" s="161"/>
      <c r="BD65" s="163"/>
      <c r="BE65" s="164"/>
      <c r="BF65" s="159"/>
      <c r="BG65" s="159"/>
      <c r="BH65" s="159"/>
      <c r="BI65" s="160"/>
      <c r="BJ65" s="161"/>
      <c r="BK65" s="162"/>
      <c r="BL65" s="161"/>
      <c r="BM65" s="163"/>
      <c r="BN65" s="164"/>
      <c r="BO65" s="159"/>
      <c r="BP65" s="159"/>
      <c r="BQ65" s="159"/>
      <c r="BR65" s="160"/>
      <c r="BS65" s="161"/>
      <c r="BT65" s="162"/>
      <c r="BU65" s="161"/>
      <c r="BV65" s="163"/>
      <c r="BW65" s="164"/>
      <c r="BX65" s="159"/>
      <c r="BY65" s="159"/>
      <c r="BZ65" s="159"/>
      <c r="CA65" s="160"/>
      <c r="CB65" s="161"/>
      <c r="CC65" s="162"/>
      <c r="CD65" s="161"/>
      <c r="CE65" s="163"/>
      <c r="CF65" s="164"/>
      <c r="CG65" s="159"/>
      <c r="CH65" s="159"/>
      <c r="CI65" s="159"/>
      <c r="CJ65" s="160"/>
      <c r="CK65" s="161"/>
      <c r="CL65" s="162"/>
      <c r="CM65" s="161"/>
      <c r="CN65" s="163"/>
      <c r="CO65" s="164"/>
      <c r="CP65" s="159"/>
      <c r="CQ65" s="159"/>
      <c r="CR65" s="159"/>
      <c r="CS65" s="160"/>
      <c r="CT65" s="161"/>
      <c r="CU65" s="162"/>
      <c r="CV65" s="161"/>
      <c r="CW65" s="163"/>
      <c r="CX65" s="164"/>
      <c r="CY65" s="159"/>
      <c r="CZ65" s="159"/>
      <c r="DA65" s="159"/>
      <c r="DB65" s="160"/>
      <c r="DC65" s="161"/>
      <c r="DD65" s="162"/>
      <c r="DE65" s="161"/>
      <c r="DF65" s="163"/>
      <c r="DG65" s="164"/>
      <c r="DH65" s="159"/>
      <c r="DI65" s="159"/>
      <c r="DJ65" s="159"/>
      <c r="DK65" s="160"/>
      <c r="DL65" s="161"/>
      <c r="DM65" s="162"/>
      <c r="DN65" s="161"/>
      <c r="DO65" s="163"/>
      <c r="DP65" s="164"/>
      <c r="DQ65" s="159"/>
      <c r="DR65" s="159"/>
      <c r="DS65" s="159"/>
      <c r="DT65" s="160"/>
      <c r="DU65" s="161"/>
      <c r="DV65" s="162"/>
      <c r="DW65" s="161"/>
      <c r="DX65" s="163"/>
      <c r="DY65" s="164"/>
      <c r="DZ65" s="159"/>
      <c r="EA65" s="159"/>
      <c r="EB65" s="159"/>
      <c r="EC65" s="160"/>
      <c r="ED65" s="161"/>
      <c r="EE65" s="162"/>
      <c r="EF65" s="161"/>
      <c r="EG65" s="163"/>
      <c r="EH65" s="164"/>
      <c r="EI65" s="159"/>
      <c r="EJ65" s="159"/>
      <c r="EK65" s="159"/>
      <c r="EL65" s="160"/>
      <c r="EM65" s="161"/>
      <c r="EN65" s="162"/>
      <c r="EO65" s="161"/>
      <c r="EP65" s="163"/>
      <c r="EQ65" s="164"/>
      <c r="ER65" s="159"/>
      <c r="ES65" s="159"/>
      <c r="ET65" s="159"/>
      <c r="EU65" s="160"/>
      <c r="EV65" s="161"/>
      <c r="EW65" s="162"/>
      <c r="EX65" s="161"/>
      <c r="EY65" s="163"/>
      <c r="EZ65" s="164"/>
      <c r="FA65" s="159"/>
      <c r="FB65" s="159"/>
      <c r="FC65" s="159"/>
      <c r="FD65" s="160"/>
      <c r="FE65" s="161"/>
      <c r="FF65" s="162"/>
      <c r="FG65" s="161"/>
      <c r="FH65" s="163"/>
      <c r="FI65" s="164"/>
      <c r="FJ65" s="159"/>
      <c r="FK65" s="159"/>
      <c r="FL65" s="159"/>
      <c r="FM65" s="160"/>
      <c r="FN65" s="161"/>
      <c r="FO65" s="162"/>
      <c r="FP65" s="161"/>
      <c r="FQ65" s="163"/>
      <c r="FR65" s="164"/>
      <c r="FS65" s="159"/>
      <c r="FT65" s="159"/>
      <c r="FU65" s="159"/>
      <c r="FV65" s="160"/>
      <c r="FW65" s="161"/>
      <c r="FX65" s="162"/>
      <c r="FY65" s="161"/>
      <c r="FZ65" s="163"/>
      <c r="GA65" s="164"/>
      <c r="GB65" s="159"/>
      <c r="GC65" s="159"/>
      <c r="GD65" s="159"/>
      <c r="GE65" s="160"/>
      <c r="GF65" s="161"/>
      <c r="GG65" s="162"/>
      <c r="GH65" s="161"/>
      <c r="GI65" s="163"/>
      <c r="GJ65" s="164"/>
      <c r="GK65" s="159"/>
      <c r="GL65" s="159"/>
      <c r="GM65" s="159"/>
      <c r="GN65" s="160"/>
      <c r="GO65" s="161"/>
      <c r="GP65" s="162"/>
      <c r="GQ65" s="161"/>
      <c r="GR65" s="163"/>
      <c r="GS65" s="164"/>
      <c r="GT65" s="165"/>
      <c r="GU65" s="136"/>
      <c r="GV65" s="100"/>
      <c r="GW65" s="114"/>
      <c r="GX65" s="188"/>
      <c r="GY65" s="123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4"/>
      <c r="L66" s="105"/>
      <c r="M66" s="87"/>
      <c r="N66" s="173"/>
      <c r="O66" s="106"/>
      <c r="P66" s="150">
        <f t="shared" si="3"/>
        <v>0</v>
      </c>
      <c r="Q66" s="166"/>
      <c r="R66" s="166"/>
      <c r="S66" s="166"/>
      <c r="T66" s="45">
        <f t="shared" si="4"/>
        <v>0</v>
      </c>
      <c r="U66" s="157"/>
      <c r="V66" s="158"/>
      <c r="W66" s="167"/>
      <c r="X66" s="159"/>
      <c r="Y66" s="160"/>
      <c r="Z66" s="161"/>
      <c r="AA66" s="162"/>
      <c r="AB66" s="161"/>
      <c r="AC66" s="163"/>
      <c r="AD66" s="164"/>
      <c r="AE66" s="159"/>
      <c r="AF66" s="159"/>
      <c r="AG66" s="159"/>
      <c r="AH66" s="160"/>
      <c r="AI66" s="161"/>
      <c r="AJ66" s="162"/>
      <c r="AK66" s="161"/>
      <c r="AL66" s="163"/>
      <c r="AM66" s="164"/>
      <c r="AN66" s="159"/>
      <c r="AO66" s="159"/>
      <c r="AP66" s="159"/>
      <c r="AQ66" s="160"/>
      <c r="AR66" s="161"/>
      <c r="AS66" s="162"/>
      <c r="AT66" s="161"/>
      <c r="AU66" s="163"/>
      <c r="AV66" s="164"/>
      <c r="AW66" s="159"/>
      <c r="AX66" s="159"/>
      <c r="AY66" s="159"/>
      <c r="AZ66" s="160"/>
      <c r="BA66" s="161"/>
      <c r="BB66" s="162"/>
      <c r="BC66" s="161"/>
      <c r="BD66" s="163"/>
      <c r="BE66" s="164"/>
      <c r="BF66" s="159"/>
      <c r="BG66" s="159"/>
      <c r="BH66" s="159"/>
      <c r="BI66" s="160"/>
      <c r="BJ66" s="161"/>
      <c r="BK66" s="162"/>
      <c r="BL66" s="161"/>
      <c r="BM66" s="163"/>
      <c r="BN66" s="164"/>
      <c r="BO66" s="159"/>
      <c r="BP66" s="159"/>
      <c r="BQ66" s="159"/>
      <c r="BR66" s="160"/>
      <c r="BS66" s="161"/>
      <c r="BT66" s="162"/>
      <c r="BU66" s="161"/>
      <c r="BV66" s="163"/>
      <c r="BW66" s="164"/>
      <c r="BX66" s="159"/>
      <c r="BY66" s="159"/>
      <c r="BZ66" s="159"/>
      <c r="CA66" s="160"/>
      <c r="CB66" s="161"/>
      <c r="CC66" s="162"/>
      <c r="CD66" s="161"/>
      <c r="CE66" s="163"/>
      <c r="CF66" s="164"/>
      <c r="CG66" s="159"/>
      <c r="CH66" s="159"/>
      <c r="CI66" s="159"/>
      <c r="CJ66" s="160"/>
      <c r="CK66" s="161"/>
      <c r="CL66" s="162"/>
      <c r="CM66" s="161"/>
      <c r="CN66" s="163"/>
      <c r="CO66" s="164"/>
      <c r="CP66" s="159"/>
      <c r="CQ66" s="159"/>
      <c r="CR66" s="159"/>
      <c r="CS66" s="160"/>
      <c r="CT66" s="161"/>
      <c r="CU66" s="162"/>
      <c r="CV66" s="161"/>
      <c r="CW66" s="163"/>
      <c r="CX66" s="164"/>
      <c r="CY66" s="159"/>
      <c r="CZ66" s="159"/>
      <c r="DA66" s="159"/>
      <c r="DB66" s="160"/>
      <c r="DC66" s="161"/>
      <c r="DD66" s="162"/>
      <c r="DE66" s="161"/>
      <c r="DF66" s="163"/>
      <c r="DG66" s="164"/>
      <c r="DH66" s="159"/>
      <c r="DI66" s="159"/>
      <c r="DJ66" s="159"/>
      <c r="DK66" s="160"/>
      <c r="DL66" s="161"/>
      <c r="DM66" s="162"/>
      <c r="DN66" s="161"/>
      <c r="DO66" s="163"/>
      <c r="DP66" s="164"/>
      <c r="DQ66" s="159"/>
      <c r="DR66" s="159"/>
      <c r="DS66" s="159"/>
      <c r="DT66" s="160"/>
      <c r="DU66" s="161"/>
      <c r="DV66" s="162"/>
      <c r="DW66" s="161"/>
      <c r="DX66" s="163"/>
      <c r="DY66" s="164"/>
      <c r="DZ66" s="159"/>
      <c r="EA66" s="159"/>
      <c r="EB66" s="159"/>
      <c r="EC66" s="160"/>
      <c r="ED66" s="161"/>
      <c r="EE66" s="162"/>
      <c r="EF66" s="161"/>
      <c r="EG66" s="163"/>
      <c r="EH66" s="164"/>
      <c r="EI66" s="159"/>
      <c r="EJ66" s="159"/>
      <c r="EK66" s="159"/>
      <c r="EL66" s="160"/>
      <c r="EM66" s="161"/>
      <c r="EN66" s="162"/>
      <c r="EO66" s="161"/>
      <c r="EP66" s="163"/>
      <c r="EQ66" s="164"/>
      <c r="ER66" s="159"/>
      <c r="ES66" s="159"/>
      <c r="ET66" s="159"/>
      <c r="EU66" s="160"/>
      <c r="EV66" s="161"/>
      <c r="EW66" s="162"/>
      <c r="EX66" s="161"/>
      <c r="EY66" s="163"/>
      <c r="EZ66" s="164"/>
      <c r="FA66" s="159"/>
      <c r="FB66" s="159"/>
      <c r="FC66" s="159"/>
      <c r="FD66" s="160"/>
      <c r="FE66" s="161"/>
      <c r="FF66" s="162"/>
      <c r="FG66" s="161"/>
      <c r="FH66" s="163"/>
      <c r="FI66" s="164"/>
      <c r="FJ66" s="159"/>
      <c r="FK66" s="159"/>
      <c r="FL66" s="159"/>
      <c r="FM66" s="160"/>
      <c r="FN66" s="161"/>
      <c r="FO66" s="162"/>
      <c r="FP66" s="161"/>
      <c r="FQ66" s="163"/>
      <c r="FR66" s="164"/>
      <c r="FS66" s="159"/>
      <c r="FT66" s="159"/>
      <c r="FU66" s="159"/>
      <c r="FV66" s="160"/>
      <c r="FW66" s="161"/>
      <c r="FX66" s="162"/>
      <c r="FY66" s="161"/>
      <c r="FZ66" s="163"/>
      <c r="GA66" s="164"/>
      <c r="GB66" s="159"/>
      <c r="GC66" s="159"/>
      <c r="GD66" s="159"/>
      <c r="GE66" s="160"/>
      <c r="GF66" s="161"/>
      <c r="GG66" s="162"/>
      <c r="GH66" s="161"/>
      <c r="GI66" s="163"/>
      <c r="GJ66" s="164"/>
      <c r="GK66" s="159"/>
      <c r="GL66" s="159"/>
      <c r="GM66" s="159"/>
      <c r="GN66" s="160"/>
      <c r="GO66" s="161"/>
      <c r="GP66" s="162"/>
      <c r="GQ66" s="161"/>
      <c r="GR66" s="163"/>
      <c r="GS66" s="164"/>
      <c r="GT66" s="176"/>
      <c r="GU66" s="136"/>
      <c r="GV66" s="100"/>
      <c r="GW66" s="114"/>
      <c r="GX66" s="114"/>
      <c r="GY66" s="123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4"/>
      <c r="L67" s="105"/>
      <c r="M67" s="87"/>
      <c r="N67" s="173"/>
      <c r="O67" s="106"/>
      <c r="P67" s="150">
        <f t="shared" si="3"/>
        <v>0</v>
      </c>
      <c r="Q67" s="166"/>
      <c r="R67" s="166"/>
      <c r="S67" s="166"/>
      <c r="T67" s="45">
        <f t="shared" si="4"/>
        <v>0</v>
      </c>
      <c r="U67" s="157"/>
      <c r="V67" s="158"/>
      <c r="W67" s="167"/>
      <c r="X67" s="159"/>
      <c r="Y67" s="160"/>
      <c r="Z67" s="161"/>
      <c r="AA67" s="162"/>
      <c r="AB67" s="161"/>
      <c r="AC67" s="163"/>
      <c r="AD67" s="164"/>
      <c r="AE67" s="159"/>
      <c r="AF67" s="159"/>
      <c r="AG67" s="159"/>
      <c r="AH67" s="160"/>
      <c r="AI67" s="161"/>
      <c r="AJ67" s="162"/>
      <c r="AK67" s="161"/>
      <c r="AL67" s="163"/>
      <c r="AM67" s="164"/>
      <c r="AN67" s="159"/>
      <c r="AO67" s="159"/>
      <c r="AP67" s="159"/>
      <c r="AQ67" s="160"/>
      <c r="AR67" s="161"/>
      <c r="AS67" s="162"/>
      <c r="AT67" s="161"/>
      <c r="AU67" s="163"/>
      <c r="AV67" s="164"/>
      <c r="AW67" s="159"/>
      <c r="AX67" s="159"/>
      <c r="AY67" s="159"/>
      <c r="AZ67" s="160"/>
      <c r="BA67" s="161"/>
      <c r="BB67" s="162"/>
      <c r="BC67" s="161"/>
      <c r="BD67" s="163"/>
      <c r="BE67" s="164"/>
      <c r="BF67" s="159"/>
      <c r="BG67" s="159"/>
      <c r="BH67" s="159"/>
      <c r="BI67" s="160"/>
      <c r="BJ67" s="161"/>
      <c r="BK67" s="162"/>
      <c r="BL67" s="161"/>
      <c r="BM67" s="163"/>
      <c r="BN67" s="164"/>
      <c r="BO67" s="159"/>
      <c r="BP67" s="159"/>
      <c r="BQ67" s="159"/>
      <c r="BR67" s="160"/>
      <c r="BS67" s="161"/>
      <c r="BT67" s="162"/>
      <c r="BU67" s="161"/>
      <c r="BV67" s="163"/>
      <c r="BW67" s="164"/>
      <c r="BX67" s="159"/>
      <c r="BY67" s="159"/>
      <c r="BZ67" s="159"/>
      <c r="CA67" s="160"/>
      <c r="CB67" s="161"/>
      <c r="CC67" s="162"/>
      <c r="CD67" s="161"/>
      <c r="CE67" s="163"/>
      <c r="CF67" s="164"/>
      <c r="CG67" s="159"/>
      <c r="CH67" s="159"/>
      <c r="CI67" s="159"/>
      <c r="CJ67" s="160"/>
      <c r="CK67" s="161"/>
      <c r="CL67" s="162"/>
      <c r="CM67" s="161"/>
      <c r="CN67" s="163"/>
      <c r="CO67" s="164"/>
      <c r="CP67" s="159"/>
      <c r="CQ67" s="159"/>
      <c r="CR67" s="159"/>
      <c r="CS67" s="160"/>
      <c r="CT67" s="161"/>
      <c r="CU67" s="162"/>
      <c r="CV67" s="161"/>
      <c r="CW67" s="163"/>
      <c r="CX67" s="164"/>
      <c r="CY67" s="159"/>
      <c r="CZ67" s="159"/>
      <c r="DA67" s="159"/>
      <c r="DB67" s="160"/>
      <c r="DC67" s="161"/>
      <c r="DD67" s="162"/>
      <c r="DE67" s="161"/>
      <c r="DF67" s="163"/>
      <c r="DG67" s="164"/>
      <c r="DH67" s="159"/>
      <c r="DI67" s="159"/>
      <c r="DJ67" s="159"/>
      <c r="DK67" s="160"/>
      <c r="DL67" s="161"/>
      <c r="DM67" s="162"/>
      <c r="DN67" s="161"/>
      <c r="DO67" s="163"/>
      <c r="DP67" s="164"/>
      <c r="DQ67" s="159"/>
      <c r="DR67" s="159"/>
      <c r="DS67" s="159"/>
      <c r="DT67" s="160"/>
      <c r="DU67" s="161"/>
      <c r="DV67" s="162"/>
      <c r="DW67" s="161"/>
      <c r="DX67" s="163"/>
      <c r="DY67" s="164"/>
      <c r="DZ67" s="159"/>
      <c r="EA67" s="159"/>
      <c r="EB67" s="159"/>
      <c r="EC67" s="160"/>
      <c r="ED67" s="161"/>
      <c r="EE67" s="162"/>
      <c r="EF67" s="161"/>
      <c r="EG67" s="163"/>
      <c r="EH67" s="164"/>
      <c r="EI67" s="159"/>
      <c r="EJ67" s="159"/>
      <c r="EK67" s="159"/>
      <c r="EL67" s="160"/>
      <c r="EM67" s="161"/>
      <c r="EN67" s="162"/>
      <c r="EO67" s="161"/>
      <c r="EP67" s="163"/>
      <c r="EQ67" s="164"/>
      <c r="ER67" s="159"/>
      <c r="ES67" s="159"/>
      <c r="ET67" s="159"/>
      <c r="EU67" s="160"/>
      <c r="EV67" s="161"/>
      <c r="EW67" s="162"/>
      <c r="EX67" s="161"/>
      <c r="EY67" s="163"/>
      <c r="EZ67" s="164"/>
      <c r="FA67" s="159"/>
      <c r="FB67" s="159"/>
      <c r="FC67" s="159"/>
      <c r="FD67" s="160"/>
      <c r="FE67" s="161"/>
      <c r="FF67" s="162"/>
      <c r="FG67" s="161"/>
      <c r="FH67" s="163"/>
      <c r="FI67" s="164"/>
      <c r="FJ67" s="159"/>
      <c r="FK67" s="159"/>
      <c r="FL67" s="159"/>
      <c r="FM67" s="160"/>
      <c r="FN67" s="161"/>
      <c r="FO67" s="162"/>
      <c r="FP67" s="161"/>
      <c r="FQ67" s="163"/>
      <c r="FR67" s="164"/>
      <c r="FS67" s="159"/>
      <c r="FT67" s="159"/>
      <c r="FU67" s="159"/>
      <c r="FV67" s="160"/>
      <c r="FW67" s="161"/>
      <c r="FX67" s="162"/>
      <c r="FY67" s="161"/>
      <c r="FZ67" s="163"/>
      <c r="GA67" s="164"/>
      <c r="GB67" s="159"/>
      <c r="GC67" s="159"/>
      <c r="GD67" s="159"/>
      <c r="GE67" s="160"/>
      <c r="GF67" s="161"/>
      <c r="GG67" s="162"/>
      <c r="GH67" s="161"/>
      <c r="GI67" s="163"/>
      <c r="GJ67" s="164"/>
      <c r="GK67" s="159"/>
      <c r="GL67" s="159"/>
      <c r="GM67" s="159"/>
      <c r="GN67" s="160"/>
      <c r="GO67" s="161"/>
      <c r="GP67" s="162"/>
      <c r="GQ67" s="161"/>
      <c r="GR67" s="163"/>
      <c r="GS67" s="164"/>
      <c r="GT67" s="176"/>
      <c r="GU67" s="136"/>
      <c r="GV67" s="189"/>
      <c r="GW67" s="190"/>
      <c r="GX67" s="190"/>
      <c r="GY67" s="123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4"/>
      <c r="L68" s="105"/>
      <c r="M68" s="87"/>
      <c r="N68" s="173"/>
      <c r="O68" s="106"/>
      <c r="P68" s="150">
        <f t="shared" si="3"/>
        <v>0</v>
      </c>
      <c r="Q68" s="166"/>
      <c r="R68" s="166"/>
      <c r="S68" s="166"/>
      <c r="T68" s="45">
        <f t="shared" si="4"/>
        <v>0</v>
      </c>
      <c r="U68" s="153"/>
      <c r="V68" s="14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91"/>
      <c r="GU68" s="136"/>
      <c r="GV68" s="189"/>
      <c r="GW68" s="190"/>
      <c r="GX68" s="190"/>
      <c r="GY68" s="123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4"/>
      <c r="L69" s="105"/>
      <c r="M69" s="87"/>
      <c r="N69" s="88"/>
      <c r="O69" s="106"/>
      <c r="P69" s="150">
        <f t="shared" si="3"/>
        <v>0</v>
      </c>
      <c r="Q69" s="166"/>
      <c r="R69" s="166"/>
      <c r="S69" s="166"/>
      <c r="T69" s="45">
        <f t="shared" ref="T69" si="5">Q69*O69</f>
        <v>0</v>
      </c>
      <c r="U69" s="153"/>
      <c r="V69" s="148"/>
      <c r="W69" s="17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91"/>
      <c r="GU69" s="136"/>
      <c r="GV69" s="192"/>
      <c r="GW69" s="190"/>
      <c r="GX69" s="193"/>
      <c r="GY69" s="123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4"/>
      <c r="L70" s="105"/>
      <c r="M70" s="87"/>
      <c r="N70" s="88"/>
      <c r="O70" s="106"/>
      <c r="P70" s="150">
        <f t="shared" si="3"/>
        <v>0</v>
      </c>
      <c r="Q70" s="99"/>
      <c r="R70" s="166"/>
      <c r="S70" s="166"/>
      <c r="T70" s="45">
        <f>Q70*O70</f>
        <v>0</v>
      </c>
      <c r="U70" s="153"/>
      <c r="V70" s="128"/>
      <c r="W70" s="17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94"/>
      <c r="GU70" s="136"/>
      <c r="GV70" s="122"/>
      <c r="GW70" s="114"/>
      <c r="GX70" s="114"/>
      <c r="GY70" s="123"/>
      <c r="GZ70" s="93"/>
      <c r="HA70" s="116"/>
      <c r="HB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4"/>
      <c r="L71" s="105"/>
      <c r="M71" s="87"/>
      <c r="N71" s="88"/>
      <c r="O71" s="106"/>
      <c r="P71" s="150">
        <f t="shared" si="0"/>
        <v>0</v>
      </c>
      <c r="Q71" s="166"/>
      <c r="R71" s="166"/>
      <c r="S71" s="166"/>
      <c r="T71" s="45">
        <f>Q71*O71</f>
        <v>0</v>
      </c>
      <c r="U71" s="153"/>
      <c r="V71" s="148"/>
      <c r="W71" s="17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86"/>
      <c r="GU71" s="136"/>
      <c r="GV71" s="122"/>
      <c r="GW71" s="114"/>
      <c r="GX71" s="114"/>
      <c r="GY71" s="123"/>
      <c r="GZ71" s="93"/>
      <c r="HA71" s="116"/>
      <c r="HB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4"/>
      <c r="L72" s="105"/>
      <c r="M72" s="87"/>
      <c r="N72" s="88"/>
      <c r="O72" s="106"/>
      <c r="P72" s="150">
        <f t="shared" si="0"/>
        <v>0</v>
      </c>
      <c r="Q72" s="166"/>
      <c r="R72" s="166"/>
      <c r="S72" s="166"/>
      <c r="T72" s="45">
        <f>Q72*O72</f>
        <v>0</v>
      </c>
      <c r="U72" s="153"/>
      <c r="V72" s="148"/>
      <c r="W72" s="17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114"/>
      <c r="GX72" s="114"/>
      <c r="GY72" s="123"/>
      <c r="GZ72" s="93"/>
      <c r="HA72" s="116"/>
      <c r="HB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4"/>
      <c r="L73" s="105"/>
      <c r="M73" s="87"/>
      <c r="N73" s="88"/>
      <c r="O73" s="106"/>
      <c r="P73" s="150">
        <f t="shared" si="0"/>
        <v>0</v>
      </c>
      <c r="Q73" s="166"/>
      <c r="R73" s="166"/>
      <c r="S73" s="166"/>
      <c r="T73" s="45">
        <f>Q73*O73</f>
        <v>0</v>
      </c>
      <c r="U73" s="196"/>
      <c r="V73" s="197"/>
      <c r="W73" s="198"/>
      <c r="X73" s="111"/>
      <c r="Y73" s="110"/>
      <c r="Z73" s="130"/>
      <c r="AA73" s="131"/>
      <c r="AB73" s="130"/>
      <c r="AC73" s="132"/>
      <c r="AD73" s="133"/>
      <c r="AE73" s="111"/>
      <c r="AF73" s="111"/>
      <c r="AG73" s="111"/>
      <c r="AH73" s="110"/>
      <c r="AI73" s="130"/>
      <c r="AJ73" s="131"/>
      <c r="AK73" s="130"/>
      <c r="AL73" s="132"/>
      <c r="AM73" s="133"/>
      <c r="AN73" s="111"/>
      <c r="AO73" s="111"/>
      <c r="AP73" s="111"/>
      <c r="AQ73" s="110"/>
      <c r="AR73" s="130"/>
      <c r="AS73" s="131"/>
      <c r="AT73" s="130"/>
      <c r="AU73" s="132"/>
      <c r="AV73" s="133"/>
      <c r="AW73" s="111"/>
      <c r="AX73" s="111"/>
      <c r="AY73" s="111"/>
      <c r="AZ73" s="110"/>
      <c r="BA73" s="130"/>
      <c r="BB73" s="131"/>
      <c r="BC73" s="130"/>
      <c r="BD73" s="132"/>
      <c r="BE73" s="133"/>
      <c r="BF73" s="111"/>
      <c r="BG73" s="111"/>
      <c r="BH73" s="111"/>
      <c r="BI73" s="110"/>
      <c r="BJ73" s="130"/>
      <c r="BK73" s="131"/>
      <c r="BL73" s="130"/>
      <c r="BM73" s="132"/>
      <c r="BN73" s="133"/>
      <c r="BO73" s="111"/>
      <c r="BP73" s="111"/>
      <c r="BQ73" s="111"/>
      <c r="BR73" s="110"/>
      <c r="BS73" s="130"/>
      <c r="BT73" s="131"/>
      <c r="BU73" s="130"/>
      <c r="BV73" s="132"/>
      <c r="BW73" s="133"/>
      <c r="BX73" s="111"/>
      <c r="BY73" s="111"/>
      <c r="BZ73" s="111"/>
      <c r="CA73" s="110"/>
      <c r="CB73" s="130"/>
      <c r="CC73" s="131"/>
      <c r="CD73" s="130"/>
      <c r="CE73" s="132"/>
      <c r="CF73" s="133"/>
      <c r="CG73" s="111"/>
      <c r="CH73" s="111"/>
      <c r="CI73" s="111"/>
      <c r="CJ73" s="110"/>
      <c r="CK73" s="130"/>
      <c r="CL73" s="131"/>
      <c r="CM73" s="130"/>
      <c r="CN73" s="132"/>
      <c r="CO73" s="133"/>
      <c r="CP73" s="111"/>
      <c r="CQ73" s="111"/>
      <c r="CR73" s="111"/>
      <c r="CS73" s="110"/>
      <c r="CT73" s="130"/>
      <c r="CU73" s="131"/>
      <c r="CV73" s="130"/>
      <c r="CW73" s="132"/>
      <c r="CX73" s="133"/>
      <c r="CY73" s="111"/>
      <c r="CZ73" s="111"/>
      <c r="DA73" s="111"/>
      <c r="DB73" s="110"/>
      <c r="DC73" s="130"/>
      <c r="DD73" s="131"/>
      <c r="DE73" s="130"/>
      <c r="DF73" s="132"/>
      <c r="DG73" s="133"/>
      <c r="DH73" s="111"/>
      <c r="DI73" s="111"/>
      <c r="DJ73" s="111"/>
      <c r="DK73" s="110"/>
      <c r="DL73" s="130"/>
      <c r="DM73" s="131"/>
      <c r="DN73" s="130"/>
      <c r="DO73" s="132"/>
      <c r="DP73" s="133"/>
      <c r="DQ73" s="111"/>
      <c r="DR73" s="111"/>
      <c r="DS73" s="111"/>
      <c r="DT73" s="110"/>
      <c r="DU73" s="130"/>
      <c r="DV73" s="131"/>
      <c r="DW73" s="130"/>
      <c r="DX73" s="132"/>
      <c r="DY73" s="133"/>
      <c r="DZ73" s="111"/>
      <c r="EA73" s="111"/>
      <c r="EB73" s="111"/>
      <c r="EC73" s="110"/>
      <c r="ED73" s="130"/>
      <c r="EE73" s="131"/>
      <c r="EF73" s="130"/>
      <c r="EG73" s="132"/>
      <c r="EH73" s="133"/>
      <c r="EI73" s="111"/>
      <c r="EJ73" s="111"/>
      <c r="EK73" s="111"/>
      <c r="EL73" s="110"/>
      <c r="EM73" s="130"/>
      <c r="EN73" s="131"/>
      <c r="EO73" s="130"/>
      <c r="EP73" s="132"/>
      <c r="EQ73" s="133"/>
      <c r="ER73" s="111"/>
      <c r="ES73" s="111"/>
      <c r="ET73" s="111"/>
      <c r="EU73" s="110"/>
      <c r="EV73" s="130"/>
      <c r="EW73" s="131"/>
      <c r="EX73" s="130"/>
      <c r="EY73" s="132"/>
      <c r="EZ73" s="133"/>
      <c r="FA73" s="111"/>
      <c r="FB73" s="111"/>
      <c r="FC73" s="111"/>
      <c r="FD73" s="110"/>
      <c r="FE73" s="130"/>
      <c r="FF73" s="131"/>
      <c r="FG73" s="130"/>
      <c r="FH73" s="132"/>
      <c r="FI73" s="133"/>
      <c r="FJ73" s="111"/>
      <c r="FK73" s="111"/>
      <c r="FL73" s="111"/>
      <c r="FM73" s="110"/>
      <c r="FN73" s="130"/>
      <c r="FO73" s="131"/>
      <c r="FP73" s="130"/>
      <c r="FQ73" s="132"/>
      <c r="FR73" s="133"/>
      <c r="FS73" s="111"/>
      <c r="FT73" s="111"/>
      <c r="FU73" s="111"/>
      <c r="FV73" s="110"/>
      <c r="FW73" s="130"/>
      <c r="FX73" s="131"/>
      <c r="FY73" s="130"/>
      <c r="FZ73" s="132"/>
      <c r="GA73" s="133"/>
      <c r="GB73" s="111"/>
      <c r="GC73" s="111"/>
      <c r="GD73" s="111"/>
      <c r="GE73" s="110"/>
      <c r="GF73" s="130"/>
      <c r="GG73" s="131"/>
      <c r="GH73" s="130"/>
      <c r="GI73" s="132"/>
      <c r="GJ73" s="133"/>
      <c r="GK73" s="111"/>
      <c r="GL73" s="111"/>
      <c r="GM73" s="111"/>
      <c r="GN73" s="110"/>
      <c r="GO73" s="130"/>
      <c r="GP73" s="131"/>
      <c r="GQ73" s="130"/>
      <c r="GR73" s="132"/>
      <c r="GS73" s="133"/>
      <c r="GT73" s="135"/>
      <c r="GU73" s="136"/>
      <c r="GV73" s="195"/>
      <c r="GW73" s="114"/>
      <c r="GX73" s="114"/>
      <c r="GY73" s="123"/>
      <c r="GZ73" s="93"/>
      <c r="HA73" s="116"/>
      <c r="HB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4"/>
      <c r="L74" s="105"/>
      <c r="M74" s="87"/>
      <c r="N74" s="88"/>
      <c r="O74" s="106"/>
      <c r="P74" s="150">
        <f t="shared" si="0"/>
        <v>0</v>
      </c>
      <c r="Q74" s="166"/>
      <c r="R74" s="166"/>
      <c r="S74" s="199"/>
      <c r="T74" s="45">
        <f t="shared" si="2"/>
        <v>0</v>
      </c>
      <c r="U74" s="196"/>
      <c r="V74" s="148"/>
      <c r="W74" s="198"/>
      <c r="X74" s="111"/>
      <c r="Y74" s="110"/>
      <c r="Z74" s="130"/>
      <c r="AA74" s="131"/>
      <c r="AB74" s="130"/>
      <c r="AC74" s="132"/>
      <c r="AD74" s="133"/>
      <c r="AE74" s="111"/>
      <c r="AF74" s="111"/>
      <c r="AG74" s="111"/>
      <c r="AH74" s="110"/>
      <c r="AI74" s="130"/>
      <c r="AJ74" s="131"/>
      <c r="AK74" s="130"/>
      <c r="AL74" s="132"/>
      <c r="AM74" s="133"/>
      <c r="AN74" s="111"/>
      <c r="AO74" s="111"/>
      <c r="AP74" s="111"/>
      <c r="AQ74" s="110"/>
      <c r="AR74" s="130"/>
      <c r="AS74" s="131"/>
      <c r="AT74" s="130"/>
      <c r="AU74" s="132"/>
      <c r="AV74" s="133"/>
      <c r="AW74" s="111"/>
      <c r="AX74" s="111"/>
      <c r="AY74" s="111"/>
      <c r="AZ74" s="110"/>
      <c r="BA74" s="130"/>
      <c r="BB74" s="131"/>
      <c r="BC74" s="130"/>
      <c r="BD74" s="132"/>
      <c r="BE74" s="133"/>
      <c r="BF74" s="111"/>
      <c r="BG74" s="111"/>
      <c r="BH74" s="111"/>
      <c r="BI74" s="110"/>
      <c r="BJ74" s="130"/>
      <c r="BK74" s="131"/>
      <c r="BL74" s="130"/>
      <c r="BM74" s="132"/>
      <c r="BN74" s="133"/>
      <c r="BO74" s="111"/>
      <c r="BP74" s="111"/>
      <c r="BQ74" s="111"/>
      <c r="BR74" s="110"/>
      <c r="BS74" s="130"/>
      <c r="BT74" s="131"/>
      <c r="BU74" s="130"/>
      <c r="BV74" s="132"/>
      <c r="BW74" s="133"/>
      <c r="BX74" s="111"/>
      <c r="BY74" s="111"/>
      <c r="BZ74" s="111"/>
      <c r="CA74" s="110"/>
      <c r="CB74" s="130"/>
      <c r="CC74" s="131"/>
      <c r="CD74" s="130"/>
      <c r="CE74" s="132"/>
      <c r="CF74" s="133"/>
      <c r="CG74" s="111"/>
      <c r="CH74" s="111"/>
      <c r="CI74" s="111"/>
      <c r="CJ74" s="110"/>
      <c r="CK74" s="130"/>
      <c r="CL74" s="131"/>
      <c r="CM74" s="130"/>
      <c r="CN74" s="132"/>
      <c r="CO74" s="133"/>
      <c r="CP74" s="111"/>
      <c r="CQ74" s="111"/>
      <c r="CR74" s="111"/>
      <c r="CS74" s="110"/>
      <c r="CT74" s="130"/>
      <c r="CU74" s="131"/>
      <c r="CV74" s="130"/>
      <c r="CW74" s="132"/>
      <c r="CX74" s="133"/>
      <c r="CY74" s="111"/>
      <c r="CZ74" s="111"/>
      <c r="DA74" s="111"/>
      <c r="DB74" s="110"/>
      <c r="DC74" s="130"/>
      <c r="DD74" s="131"/>
      <c r="DE74" s="130"/>
      <c r="DF74" s="132"/>
      <c r="DG74" s="133"/>
      <c r="DH74" s="111"/>
      <c r="DI74" s="111"/>
      <c r="DJ74" s="111"/>
      <c r="DK74" s="110"/>
      <c r="DL74" s="130"/>
      <c r="DM74" s="131"/>
      <c r="DN74" s="130"/>
      <c r="DO74" s="132"/>
      <c r="DP74" s="133"/>
      <c r="DQ74" s="111"/>
      <c r="DR74" s="111"/>
      <c r="DS74" s="111"/>
      <c r="DT74" s="110"/>
      <c r="DU74" s="130"/>
      <c r="DV74" s="131"/>
      <c r="DW74" s="130"/>
      <c r="DX74" s="132"/>
      <c r="DY74" s="133"/>
      <c r="DZ74" s="111"/>
      <c r="EA74" s="111"/>
      <c r="EB74" s="111"/>
      <c r="EC74" s="110"/>
      <c r="ED74" s="130"/>
      <c r="EE74" s="131"/>
      <c r="EF74" s="130"/>
      <c r="EG74" s="132"/>
      <c r="EH74" s="133"/>
      <c r="EI74" s="111"/>
      <c r="EJ74" s="111"/>
      <c r="EK74" s="111"/>
      <c r="EL74" s="110"/>
      <c r="EM74" s="130"/>
      <c r="EN74" s="131"/>
      <c r="EO74" s="130"/>
      <c r="EP74" s="132"/>
      <c r="EQ74" s="133"/>
      <c r="ER74" s="111"/>
      <c r="ES74" s="111"/>
      <c r="ET74" s="111"/>
      <c r="EU74" s="110"/>
      <c r="EV74" s="130"/>
      <c r="EW74" s="131"/>
      <c r="EX74" s="130"/>
      <c r="EY74" s="132"/>
      <c r="EZ74" s="133"/>
      <c r="FA74" s="111"/>
      <c r="FB74" s="111"/>
      <c r="FC74" s="111"/>
      <c r="FD74" s="110"/>
      <c r="FE74" s="130"/>
      <c r="FF74" s="131"/>
      <c r="FG74" s="130"/>
      <c r="FH74" s="132"/>
      <c r="FI74" s="133"/>
      <c r="FJ74" s="111"/>
      <c r="FK74" s="111"/>
      <c r="FL74" s="111"/>
      <c r="FM74" s="110"/>
      <c r="FN74" s="130"/>
      <c r="FO74" s="131"/>
      <c r="FP74" s="130"/>
      <c r="FQ74" s="132"/>
      <c r="FR74" s="133"/>
      <c r="FS74" s="111"/>
      <c r="FT74" s="111"/>
      <c r="FU74" s="111"/>
      <c r="FV74" s="110"/>
      <c r="FW74" s="130"/>
      <c r="FX74" s="131"/>
      <c r="FY74" s="130"/>
      <c r="FZ74" s="132"/>
      <c r="GA74" s="133"/>
      <c r="GB74" s="111"/>
      <c r="GC74" s="111"/>
      <c r="GD74" s="111"/>
      <c r="GE74" s="110"/>
      <c r="GF74" s="130"/>
      <c r="GG74" s="131"/>
      <c r="GH74" s="130"/>
      <c r="GI74" s="132"/>
      <c r="GJ74" s="133"/>
      <c r="GK74" s="111"/>
      <c r="GL74" s="111"/>
      <c r="GM74" s="111"/>
      <c r="GN74" s="110"/>
      <c r="GO74" s="130"/>
      <c r="GP74" s="131"/>
      <c r="GQ74" s="130"/>
      <c r="GR74" s="132"/>
      <c r="GS74" s="133"/>
      <c r="GT74" s="135"/>
      <c r="GU74" s="136"/>
      <c r="GV74" s="195"/>
      <c r="GW74" s="114"/>
      <c r="GX74" s="114"/>
      <c r="GY74" s="123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494"/>
      <c r="L75" s="105"/>
      <c r="M75" s="87"/>
      <c r="N75" s="88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196"/>
      <c r="V75" s="148"/>
      <c r="W75" s="198"/>
      <c r="X75" s="111"/>
      <c r="Y75" s="110"/>
      <c r="Z75" s="130"/>
      <c r="AA75" s="131"/>
      <c r="AB75" s="130"/>
      <c r="AC75" s="132"/>
      <c r="AD75" s="133"/>
      <c r="AE75" s="111"/>
      <c r="AF75" s="111"/>
      <c r="AG75" s="111"/>
      <c r="AH75" s="110"/>
      <c r="AI75" s="130"/>
      <c r="AJ75" s="131"/>
      <c r="AK75" s="130"/>
      <c r="AL75" s="132"/>
      <c r="AM75" s="133"/>
      <c r="AN75" s="111"/>
      <c r="AO75" s="111"/>
      <c r="AP75" s="111"/>
      <c r="AQ75" s="110"/>
      <c r="AR75" s="130"/>
      <c r="AS75" s="131"/>
      <c r="AT75" s="130"/>
      <c r="AU75" s="132"/>
      <c r="AV75" s="133"/>
      <c r="AW75" s="111"/>
      <c r="AX75" s="111"/>
      <c r="AY75" s="111"/>
      <c r="AZ75" s="110"/>
      <c r="BA75" s="130"/>
      <c r="BB75" s="131"/>
      <c r="BC75" s="130"/>
      <c r="BD75" s="132"/>
      <c r="BE75" s="133"/>
      <c r="BF75" s="111"/>
      <c r="BG75" s="111"/>
      <c r="BH75" s="111"/>
      <c r="BI75" s="110"/>
      <c r="BJ75" s="130"/>
      <c r="BK75" s="131"/>
      <c r="BL75" s="130"/>
      <c r="BM75" s="132"/>
      <c r="BN75" s="133"/>
      <c r="BO75" s="111"/>
      <c r="BP75" s="111"/>
      <c r="BQ75" s="111"/>
      <c r="BR75" s="110"/>
      <c r="BS75" s="130"/>
      <c r="BT75" s="131"/>
      <c r="BU75" s="130"/>
      <c r="BV75" s="132"/>
      <c r="BW75" s="133"/>
      <c r="BX75" s="111"/>
      <c r="BY75" s="111"/>
      <c r="BZ75" s="111"/>
      <c r="CA75" s="110"/>
      <c r="CB75" s="130"/>
      <c r="CC75" s="131"/>
      <c r="CD75" s="130"/>
      <c r="CE75" s="132"/>
      <c r="CF75" s="133"/>
      <c r="CG75" s="111"/>
      <c r="CH75" s="111"/>
      <c r="CI75" s="111"/>
      <c r="CJ75" s="110"/>
      <c r="CK75" s="130"/>
      <c r="CL75" s="131"/>
      <c r="CM75" s="130"/>
      <c r="CN75" s="132"/>
      <c r="CO75" s="133"/>
      <c r="CP75" s="111"/>
      <c r="CQ75" s="111"/>
      <c r="CR75" s="111"/>
      <c r="CS75" s="110"/>
      <c r="CT75" s="130"/>
      <c r="CU75" s="131"/>
      <c r="CV75" s="130"/>
      <c r="CW75" s="132"/>
      <c r="CX75" s="133"/>
      <c r="CY75" s="111"/>
      <c r="CZ75" s="111"/>
      <c r="DA75" s="111"/>
      <c r="DB75" s="110"/>
      <c r="DC75" s="130"/>
      <c r="DD75" s="131"/>
      <c r="DE75" s="130"/>
      <c r="DF75" s="132"/>
      <c r="DG75" s="133"/>
      <c r="DH75" s="111"/>
      <c r="DI75" s="111"/>
      <c r="DJ75" s="111"/>
      <c r="DK75" s="110"/>
      <c r="DL75" s="130"/>
      <c r="DM75" s="131"/>
      <c r="DN75" s="130"/>
      <c r="DO75" s="132"/>
      <c r="DP75" s="133"/>
      <c r="DQ75" s="111"/>
      <c r="DR75" s="111"/>
      <c r="DS75" s="111"/>
      <c r="DT75" s="110"/>
      <c r="DU75" s="130"/>
      <c r="DV75" s="131"/>
      <c r="DW75" s="130"/>
      <c r="DX75" s="132"/>
      <c r="DY75" s="133"/>
      <c r="DZ75" s="111"/>
      <c r="EA75" s="111"/>
      <c r="EB75" s="111"/>
      <c r="EC75" s="110"/>
      <c r="ED75" s="130"/>
      <c r="EE75" s="131"/>
      <c r="EF75" s="130"/>
      <c r="EG75" s="132"/>
      <c r="EH75" s="133"/>
      <c r="EI75" s="111"/>
      <c r="EJ75" s="111"/>
      <c r="EK75" s="111"/>
      <c r="EL75" s="110"/>
      <c r="EM75" s="130"/>
      <c r="EN75" s="131"/>
      <c r="EO75" s="130"/>
      <c r="EP75" s="132"/>
      <c r="EQ75" s="133"/>
      <c r="ER75" s="111"/>
      <c r="ES75" s="111"/>
      <c r="ET75" s="111"/>
      <c r="EU75" s="110"/>
      <c r="EV75" s="130"/>
      <c r="EW75" s="131"/>
      <c r="EX75" s="130"/>
      <c r="EY75" s="132"/>
      <c r="EZ75" s="133"/>
      <c r="FA75" s="111"/>
      <c r="FB75" s="111"/>
      <c r="FC75" s="111"/>
      <c r="FD75" s="110"/>
      <c r="FE75" s="130"/>
      <c r="FF75" s="131"/>
      <c r="FG75" s="130"/>
      <c r="FH75" s="132"/>
      <c r="FI75" s="133"/>
      <c r="FJ75" s="111"/>
      <c r="FK75" s="111"/>
      <c r="FL75" s="111"/>
      <c r="FM75" s="110"/>
      <c r="FN75" s="130"/>
      <c r="FO75" s="131"/>
      <c r="FP75" s="130"/>
      <c r="FQ75" s="132"/>
      <c r="FR75" s="133"/>
      <c r="FS75" s="111"/>
      <c r="FT75" s="111"/>
      <c r="FU75" s="111"/>
      <c r="FV75" s="110"/>
      <c r="FW75" s="130"/>
      <c r="FX75" s="131"/>
      <c r="FY75" s="130"/>
      <c r="FZ75" s="132"/>
      <c r="GA75" s="133"/>
      <c r="GB75" s="111"/>
      <c r="GC75" s="111"/>
      <c r="GD75" s="111"/>
      <c r="GE75" s="110"/>
      <c r="GF75" s="130"/>
      <c r="GG75" s="131"/>
      <c r="GH75" s="130"/>
      <c r="GI75" s="132"/>
      <c r="GJ75" s="133"/>
      <c r="GK75" s="111"/>
      <c r="GL75" s="111"/>
      <c r="GM75" s="111"/>
      <c r="GN75" s="110"/>
      <c r="GO75" s="130"/>
      <c r="GP75" s="131"/>
      <c r="GQ75" s="130"/>
      <c r="GR75" s="132"/>
      <c r="GS75" s="133"/>
      <c r="GT75" s="135"/>
      <c r="GU75" s="136"/>
      <c r="GV75" s="195"/>
      <c r="GW75" s="200"/>
      <c r="GX75" s="200"/>
      <c r="GY75" s="123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85"/>
      <c r="L76" s="105"/>
      <c r="M76" s="87"/>
      <c r="N76" s="88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196"/>
      <c r="V76" s="148"/>
      <c r="W76" s="198"/>
      <c r="X76" s="111"/>
      <c r="Y76" s="110"/>
      <c r="Z76" s="130"/>
      <c r="AA76" s="131"/>
      <c r="AB76" s="130"/>
      <c r="AC76" s="132"/>
      <c r="AD76" s="133"/>
      <c r="AE76" s="111"/>
      <c r="AF76" s="111"/>
      <c r="AG76" s="111"/>
      <c r="AH76" s="110"/>
      <c r="AI76" s="130"/>
      <c r="AJ76" s="131"/>
      <c r="AK76" s="130"/>
      <c r="AL76" s="132"/>
      <c r="AM76" s="133"/>
      <c r="AN76" s="111"/>
      <c r="AO76" s="111"/>
      <c r="AP76" s="111"/>
      <c r="AQ76" s="110"/>
      <c r="AR76" s="130"/>
      <c r="AS76" s="131"/>
      <c r="AT76" s="130"/>
      <c r="AU76" s="132"/>
      <c r="AV76" s="133"/>
      <c r="AW76" s="111"/>
      <c r="AX76" s="111"/>
      <c r="AY76" s="111"/>
      <c r="AZ76" s="110"/>
      <c r="BA76" s="130"/>
      <c r="BB76" s="131"/>
      <c r="BC76" s="130"/>
      <c r="BD76" s="132"/>
      <c r="BE76" s="133"/>
      <c r="BF76" s="111"/>
      <c r="BG76" s="111"/>
      <c r="BH76" s="111"/>
      <c r="BI76" s="110"/>
      <c r="BJ76" s="130"/>
      <c r="BK76" s="131"/>
      <c r="BL76" s="130"/>
      <c r="BM76" s="132"/>
      <c r="BN76" s="133"/>
      <c r="BO76" s="111"/>
      <c r="BP76" s="111"/>
      <c r="BQ76" s="111"/>
      <c r="BR76" s="110"/>
      <c r="BS76" s="130"/>
      <c r="BT76" s="131"/>
      <c r="BU76" s="130"/>
      <c r="BV76" s="132"/>
      <c r="BW76" s="133"/>
      <c r="BX76" s="111"/>
      <c r="BY76" s="111"/>
      <c r="BZ76" s="111"/>
      <c r="CA76" s="110"/>
      <c r="CB76" s="130"/>
      <c r="CC76" s="131"/>
      <c r="CD76" s="130"/>
      <c r="CE76" s="132"/>
      <c r="CF76" s="133"/>
      <c r="CG76" s="111"/>
      <c r="CH76" s="111"/>
      <c r="CI76" s="111"/>
      <c r="CJ76" s="110"/>
      <c r="CK76" s="130"/>
      <c r="CL76" s="131"/>
      <c r="CM76" s="130"/>
      <c r="CN76" s="132"/>
      <c r="CO76" s="133"/>
      <c r="CP76" s="111"/>
      <c r="CQ76" s="111"/>
      <c r="CR76" s="111"/>
      <c r="CS76" s="110"/>
      <c r="CT76" s="130"/>
      <c r="CU76" s="131"/>
      <c r="CV76" s="130"/>
      <c r="CW76" s="132"/>
      <c r="CX76" s="133"/>
      <c r="CY76" s="111"/>
      <c r="CZ76" s="111"/>
      <c r="DA76" s="111"/>
      <c r="DB76" s="110"/>
      <c r="DC76" s="130"/>
      <c r="DD76" s="131"/>
      <c r="DE76" s="130"/>
      <c r="DF76" s="132"/>
      <c r="DG76" s="133"/>
      <c r="DH76" s="111"/>
      <c r="DI76" s="111"/>
      <c r="DJ76" s="111"/>
      <c r="DK76" s="110"/>
      <c r="DL76" s="130"/>
      <c r="DM76" s="131"/>
      <c r="DN76" s="130"/>
      <c r="DO76" s="132"/>
      <c r="DP76" s="133"/>
      <c r="DQ76" s="111"/>
      <c r="DR76" s="111"/>
      <c r="DS76" s="111"/>
      <c r="DT76" s="110"/>
      <c r="DU76" s="130"/>
      <c r="DV76" s="131"/>
      <c r="DW76" s="130"/>
      <c r="DX76" s="132"/>
      <c r="DY76" s="133"/>
      <c r="DZ76" s="111"/>
      <c r="EA76" s="111"/>
      <c r="EB76" s="111"/>
      <c r="EC76" s="110"/>
      <c r="ED76" s="130"/>
      <c r="EE76" s="131"/>
      <c r="EF76" s="130"/>
      <c r="EG76" s="132"/>
      <c r="EH76" s="133"/>
      <c r="EI76" s="111"/>
      <c r="EJ76" s="111"/>
      <c r="EK76" s="111"/>
      <c r="EL76" s="110"/>
      <c r="EM76" s="130"/>
      <c r="EN76" s="131"/>
      <c r="EO76" s="130"/>
      <c r="EP76" s="132"/>
      <c r="EQ76" s="133"/>
      <c r="ER76" s="111"/>
      <c r="ES76" s="111"/>
      <c r="ET76" s="111"/>
      <c r="EU76" s="110"/>
      <c r="EV76" s="130"/>
      <c r="EW76" s="131"/>
      <c r="EX76" s="130"/>
      <c r="EY76" s="132"/>
      <c r="EZ76" s="133"/>
      <c r="FA76" s="111"/>
      <c r="FB76" s="111"/>
      <c r="FC76" s="111"/>
      <c r="FD76" s="110"/>
      <c r="FE76" s="130"/>
      <c r="FF76" s="131"/>
      <c r="FG76" s="130"/>
      <c r="FH76" s="132"/>
      <c r="FI76" s="133"/>
      <c r="FJ76" s="111"/>
      <c r="FK76" s="111"/>
      <c r="FL76" s="111"/>
      <c r="FM76" s="110"/>
      <c r="FN76" s="130"/>
      <c r="FO76" s="131"/>
      <c r="FP76" s="130"/>
      <c r="FQ76" s="132"/>
      <c r="FR76" s="133"/>
      <c r="FS76" s="111"/>
      <c r="FT76" s="111"/>
      <c r="FU76" s="111"/>
      <c r="FV76" s="110"/>
      <c r="FW76" s="130"/>
      <c r="FX76" s="131"/>
      <c r="FY76" s="130"/>
      <c r="FZ76" s="132"/>
      <c r="GA76" s="133"/>
      <c r="GB76" s="111"/>
      <c r="GC76" s="111"/>
      <c r="GD76" s="111"/>
      <c r="GE76" s="110"/>
      <c r="GF76" s="130"/>
      <c r="GG76" s="131"/>
      <c r="GH76" s="130"/>
      <c r="GI76" s="132"/>
      <c r="GJ76" s="133"/>
      <c r="GK76" s="111"/>
      <c r="GL76" s="111"/>
      <c r="GM76" s="111"/>
      <c r="GN76" s="110"/>
      <c r="GO76" s="130"/>
      <c r="GP76" s="131"/>
      <c r="GQ76" s="130"/>
      <c r="GR76" s="132"/>
      <c r="GS76" s="133"/>
      <c r="GT76" s="135"/>
      <c r="GU76" s="136"/>
      <c r="GV76" s="195"/>
      <c r="GW76" s="200"/>
      <c r="GX76" s="200"/>
      <c r="GY76" s="123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55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158"/>
      <c r="W77" s="175"/>
      <c r="X77" s="159"/>
      <c r="Y77" s="160"/>
      <c r="Z77" s="161"/>
      <c r="AA77" s="162"/>
      <c r="AB77" s="161"/>
      <c r="AC77" s="163"/>
      <c r="AD77" s="164"/>
      <c r="AE77" s="159"/>
      <c r="AF77" s="159"/>
      <c r="AG77" s="159"/>
      <c r="AH77" s="160"/>
      <c r="AI77" s="161"/>
      <c r="AJ77" s="162"/>
      <c r="AK77" s="161"/>
      <c r="AL77" s="163"/>
      <c r="AM77" s="164"/>
      <c r="AN77" s="159"/>
      <c r="AO77" s="159"/>
      <c r="AP77" s="159"/>
      <c r="AQ77" s="160"/>
      <c r="AR77" s="161"/>
      <c r="AS77" s="162"/>
      <c r="AT77" s="161"/>
      <c r="AU77" s="163"/>
      <c r="AV77" s="164"/>
      <c r="AW77" s="159"/>
      <c r="AX77" s="159"/>
      <c r="AY77" s="159"/>
      <c r="AZ77" s="160"/>
      <c r="BA77" s="161"/>
      <c r="BB77" s="162"/>
      <c r="BC77" s="161"/>
      <c r="BD77" s="163"/>
      <c r="BE77" s="164"/>
      <c r="BF77" s="159"/>
      <c r="BG77" s="159"/>
      <c r="BH77" s="159"/>
      <c r="BI77" s="160"/>
      <c r="BJ77" s="161"/>
      <c r="BK77" s="162"/>
      <c r="BL77" s="161"/>
      <c r="BM77" s="163"/>
      <c r="BN77" s="164"/>
      <c r="BO77" s="159"/>
      <c r="BP77" s="159"/>
      <c r="BQ77" s="159"/>
      <c r="BR77" s="160"/>
      <c r="BS77" s="161"/>
      <c r="BT77" s="162"/>
      <c r="BU77" s="161"/>
      <c r="BV77" s="163"/>
      <c r="BW77" s="164"/>
      <c r="BX77" s="159"/>
      <c r="BY77" s="159"/>
      <c r="BZ77" s="159"/>
      <c r="CA77" s="160"/>
      <c r="CB77" s="161"/>
      <c r="CC77" s="162"/>
      <c r="CD77" s="161"/>
      <c r="CE77" s="163"/>
      <c r="CF77" s="164"/>
      <c r="CG77" s="159"/>
      <c r="CH77" s="159"/>
      <c r="CI77" s="159"/>
      <c r="CJ77" s="160"/>
      <c r="CK77" s="161"/>
      <c r="CL77" s="162"/>
      <c r="CM77" s="161"/>
      <c r="CN77" s="163"/>
      <c r="CO77" s="164"/>
      <c r="CP77" s="159"/>
      <c r="CQ77" s="159"/>
      <c r="CR77" s="159"/>
      <c r="CS77" s="160"/>
      <c r="CT77" s="161"/>
      <c r="CU77" s="162"/>
      <c r="CV77" s="161"/>
      <c r="CW77" s="163"/>
      <c r="CX77" s="164"/>
      <c r="CY77" s="159"/>
      <c r="CZ77" s="159"/>
      <c r="DA77" s="159"/>
      <c r="DB77" s="160"/>
      <c r="DC77" s="161"/>
      <c r="DD77" s="162"/>
      <c r="DE77" s="161"/>
      <c r="DF77" s="163"/>
      <c r="DG77" s="164"/>
      <c r="DH77" s="159"/>
      <c r="DI77" s="159"/>
      <c r="DJ77" s="159"/>
      <c r="DK77" s="160"/>
      <c r="DL77" s="161"/>
      <c r="DM77" s="162"/>
      <c r="DN77" s="161"/>
      <c r="DO77" s="163"/>
      <c r="DP77" s="164"/>
      <c r="DQ77" s="159"/>
      <c r="DR77" s="159"/>
      <c r="DS77" s="159"/>
      <c r="DT77" s="160"/>
      <c r="DU77" s="161"/>
      <c r="DV77" s="162"/>
      <c r="DW77" s="161"/>
      <c r="DX77" s="163"/>
      <c r="DY77" s="164"/>
      <c r="DZ77" s="159"/>
      <c r="EA77" s="159"/>
      <c r="EB77" s="159"/>
      <c r="EC77" s="160"/>
      <c r="ED77" s="161"/>
      <c r="EE77" s="162"/>
      <c r="EF77" s="161"/>
      <c r="EG77" s="163"/>
      <c r="EH77" s="164"/>
      <c r="EI77" s="159"/>
      <c r="EJ77" s="159"/>
      <c r="EK77" s="159"/>
      <c r="EL77" s="160"/>
      <c r="EM77" s="161"/>
      <c r="EN77" s="162"/>
      <c r="EO77" s="161"/>
      <c r="EP77" s="163"/>
      <c r="EQ77" s="164"/>
      <c r="ER77" s="159"/>
      <c r="ES77" s="159"/>
      <c r="ET77" s="159"/>
      <c r="EU77" s="160"/>
      <c r="EV77" s="161"/>
      <c r="EW77" s="162"/>
      <c r="EX77" s="161"/>
      <c r="EY77" s="163"/>
      <c r="EZ77" s="164"/>
      <c r="FA77" s="159"/>
      <c r="FB77" s="159"/>
      <c r="FC77" s="159"/>
      <c r="FD77" s="160"/>
      <c r="FE77" s="161"/>
      <c r="FF77" s="162"/>
      <c r="FG77" s="161"/>
      <c r="FH77" s="163"/>
      <c r="FI77" s="164"/>
      <c r="FJ77" s="159"/>
      <c r="FK77" s="159"/>
      <c r="FL77" s="159"/>
      <c r="FM77" s="160"/>
      <c r="FN77" s="161"/>
      <c r="FO77" s="162"/>
      <c r="FP77" s="161"/>
      <c r="FQ77" s="163"/>
      <c r="FR77" s="164"/>
      <c r="FS77" s="159"/>
      <c r="FT77" s="159"/>
      <c r="FU77" s="159"/>
      <c r="FV77" s="160"/>
      <c r="FW77" s="161"/>
      <c r="FX77" s="162"/>
      <c r="FY77" s="161"/>
      <c r="FZ77" s="163"/>
      <c r="GA77" s="164"/>
      <c r="GB77" s="159"/>
      <c r="GC77" s="159"/>
      <c r="GD77" s="159"/>
      <c r="GE77" s="160"/>
      <c r="GF77" s="161"/>
      <c r="GG77" s="162"/>
      <c r="GH77" s="161"/>
      <c r="GI77" s="163"/>
      <c r="GJ77" s="164"/>
      <c r="GK77" s="159"/>
      <c r="GL77" s="159"/>
      <c r="GM77" s="159"/>
      <c r="GN77" s="160"/>
      <c r="GO77" s="161"/>
      <c r="GP77" s="162"/>
      <c r="GQ77" s="161"/>
      <c r="GR77" s="163"/>
      <c r="GS77" s="164"/>
      <c r="GT77" s="165"/>
      <c r="GU77" s="187"/>
      <c r="GV77" s="203"/>
      <c r="GW77" s="200"/>
      <c r="GX77" s="200"/>
      <c r="GY77" s="123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01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05"/>
      <c r="X78" s="159"/>
      <c r="Y78" s="160"/>
      <c r="Z78" s="161"/>
      <c r="AA78" s="162"/>
      <c r="AB78" s="161"/>
      <c r="AC78" s="163"/>
      <c r="AD78" s="164"/>
      <c r="AE78" s="159"/>
      <c r="AF78" s="159"/>
      <c r="AG78" s="159"/>
      <c r="AH78" s="160"/>
      <c r="AI78" s="161"/>
      <c r="AJ78" s="162"/>
      <c r="AK78" s="161"/>
      <c r="AL78" s="163"/>
      <c r="AM78" s="164"/>
      <c r="AN78" s="159"/>
      <c r="AO78" s="159"/>
      <c r="AP78" s="159"/>
      <c r="AQ78" s="160"/>
      <c r="AR78" s="161"/>
      <c r="AS78" s="162"/>
      <c r="AT78" s="161"/>
      <c r="AU78" s="163"/>
      <c r="AV78" s="164"/>
      <c r="AW78" s="159"/>
      <c r="AX78" s="159"/>
      <c r="AY78" s="159"/>
      <c r="AZ78" s="160"/>
      <c r="BA78" s="161"/>
      <c r="BB78" s="162"/>
      <c r="BC78" s="161"/>
      <c r="BD78" s="163"/>
      <c r="BE78" s="164"/>
      <c r="BF78" s="159"/>
      <c r="BG78" s="159"/>
      <c r="BH78" s="159"/>
      <c r="BI78" s="160"/>
      <c r="BJ78" s="161"/>
      <c r="BK78" s="162"/>
      <c r="BL78" s="161"/>
      <c r="BM78" s="163"/>
      <c r="BN78" s="164"/>
      <c r="BO78" s="159"/>
      <c r="BP78" s="159"/>
      <c r="BQ78" s="159"/>
      <c r="BR78" s="160"/>
      <c r="BS78" s="161"/>
      <c r="BT78" s="162"/>
      <c r="BU78" s="161"/>
      <c r="BV78" s="163"/>
      <c r="BW78" s="164"/>
      <c r="BX78" s="159"/>
      <c r="BY78" s="159"/>
      <c r="BZ78" s="159"/>
      <c r="CA78" s="160"/>
      <c r="CB78" s="161"/>
      <c r="CC78" s="162"/>
      <c r="CD78" s="161"/>
      <c r="CE78" s="163"/>
      <c r="CF78" s="164"/>
      <c r="CG78" s="159"/>
      <c r="CH78" s="159"/>
      <c r="CI78" s="159"/>
      <c r="CJ78" s="160"/>
      <c r="CK78" s="161"/>
      <c r="CL78" s="162"/>
      <c r="CM78" s="161"/>
      <c r="CN78" s="163"/>
      <c r="CO78" s="164"/>
      <c r="CP78" s="159"/>
      <c r="CQ78" s="159"/>
      <c r="CR78" s="159"/>
      <c r="CS78" s="160"/>
      <c r="CT78" s="161"/>
      <c r="CU78" s="162"/>
      <c r="CV78" s="161"/>
      <c r="CW78" s="163"/>
      <c r="CX78" s="164"/>
      <c r="CY78" s="159"/>
      <c r="CZ78" s="159"/>
      <c r="DA78" s="159"/>
      <c r="DB78" s="160"/>
      <c r="DC78" s="161"/>
      <c r="DD78" s="162"/>
      <c r="DE78" s="161"/>
      <c r="DF78" s="163"/>
      <c r="DG78" s="164"/>
      <c r="DH78" s="159"/>
      <c r="DI78" s="159"/>
      <c r="DJ78" s="159"/>
      <c r="DK78" s="160"/>
      <c r="DL78" s="161"/>
      <c r="DM78" s="162"/>
      <c r="DN78" s="161"/>
      <c r="DO78" s="163"/>
      <c r="DP78" s="164"/>
      <c r="DQ78" s="159"/>
      <c r="DR78" s="159"/>
      <c r="DS78" s="159"/>
      <c r="DT78" s="160"/>
      <c r="DU78" s="161"/>
      <c r="DV78" s="162"/>
      <c r="DW78" s="161"/>
      <c r="DX78" s="163"/>
      <c r="DY78" s="164"/>
      <c r="DZ78" s="159"/>
      <c r="EA78" s="159"/>
      <c r="EB78" s="159"/>
      <c r="EC78" s="160"/>
      <c r="ED78" s="161"/>
      <c r="EE78" s="162"/>
      <c r="EF78" s="161"/>
      <c r="EG78" s="163"/>
      <c r="EH78" s="164"/>
      <c r="EI78" s="159"/>
      <c r="EJ78" s="159"/>
      <c r="EK78" s="159"/>
      <c r="EL78" s="160"/>
      <c r="EM78" s="161"/>
      <c r="EN78" s="162"/>
      <c r="EO78" s="161"/>
      <c r="EP78" s="163"/>
      <c r="EQ78" s="164"/>
      <c r="ER78" s="159"/>
      <c r="ES78" s="159"/>
      <c r="ET78" s="159"/>
      <c r="EU78" s="160"/>
      <c r="EV78" s="161"/>
      <c r="EW78" s="162"/>
      <c r="EX78" s="161"/>
      <c r="EY78" s="163"/>
      <c r="EZ78" s="164"/>
      <c r="FA78" s="159"/>
      <c r="FB78" s="159"/>
      <c r="FC78" s="159"/>
      <c r="FD78" s="160"/>
      <c r="FE78" s="161"/>
      <c r="FF78" s="162"/>
      <c r="FG78" s="161"/>
      <c r="FH78" s="163"/>
      <c r="FI78" s="164"/>
      <c r="FJ78" s="159"/>
      <c r="FK78" s="159"/>
      <c r="FL78" s="159"/>
      <c r="FM78" s="160"/>
      <c r="FN78" s="161"/>
      <c r="FO78" s="162"/>
      <c r="FP78" s="161"/>
      <c r="FQ78" s="163"/>
      <c r="FR78" s="164"/>
      <c r="FS78" s="159"/>
      <c r="FT78" s="159"/>
      <c r="FU78" s="159"/>
      <c r="FV78" s="160"/>
      <c r="FW78" s="161"/>
      <c r="FX78" s="162"/>
      <c r="FY78" s="161"/>
      <c r="FZ78" s="163"/>
      <c r="GA78" s="164"/>
      <c r="GB78" s="159"/>
      <c r="GC78" s="159"/>
      <c r="GD78" s="159"/>
      <c r="GE78" s="160"/>
      <c r="GF78" s="161"/>
      <c r="GG78" s="162"/>
      <c r="GH78" s="161"/>
      <c r="GI78" s="163"/>
      <c r="GJ78" s="164"/>
      <c r="GK78" s="159"/>
      <c r="GL78" s="159"/>
      <c r="GM78" s="159"/>
      <c r="GN78" s="160"/>
      <c r="GO78" s="161"/>
      <c r="GP78" s="162"/>
      <c r="GQ78" s="161"/>
      <c r="GR78" s="163"/>
      <c r="GS78" s="164"/>
      <c r="GT78" s="206"/>
      <c r="GU78" s="207"/>
      <c r="GV78" s="203"/>
      <c r="GW78" s="200"/>
      <c r="GX78" s="200"/>
      <c r="GY78" s="123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201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202"/>
      <c r="V79" s="204"/>
      <c r="W79" s="208"/>
      <c r="X79" s="159"/>
      <c r="Y79" s="160"/>
      <c r="Z79" s="161"/>
      <c r="AA79" s="162"/>
      <c r="AB79" s="161"/>
      <c r="AC79" s="163"/>
      <c r="AD79" s="164"/>
      <c r="AE79" s="159"/>
      <c r="AF79" s="159"/>
      <c r="AG79" s="159"/>
      <c r="AH79" s="160"/>
      <c r="AI79" s="161"/>
      <c r="AJ79" s="162"/>
      <c r="AK79" s="161"/>
      <c r="AL79" s="163"/>
      <c r="AM79" s="164"/>
      <c r="AN79" s="159"/>
      <c r="AO79" s="159"/>
      <c r="AP79" s="159"/>
      <c r="AQ79" s="160"/>
      <c r="AR79" s="161"/>
      <c r="AS79" s="162"/>
      <c r="AT79" s="161"/>
      <c r="AU79" s="163"/>
      <c r="AV79" s="164"/>
      <c r="AW79" s="159"/>
      <c r="AX79" s="159"/>
      <c r="AY79" s="159"/>
      <c r="AZ79" s="160"/>
      <c r="BA79" s="161"/>
      <c r="BB79" s="162"/>
      <c r="BC79" s="161"/>
      <c r="BD79" s="163"/>
      <c r="BE79" s="164"/>
      <c r="BF79" s="159"/>
      <c r="BG79" s="159"/>
      <c r="BH79" s="159"/>
      <c r="BI79" s="160"/>
      <c r="BJ79" s="161"/>
      <c r="BK79" s="162"/>
      <c r="BL79" s="161"/>
      <c r="BM79" s="163"/>
      <c r="BN79" s="164"/>
      <c r="BO79" s="159"/>
      <c r="BP79" s="159"/>
      <c r="BQ79" s="159"/>
      <c r="BR79" s="160"/>
      <c r="BS79" s="161"/>
      <c r="BT79" s="162"/>
      <c r="BU79" s="161"/>
      <c r="BV79" s="163"/>
      <c r="BW79" s="164"/>
      <c r="BX79" s="159"/>
      <c r="BY79" s="159"/>
      <c r="BZ79" s="159"/>
      <c r="CA79" s="160"/>
      <c r="CB79" s="161"/>
      <c r="CC79" s="162"/>
      <c r="CD79" s="161"/>
      <c r="CE79" s="163"/>
      <c r="CF79" s="164"/>
      <c r="CG79" s="159"/>
      <c r="CH79" s="159"/>
      <c r="CI79" s="159"/>
      <c r="CJ79" s="160"/>
      <c r="CK79" s="161"/>
      <c r="CL79" s="162"/>
      <c r="CM79" s="161"/>
      <c r="CN79" s="163"/>
      <c r="CO79" s="164"/>
      <c r="CP79" s="159"/>
      <c r="CQ79" s="159"/>
      <c r="CR79" s="159"/>
      <c r="CS79" s="160"/>
      <c r="CT79" s="161"/>
      <c r="CU79" s="162"/>
      <c r="CV79" s="161"/>
      <c r="CW79" s="163"/>
      <c r="CX79" s="164"/>
      <c r="CY79" s="159"/>
      <c r="CZ79" s="159"/>
      <c r="DA79" s="159"/>
      <c r="DB79" s="160"/>
      <c r="DC79" s="161"/>
      <c r="DD79" s="162"/>
      <c r="DE79" s="161"/>
      <c r="DF79" s="163"/>
      <c r="DG79" s="164"/>
      <c r="DH79" s="159"/>
      <c r="DI79" s="159"/>
      <c r="DJ79" s="159"/>
      <c r="DK79" s="160"/>
      <c r="DL79" s="161"/>
      <c r="DM79" s="162"/>
      <c r="DN79" s="161"/>
      <c r="DO79" s="163"/>
      <c r="DP79" s="164"/>
      <c r="DQ79" s="159"/>
      <c r="DR79" s="159"/>
      <c r="DS79" s="159"/>
      <c r="DT79" s="160"/>
      <c r="DU79" s="161"/>
      <c r="DV79" s="162"/>
      <c r="DW79" s="161"/>
      <c r="DX79" s="163"/>
      <c r="DY79" s="164"/>
      <c r="DZ79" s="159"/>
      <c r="EA79" s="159"/>
      <c r="EB79" s="159"/>
      <c r="EC79" s="160"/>
      <c r="ED79" s="161"/>
      <c r="EE79" s="162"/>
      <c r="EF79" s="161"/>
      <c r="EG79" s="163"/>
      <c r="EH79" s="164"/>
      <c r="EI79" s="159"/>
      <c r="EJ79" s="159"/>
      <c r="EK79" s="159"/>
      <c r="EL79" s="160"/>
      <c r="EM79" s="161"/>
      <c r="EN79" s="162"/>
      <c r="EO79" s="161"/>
      <c r="EP79" s="163"/>
      <c r="EQ79" s="164"/>
      <c r="ER79" s="159"/>
      <c r="ES79" s="159"/>
      <c r="ET79" s="159"/>
      <c r="EU79" s="160"/>
      <c r="EV79" s="161"/>
      <c r="EW79" s="162"/>
      <c r="EX79" s="161"/>
      <c r="EY79" s="163"/>
      <c r="EZ79" s="164"/>
      <c r="FA79" s="159"/>
      <c r="FB79" s="159"/>
      <c r="FC79" s="159"/>
      <c r="FD79" s="160"/>
      <c r="FE79" s="161"/>
      <c r="FF79" s="162"/>
      <c r="FG79" s="161"/>
      <c r="FH79" s="163"/>
      <c r="FI79" s="164"/>
      <c r="FJ79" s="159"/>
      <c r="FK79" s="159"/>
      <c r="FL79" s="159"/>
      <c r="FM79" s="160"/>
      <c r="FN79" s="161"/>
      <c r="FO79" s="162"/>
      <c r="FP79" s="161"/>
      <c r="FQ79" s="163"/>
      <c r="FR79" s="164"/>
      <c r="FS79" s="159"/>
      <c r="FT79" s="159"/>
      <c r="FU79" s="159"/>
      <c r="FV79" s="160"/>
      <c r="FW79" s="161"/>
      <c r="FX79" s="162"/>
      <c r="FY79" s="161"/>
      <c r="FZ79" s="163"/>
      <c r="GA79" s="164"/>
      <c r="GB79" s="159"/>
      <c r="GC79" s="159"/>
      <c r="GD79" s="159"/>
      <c r="GE79" s="160"/>
      <c r="GF79" s="161"/>
      <c r="GG79" s="162"/>
      <c r="GH79" s="161"/>
      <c r="GI79" s="163"/>
      <c r="GJ79" s="164"/>
      <c r="GK79" s="159"/>
      <c r="GL79" s="159"/>
      <c r="GM79" s="159"/>
      <c r="GN79" s="160"/>
      <c r="GO79" s="161"/>
      <c r="GP79" s="162"/>
      <c r="GQ79" s="161"/>
      <c r="GR79" s="163"/>
      <c r="GS79" s="164"/>
      <c r="GT79" s="206"/>
      <c r="GU79" s="207"/>
      <c r="GV79" s="203"/>
      <c r="GW79" s="200"/>
      <c r="GX79" s="200"/>
      <c r="GY79" s="123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201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202"/>
      <c r="V80" s="204"/>
      <c r="W80" s="205"/>
      <c r="X80" s="159"/>
      <c r="Y80" s="160"/>
      <c r="Z80" s="161"/>
      <c r="AA80" s="162"/>
      <c r="AB80" s="161"/>
      <c r="AC80" s="163"/>
      <c r="AD80" s="164"/>
      <c r="AE80" s="159"/>
      <c r="AF80" s="159"/>
      <c r="AG80" s="159"/>
      <c r="AH80" s="160"/>
      <c r="AI80" s="161"/>
      <c r="AJ80" s="162"/>
      <c r="AK80" s="161"/>
      <c r="AL80" s="163"/>
      <c r="AM80" s="164"/>
      <c r="AN80" s="159"/>
      <c r="AO80" s="159"/>
      <c r="AP80" s="159"/>
      <c r="AQ80" s="160"/>
      <c r="AR80" s="161"/>
      <c r="AS80" s="162"/>
      <c r="AT80" s="161"/>
      <c r="AU80" s="163"/>
      <c r="AV80" s="164"/>
      <c r="AW80" s="159"/>
      <c r="AX80" s="159"/>
      <c r="AY80" s="159"/>
      <c r="AZ80" s="160"/>
      <c r="BA80" s="161"/>
      <c r="BB80" s="162"/>
      <c r="BC80" s="161"/>
      <c r="BD80" s="163"/>
      <c r="BE80" s="164"/>
      <c r="BF80" s="159"/>
      <c r="BG80" s="159"/>
      <c r="BH80" s="159"/>
      <c r="BI80" s="160"/>
      <c r="BJ80" s="161"/>
      <c r="BK80" s="162"/>
      <c r="BL80" s="161"/>
      <c r="BM80" s="163"/>
      <c r="BN80" s="164"/>
      <c r="BO80" s="159"/>
      <c r="BP80" s="159"/>
      <c r="BQ80" s="159"/>
      <c r="BR80" s="160"/>
      <c r="BS80" s="161"/>
      <c r="BT80" s="162"/>
      <c r="BU80" s="161"/>
      <c r="BV80" s="163"/>
      <c r="BW80" s="164"/>
      <c r="BX80" s="159"/>
      <c r="BY80" s="159"/>
      <c r="BZ80" s="159"/>
      <c r="CA80" s="160"/>
      <c r="CB80" s="161"/>
      <c r="CC80" s="162"/>
      <c r="CD80" s="161"/>
      <c r="CE80" s="163"/>
      <c r="CF80" s="164"/>
      <c r="CG80" s="159"/>
      <c r="CH80" s="159"/>
      <c r="CI80" s="159"/>
      <c r="CJ80" s="160"/>
      <c r="CK80" s="161"/>
      <c r="CL80" s="162"/>
      <c r="CM80" s="161"/>
      <c r="CN80" s="163"/>
      <c r="CO80" s="164"/>
      <c r="CP80" s="159"/>
      <c r="CQ80" s="159"/>
      <c r="CR80" s="159"/>
      <c r="CS80" s="160"/>
      <c r="CT80" s="161"/>
      <c r="CU80" s="162"/>
      <c r="CV80" s="161"/>
      <c r="CW80" s="163"/>
      <c r="CX80" s="164"/>
      <c r="CY80" s="159"/>
      <c r="CZ80" s="159"/>
      <c r="DA80" s="159"/>
      <c r="DB80" s="160"/>
      <c r="DC80" s="161"/>
      <c r="DD80" s="162"/>
      <c r="DE80" s="161"/>
      <c r="DF80" s="163"/>
      <c r="DG80" s="164"/>
      <c r="DH80" s="159"/>
      <c r="DI80" s="159"/>
      <c r="DJ80" s="159"/>
      <c r="DK80" s="160"/>
      <c r="DL80" s="161"/>
      <c r="DM80" s="162"/>
      <c r="DN80" s="161"/>
      <c r="DO80" s="163"/>
      <c r="DP80" s="164"/>
      <c r="DQ80" s="159"/>
      <c r="DR80" s="159"/>
      <c r="DS80" s="159"/>
      <c r="DT80" s="160"/>
      <c r="DU80" s="161"/>
      <c r="DV80" s="162"/>
      <c r="DW80" s="161"/>
      <c r="DX80" s="163"/>
      <c r="DY80" s="164"/>
      <c r="DZ80" s="159"/>
      <c r="EA80" s="159"/>
      <c r="EB80" s="159"/>
      <c r="EC80" s="160"/>
      <c r="ED80" s="161"/>
      <c r="EE80" s="162"/>
      <c r="EF80" s="161"/>
      <c r="EG80" s="163"/>
      <c r="EH80" s="164"/>
      <c r="EI80" s="159"/>
      <c r="EJ80" s="159"/>
      <c r="EK80" s="159"/>
      <c r="EL80" s="160"/>
      <c r="EM80" s="161"/>
      <c r="EN80" s="162"/>
      <c r="EO80" s="161"/>
      <c r="EP80" s="163"/>
      <c r="EQ80" s="164"/>
      <c r="ER80" s="159"/>
      <c r="ES80" s="159"/>
      <c r="ET80" s="159"/>
      <c r="EU80" s="160"/>
      <c r="EV80" s="161"/>
      <c r="EW80" s="162"/>
      <c r="EX80" s="161"/>
      <c r="EY80" s="163"/>
      <c r="EZ80" s="164"/>
      <c r="FA80" s="159"/>
      <c r="FB80" s="159"/>
      <c r="FC80" s="159"/>
      <c r="FD80" s="160"/>
      <c r="FE80" s="161"/>
      <c r="FF80" s="162"/>
      <c r="FG80" s="161"/>
      <c r="FH80" s="163"/>
      <c r="FI80" s="164"/>
      <c r="FJ80" s="159"/>
      <c r="FK80" s="159"/>
      <c r="FL80" s="159"/>
      <c r="FM80" s="160"/>
      <c r="FN80" s="161"/>
      <c r="FO80" s="162"/>
      <c r="FP80" s="161"/>
      <c r="FQ80" s="163"/>
      <c r="FR80" s="164"/>
      <c r="FS80" s="159"/>
      <c r="FT80" s="159"/>
      <c r="FU80" s="159"/>
      <c r="FV80" s="160"/>
      <c r="FW80" s="161"/>
      <c r="FX80" s="162"/>
      <c r="FY80" s="161"/>
      <c r="FZ80" s="163"/>
      <c r="GA80" s="164"/>
      <c r="GB80" s="159"/>
      <c r="GC80" s="159"/>
      <c r="GD80" s="159"/>
      <c r="GE80" s="160"/>
      <c r="GF80" s="161"/>
      <c r="GG80" s="162"/>
      <c r="GH80" s="161"/>
      <c r="GI80" s="163"/>
      <c r="GJ80" s="164"/>
      <c r="GK80" s="159"/>
      <c r="GL80" s="159"/>
      <c r="GM80" s="159"/>
      <c r="GN80" s="160"/>
      <c r="GO80" s="161"/>
      <c r="GP80" s="162"/>
      <c r="GQ80" s="161"/>
      <c r="GR80" s="163"/>
      <c r="GS80" s="164"/>
      <c r="GT80" s="206"/>
      <c r="GU80" s="207"/>
      <c r="GV80" s="203"/>
      <c r="GW80" s="200"/>
      <c r="GX80" s="200"/>
      <c r="GY80" s="123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201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202"/>
      <c r="V81" s="204"/>
      <c r="W81" s="205"/>
      <c r="X81" s="209"/>
      <c r="Y81" s="210"/>
      <c r="Z81" s="211"/>
      <c r="AA81" s="212"/>
      <c r="AB81" s="211"/>
      <c r="AC81" s="213"/>
      <c r="AD81" s="214"/>
      <c r="AE81" s="209"/>
      <c r="AF81" s="209"/>
      <c r="AG81" s="209"/>
      <c r="AH81" s="210"/>
      <c r="AI81" s="211"/>
      <c r="AJ81" s="212"/>
      <c r="AK81" s="211"/>
      <c r="AL81" s="213"/>
      <c r="AM81" s="214"/>
      <c r="AN81" s="209"/>
      <c r="AO81" s="209"/>
      <c r="AP81" s="209"/>
      <c r="AQ81" s="210"/>
      <c r="AR81" s="211"/>
      <c r="AS81" s="212"/>
      <c r="AT81" s="211"/>
      <c r="AU81" s="213"/>
      <c r="AV81" s="214"/>
      <c r="AW81" s="209"/>
      <c r="AX81" s="209"/>
      <c r="AY81" s="209"/>
      <c r="AZ81" s="210"/>
      <c r="BA81" s="211"/>
      <c r="BB81" s="212"/>
      <c r="BC81" s="211"/>
      <c r="BD81" s="213"/>
      <c r="BE81" s="214"/>
      <c r="BF81" s="209"/>
      <c r="BG81" s="209"/>
      <c r="BH81" s="209"/>
      <c r="BI81" s="210"/>
      <c r="BJ81" s="211"/>
      <c r="BK81" s="212"/>
      <c r="BL81" s="211"/>
      <c r="BM81" s="213"/>
      <c r="BN81" s="214"/>
      <c r="BO81" s="209"/>
      <c r="BP81" s="209"/>
      <c r="BQ81" s="209"/>
      <c r="BR81" s="210"/>
      <c r="BS81" s="211"/>
      <c r="BT81" s="212"/>
      <c r="BU81" s="211"/>
      <c r="BV81" s="213"/>
      <c r="BW81" s="214"/>
      <c r="BX81" s="209"/>
      <c r="BY81" s="209"/>
      <c r="BZ81" s="209"/>
      <c r="CA81" s="210"/>
      <c r="CB81" s="211"/>
      <c r="CC81" s="212"/>
      <c r="CD81" s="211"/>
      <c r="CE81" s="213"/>
      <c r="CF81" s="214"/>
      <c r="CG81" s="209"/>
      <c r="CH81" s="209"/>
      <c r="CI81" s="209"/>
      <c r="CJ81" s="210"/>
      <c r="CK81" s="211"/>
      <c r="CL81" s="212"/>
      <c r="CM81" s="211"/>
      <c r="CN81" s="213"/>
      <c r="CO81" s="214"/>
      <c r="CP81" s="209"/>
      <c r="CQ81" s="209"/>
      <c r="CR81" s="209"/>
      <c r="CS81" s="210"/>
      <c r="CT81" s="211"/>
      <c r="CU81" s="212"/>
      <c r="CV81" s="211"/>
      <c r="CW81" s="213"/>
      <c r="CX81" s="214"/>
      <c r="CY81" s="209"/>
      <c r="CZ81" s="209"/>
      <c r="DA81" s="209"/>
      <c r="DB81" s="210"/>
      <c r="DC81" s="211"/>
      <c r="DD81" s="212"/>
      <c r="DE81" s="211"/>
      <c r="DF81" s="213"/>
      <c r="DG81" s="214"/>
      <c r="DH81" s="209"/>
      <c r="DI81" s="209"/>
      <c r="DJ81" s="209"/>
      <c r="DK81" s="210"/>
      <c r="DL81" s="211"/>
      <c r="DM81" s="212"/>
      <c r="DN81" s="211"/>
      <c r="DO81" s="213"/>
      <c r="DP81" s="214"/>
      <c r="DQ81" s="209"/>
      <c r="DR81" s="209"/>
      <c r="DS81" s="209"/>
      <c r="DT81" s="210"/>
      <c r="DU81" s="211"/>
      <c r="DV81" s="212"/>
      <c r="DW81" s="211"/>
      <c r="DX81" s="213"/>
      <c r="DY81" s="214"/>
      <c r="DZ81" s="209"/>
      <c r="EA81" s="209"/>
      <c r="EB81" s="209"/>
      <c r="EC81" s="210"/>
      <c r="ED81" s="211"/>
      <c r="EE81" s="212"/>
      <c r="EF81" s="211"/>
      <c r="EG81" s="213"/>
      <c r="EH81" s="214"/>
      <c r="EI81" s="209"/>
      <c r="EJ81" s="209"/>
      <c r="EK81" s="209"/>
      <c r="EL81" s="210"/>
      <c r="EM81" s="211"/>
      <c r="EN81" s="212"/>
      <c r="EO81" s="211"/>
      <c r="EP81" s="213"/>
      <c r="EQ81" s="214"/>
      <c r="ER81" s="209"/>
      <c r="ES81" s="209"/>
      <c r="ET81" s="209"/>
      <c r="EU81" s="210"/>
      <c r="EV81" s="211"/>
      <c r="EW81" s="212"/>
      <c r="EX81" s="211"/>
      <c r="EY81" s="213"/>
      <c r="EZ81" s="214"/>
      <c r="FA81" s="209"/>
      <c r="FB81" s="209"/>
      <c r="FC81" s="209"/>
      <c r="FD81" s="210"/>
      <c r="FE81" s="211"/>
      <c r="FF81" s="212"/>
      <c r="FG81" s="211"/>
      <c r="FH81" s="213"/>
      <c r="FI81" s="214"/>
      <c r="FJ81" s="209"/>
      <c r="FK81" s="209"/>
      <c r="FL81" s="209"/>
      <c r="FM81" s="210"/>
      <c r="FN81" s="211"/>
      <c r="FO81" s="212"/>
      <c r="FP81" s="211"/>
      <c r="FQ81" s="213"/>
      <c r="FR81" s="214"/>
      <c r="FS81" s="209"/>
      <c r="FT81" s="209"/>
      <c r="FU81" s="209"/>
      <c r="FV81" s="210"/>
      <c r="FW81" s="211"/>
      <c r="FX81" s="212"/>
      <c r="FY81" s="211"/>
      <c r="FZ81" s="213"/>
      <c r="GA81" s="214"/>
      <c r="GB81" s="209"/>
      <c r="GC81" s="209"/>
      <c r="GD81" s="209"/>
      <c r="GE81" s="210"/>
      <c r="GF81" s="211"/>
      <c r="GG81" s="212"/>
      <c r="GH81" s="211"/>
      <c r="GI81" s="213"/>
      <c r="GJ81" s="214"/>
      <c r="GK81" s="209"/>
      <c r="GL81" s="209"/>
      <c r="GM81" s="209"/>
      <c r="GN81" s="210"/>
      <c r="GO81" s="211"/>
      <c r="GP81" s="212"/>
      <c r="GQ81" s="211"/>
      <c r="GR81" s="213"/>
      <c r="GS81" s="214"/>
      <c r="GT81" s="206"/>
      <c r="GU81" s="207"/>
      <c r="GV81" s="203"/>
      <c r="GW81" s="200"/>
      <c r="GX81" s="200"/>
      <c r="GY81" s="123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215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202"/>
      <c r="V82" s="204"/>
      <c r="W82" s="216"/>
      <c r="X82" s="209"/>
      <c r="Y82" s="210"/>
      <c r="Z82" s="211"/>
      <c r="AA82" s="212"/>
      <c r="AB82" s="211"/>
      <c r="AC82" s="213"/>
      <c r="AD82" s="214"/>
      <c r="AE82" s="209"/>
      <c r="AF82" s="209"/>
      <c r="AG82" s="209"/>
      <c r="AH82" s="210"/>
      <c r="AI82" s="211"/>
      <c r="AJ82" s="212"/>
      <c r="AK82" s="211"/>
      <c r="AL82" s="213"/>
      <c r="AM82" s="214"/>
      <c r="AN82" s="209"/>
      <c r="AO82" s="209"/>
      <c r="AP82" s="209"/>
      <c r="AQ82" s="210"/>
      <c r="AR82" s="211"/>
      <c r="AS82" s="212"/>
      <c r="AT82" s="211"/>
      <c r="AU82" s="213"/>
      <c r="AV82" s="214"/>
      <c r="AW82" s="209"/>
      <c r="AX82" s="209"/>
      <c r="AY82" s="209"/>
      <c r="AZ82" s="210"/>
      <c r="BA82" s="211"/>
      <c r="BB82" s="212"/>
      <c r="BC82" s="211"/>
      <c r="BD82" s="213"/>
      <c r="BE82" s="214"/>
      <c r="BF82" s="209"/>
      <c r="BG82" s="209"/>
      <c r="BH82" s="209"/>
      <c r="BI82" s="210"/>
      <c r="BJ82" s="211"/>
      <c r="BK82" s="212"/>
      <c r="BL82" s="211"/>
      <c r="BM82" s="213"/>
      <c r="BN82" s="214"/>
      <c r="BO82" s="209"/>
      <c r="BP82" s="209"/>
      <c r="BQ82" s="209"/>
      <c r="BR82" s="210"/>
      <c r="BS82" s="211"/>
      <c r="BT82" s="212"/>
      <c r="BU82" s="211"/>
      <c r="BV82" s="213"/>
      <c r="BW82" s="214"/>
      <c r="BX82" s="209"/>
      <c r="BY82" s="209"/>
      <c r="BZ82" s="209"/>
      <c r="CA82" s="210"/>
      <c r="CB82" s="211"/>
      <c r="CC82" s="212"/>
      <c r="CD82" s="211"/>
      <c r="CE82" s="213"/>
      <c r="CF82" s="214"/>
      <c r="CG82" s="209"/>
      <c r="CH82" s="209"/>
      <c r="CI82" s="209"/>
      <c r="CJ82" s="210"/>
      <c r="CK82" s="211"/>
      <c r="CL82" s="212"/>
      <c r="CM82" s="211"/>
      <c r="CN82" s="213"/>
      <c r="CO82" s="214"/>
      <c r="CP82" s="209"/>
      <c r="CQ82" s="209"/>
      <c r="CR82" s="209"/>
      <c r="CS82" s="210"/>
      <c r="CT82" s="211"/>
      <c r="CU82" s="212"/>
      <c r="CV82" s="211"/>
      <c r="CW82" s="213"/>
      <c r="CX82" s="214"/>
      <c r="CY82" s="209"/>
      <c r="CZ82" s="209"/>
      <c r="DA82" s="209"/>
      <c r="DB82" s="210"/>
      <c r="DC82" s="211"/>
      <c r="DD82" s="212"/>
      <c r="DE82" s="211"/>
      <c r="DF82" s="213"/>
      <c r="DG82" s="214"/>
      <c r="DH82" s="209"/>
      <c r="DI82" s="209"/>
      <c r="DJ82" s="209"/>
      <c r="DK82" s="210"/>
      <c r="DL82" s="211"/>
      <c r="DM82" s="212"/>
      <c r="DN82" s="211"/>
      <c r="DO82" s="213"/>
      <c r="DP82" s="214"/>
      <c r="DQ82" s="209"/>
      <c r="DR82" s="209"/>
      <c r="DS82" s="209"/>
      <c r="DT82" s="210"/>
      <c r="DU82" s="211"/>
      <c r="DV82" s="212"/>
      <c r="DW82" s="211"/>
      <c r="DX82" s="213"/>
      <c r="DY82" s="214"/>
      <c r="DZ82" s="209"/>
      <c r="EA82" s="209"/>
      <c r="EB82" s="209"/>
      <c r="EC82" s="210"/>
      <c r="ED82" s="211"/>
      <c r="EE82" s="212"/>
      <c r="EF82" s="211"/>
      <c r="EG82" s="213"/>
      <c r="EH82" s="214"/>
      <c r="EI82" s="209"/>
      <c r="EJ82" s="209"/>
      <c r="EK82" s="209"/>
      <c r="EL82" s="210"/>
      <c r="EM82" s="211"/>
      <c r="EN82" s="212"/>
      <c r="EO82" s="211"/>
      <c r="EP82" s="213"/>
      <c r="EQ82" s="214"/>
      <c r="ER82" s="209"/>
      <c r="ES82" s="209"/>
      <c r="ET82" s="209"/>
      <c r="EU82" s="210"/>
      <c r="EV82" s="211"/>
      <c r="EW82" s="212"/>
      <c r="EX82" s="211"/>
      <c r="EY82" s="213"/>
      <c r="EZ82" s="214"/>
      <c r="FA82" s="209"/>
      <c r="FB82" s="209"/>
      <c r="FC82" s="209"/>
      <c r="FD82" s="210"/>
      <c r="FE82" s="211"/>
      <c r="FF82" s="212"/>
      <c r="FG82" s="211"/>
      <c r="FH82" s="213"/>
      <c r="FI82" s="214"/>
      <c r="FJ82" s="209"/>
      <c r="FK82" s="209"/>
      <c r="FL82" s="209"/>
      <c r="FM82" s="210"/>
      <c r="FN82" s="211"/>
      <c r="FO82" s="212"/>
      <c r="FP82" s="211"/>
      <c r="FQ82" s="213"/>
      <c r="FR82" s="214"/>
      <c r="FS82" s="209"/>
      <c r="FT82" s="209"/>
      <c r="FU82" s="209"/>
      <c r="FV82" s="210"/>
      <c r="FW82" s="211"/>
      <c r="FX82" s="212"/>
      <c r="FY82" s="211"/>
      <c r="FZ82" s="213"/>
      <c r="GA82" s="214"/>
      <c r="GB82" s="209"/>
      <c r="GC82" s="209"/>
      <c r="GD82" s="209"/>
      <c r="GE82" s="210"/>
      <c r="GF82" s="211"/>
      <c r="GG82" s="212"/>
      <c r="GH82" s="211"/>
      <c r="GI82" s="213"/>
      <c r="GJ82" s="214"/>
      <c r="GK82" s="209"/>
      <c r="GL82" s="209"/>
      <c r="GM82" s="209"/>
      <c r="GN82" s="210"/>
      <c r="GO82" s="211"/>
      <c r="GP82" s="212"/>
      <c r="GQ82" s="211"/>
      <c r="GR82" s="213"/>
      <c r="GS82" s="214"/>
      <c r="GT82" s="206"/>
      <c r="GU82" s="207"/>
      <c r="GV82" s="203"/>
      <c r="GW82" s="101"/>
      <c r="GX82" s="101"/>
      <c r="GY82" s="123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101"/>
      <c r="GU83" s="99"/>
      <c r="GV83" s="222"/>
      <c r="GW83" s="101"/>
      <c r="GX83" s="101"/>
      <c r="GY83" s="123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101"/>
      <c r="GU84" s="99"/>
      <c r="GV84" s="222"/>
      <c r="GW84" s="101"/>
      <c r="GX84" s="101"/>
      <c r="GY84" s="123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si="0"/>
        <v>0</v>
      </c>
      <c r="Q85" s="166"/>
      <c r="R85" s="166"/>
      <c r="S85" s="166"/>
      <c r="T85" s="45">
        <f t="shared" si="2"/>
        <v>0</v>
      </c>
      <c r="U85" s="196"/>
      <c r="V85" s="92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123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88"/>
      <c r="O86" s="106"/>
      <c r="P86" s="150">
        <f t="shared" si="0"/>
        <v>0</v>
      </c>
      <c r="Q86" s="166"/>
      <c r="R86" s="166"/>
      <c r="S86" s="166"/>
      <c r="T86" s="45">
        <f t="shared" si="2"/>
        <v>0</v>
      </c>
      <c r="U86" s="196"/>
      <c r="V86" s="92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123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105"/>
      <c r="M87" s="87"/>
      <c r="N87" s="88"/>
      <c r="O87" s="106"/>
      <c r="P87" s="150">
        <f t="shared" si="0"/>
        <v>0</v>
      </c>
      <c r="Q87" s="166"/>
      <c r="R87" s="166"/>
      <c r="S87" s="166"/>
      <c r="T87" s="45">
        <f t="shared" si="2"/>
        <v>0</v>
      </c>
      <c r="U87" s="196"/>
      <c r="V87" s="92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123"/>
      <c r="GZ87" s="93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105"/>
      <c r="M88" s="87"/>
      <c r="N88" s="88"/>
      <c r="O88" s="106"/>
      <c r="P88" s="150">
        <f t="shared" si="0"/>
        <v>0</v>
      </c>
      <c r="Q88" s="166"/>
      <c r="R88" s="166"/>
      <c r="S88" s="166"/>
      <c r="T88" s="45">
        <f t="shared" si="2"/>
        <v>0</v>
      </c>
      <c r="U88" s="196"/>
      <c r="V88" s="92"/>
      <c r="W88" s="93"/>
      <c r="X88" s="104"/>
      <c r="Y88" s="217"/>
      <c r="Z88" s="218"/>
      <c r="AA88" s="219"/>
      <c r="AB88" s="218"/>
      <c r="AC88" s="220"/>
      <c r="AD88" s="221"/>
      <c r="AE88" s="104"/>
      <c r="AF88" s="104"/>
      <c r="AG88" s="104"/>
      <c r="AH88" s="217"/>
      <c r="AI88" s="218"/>
      <c r="AJ88" s="219"/>
      <c r="AK88" s="218"/>
      <c r="AL88" s="220"/>
      <c r="AM88" s="221"/>
      <c r="AN88" s="104"/>
      <c r="AO88" s="104"/>
      <c r="AP88" s="104"/>
      <c r="AQ88" s="217"/>
      <c r="AR88" s="218"/>
      <c r="AS88" s="219"/>
      <c r="AT88" s="218"/>
      <c r="AU88" s="220"/>
      <c r="AV88" s="221"/>
      <c r="AW88" s="104"/>
      <c r="AX88" s="104"/>
      <c r="AY88" s="104"/>
      <c r="AZ88" s="217"/>
      <c r="BA88" s="218"/>
      <c r="BB88" s="219"/>
      <c r="BC88" s="218"/>
      <c r="BD88" s="220"/>
      <c r="BE88" s="221"/>
      <c r="BF88" s="104"/>
      <c r="BG88" s="104"/>
      <c r="BH88" s="104"/>
      <c r="BI88" s="217"/>
      <c r="BJ88" s="218"/>
      <c r="BK88" s="219"/>
      <c r="BL88" s="218"/>
      <c r="BM88" s="220"/>
      <c r="BN88" s="221"/>
      <c r="BO88" s="104"/>
      <c r="BP88" s="104"/>
      <c r="BQ88" s="104"/>
      <c r="BR88" s="217"/>
      <c r="BS88" s="218"/>
      <c r="BT88" s="219"/>
      <c r="BU88" s="218"/>
      <c r="BV88" s="220"/>
      <c r="BW88" s="221"/>
      <c r="BX88" s="104"/>
      <c r="BY88" s="104"/>
      <c r="BZ88" s="104"/>
      <c r="CA88" s="217"/>
      <c r="CB88" s="218"/>
      <c r="CC88" s="219"/>
      <c r="CD88" s="218"/>
      <c r="CE88" s="220"/>
      <c r="CF88" s="221"/>
      <c r="CG88" s="104"/>
      <c r="CH88" s="104"/>
      <c r="CI88" s="104"/>
      <c r="CJ88" s="217"/>
      <c r="CK88" s="218"/>
      <c r="CL88" s="219"/>
      <c r="CM88" s="218"/>
      <c r="CN88" s="220"/>
      <c r="CO88" s="221"/>
      <c r="CP88" s="104"/>
      <c r="CQ88" s="104"/>
      <c r="CR88" s="104"/>
      <c r="CS88" s="217"/>
      <c r="CT88" s="218"/>
      <c r="CU88" s="219"/>
      <c r="CV88" s="218"/>
      <c r="CW88" s="220"/>
      <c r="CX88" s="221"/>
      <c r="CY88" s="104"/>
      <c r="CZ88" s="104"/>
      <c r="DA88" s="104"/>
      <c r="DB88" s="217"/>
      <c r="DC88" s="218"/>
      <c r="DD88" s="219"/>
      <c r="DE88" s="218"/>
      <c r="DF88" s="220"/>
      <c r="DG88" s="221"/>
      <c r="DH88" s="104"/>
      <c r="DI88" s="104"/>
      <c r="DJ88" s="104"/>
      <c r="DK88" s="217"/>
      <c r="DL88" s="218"/>
      <c r="DM88" s="219"/>
      <c r="DN88" s="218"/>
      <c r="DO88" s="220"/>
      <c r="DP88" s="221"/>
      <c r="DQ88" s="104"/>
      <c r="DR88" s="104"/>
      <c r="DS88" s="104"/>
      <c r="DT88" s="217"/>
      <c r="DU88" s="218"/>
      <c r="DV88" s="219"/>
      <c r="DW88" s="218"/>
      <c r="DX88" s="220"/>
      <c r="DY88" s="221"/>
      <c r="DZ88" s="104"/>
      <c r="EA88" s="104"/>
      <c r="EB88" s="104"/>
      <c r="EC88" s="217"/>
      <c r="ED88" s="218"/>
      <c r="EE88" s="219"/>
      <c r="EF88" s="218"/>
      <c r="EG88" s="220"/>
      <c r="EH88" s="221"/>
      <c r="EI88" s="104"/>
      <c r="EJ88" s="104"/>
      <c r="EK88" s="104"/>
      <c r="EL88" s="217"/>
      <c r="EM88" s="218"/>
      <c r="EN88" s="219"/>
      <c r="EO88" s="218"/>
      <c r="EP88" s="220"/>
      <c r="EQ88" s="221"/>
      <c r="ER88" s="104"/>
      <c r="ES88" s="104"/>
      <c r="ET88" s="104"/>
      <c r="EU88" s="217"/>
      <c r="EV88" s="218"/>
      <c r="EW88" s="219"/>
      <c r="EX88" s="218"/>
      <c r="EY88" s="220"/>
      <c r="EZ88" s="221"/>
      <c r="FA88" s="104"/>
      <c r="FB88" s="104"/>
      <c r="FC88" s="104"/>
      <c r="FD88" s="217"/>
      <c r="FE88" s="218"/>
      <c r="FF88" s="219"/>
      <c r="FG88" s="218"/>
      <c r="FH88" s="220"/>
      <c r="FI88" s="221"/>
      <c r="FJ88" s="104"/>
      <c r="FK88" s="104"/>
      <c r="FL88" s="104"/>
      <c r="FM88" s="217"/>
      <c r="FN88" s="218"/>
      <c r="FO88" s="219"/>
      <c r="FP88" s="218"/>
      <c r="FQ88" s="220"/>
      <c r="FR88" s="221"/>
      <c r="FS88" s="104"/>
      <c r="FT88" s="104"/>
      <c r="FU88" s="104"/>
      <c r="FV88" s="217"/>
      <c r="FW88" s="218"/>
      <c r="FX88" s="219"/>
      <c r="FY88" s="218"/>
      <c r="FZ88" s="220"/>
      <c r="GA88" s="221"/>
      <c r="GB88" s="104"/>
      <c r="GC88" s="104"/>
      <c r="GD88" s="104"/>
      <c r="GE88" s="217"/>
      <c r="GF88" s="218"/>
      <c r="GG88" s="219"/>
      <c r="GH88" s="218"/>
      <c r="GI88" s="220"/>
      <c r="GJ88" s="221"/>
      <c r="GK88" s="104"/>
      <c r="GL88" s="104"/>
      <c r="GM88" s="104"/>
      <c r="GN88" s="217"/>
      <c r="GO88" s="218"/>
      <c r="GP88" s="219"/>
      <c r="GQ88" s="218"/>
      <c r="GR88" s="220"/>
      <c r="GS88" s="221"/>
      <c r="GT88" s="223"/>
      <c r="GU88" s="99"/>
      <c r="GV88" s="222"/>
      <c r="GW88" s="101"/>
      <c r="GX88" s="101"/>
      <c r="GY88" s="123"/>
      <c r="GZ88" s="93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105"/>
      <c r="M89" s="87"/>
      <c r="N89" s="88"/>
      <c r="O89" s="106"/>
      <c r="P89" s="150">
        <f t="shared" ref="P89:P91" si="6">O89-L89</f>
        <v>0</v>
      </c>
      <c r="Q89" s="166"/>
      <c r="R89" s="166"/>
      <c r="S89" s="166"/>
      <c r="T89" s="45">
        <f t="shared" si="2"/>
        <v>0</v>
      </c>
      <c r="U89" s="196"/>
      <c r="V89" s="224"/>
      <c r="W89" s="93"/>
      <c r="X89" s="104"/>
      <c r="Y89" s="217"/>
      <c r="Z89" s="218"/>
      <c r="AA89" s="219"/>
      <c r="AB89" s="218"/>
      <c r="AC89" s="220"/>
      <c r="AD89" s="221"/>
      <c r="AE89" s="104"/>
      <c r="AF89" s="104"/>
      <c r="AG89" s="104"/>
      <c r="AH89" s="217"/>
      <c r="AI89" s="218"/>
      <c r="AJ89" s="219"/>
      <c r="AK89" s="218"/>
      <c r="AL89" s="220"/>
      <c r="AM89" s="221"/>
      <c r="AN89" s="104"/>
      <c r="AO89" s="104"/>
      <c r="AP89" s="104"/>
      <c r="AQ89" s="217"/>
      <c r="AR89" s="218"/>
      <c r="AS89" s="219"/>
      <c r="AT89" s="218"/>
      <c r="AU89" s="220"/>
      <c r="AV89" s="221"/>
      <c r="AW89" s="104"/>
      <c r="AX89" s="104"/>
      <c r="AY89" s="104"/>
      <c r="AZ89" s="217"/>
      <c r="BA89" s="218"/>
      <c r="BB89" s="219"/>
      <c r="BC89" s="218"/>
      <c r="BD89" s="220"/>
      <c r="BE89" s="221"/>
      <c r="BF89" s="104"/>
      <c r="BG89" s="104"/>
      <c r="BH89" s="104"/>
      <c r="BI89" s="217"/>
      <c r="BJ89" s="218"/>
      <c r="BK89" s="219"/>
      <c r="BL89" s="218"/>
      <c r="BM89" s="220"/>
      <c r="BN89" s="221"/>
      <c r="BO89" s="104"/>
      <c r="BP89" s="104"/>
      <c r="BQ89" s="104"/>
      <c r="BR89" s="217"/>
      <c r="BS89" s="218"/>
      <c r="BT89" s="219"/>
      <c r="BU89" s="218"/>
      <c r="BV89" s="220"/>
      <c r="BW89" s="221"/>
      <c r="BX89" s="104"/>
      <c r="BY89" s="104"/>
      <c r="BZ89" s="104"/>
      <c r="CA89" s="217"/>
      <c r="CB89" s="218"/>
      <c r="CC89" s="219"/>
      <c r="CD89" s="218"/>
      <c r="CE89" s="220"/>
      <c r="CF89" s="221"/>
      <c r="CG89" s="104"/>
      <c r="CH89" s="104"/>
      <c r="CI89" s="104"/>
      <c r="CJ89" s="217"/>
      <c r="CK89" s="218"/>
      <c r="CL89" s="219"/>
      <c r="CM89" s="218"/>
      <c r="CN89" s="220"/>
      <c r="CO89" s="221"/>
      <c r="CP89" s="104"/>
      <c r="CQ89" s="104"/>
      <c r="CR89" s="104"/>
      <c r="CS89" s="217"/>
      <c r="CT89" s="218"/>
      <c r="CU89" s="219"/>
      <c r="CV89" s="218"/>
      <c r="CW89" s="220"/>
      <c r="CX89" s="221"/>
      <c r="CY89" s="104"/>
      <c r="CZ89" s="104"/>
      <c r="DA89" s="104"/>
      <c r="DB89" s="217"/>
      <c r="DC89" s="218"/>
      <c r="DD89" s="219"/>
      <c r="DE89" s="218"/>
      <c r="DF89" s="220"/>
      <c r="DG89" s="221"/>
      <c r="DH89" s="104"/>
      <c r="DI89" s="104"/>
      <c r="DJ89" s="104"/>
      <c r="DK89" s="217"/>
      <c r="DL89" s="218"/>
      <c r="DM89" s="219"/>
      <c r="DN89" s="218"/>
      <c r="DO89" s="220"/>
      <c r="DP89" s="221"/>
      <c r="DQ89" s="104"/>
      <c r="DR89" s="104"/>
      <c r="DS89" s="104"/>
      <c r="DT89" s="217"/>
      <c r="DU89" s="218"/>
      <c r="DV89" s="219"/>
      <c r="DW89" s="218"/>
      <c r="DX89" s="220"/>
      <c r="DY89" s="221"/>
      <c r="DZ89" s="104"/>
      <c r="EA89" s="104"/>
      <c r="EB89" s="104"/>
      <c r="EC89" s="217"/>
      <c r="ED89" s="218"/>
      <c r="EE89" s="219"/>
      <c r="EF89" s="218"/>
      <c r="EG89" s="220"/>
      <c r="EH89" s="221"/>
      <c r="EI89" s="104"/>
      <c r="EJ89" s="104"/>
      <c r="EK89" s="104"/>
      <c r="EL89" s="217"/>
      <c r="EM89" s="218"/>
      <c r="EN89" s="219"/>
      <c r="EO89" s="218"/>
      <c r="EP89" s="220"/>
      <c r="EQ89" s="221"/>
      <c r="ER89" s="104"/>
      <c r="ES89" s="104"/>
      <c r="ET89" s="104"/>
      <c r="EU89" s="217"/>
      <c r="EV89" s="218"/>
      <c r="EW89" s="219"/>
      <c r="EX89" s="218"/>
      <c r="EY89" s="220"/>
      <c r="EZ89" s="221"/>
      <c r="FA89" s="104"/>
      <c r="FB89" s="104"/>
      <c r="FC89" s="104"/>
      <c r="FD89" s="217"/>
      <c r="FE89" s="218"/>
      <c r="FF89" s="219"/>
      <c r="FG89" s="218"/>
      <c r="FH89" s="220"/>
      <c r="FI89" s="221"/>
      <c r="FJ89" s="104"/>
      <c r="FK89" s="104"/>
      <c r="FL89" s="104"/>
      <c r="FM89" s="217"/>
      <c r="FN89" s="218"/>
      <c r="FO89" s="219"/>
      <c r="FP89" s="218"/>
      <c r="FQ89" s="220"/>
      <c r="FR89" s="221"/>
      <c r="FS89" s="104"/>
      <c r="FT89" s="104"/>
      <c r="FU89" s="104"/>
      <c r="FV89" s="217"/>
      <c r="FW89" s="218"/>
      <c r="FX89" s="219"/>
      <c r="FY89" s="218"/>
      <c r="FZ89" s="220"/>
      <c r="GA89" s="221"/>
      <c r="GB89" s="104"/>
      <c r="GC89" s="104"/>
      <c r="GD89" s="104"/>
      <c r="GE89" s="217"/>
      <c r="GF89" s="218"/>
      <c r="GG89" s="219"/>
      <c r="GH89" s="218"/>
      <c r="GI89" s="220"/>
      <c r="GJ89" s="221"/>
      <c r="GK89" s="104"/>
      <c r="GL89" s="104"/>
      <c r="GM89" s="104"/>
      <c r="GN89" s="217"/>
      <c r="GO89" s="218"/>
      <c r="GP89" s="219"/>
      <c r="GQ89" s="218"/>
      <c r="GR89" s="220"/>
      <c r="GS89" s="221"/>
      <c r="GT89" s="223"/>
      <c r="GU89" s="99"/>
      <c r="GV89" s="222"/>
      <c r="GW89" s="101"/>
      <c r="GX89" s="101"/>
      <c r="GY89" s="123"/>
      <c r="GZ89" s="93"/>
      <c r="HA89" s="116"/>
    </row>
    <row r="90" spans="1:209" x14ac:dyDescent="0.25">
      <c r="A90"/>
      <c r="B90" s="116"/>
      <c r="C90" s="116"/>
      <c r="D90" s="41"/>
      <c r="E90" s="42"/>
      <c r="F90" s="43"/>
      <c r="G90" s="44"/>
      <c r="H90" s="45"/>
      <c r="I90" s="46"/>
      <c r="J90" s="104"/>
      <c r="K90" s="85"/>
      <c r="L90" s="105"/>
      <c r="M90" s="87"/>
      <c r="N90" s="225"/>
      <c r="O90" s="106"/>
      <c r="P90" s="150">
        <f t="shared" si="6"/>
        <v>0</v>
      </c>
      <c r="Q90" s="166"/>
      <c r="R90" s="166"/>
      <c r="S90" s="166"/>
      <c r="T90" s="45">
        <f t="shared" si="2"/>
        <v>0</v>
      </c>
      <c r="U90" s="196"/>
      <c r="V90" s="224"/>
      <c r="W90" s="93"/>
      <c r="X90" s="104"/>
      <c r="Y90" s="217"/>
      <c r="Z90" s="218"/>
      <c r="AA90" s="219"/>
      <c r="AB90" s="218"/>
      <c r="AC90" s="220"/>
      <c r="AD90" s="221"/>
      <c r="AE90" s="104"/>
      <c r="AF90" s="104"/>
      <c r="AG90" s="104"/>
      <c r="AH90" s="217"/>
      <c r="AI90" s="218"/>
      <c r="AJ90" s="219"/>
      <c r="AK90" s="218"/>
      <c r="AL90" s="220"/>
      <c r="AM90" s="221"/>
      <c r="AN90" s="104"/>
      <c r="AO90" s="104"/>
      <c r="AP90" s="104"/>
      <c r="AQ90" s="217"/>
      <c r="AR90" s="218"/>
      <c r="AS90" s="219"/>
      <c r="AT90" s="218"/>
      <c r="AU90" s="220"/>
      <c r="AV90" s="221"/>
      <c r="AW90" s="104"/>
      <c r="AX90" s="104"/>
      <c r="AY90" s="104"/>
      <c r="AZ90" s="217"/>
      <c r="BA90" s="218"/>
      <c r="BB90" s="219"/>
      <c r="BC90" s="218"/>
      <c r="BD90" s="220"/>
      <c r="BE90" s="221"/>
      <c r="BF90" s="104"/>
      <c r="BG90" s="104"/>
      <c r="BH90" s="104"/>
      <c r="BI90" s="217"/>
      <c r="BJ90" s="218"/>
      <c r="BK90" s="219"/>
      <c r="BL90" s="218"/>
      <c r="BM90" s="220"/>
      <c r="BN90" s="221"/>
      <c r="BO90" s="104"/>
      <c r="BP90" s="104"/>
      <c r="BQ90" s="104"/>
      <c r="BR90" s="217"/>
      <c r="BS90" s="218"/>
      <c r="BT90" s="219"/>
      <c r="BU90" s="218"/>
      <c r="BV90" s="220"/>
      <c r="BW90" s="221"/>
      <c r="BX90" s="104"/>
      <c r="BY90" s="104"/>
      <c r="BZ90" s="104"/>
      <c r="CA90" s="217"/>
      <c r="CB90" s="218"/>
      <c r="CC90" s="219"/>
      <c r="CD90" s="218"/>
      <c r="CE90" s="220"/>
      <c r="CF90" s="221"/>
      <c r="CG90" s="104"/>
      <c r="CH90" s="104"/>
      <c r="CI90" s="104"/>
      <c r="CJ90" s="217"/>
      <c r="CK90" s="218"/>
      <c r="CL90" s="219"/>
      <c r="CM90" s="218"/>
      <c r="CN90" s="220"/>
      <c r="CO90" s="221"/>
      <c r="CP90" s="104"/>
      <c r="CQ90" s="104"/>
      <c r="CR90" s="104"/>
      <c r="CS90" s="217"/>
      <c r="CT90" s="218"/>
      <c r="CU90" s="219"/>
      <c r="CV90" s="218"/>
      <c r="CW90" s="220"/>
      <c r="CX90" s="221"/>
      <c r="CY90" s="104"/>
      <c r="CZ90" s="104"/>
      <c r="DA90" s="104"/>
      <c r="DB90" s="217"/>
      <c r="DC90" s="218"/>
      <c r="DD90" s="219"/>
      <c r="DE90" s="218"/>
      <c r="DF90" s="220"/>
      <c r="DG90" s="221"/>
      <c r="DH90" s="104"/>
      <c r="DI90" s="104"/>
      <c r="DJ90" s="104"/>
      <c r="DK90" s="217"/>
      <c r="DL90" s="218"/>
      <c r="DM90" s="219"/>
      <c r="DN90" s="218"/>
      <c r="DO90" s="220"/>
      <c r="DP90" s="221"/>
      <c r="DQ90" s="104"/>
      <c r="DR90" s="104"/>
      <c r="DS90" s="104"/>
      <c r="DT90" s="217"/>
      <c r="DU90" s="218"/>
      <c r="DV90" s="219"/>
      <c r="DW90" s="218"/>
      <c r="DX90" s="220"/>
      <c r="DY90" s="221"/>
      <c r="DZ90" s="104"/>
      <c r="EA90" s="104"/>
      <c r="EB90" s="104"/>
      <c r="EC90" s="217"/>
      <c r="ED90" s="218"/>
      <c r="EE90" s="219"/>
      <c r="EF90" s="218"/>
      <c r="EG90" s="220"/>
      <c r="EH90" s="221"/>
      <c r="EI90" s="104"/>
      <c r="EJ90" s="104"/>
      <c r="EK90" s="104"/>
      <c r="EL90" s="217"/>
      <c r="EM90" s="218"/>
      <c r="EN90" s="219"/>
      <c r="EO90" s="218"/>
      <c r="EP90" s="220"/>
      <c r="EQ90" s="221"/>
      <c r="ER90" s="104"/>
      <c r="ES90" s="104"/>
      <c r="ET90" s="104"/>
      <c r="EU90" s="217"/>
      <c r="EV90" s="218"/>
      <c r="EW90" s="219"/>
      <c r="EX90" s="218"/>
      <c r="EY90" s="220"/>
      <c r="EZ90" s="221"/>
      <c r="FA90" s="104"/>
      <c r="FB90" s="104"/>
      <c r="FC90" s="104"/>
      <c r="FD90" s="217"/>
      <c r="FE90" s="218"/>
      <c r="FF90" s="219"/>
      <c r="FG90" s="218"/>
      <c r="FH90" s="220"/>
      <c r="FI90" s="221"/>
      <c r="FJ90" s="104"/>
      <c r="FK90" s="104"/>
      <c r="FL90" s="104"/>
      <c r="FM90" s="217"/>
      <c r="FN90" s="218"/>
      <c r="FO90" s="219"/>
      <c r="FP90" s="218"/>
      <c r="FQ90" s="220"/>
      <c r="FR90" s="221"/>
      <c r="FS90" s="104"/>
      <c r="FT90" s="104"/>
      <c r="FU90" s="104"/>
      <c r="FV90" s="217"/>
      <c r="FW90" s="218"/>
      <c r="FX90" s="219"/>
      <c r="FY90" s="218"/>
      <c r="FZ90" s="220"/>
      <c r="GA90" s="221"/>
      <c r="GB90" s="104"/>
      <c r="GC90" s="104"/>
      <c r="GD90" s="104"/>
      <c r="GE90" s="217"/>
      <c r="GF90" s="218"/>
      <c r="GG90" s="219"/>
      <c r="GH90" s="218"/>
      <c r="GI90" s="220"/>
      <c r="GJ90" s="221"/>
      <c r="GK90" s="104"/>
      <c r="GL90" s="104"/>
      <c r="GM90" s="104"/>
      <c r="GN90" s="217"/>
      <c r="GO90" s="218"/>
      <c r="GP90" s="219"/>
      <c r="GQ90" s="218"/>
      <c r="GR90" s="220"/>
      <c r="GS90" s="221"/>
      <c r="GT90" s="223"/>
      <c r="GU90" s="99"/>
      <c r="GV90" s="222"/>
      <c r="GW90" s="101"/>
      <c r="GX90" s="101"/>
      <c r="GY90" s="123"/>
      <c r="GZ90" s="93"/>
      <c r="HA90" s="116"/>
    </row>
    <row r="91" spans="1:209" x14ac:dyDescent="0.25">
      <c r="A91"/>
      <c r="B91" s="116"/>
      <c r="C91" s="116"/>
      <c r="D91" s="41"/>
      <c r="E91" s="42"/>
      <c r="F91" s="43"/>
      <c r="G91" s="44"/>
      <c r="H91" s="45"/>
      <c r="I91" s="46"/>
      <c r="J91" s="226"/>
      <c r="K91" s="85"/>
      <c r="L91" s="105"/>
      <c r="M91" s="87"/>
      <c r="N91" s="227"/>
      <c r="O91" s="106"/>
      <c r="P91" s="150">
        <f t="shared" si="6"/>
        <v>0</v>
      </c>
      <c r="Q91" s="166"/>
      <c r="R91" s="166"/>
      <c r="S91" s="166"/>
      <c r="T91" s="45">
        <f t="shared" ref="T91:T98" si="7">Q91*O91</f>
        <v>0</v>
      </c>
      <c r="U91" s="196"/>
      <c r="V91" s="224"/>
      <c r="W91" s="93"/>
      <c r="X91" s="104"/>
      <c r="Y91" s="217"/>
      <c r="Z91" s="218"/>
      <c r="AA91" s="219"/>
      <c r="AB91" s="218"/>
      <c r="AC91" s="220"/>
      <c r="AD91" s="221"/>
      <c r="AE91" s="104"/>
      <c r="AF91" s="104"/>
      <c r="AG91" s="104"/>
      <c r="AH91" s="217"/>
      <c r="AI91" s="218"/>
      <c r="AJ91" s="219"/>
      <c r="AK91" s="218"/>
      <c r="AL91" s="220"/>
      <c r="AM91" s="221"/>
      <c r="AN91" s="104"/>
      <c r="AO91" s="104"/>
      <c r="AP91" s="104"/>
      <c r="AQ91" s="217"/>
      <c r="AR91" s="218"/>
      <c r="AS91" s="219"/>
      <c r="AT91" s="218"/>
      <c r="AU91" s="220"/>
      <c r="AV91" s="221"/>
      <c r="AW91" s="104"/>
      <c r="AX91" s="104"/>
      <c r="AY91" s="104"/>
      <c r="AZ91" s="217"/>
      <c r="BA91" s="218"/>
      <c r="BB91" s="219"/>
      <c r="BC91" s="218"/>
      <c r="BD91" s="220"/>
      <c r="BE91" s="221"/>
      <c r="BF91" s="104"/>
      <c r="BG91" s="104"/>
      <c r="BH91" s="104"/>
      <c r="BI91" s="217"/>
      <c r="BJ91" s="218"/>
      <c r="BK91" s="219"/>
      <c r="BL91" s="218"/>
      <c r="BM91" s="220"/>
      <c r="BN91" s="221"/>
      <c r="BO91" s="104"/>
      <c r="BP91" s="104"/>
      <c r="BQ91" s="104"/>
      <c r="BR91" s="217"/>
      <c r="BS91" s="218"/>
      <c r="BT91" s="219"/>
      <c r="BU91" s="218"/>
      <c r="BV91" s="220"/>
      <c r="BW91" s="221"/>
      <c r="BX91" s="104"/>
      <c r="BY91" s="104"/>
      <c r="BZ91" s="104"/>
      <c r="CA91" s="217"/>
      <c r="CB91" s="218"/>
      <c r="CC91" s="219"/>
      <c r="CD91" s="218"/>
      <c r="CE91" s="220"/>
      <c r="CF91" s="221"/>
      <c r="CG91" s="104"/>
      <c r="CH91" s="104"/>
      <c r="CI91" s="104"/>
      <c r="CJ91" s="217"/>
      <c r="CK91" s="218"/>
      <c r="CL91" s="219"/>
      <c r="CM91" s="218"/>
      <c r="CN91" s="220"/>
      <c r="CO91" s="221"/>
      <c r="CP91" s="104"/>
      <c r="CQ91" s="104"/>
      <c r="CR91" s="104"/>
      <c r="CS91" s="217"/>
      <c r="CT91" s="218"/>
      <c r="CU91" s="219"/>
      <c r="CV91" s="218"/>
      <c r="CW91" s="220"/>
      <c r="CX91" s="221"/>
      <c r="CY91" s="104"/>
      <c r="CZ91" s="104"/>
      <c r="DA91" s="104"/>
      <c r="DB91" s="217"/>
      <c r="DC91" s="218"/>
      <c r="DD91" s="219"/>
      <c r="DE91" s="218"/>
      <c r="DF91" s="220"/>
      <c r="DG91" s="221"/>
      <c r="DH91" s="104"/>
      <c r="DI91" s="104"/>
      <c r="DJ91" s="104"/>
      <c r="DK91" s="217"/>
      <c r="DL91" s="218"/>
      <c r="DM91" s="219"/>
      <c r="DN91" s="218"/>
      <c r="DO91" s="220"/>
      <c r="DP91" s="221"/>
      <c r="DQ91" s="104"/>
      <c r="DR91" s="104"/>
      <c r="DS91" s="104"/>
      <c r="DT91" s="217"/>
      <c r="DU91" s="218"/>
      <c r="DV91" s="219"/>
      <c r="DW91" s="218"/>
      <c r="DX91" s="220"/>
      <c r="DY91" s="221"/>
      <c r="DZ91" s="104"/>
      <c r="EA91" s="104"/>
      <c r="EB91" s="104"/>
      <c r="EC91" s="217"/>
      <c r="ED91" s="218"/>
      <c r="EE91" s="219"/>
      <c r="EF91" s="218"/>
      <c r="EG91" s="220"/>
      <c r="EH91" s="221"/>
      <c r="EI91" s="104"/>
      <c r="EJ91" s="104"/>
      <c r="EK91" s="104"/>
      <c r="EL91" s="217"/>
      <c r="EM91" s="218"/>
      <c r="EN91" s="219"/>
      <c r="EO91" s="218"/>
      <c r="EP91" s="220"/>
      <c r="EQ91" s="221"/>
      <c r="ER91" s="104"/>
      <c r="ES91" s="104"/>
      <c r="ET91" s="104"/>
      <c r="EU91" s="217"/>
      <c r="EV91" s="218"/>
      <c r="EW91" s="219"/>
      <c r="EX91" s="218"/>
      <c r="EY91" s="220"/>
      <c r="EZ91" s="221"/>
      <c r="FA91" s="104"/>
      <c r="FB91" s="104"/>
      <c r="FC91" s="104"/>
      <c r="FD91" s="217"/>
      <c r="FE91" s="218"/>
      <c r="FF91" s="219"/>
      <c r="FG91" s="218"/>
      <c r="FH91" s="220"/>
      <c r="FI91" s="221"/>
      <c r="FJ91" s="104"/>
      <c r="FK91" s="104"/>
      <c r="FL91" s="104"/>
      <c r="FM91" s="217"/>
      <c r="FN91" s="218"/>
      <c r="FO91" s="219"/>
      <c r="FP91" s="218"/>
      <c r="FQ91" s="220"/>
      <c r="FR91" s="221"/>
      <c r="FS91" s="104"/>
      <c r="FT91" s="104"/>
      <c r="FU91" s="104"/>
      <c r="FV91" s="217"/>
      <c r="FW91" s="218"/>
      <c r="FX91" s="219"/>
      <c r="FY91" s="218"/>
      <c r="FZ91" s="220"/>
      <c r="GA91" s="221"/>
      <c r="GB91" s="104"/>
      <c r="GC91" s="104"/>
      <c r="GD91" s="104"/>
      <c r="GE91" s="217"/>
      <c r="GF91" s="218"/>
      <c r="GG91" s="219"/>
      <c r="GH91" s="218"/>
      <c r="GI91" s="220"/>
      <c r="GJ91" s="221"/>
      <c r="GK91" s="104"/>
      <c r="GL91" s="104"/>
      <c r="GM91" s="104"/>
      <c r="GN91" s="217"/>
      <c r="GO91" s="218"/>
      <c r="GP91" s="219"/>
      <c r="GQ91" s="218"/>
      <c r="GR91" s="220"/>
      <c r="GS91" s="221"/>
      <c r="GT91" s="223"/>
      <c r="GU91" s="99"/>
      <c r="GV91" s="222"/>
      <c r="GW91" s="101"/>
      <c r="GX91" s="101"/>
      <c r="GY91" s="228"/>
      <c r="GZ91" s="229"/>
      <c r="HA91" s="116"/>
    </row>
    <row r="92" spans="1:209" x14ac:dyDescent="0.25">
      <c r="A92"/>
      <c r="B92" s="116"/>
      <c r="C92" s="116"/>
      <c r="D92" s="41"/>
      <c r="E92" s="42"/>
      <c r="F92" s="43"/>
      <c r="G92" s="44"/>
      <c r="H92" s="45"/>
      <c r="I92" s="46"/>
      <c r="J92" s="230"/>
      <c r="K92" s="231"/>
      <c r="L92" s="232"/>
      <c r="M92" s="233"/>
      <c r="N92" s="234"/>
      <c r="O92" s="89"/>
      <c r="P92" s="89"/>
      <c r="Q92" s="235"/>
      <c r="R92" s="235"/>
      <c r="S92" s="235"/>
      <c r="T92" s="45">
        <f t="shared" si="7"/>
        <v>0</v>
      </c>
      <c r="U92" s="236"/>
      <c r="V92" s="237"/>
      <c r="W92" s="238"/>
      <c r="X92" s="239"/>
      <c r="Y92" s="240"/>
      <c r="Z92" s="241"/>
      <c r="AA92" s="242"/>
      <c r="AB92" s="241"/>
      <c r="AC92" s="243"/>
      <c r="AD92" s="244"/>
      <c r="AE92" s="245"/>
      <c r="AF92" s="239"/>
      <c r="AG92" s="246"/>
      <c r="AH92" s="240"/>
      <c r="AI92" s="241"/>
      <c r="AJ92" s="242"/>
      <c r="AK92" s="247"/>
      <c r="AL92" s="243"/>
      <c r="AM92" s="244"/>
      <c r="AN92" s="245"/>
      <c r="AO92" s="239"/>
      <c r="AP92" s="246"/>
      <c r="AQ92" s="240"/>
      <c r="AR92" s="241"/>
      <c r="AS92" s="242"/>
      <c r="AT92" s="241"/>
      <c r="AU92" s="243"/>
      <c r="AV92" s="244"/>
      <c r="AW92" s="245"/>
      <c r="AX92" s="239"/>
      <c r="AY92" s="246"/>
      <c r="AZ92" s="240"/>
      <c r="BA92" s="241"/>
      <c r="BB92" s="242"/>
      <c r="BC92" s="247"/>
      <c r="BD92" s="243"/>
      <c r="BE92" s="244"/>
      <c r="BF92" s="245"/>
      <c r="BG92" s="239"/>
      <c r="BH92" s="246"/>
      <c r="BI92" s="240"/>
      <c r="BJ92" s="241"/>
      <c r="BK92" s="242"/>
      <c r="BL92" s="247"/>
      <c r="BM92" s="243"/>
      <c r="BN92" s="244"/>
      <c r="BO92" s="245"/>
      <c r="BP92" s="239"/>
      <c r="BQ92" s="246"/>
      <c r="BR92" s="240"/>
      <c r="BS92" s="241"/>
      <c r="BT92" s="242"/>
      <c r="BU92" s="241"/>
      <c r="BV92" s="243"/>
      <c r="BW92" s="244"/>
      <c r="BX92" s="245"/>
      <c r="BY92" s="239"/>
      <c r="BZ92" s="246"/>
      <c r="CA92" s="240"/>
      <c r="CB92" s="241"/>
      <c r="CC92" s="242"/>
      <c r="CD92" s="241"/>
      <c r="CE92" s="243"/>
      <c r="CF92" s="244"/>
      <c r="CG92" s="245"/>
      <c r="CH92" s="239"/>
      <c r="CI92" s="246"/>
      <c r="CJ92" s="240"/>
      <c r="CK92" s="241"/>
      <c r="CL92" s="242"/>
      <c r="CM92" s="241"/>
      <c r="CN92" s="243"/>
      <c r="CO92" s="244"/>
      <c r="CP92" s="245"/>
      <c r="CQ92" s="239"/>
      <c r="CR92" s="246"/>
      <c r="CS92" s="240"/>
      <c r="CT92" s="241"/>
      <c r="CU92" s="248"/>
      <c r="CV92" s="247"/>
      <c r="CW92" s="249"/>
      <c r="CX92" s="244"/>
      <c r="CY92" s="245"/>
      <c r="CZ92" s="239"/>
      <c r="DA92" s="246"/>
      <c r="DB92" s="240"/>
      <c r="DC92" s="241"/>
      <c r="DD92" s="242"/>
      <c r="DE92" s="241"/>
      <c r="DF92" s="243"/>
      <c r="DG92" s="244"/>
      <c r="DH92" s="245"/>
      <c r="DI92" s="239"/>
      <c r="DJ92" s="246"/>
      <c r="DK92" s="240"/>
      <c r="DL92" s="241"/>
      <c r="DM92" s="248"/>
      <c r="DN92" s="247"/>
      <c r="DO92" s="249"/>
      <c r="DP92" s="244"/>
      <c r="DQ92" s="245"/>
      <c r="DR92" s="239"/>
      <c r="DS92" s="246"/>
      <c r="DT92" s="240"/>
      <c r="DU92" s="241"/>
      <c r="DV92" s="242"/>
      <c r="DW92" s="241"/>
      <c r="DX92" s="243"/>
      <c r="DY92" s="244"/>
      <c r="DZ92" s="245"/>
      <c r="EA92" s="239"/>
      <c r="EB92" s="246"/>
      <c r="EC92" s="240"/>
      <c r="ED92" s="241"/>
      <c r="EE92" s="248"/>
      <c r="EF92" s="247"/>
      <c r="EG92" s="249"/>
      <c r="EH92" s="244"/>
      <c r="EI92" s="245"/>
      <c r="EJ92" s="239"/>
      <c r="EK92" s="246"/>
      <c r="EL92" s="240"/>
      <c r="EM92" s="241"/>
      <c r="EN92" s="248"/>
      <c r="EO92" s="247"/>
      <c r="EP92" s="249"/>
      <c r="EQ92" s="244"/>
      <c r="ER92" s="245"/>
      <c r="ES92" s="239"/>
      <c r="ET92" s="246"/>
      <c r="EU92" s="240"/>
      <c r="EV92" s="241"/>
      <c r="EW92" s="242"/>
      <c r="EX92" s="241"/>
      <c r="EY92" s="243"/>
      <c r="EZ92" s="244"/>
      <c r="FA92" s="245"/>
      <c r="FB92" s="239"/>
      <c r="FC92" s="246"/>
      <c r="FD92" s="240"/>
      <c r="FE92" s="241"/>
      <c r="FF92" s="242"/>
      <c r="FG92" s="241"/>
      <c r="FH92" s="243"/>
      <c r="FI92" s="244"/>
      <c r="FJ92" s="245"/>
      <c r="FK92" s="239"/>
      <c r="FL92" s="246"/>
      <c r="FM92" s="240"/>
      <c r="FN92" s="241"/>
      <c r="FO92" s="242"/>
      <c r="FP92" s="241"/>
      <c r="FQ92" s="243"/>
      <c r="FR92" s="244"/>
      <c r="FS92" s="245"/>
      <c r="FT92" s="239"/>
      <c r="FU92" s="246"/>
      <c r="FV92" s="240"/>
      <c r="FW92" s="241"/>
      <c r="FX92" s="242"/>
      <c r="FY92" s="241"/>
      <c r="FZ92" s="243"/>
      <c r="GA92" s="244"/>
      <c r="GB92" s="245"/>
      <c r="GC92" s="239"/>
      <c r="GD92" s="246"/>
      <c r="GE92" s="240"/>
      <c r="GF92" s="241"/>
      <c r="GG92" s="242"/>
      <c r="GH92" s="241"/>
      <c r="GI92" s="243"/>
      <c r="GJ92" s="244"/>
      <c r="GK92" s="245"/>
      <c r="GL92" s="239"/>
      <c r="GM92" s="246"/>
      <c r="GN92" s="240"/>
      <c r="GO92" s="241"/>
      <c r="GP92" s="242"/>
      <c r="GQ92" s="241"/>
      <c r="GR92" s="243"/>
      <c r="GS92" s="244"/>
      <c r="GT92" s="250"/>
      <c r="GU92" s="140"/>
      <c r="GV92" s="251"/>
      <c r="GW92" s="82"/>
      <c r="GX92" s="82"/>
      <c r="GY92" s="252"/>
      <c r="GZ92" s="253"/>
      <c r="HA92" s="116"/>
    </row>
    <row r="93" spans="1:209" x14ac:dyDescent="0.25">
      <c r="A93"/>
      <c r="B93" s="116"/>
      <c r="C93" s="116"/>
      <c r="D93" s="41"/>
      <c r="E93" s="42"/>
      <c r="F93" s="43"/>
      <c r="G93" s="44"/>
      <c r="H93" s="45"/>
      <c r="I93" s="46"/>
      <c r="J93" s="230"/>
      <c r="K93" s="231"/>
      <c r="L93" s="232"/>
      <c r="M93" s="233"/>
      <c r="N93" s="254"/>
      <c r="O93" s="89"/>
      <c r="P93" s="89"/>
      <c r="Q93" s="235"/>
      <c r="R93" s="235"/>
      <c r="S93" s="235"/>
      <c r="T93" s="45">
        <f t="shared" si="7"/>
        <v>0</v>
      </c>
      <c r="U93" s="236"/>
      <c r="V93" s="237"/>
      <c r="W93" s="238"/>
      <c r="X93" s="239"/>
      <c r="Y93" s="240"/>
      <c r="Z93" s="241"/>
      <c r="AA93" s="242"/>
      <c r="AB93" s="241"/>
      <c r="AC93" s="243"/>
      <c r="AD93" s="244"/>
      <c r="AE93" s="245"/>
      <c r="AF93" s="239"/>
      <c r="AG93" s="246"/>
      <c r="AH93" s="240"/>
      <c r="AI93" s="241"/>
      <c r="AJ93" s="242"/>
      <c r="AK93" s="247"/>
      <c r="AL93" s="243"/>
      <c r="AM93" s="244"/>
      <c r="AN93" s="245"/>
      <c r="AO93" s="239"/>
      <c r="AP93" s="246"/>
      <c r="AQ93" s="240"/>
      <c r="AR93" s="241"/>
      <c r="AS93" s="242"/>
      <c r="AT93" s="241"/>
      <c r="AU93" s="243"/>
      <c r="AV93" s="244"/>
      <c r="AW93" s="245"/>
      <c r="AX93" s="239"/>
      <c r="AY93" s="246"/>
      <c r="AZ93" s="240"/>
      <c r="BA93" s="241"/>
      <c r="BB93" s="242"/>
      <c r="BC93" s="247"/>
      <c r="BD93" s="243"/>
      <c r="BE93" s="244"/>
      <c r="BF93" s="245"/>
      <c r="BG93" s="239"/>
      <c r="BH93" s="246"/>
      <c r="BI93" s="240"/>
      <c r="BJ93" s="241"/>
      <c r="BK93" s="242"/>
      <c r="BL93" s="247"/>
      <c r="BM93" s="243"/>
      <c r="BN93" s="244"/>
      <c r="BO93" s="245"/>
      <c r="BP93" s="239"/>
      <c r="BQ93" s="246"/>
      <c r="BR93" s="240"/>
      <c r="BS93" s="241"/>
      <c r="BT93" s="242"/>
      <c r="BU93" s="241"/>
      <c r="BV93" s="243"/>
      <c r="BW93" s="244"/>
      <c r="BX93" s="245"/>
      <c r="BY93" s="239"/>
      <c r="BZ93" s="246"/>
      <c r="CA93" s="240"/>
      <c r="CB93" s="241"/>
      <c r="CC93" s="242"/>
      <c r="CD93" s="241"/>
      <c r="CE93" s="243"/>
      <c r="CF93" s="244"/>
      <c r="CG93" s="245"/>
      <c r="CH93" s="239"/>
      <c r="CI93" s="246"/>
      <c r="CJ93" s="240"/>
      <c r="CK93" s="241"/>
      <c r="CL93" s="242"/>
      <c r="CM93" s="241"/>
      <c r="CN93" s="243"/>
      <c r="CO93" s="244"/>
      <c r="CP93" s="245"/>
      <c r="CQ93" s="239"/>
      <c r="CR93" s="246"/>
      <c r="CS93" s="240"/>
      <c r="CT93" s="241"/>
      <c r="CU93" s="248"/>
      <c r="CV93" s="247"/>
      <c r="CW93" s="249"/>
      <c r="CX93" s="244"/>
      <c r="CY93" s="245"/>
      <c r="CZ93" s="239"/>
      <c r="DA93" s="246"/>
      <c r="DB93" s="240"/>
      <c r="DC93" s="241"/>
      <c r="DD93" s="242"/>
      <c r="DE93" s="241"/>
      <c r="DF93" s="243"/>
      <c r="DG93" s="244"/>
      <c r="DH93" s="245"/>
      <c r="DI93" s="239"/>
      <c r="DJ93" s="246"/>
      <c r="DK93" s="240"/>
      <c r="DL93" s="241"/>
      <c r="DM93" s="248"/>
      <c r="DN93" s="247"/>
      <c r="DO93" s="249"/>
      <c r="DP93" s="244"/>
      <c r="DQ93" s="245"/>
      <c r="DR93" s="239"/>
      <c r="DS93" s="246"/>
      <c r="DT93" s="240"/>
      <c r="DU93" s="241"/>
      <c r="DV93" s="242"/>
      <c r="DW93" s="241"/>
      <c r="DX93" s="243"/>
      <c r="DY93" s="244"/>
      <c r="DZ93" s="245"/>
      <c r="EA93" s="239"/>
      <c r="EB93" s="246"/>
      <c r="EC93" s="240"/>
      <c r="ED93" s="241"/>
      <c r="EE93" s="248"/>
      <c r="EF93" s="247"/>
      <c r="EG93" s="249"/>
      <c r="EH93" s="244"/>
      <c r="EI93" s="245"/>
      <c r="EJ93" s="239"/>
      <c r="EK93" s="246"/>
      <c r="EL93" s="240"/>
      <c r="EM93" s="241"/>
      <c r="EN93" s="248"/>
      <c r="EO93" s="247"/>
      <c r="EP93" s="249"/>
      <c r="EQ93" s="244"/>
      <c r="ER93" s="245"/>
      <c r="ES93" s="239"/>
      <c r="ET93" s="246"/>
      <c r="EU93" s="240"/>
      <c r="EV93" s="241"/>
      <c r="EW93" s="242"/>
      <c r="EX93" s="241"/>
      <c r="EY93" s="243"/>
      <c r="EZ93" s="244"/>
      <c r="FA93" s="245"/>
      <c r="FB93" s="239"/>
      <c r="FC93" s="246"/>
      <c r="FD93" s="240"/>
      <c r="FE93" s="241"/>
      <c r="FF93" s="242"/>
      <c r="FG93" s="241"/>
      <c r="FH93" s="243"/>
      <c r="FI93" s="244"/>
      <c r="FJ93" s="245"/>
      <c r="FK93" s="239"/>
      <c r="FL93" s="246"/>
      <c r="FM93" s="240"/>
      <c r="FN93" s="241"/>
      <c r="FO93" s="242"/>
      <c r="FP93" s="241"/>
      <c r="FQ93" s="243"/>
      <c r="FR93" s="244"/>
      <c r="FS93" s="245"/>
      <c r="FT93" s="239"/>
      <c r="FU93" s="246"/>
      <c r="FV93" s="240"/>
      <c r="FW93" s="241"/>
      <c r="FX93" s="242"/>
      <c r="FY93" s="241"/>
      <c r="FZ93" s="243"/>
      <c r="GA93" s="244"/>
      <c r="GB93" s="245"/>
      <c r="GC93" s="239"/>
      <c r="GD93" s="246"/>
      <c r="GE93" s="240"/>
      <c r="GF93" s="241"/>
      <c r="GG93" s="242"/>
      <c r="GH93" s="241"/>
      <c r="GI93" s="243"/>
      <c r="GJ93" s="244"/>
      <c r="GK93" s="245"/>
      <c r="GL93" s="239"/>
      <c r="GM93" s="246"/>
      <c r="GN93" s="240"/>
      <c r="GO93" s="241"/>
      <c r="GP93" s="242"/>
      <c r="GQ93" s="241"/>
      <c r="GR93" s="243"/>
      <c r="GS93" s="244"/>
      <c r="GT93" s="250"/>
      <c r="GU93" s="140"/>
      <c r="GV93" s="251"/>
      <c r="GW93" s="82"/>
      <c r="GX93" s="82"/>
      <c r="GY93" s="252"/>
      <c r="GZ93" s="253"/>
    </row>
    <row r="94" spans="1:209" ht="16.5" thickBot="1" x14ac:dyDescent="0.3">
      <c r="A94"/>
      <c r="B94" s="116"/>
      <c r="C94" s="116"/>
      <c r="D94" s="41"/>
      <c r="E94" s="42"/>
      <c r="F94" s="43"/>
      <c r="G94" s="44"/>
      <c r="H94" s="45"/>
      <c r="I94" s="46"/>
      <c r="J94" s="230"/>
      <c r="K94" s="231"/>
      <c r="L94" s="232"/>
      <c r="M94" s="233"/>
      <c r="N94" s="254"/>
      <c r="O94" s="255"/>
      <c r="P94" s="89"/>
      <c r="Q94" s="235"/>
      <c r="R94" s="235"/>
      <c r="S94" s="235"/>
      <c r="T94" s="45">
        <f t="shared" si="7"/>
        <v>0</v>
      </c>
      <c r="U94" s="236"/>
      <c r="V94" s="237"/>
      <c r="W94" s="238"/>
      <c r="X94" s="239"/>
      <c r="Y94" s="240"/>
      <c r="Z94" s="241"/>
      <c r="AA94" s="242"/>
      <c r="AB94" s="241"/>
      <c r="AC94" s="243"/>
      <c r="AD94" s="244"/>
      <c r="AE94" s="245"/>
      <c r="AF94" s="239"/>
      <c r="AG94" s="246"/>
      <c r="AH94" s="240"/>
      <c r="AI94" s="241"/>
      <c r="AJ94" s="242"/>
      <c r="AK94" s="247"/>
      <c r="AL94" s="243"/>
      <c r="AM94" s="244"/>
      <c r="AN94" s="245"/>
      <c r="AO94" s="239"/>
      <c r="AP94" s="246"/>
      <c r="AQ94" s="240"/>
      <c r="AR94" s="241"/>
      <c r="AS94" s="242"/>
      <c r="AT94" s="241"/>
      <c r="AU94" s="243"/>
      <c r="AV94" s="244"/>
      <c r="AW94" s="245"/>
      <c r="AX94" s="239"/>
      <c r="AY94" s="246"/>
      <c r="AZ94" s="240"/>
      <c r="BA94" s="241"/>
      <c r="BB94" s="242"/>
      <c r="BC94" s="247"/>
      <c r="BD94" s="243"/>
      <c r="BE94" s="244"/>
      <c r="BF94" s="245"/>
      <c r="BG94" s="239"/>
      <c r="BH94" s="246"/>
      <c r="BI94" s="240"/>
      <c r="BJ94" s="241"/>
      <c r="BK94" s="242"/>
      <c r="BL94" s="247"/>
      <c r="BM94" s="243"/>
      <c r="BN94" s="244"/>
      <c r="BO94" s="245"/>
      <c r="BP94" s="239"/>
      <c r="BQ94" s="246"/>
      <c r="BR94" s="240"/>
      <c r="BS94" s="241"/>
      <c r="BT94" s="242"/>
      <c r="BU94" s="241"/>
      <c r="BV94" s="243"/>
      <c r="BW94" s="244"/>
      <c r="BX94" s="245"/>
      <c r="BY94" s="239"/>
      <c r="BZ94" s="246"/>
      <c r="CA94" s="240"/>
      <c r="CB94" s="241"/>
      <c r="CC94" s="242"/>
      <c r="CD94" s="241"/>
      <c r="CE94" s="243"/>
      <c r="CF94" s="244"/>
      <c r="CG94" s="245"/>
      <c r="CH94" s="239"/>
      <c r="CI94" s="246"/>
      <c r="CJ94" s="240"/>
      <c r="CK94" s="241"/>
      <c r="CL94" s="242"/>
      <c r="CM94" s="241"/>
      <c r="CN94" s="243"/>
      <c r="CO94" s="244"/>
      <c r="CP94" s="245"/>
      <c r="CQ94" s="239"/>
      <c r="CR94" s="246"/>
      <c r="CS94" s="240"/>
      <c r="CT94" s="241"/>
      <c r="CU94" s="248"/>
      <c r="CV94" s="247"/>
      <c r="CW94" s="249"/>
      <c r="CX94" s="244"/>
      <c r="CY94" s="245"/>
      <c r="CZ94" s="239"/>
      <c r="DA94" s="246"/>
      <c r="DB94" s="240"/>
      <c r="DC94" s="241"/>
      <c r="DD94" s="242"/>
      <c r="DE94" s="241"/>
      <c r="DF94" s="243"/>
      <c r="DG94" s="244"/>
      <c r="DH94" s="245"/>
      <c r="DI94" s="239"/>
      <c r="DJ94" s="246"/>
      <c r="DK94" s="240"/>
      <c r="DL94" s="241"/>
      <c r="DM94" s="248"/>
      <c r="DN94" s="247"/>
      <c r="DO94" s="249"/>
      <c r="DP94" s="244"/>
      <c r="DQ94" s="245"/>
      <c r="DR94" s="239"/>
      <c r="DS94" s="246"/>
      <c r="DT94" s="240"/>
      <c r="DU94" s="241"/>
      <c r="DV94" s="242"/>
      <c r="DW94" s="241"/>
      <c r="DX94" s="243"/>
      <c r="DY94" s="244"/>
      <c r="DZ94" s="245"/>
      <c r="EA94" s="239"/>
      <c r="EB94" s="246"/>
      <c r="EC94" s="240"/>
      <c r="ED94" s="241"/>
      <c r="EE94" s="248"/>
      <c r="EF94" s="247"/>
      <c r="EG94" s="249"/>
      <c r="EH94" s="244"/>
      <c r="EI94" s="245"/>
      <c r="EJ94" s="239"/>
      <c r="EK94" s="246"/>
      <c r="EL94" s="240"/>
      <c r="EM94" s="241"/>
      <c r="EN94" s="248"/>
      <c r="EO94" s="247"/>
      <c r="EP94" s="249"/>
      <c r="EQ94" s="244"/>
      <c r="ER94" s="245"/>
      <c r="ES94" s="239"/>
      <c r="ET94" s="246"/>
      <c r="EU94" s="240"/>
      <c r="EV94" s="241"/>
      <c r="EW94" s="242"/>
      <c r="EX94" s="241"/>
      <c r="EY94" s="243"/>
      <c r="EZ94" s="244"/>
      <c r="FA94" s="245"/>
      <c r="FB94" s="239"/>
      <c r="FC94" s="246"/>
      <c r="FD94" s="240"/>
      <c r="FE94" s="241"/>
      <c r="FF94" s="242"/>
      <c r="FG94" s="241"/>
      <c r="FH94" s="243"/>
      <c r="FI94" s="244"/>
      <c r="FJ94" s="245"/>
      <c r="FK94" s="239"/>
      <c r="FL94" s="246"/>
      <c r="FM94" s="240"/>
      <c r="FN94" s="241"/>
      <c r="FO94" s="242"/>
      <c r="FP94" s="241"/>
      <c r="FQ94" s="243"/>
      <c r="FR94" s="244"/>
      <c r="FS94" s="245"/>
      <c r="FT94" s="239"/>
      <c r="FU94" s="246"/>
      <c r="FV94" s="240"/>
      <c r="FW94" s="241"/>
      <c r="FX94" s="242"/>
      <c r="FY94" s="241"/>
      <c r="FZ94" s="243"/>
      <c r="GA94" s="244"/>
      <c r="GB94" s="245"/>
      <c r="GC94" s="239"/>
      <c r="GD94" s="246"/>
      <c r="GE94" s="240"/>
      <c r="GF94" s="241"/>
      <c r="GG94" s="242"/>
      <c r="GH94" s="241"/>
      <c r="GI94" s="243"/>
      <c r="GJ94" s="244"/>
      <c r="GK94" s="245"/>
      <c r="GL94" s="239"/>
      <c r="GM94" s="246"/>
      <c r="GN94" s="240"/>
      <c r="GO94" s="241"/>
      <c r="GP94" s="242"/>
      <c r="GQ94" s="241"/>
      <c r="GR94" s="243"/>
      <c r="GS94" s="244"/>
      <c r="GT94" s="250"/>
      <c r="GU94" s="140"/>
      <c r="GV94" s="256"/>
      <c r="GW94" s="37"/>
      <c r="GX94" s="37"/>
      <c r="GY94" s="38"/>
      <c r="GZ94" s="39"/>
    </row>
    <row r="95" spans="1:209" ht="20.25" thickTop="1" thickBot="1" x14ac:dyDescent="0.35">
      <c r="A95"/>
      <c r="B95" s="116"/>
      <c r="C95" s="116"/>
      <c r="D95" s="41"/>
      <c r="E95" s="42"/>
      <c r="F95" s="43"/>
      <c r="G95" s="44"/>
      <c r="H95" s="45"/>
      <c r="I95" s="46"/>
      <c r="J95" s="230"/>
      <c r="K95" s="231"/>
      <c r="L95" s="232"/>
      <c r="M95" s="835" t="s">
        <v>34</v>
      </c>
      <c r="N95" s="836"/>
      <c r="O95" s="837">
        <f>SUM(O12:O94)</f>
        <v>624581.80000000005</v>
      </c>
      <c r="P95" s="257"/>
      <c r="Q95" s="235"/>
      <c r="R95" s="258"/>
      <c r="S95" s="235"/>
      <c r="T95" s="45">
        <f t="shared" si="7"/>
        <v>0</v>
      </c>
      <c r="U95" s="236"/>
      <c r="V95" s="237"/>
      <c r="W95" s="238"/>
      <c r="X95" s="259"/>
      <c r="Y95" s="260"/>
      <c r="Z95" s="261"/>
      <c r="AA95" s="262"/>
      <c r="AB95" s="261"/>
      <c r="AC95" s="263"/>
      <c r="AD95" s="264"/>
      <c r="AE95" s="265"/>
      <c r="AF95" s="259"/>
      <c r="AG95" s="266"/>
      <c r="AH95" s="260"/>
      <c r="AI95" s="261"/>
      <c r="AJ95" s="262"/>
      <c r="AK95" s="267"/>
      <c r="AL95" s="263"/>
      <c r="AM95" s="264"/>
      <c r="AN95" s="265"/>
      <c r="AO95" s="259"/>
      <c r="AP95" s="266"/>
      <c r="AQ95" s="260"/>
      <c r="AR95" s="261"/>
      <c r="AS95" s="262"/>
      <c r="AT95" s="261"/>
      <c r="AU95" s="263"/>
      <c r="AV95" s="264"/>
      <c r="AW95" s="265"/>
      <c r="AX95" s="259"/>
      <c r="AY95" s="266"/>
      <c r="AZ95" s="260"/>
      <c r="BA95" s="261"/>
      <c r="BB95" s="262"/>
      <c r="BC95" s="267"/>
      <c r="BD95" s="263"/>
      <c r="BE95" s="264"/>
      <c r="BF95" s="265"/>
      <c r="BG95" s="259"/>
      <c r="BH95" s="266"/>
      <c r="BI95" s="260"/>
      <c r="BJ95" s="261"/>
      <c r="BK95" s="262"/>
      <c r="BL95" s="267"/>
      <c r="BM95" s="263"/>
      <c r="BN95" s="264"/>
      <c r="BO95" s="265"/>
      <c r="BP95" s="259"/>
      <c r="BQ95" s="266"/>
      <c r="BR95" s="260"/>
      <c r="BS95" s="261"/>
      <c r="BT95" s="262"/>
      <c r="BU95" s="261"/>
      <c r="BV95" s="263"/>
      <c r="BW95" s="264"/>
      <c r="BX95" s="265"/>
      <c r="BY95" s="259"/>
      <c r="BZ95" s="266"/>
      <c r="CA95" s="260"/>
      <c r="CB95" s="261"/>
      <c r="CC95" s="262"/>
      <c r="CD95" s="261"/>
      <c r="CE95" s="263"/>
      <c r="CF95" s="264"/>
      <c r="CG95" s="265"/>
      <c r="CH95" s="259"/>
      <c r="CI95" s="266"/>
      <c r="CJ95" s="260"/>
      <c r="CK95" s="261"/>
      <c r="CL95" s="262"/>
      <c r="CM95" s="261"/>
      <c r="CN95" s="263"/>
      <c r="CO95" s="264"/>
      <c r="CP95" s="265"/>
      <c r="CQ95" s="259"/>
      <c r="CR95" s="266"/>
      <c r="CS95" s="260"/>
      <c r="CT95" s="261"/>
      <c r="CU95" s="268"/>
      <c r="CV95" s="267"/>
      <c r="CW95" s="269"/>
      <c r="CX95" s="264"/>
      <c r="CY95" s="265"/>
      <c r="CZ95" s="259"/>
      <c r="DA95" s="266"/>
      <c r="DB95" s="260"/>
      <c r="DC95" s="261"/>
      <c r="DD95" s="262"/>
      <c r="DE95" s="261"/>
      <c r="DF95" s="263"/>
      <c r="DG95" s="264"/>
      <c r="DH95" s="265"/>
      <c r="DI95" s="259"/>
      <c r="DJ95" s="266"/>
      <c r="DK95" s="260"/>
      <c r="DL95" s="261"/>
      <c r="DM95" s="268"/>
      <c r="DN95" s="267"/>
      <c r="DO95" s="269"/>
      <c r="DP95" s="264"/>
      <c r="DQ95" s="265"/>
      <c r="DR95" s="259"/>
      <c r="DS95" s="266"/>
      <c r="DT95" s="260"/>
      <c r="DU95" s="261"/>
      <c r="DV95" s="262"/>
      <c r="DW95" s="261"/>
      <c r="DX95" s="263"/>
      <c r="DY95" s="264"/>
      <c r="DZ95" s="265"/>
      <c r="EA95" s="259"/>
      <c r="EB95" s="266"/>
      <c r="EC95" s="260"/>
      <c r="ED95" s="261"/>
      <c r="EE95" s="268"/>
      <c r="EF95" s="267"/>
      <c r="EG95" s="269"/>
      <c r="EH95" s="264"/>
      <c r="EI95" s="265"/>
      <c r="EJ95" s="259"/>
      <c r="EK95" s="266"/>
      <c r="EL95" s="260"/>
      <c r="EM95" s="261"/>
      <c r="EN95" s="268"/>
      <c r="EO95" s="267"/>
      <c r="EP95" s="269"/>
      <c r="EQ95" s="264"/>
      <c r="ER95" s="265"/>
      <c r="ES95" s="259"/>
      <c r="ET95" s="266"/>
      <c r="EU95" s="260"/>
      <c r="EV95" s="261"/>
      <c r="EW95" s="262"/>
      <c r="EX95" s="261"/>
      <c r="EY95" s="263"/>
      <c r="EZ95" s="264"/>
      <c r="FA95" s="265"/>
      <c r="FB95" s="259"/>
      <c r="FC95" s="266"/>
      <c r="FD95" s="260"/>
      <c r="FE95" s="261"/>
      <c r="FF95" s="262"/>
      <c r="FG95" s="261"/>
      <c r="FH95" s="263"/>
      <c r="FI95" s="264"/>
      <c r="FJ95" s="265"/>
      <c r="FK95" s="259"/>
      <c r="FL95" s="266"/>
      <c r="FM95" s="260"/>
      <c r="FN95" s="261"/>
      <c r="FO95" s="262"/>
      <c r="FP95" s="261"/>
      <c r="FQ95" s="263"/>
      <c r="FR95" s="264"/>
      <c r="FS95" s="265"/>
      <c r="FT95" s="259"/>
      <c r="FU95" s="266"/>
      <c r="FV95" s="260"/>
      <c r="FW95" s="261"/>
      <c r="FX95" s="262"/>
      <c r="FY95" s="261"/>
      <c r="FZ95" s="263"/>
      <c r="GA95" s="264"/>
      <c r="GB95" s="265"/>
      <c r="GC95" s="259"/>
      <c r="GD95" s="266"/>
      <c r="GE95" s="260"/>
      <c r="GF95" s="261"/>
      <c r="GG95" s="262"/>
      <c r="GH95" s="261"/>
      <c r="GI95" s="263"/>
      <c r="GJ95" s="264"/>
      <c r="GK95" s="265"/>
      <c r="GL95" s="259"/>
      <c r="GM95" s="266"/>
      <c r="GN95" s="260"/>
      <c r="GO95" s="261"/>
      <c r="GP95" s="262"/>
      <c r="GQ95" s="261"/>
      <c r="GR95" s="263"/>
      <c r="GS95" s="264"/>
      <c r="GT95" s="250"/>
      <c r="GU95" s="140"/>
      <c r="GV95" s="270"/>
      <c r="GW95" s="271"/>
      <c r="GX95" s="271"/>
      <c r="GY95" s="272"/>
      <c r="GZ95" s="39"/>
    </row>
    <row r="96" spans="1:209" ht="19.5" thickBot="1" x14ac:dyDescent="0.3">
      <c r="A96"/>
      <c r="B96" s="116"/>
      <c r="C96" s="116"/>
      <c r="D96" s="41"/>
      <c r="E96" s="42"/>
      <c r="F96" s="43"/>
      <c r="G96" s="44"/>
      <c r="H96" s="45"/>
      <c r="I96" s="46"/>
      <c r="J96" s="273"/>
      <c r="K96" s="231"/>
      <c r="L96" s="232"/>
      <c r="M96" s="233"/>
      <c r="N96" s="254"/>
      <c r="O96" s="838"/>
      <c r="P96" s="257"/>
      <c r="Q96" s="235"/>
      <c r="R96" s="258"/>
      <c r="S96" s="235"/>
      <c r="T96" s="274">
        <f t="shared" si="7"/>
        <v>0</v>
      </c>
      <c r="U96" s="236"/>
      <c r="V96" s="237"/>
      <c r="W96" s="238"/>
      <c r="X96" s="259"/>
      <c r="Y96" s="260"/>
      <c r="Z96" s="261"/>
      <c r="AA96" s="262"/>
      <c r="AB96" s="261"/>
      <c r="AC96" s="263"/>
      <c r="AD96" s="264"/>
      <c r="AE96" s="265"/>
      <c r="AF96" s="259"/>
      <c r="AG96" s="266"/>
      <c r="AH96" s="260"/>
      <c r="AI96" s="261"/>
      <c r="AJ96" s="262"/>
      <c r="AK96" s="267"/>
      <c r="AL96" s="263"/>
      <c r="AM96" s="264"/>
      <c r="AN96" s="265"/>
      <c r="AO96" s="259"/>
      <c r="AP96" s="266"/>
      <c r="AQ96" s="260"/>
      <c r="AR96" s="261"/>
      <c r="AS96" s="262"/>
      <c r="AT96" s="261"/>
      <c r="AU96" s="263"/>
      <c r="AV96" s="264"/>
      <c r="AW96" s="265"/>
      <c r="AX96" s="259"/>
      <c r="AY96" s="266"/>
      <c r="AZ96" s="260"/>
      <c r="BA96" s="261"/>
      <c r="BB96" s="262"/>
      <c r="BC96" s="267"/>
      <c r="BD96" s="263"/>
      <c r="BE96" s="264"/>
      <c r="BF96" s="265"/>
      <c r="BG96" s="259"/>
      <c r="BH96" s="266"/>
      <c r="BI96" s="260"/>
      <c r="BJ96" s="261"/>
      <c r="BK96" s="262"/>
      <c r="BL96" s="267"/>
      <c r="BM96" s="263"/>
      <c r="BN96" s="264"/>
      <c r="BO96" s="265"/>
      <c r="BP96" s="259"/>
      <c r="BQ96" s="266"/>
      <c r="BR96" s="260"/>
      <c r="BS96" s="261"/>
      <c r="BT96" s="262"/>
      <c r="BU96" s="261"/>
      <c r="BV96" s="263"/>
      <c r="BW96" s="264"/>
      <c r="BX96" s="265"/>
      <c r="BY96" s="259"/>
      <c r="BZ96" s="266"/>
      <c r="CA96" s="260"/>
      <c r="CB96" s="261"/>
      <c r="CC96" s="262"/>
      <c r="CD96" s="261"/>
      <c r="CE96" s="263"/>
      <c r="CF96" s="264"/>
      <c r="CG96" s="265"/>
      <c r="CH96" s="259"/>
      <c r="CI96" s="266"/>
      <c r="CJ96" s="260"/>
      <c r="CK96" s="261"/>
      <c r="CL96" s="262"/>
      <c r="CM96" s="261"/>
      <c r="CN96" s="263"/>
      <c r="CO96" s="264"/>
      <c r="CP96" s="265"/>
      <c r="CQ96" s="259"/>
      <c r="CR96" s="266"/>
      <c r="CS96" s="260"/>
      <c r="CT96" s="261"/>
      <c r="CU96" s="268"/>
      <c r="CV96" s="267"/>
      <c r="CW96" s="269"/>
      <c r="CX96" s="264"/>
      <c r="CY96" s="265"/>
      <c r="CZ96" s="259"/>
      <c r="DA96" s="266"/>
      <c r="DB96" s="260"/>
      <c r="DC96" s="261"/>
      <c r="DD96" s="262"/>
      <c r="DE96" s="261"/>
      <c r="DF96" s="263"/>
      <c r="DG96" s="264"/>
      <c r="DH96" s="265"/>
      <c r="DI96" s="259"/>
      <c r="DJ96" s="266"/>
      <c r="DK96" s="260"/>
      <c r="DL96" s="261"/>
      <c r="DM96" s="268"/>
      <c r="DN96" s="267"/>
      <c r="DO96" s="269"/>
      <c r="DP96" s="264"/>
      <c r="DQ96" s="265"/>
      <c r="DR96" s="259"/>
      <c r="DS96" s="266"/>
      <c r="DT96" s="260"/>
      <c r="DU96" s="261"/>
      <c r="DV96" s="262"/>
      <c r="DW96" s="261"/>
      <c r="DX96" s="263"/>
      <c r="DY96" s="264"/>
      <c r="DZ96" s="265"/>
      <c r="EA96" s="259"/>
      <c r="EB96" s="266"/>
      <c r="EC96" s="260"/>
      <c r="ED96" s="261"/>
      <c r="EE96" s="268"/>
      <c r="EF96" s="267"/>
      <c r="EG96" s="269"/>
      <c r="EH96" s="264"/>
      <c r="EI96" s="265"/>
      <c r="EJ96" s="259"/>
      <c r="EK96" s="266"/>
      <c r="EL96" s="260"/>
      <c r="EM96" s="261"/>
      <c r="EN96" s="268"/>
      <c r="EO96" s="267"/>
      <c r="EP96" s="269"/>
      <c r="EQ96" s="264"/>
      <c r="ER96" s="265"/>
      <c r="ES96" s="259"/>
      <c r="ET96" s="266"/>
      <c r="EU96" s="260"/>
      <c r="EV96" s="261"/>
      <c r="EW96" s="262"/>
      <c r="EX96" s="261"/>
      <c r="EY96" s="263"/>
      <c r="EZ96" s="264"/>
      <c r="FA96" s="265"/>
      <c r="FB96" s="259"/>
      <c r="FC96" s="266"/>
      <c r="FD96" s="260"/>
      <c r="FE96" s="261"/>
      <c r="FF96" s="262"/>
      <c r="FG96" s="261"/>
      <c r="FH96" s="263"/>
      <c r="FI96" s="264"/>
      <c r="FJ96" s="265"/>
      <c r="FK96" s="259"/>
      <c r="FL96" s="266"/>
      <c r="FM96" s="260"/>
      <c r="FN96" s="261"/>
      <c r="FO96" s="262"/>
      <c r="FP96" s="261"/>
      <c r="FQ96" s="263"/>
      <c r="FR96" s="264"/>
      <c r="FS96" s="265"/>
      <c r="FT96" s="259"/>
      <c r="FU96" s="266"/>
      <c r="FV96" s="260"/>
      <c r="FW96" s="261"/>
      <c r="FX96" s="262"/>
      <c r="FY96" s="261"/>
      <c r="FZ96" s="263"/>
      <c r="GA96" s="264"/>
      <c r="GB96" s="265"/>
      <c r="GC96" s="259"/>
      <c r="GD96" s="266"/>
      <c r="GE96" s="260"/>
      <c r="GF96" s="261"/>
      <c r="GG96" s="262"/>
      <c r="GH96" s="261"/>
      <c r="GI96" s="263"/>
      <c r="GJ96" s="264"/>
      <c r="GK96" s="265"/>
      <c r="GL96" s="259"/>
      <c r="GM96" s="266"/>
      <c r="GN96" s="260"/>
      <c r="GO96" s="261"/>
      <c r="GP96" s="262"/>
      <c r="GQ96" s="261"/>
      <c r="GR96" s="263"/>
      <c r="GS96" s="264"/>
      <c r="GT96" s="250"/>
      <c r="GU96" s="140"/>
      <c r="GV96" s="270"/>
      <c r="GW96" s="271"/>
      <c r="GX96" s="271"/>
      <c r="GY96" s="272"/>
      <c r="GZ96" s="39"/>
    </row>
    <row r="97" spans="1:208" ht="16.5" thickTop="1" x14ac:dyDescent="0.25">
      <c r="A97"/>
      <c r="B97" s="116"/>
      <c r="C97" s="116"/>
      <c r="D97" s="41"/>
      <c r="E97" s="42"/>
      <c r="F97" s="43"/>
      <c r="G97" s="44"/>
      <c r="H97" s="45"/>
      <c r="I97" s="46"/>
      <c r="J97" s="230"/>
      <c r="K97" s="231"/>
      <c r="L97" s="232"/>
      <c r="M97" s="233"/>
      <c r="N97" s="254"/>
      <c r="O97" s="275"/>
      <c r="P97" s="275"/>
      <c r="Q97" s="235"/>
      <c r="R97" s="235"/>
      <c r="S97" s="235"/>
      <c r="T97" s="274">
        <f t="shared" si="7"/>
        <v>0</v>
      </c>
      <c r="U97" s="236"/>
      <c r="V97" s="237"/>
      <c r="W97" s="238"/>
      <c r="X97" s="259"/>
      <c r="Y97" s="260"/>
      <c r="Z97" s="261"/>
      <c r="AA97" s="262"/>
      <c r="AB97" s="261"/>
      <c r="AC97" s="263"/>
      <c r="AD97" s="264"/>
      <c r="AE97" s="265"/>
      <c r="AF97" s="259"/>
      <c r="AG97" s="266"/>
      <c r="AH97" s="260"/>
      <c r="AI97" s="261"/>
      <c r="AJ97" s="262"/>
      <c r="AK97" s="267"/>
      <c r="AL97" s="263"/>
      <c r="AM97" s="264"/>
      <c r="AN97" s="265"/>
      <c r="AO97" s="259"/>
      <c r="AP97" s="266"/>
      <c r="AQ97" s="260"/>
      <c r="AR97" s="261"/>
      <c r="AS97" s="262"/>
      <c r="AT97" s="261"/>
      <c r="AU97" s="263"/>
      <c r="AV97" s="264"/>
      <c r="AW97" s="265"/>
      <c r="AX97" s="259"/>
      <c r="AY97" s="266"/>
      <c r="AZ97" s="260"/>
      <c r="BA97" s="261"/>
      <c r="BB97" s="262"/>
      <c r="BC97" s="267"/>
      <c r="BD97" s="263"/>
      <c r="BE97" s="264"/>
      <c r="BF97" s="265"/>
      <c r="BG97" s="259"/>
      <c r="BH97" s="266"/>
      <c r="BI97" s="260"/>
      <c r="BJ97" s="261"/>
      <c r="BK97" s="262"/>
      <c r="BL97" s="267"/>
      <c r="BM97" s="263"/>
      <c r="BN97" s="264"/>
      <c r="BO97" s="265"/>
      <c r="BP97" s="259"/>
      <c r="BQ97" s="266"/>
      <c r="BR97" s="260"/>
      <c r="BS97" s="261"/>
      <c r="BT97" s="262"/>
      <c r="BU97" s="261"/>
      <c r="BV97" s="263"/>
      <c r="BW97" s="264"/>
      <c r="BX97" s="265"/>
      <c r="BY97" s="259"/>
      <c r="BZ97" s="266"/>
      <c r="CA97" s="260"/>
      <c r="CB97" s="261"/>
      <c r="CC97" s="262"/>
      <c r="CD97" s="261"/>
      <c r="CE97" s="263"/>
      <c r="CF97" s="264"/>
      <c r="CG97" s="265"/>
      <c r="CH97" s="259"/>
      <c r="CI97" s="266"/>
      <c r="CJ97" s="260"/>
      <c r="CK97" s="261"/>
      <c r="CL97" s="262"/>
      <c r="CM97" s="261"/>
      <c r="CN97" s="263"/>
      <c r="CO97" s="264"/>
      <c r="CP97" s="265"/>
      <c r="CQ97" s="259"/>
      <c r="CR97" s="266"/>
      <c r="CS97" s="260"/>
      <c r="CT97" s="261"/>
      <c r="CU97" s="268"/>
      <c r="CV97" s="267"/>
      <c r="CW97" s="269"/>
      <c r="CX97" s="264"/>
      <c r="CY97" s="265"/>
      <c r="CZ97" s="259"/>
      <c r="DA97" s="266"/>
      <c r="DB97" s="260"/>
      <c r="DC97" s="261"/>
      <c r="DD97" s="262"/>
      <c r="DE97" s="261"/>
      <c r="DF97" s="263"/>
      <c r="DG97" s="264"/>
      <c r="DH97" s="265"/>
      <c r="DI97" s="259"/>
      <c r="DJ97" s="266"/>
      <c r="DK97" s="260"/>
      <c r="DL97" s="261"/>
      <c r="DM97" s="268"/>
      <c r="DN97" s="267"/>
      <c r="DO97" s="269"/>
      <c r="DP97" s="264"/>
      <c r="DQ97" s="265"/>
      <c r="DR97" s="259"/>
      <c r="DS97" s="266"/>
      <c r="DT97" s="260"/>
      <c r="DU97" s="261"/>
      <c r="DV97" s="262"/>
      <c r="DW97" s="261"/>
      <c r="DX97" s="263"/>
      <c r="DY97" s="264"/>
      <c r="DZ97" s="265"/>
      <c r="EA97" s="259"/>
      <c r="EB97" s="266"/>
      <c r="EC97" s="260"/>
      <c r="ED97" s="261"/>
      <c r="EE97" s="268"/>
      <c r="EF97" s="267"/>
      <c r="EG97" s="269"/>
      <c r="EH97" s="264"/>
      <c r="EI97" s="265"/>
      <c r="EJ97" s="259"/>
      <c r="EK97" s="266"/>
      <c r="EL97" s="260"/>
      <c r="EM97" s="261"/>
      <c r="EN97" s="268"/>
      <c r="EO97" s="267"/>
      <c r="EP97" s="269"/>
      <c r="EQ97" s="264"/>
      <c r="ER97" s="265"/>
      <c r="ES97" s="259"/>
      <c r="ET97" s="266"/>
      <c r="EU97" s="260"/>
      <c r="EV97" s="261"/>
      <c r="EW97" s="262"/>
      <c r="EX97" s="261"/>
      <c r="EY97" s="263"/>
      <c r="EZ97" s="264"/>
      <c r="FA97" s="265"/>
      <c r="FB97" s="259"/>
      <c r="FC97" s="266"/>
      <c r="FD97" s="260"/>
      <c r="FE97" s="261"/>
      <c r="FF97" s="262"/>
      <c r="FG97" s="261"/>
      <c r="FH97" s="263"/>
      <c r="FI97" s="264"/>
      <c r="FJ97" s="265"/>
      <c r="FK97" s="259"/>
      <c r="FL97" s="266"/>
      <c r="FM97" s="260"/>
      <c r="FN97" s="261"/>
      <c r="FO97" s="262"/>
      <c r="FP97" s="261"/>
      <c r="FQ97" s="263"/>
      <c r="FR97" s="264"/>
      <c r="FS97" s="265"/>
      <c r="FT97" s="259"/>
      <c r="FU97" s="266"/>
      <c r="FV97" s="260"/>
      <c r="FW97" s="261"/>
      <c r="FX97" s="262"/>
      <c r="FY97" s="261"/>
      <c r="FZ97" s="263"/>
      <c r="GA97" s="264"/>
      <c r="GB97" s="265"/>
      <c r="GC97" s="259"/>
      <c r="GD97" s="266"/>
      <c r="GE97" s="260"/>
      <c r="GF97" s="261"/>
      <c r="GG97" s="262"/>
      <c r="GH97" s="261"/>
      <c r="GI97" s="263"/>
      <c r="GJ97" s="264"/>
      <c r="GK97" s="265"/>
      <c r="GL97" s="259"/>
      <c r="GM97" s="266"/>
      <c r="GN97" s="260"/>
      <c r="GO97" s="261"/>
      <c r="GP97" s="262"/>
      <c r="GQ97" s="261"/>
      <c r="GR97" s="263"/>
      <c r="GS97" s="264"/>
      <c r="GT97" s="250"/>
      <c r="GU97" s="140"/>
      <c r="GV97" s="270"/>
      <c r="GW97" s="271"/>
      <c r="GX97" s="271"/>
      <c r="GY97" s="272"/>
      <c r="GZ97" s="39"/>
    </row>
    <row r="98" spans="1:208" ht="16.5" thickBot="1" x14ac:dyDescent="0.3">
      <c r="A98"/>
      <c r="B98" s="116"/>
      <c r="C98" s="116"/>
      <c r="D98" s="41"/>
      <c r="E98" s="42"/>
      <c r="F98" s="43"/>
      <c r="G98" s="44"/>
      <c r="H98" s="45"/>
      <c r="I98" s="46"/>
      <c r="J98" s="230"/>
      <c r="K98" s="231"/>
      <c r="L98" s="232"/>
      <c r="M98" s="233"/>
      <c r="N98" s="254"/>
      <c r="O98" s="275"/>
      <c r="P98" s="275"/>
      <c r="Q98" s="276"/>
      <c r="R98" s="550"/>
      <c r="S98" s="550"/>
      <c r="T98" s="45">
        <f t="shared" si="7"/>
        <v>0</v>
      </c>
      <c r="U98" s="277"/>
      <c r="V98" s="245"/>
      <c r="W98" s="238"/>
      <c r="X98" s="259"/>
      <c r="Y98" s="240"/>
      <c r="Z98" s="261"/>
      <c r="AA98" s="262"/>
      <c r="AB98" s="261"/>
      <c r="AC98" s="263"/>
      <c r="AD98" s="264"/>
      <c r="AE98" s="265"/>
      <c r="AF98" s="259"/>
      <c r="AG98" s="278"/>
      <c r="AH98" s="240"/>
      <c r="AI98" s="261"/>
      <c r="AJ98" s="262"/>
      <c r="AK98" s="267"/>
      <c r="AL98" s="263"/>
      <c r="AM98" s="264"/>
      <c r="AN98" s="279"/>
      <c r="AO98" s="280"/>
      <c r="AP98" s="278"/>
      <c r="AQ98" s="240"/>
      <c r="AR98" s="261"/>
      <c r="AS98" s="262"/>
      <c r="AT98" s="261"/>
      <c r="AU98" s="263"/>
      <c r="AV98" s="264"/>
      <c r="AW98" s="279"/>
      <c r="AX98" s="280"/>
      <c r="AY98" s="278"/>
      <c r="AZ98" s="240"/>
      <c r="BA98" s="261"/>
      <c r="BB98" s="262"/>
      <c r="BC98" s="267"/>
      <c r="BD98" s="263"/>
      <c r="BE98" s="264"/>
      <c r="BF98" s="279"/>
      <c r="BG98" s="280"/>
      <c r="BH98" s="278"/>
      <c r="BI98" s="240"/>
      <c r="BJ98" s="261"/>
      <c r="BK98" s="262"/>
      <c r="BL98" s="267"/>
      <c r="BM98" s="263"/>
      <c r="BN98" s="264"/>
      <c r="BO98" s="279"/>
      <c r="BP98" s="280"/>
      <c r="BQ98" s="278"/>
      <c r="BR98" s="240"/>
      <c r="BS98" s="261"/>
      <c r="BT98" s="262"/>
      <c r="BU98" s="261"/>
      <c r="BV98" s="263"/>
      <c r="BW98" s="264"/>
      <c r="BX98" s="279"/>
      <c r="BY98" s="280"/>
      <c r="BZ98" s="278"/>
      <c r="CA98" s="240"/>
      <c r="CB98" s="261"/>
      <c r="CC98" s="262"/>
      <c r="CD98" s="261"/>
      <c r="CE98" s="263"/>
      <c r="CF98" s="264"/>
      <c r="CG98" s="279"/>
      <c r="CH98" s="280"/>
      <c r="CI98" s="278"/>
      <c r="CJ98" s="240"/>
      <c r="CK98" s="261"/>
      <c r="CL98" s="262"/>
      <c r="CM98" s="261"/>
      <c r="CN98" s="263"/>
      <c r="CO98" s="264"/>
      <c r="CP98" s="279"/>
      <c r="CQ98" s="280"/>
      <c r="CR98" s="278"/>
      <c r="CS98" s="240"/>
      <c r="CT98" s="261"/>
      <c r="CU98" s="268"/>
      <c r="CV98" s="267"/>
      <c r="CW98" s="269"/>
      <c r="CX98" s="264"/>
      <c r="CY98" s="279"/>
      <c r="CZ98" s="280"/>
      <c r="DA98" s="278"/>
      <c r="DB98" s="240"/>
      <c r="DC98" s="261"/>
      <c r="DD98" s="262"/>
      <c r="DE98" s="261"/>
      <c r="DF98" s="263"/>
      <c r="DG98" s="264"/>
      <c r="DH98" s="279"/>
      <c r="DI98" s="280"/>
      <c r="DJ98" s="278"/>
      <c r="DK98" s="240"/>
      <c r="DL98" s="261"/>
      <c r="DM98" s="268"/>
      <c r="DN98" s="267"/>
      <c r="DO98" s="269"/>
      <c r="DP98" s="264"/>
      <c r="DQ98" s="279"/>
      <c r="DR98" s="280"/>
      <c r="DS98" s="278"/>
      <c r="DT98" s="240"/>
      <c r="DU98" s="261"/>
      <c r="DV98" s="262"/>
      <c r="DW98" s="261"/>
      <c r="DX98" s="263"/>
      <c r="DY98" s="264"/>
      <c r="DZ98" s="279"/>
      <c r="EA98" s="280"/>
      <c r="EB98" s="278"/>
      <c r="EC98" s="240"/>
      <c r="ED98" s="261"/>
      <c r="EE98" s="268"/>
      <c r="EF98" s="267"/>
      <c r="EG98" s="269"/>
      <c r="EH98" s="264"/>
      <c r="EI98" s="279"/>
      <c r="EJ98" s="280"/>
      <c r="EK98" s="278"/>
      <c r="EL98" s="240"/>
      <c r="EM98" s="261"/>
      <c r="EN98" s="268"/>
      <c r="EO98" s="267"/>
      <c r="EP98" s="269"/>
      <c r="EQ98" s="264"/>
      <c r="ER98" s="279"/>
      <c r="ES98" s="280"/>
      <c r="ET98" s="278"/>
      <c r="EU98" s="240"/>
      <c r="EV98" s="261"/>
      <c r="EW98" s="262"/>
      <c r="EX98" s="261"/>
      <c r="EY98" s="263"/>
      <c r="EZ98" s="264"/>
      <c r="FA98" s="279"/>
      <c r="FB98" s="280"/>
      <c r="FC98" s="278"/>
      <c r="FD98" s="240"/>
      <c r="FE98" s="261"/>
      <c r="FF98" s="262"/>
      <c r="FG98" s="261"/>
      <c r="FH98" s="263"/>
      <c r="FI98" s="264"/>
      <c r="FJ98" s="279"/>
      <c r="FK98" s="280"/>
      <c r="FL98" s="278"/>
      <c r="FM98" s="240"/>
      <c r="FN98" s="261"/>
      <c r="FO98" s="262"/>
      <c r="FP98" s="261"/>
      <c r="FQ98" s="263"/>
      <c r="FR98" s="264"/>
      <c r="FS98" s="279"/>
      <c r="FT98" s="280"/>
      <c r="FU98" s="278"/>
      <c r="FV98" s="240"/>
      <c r="FW98" s="261"/>
      <c r="FX98" s="262"/>
      <c r="FY98" s="261"/>
      <c r="FZ98" s="263"/>
      <c r="GA98" s="264"/>
      <c r="GB98" s="279"/>
      <c r="GC98" s="280"/>
      <c r="GD98" s="278"/>
      <c r="GE98" s="240"/>
      <c r="GF98" s="261"/>
      <c r="GG98" s="262"/>
      <c r="GH98" s="261"/>
      <c r="GI98" s="263"/>
      <c r="GJ98" s="264"/>
      <c r="GK98" s="279"/>
      <c r="GL98" s="280"/>
      <c r="GM98" s="278"/>
      <c r="GN98" s="240"/>
      <c r="GO98" s="261"/>
      <c r="GP98" s="262"/>
      <c r="GQ98" s="261"/>
      <c r="GR98" s="263"/>
      <c r="GS98" s="264"/>
      <c r="GT98" s="250"/>
      <c r="GU98" s="30"/>
      <c r="GV98" s="281"/>
      <c r="GW98" s="271"/>
      <c r="GX98" s="271"/>
      <c r="GY98" s="272"/>
      <c r="GZ98" s="39"/>
    </row>
    <row r="99" spans="1:208" ht="17.25" thickTop="1" thickBot="1" x14ac:dyDescent="0.3">
      <c r="A99"/>
      <c r="B99" s="116"/>
      <c r="C99" s="116"/>
      <c r="D99" s="41"/>
      <c r="E99" s="42"/>
      <c r="F99" s="43"/>
      <c r="G99" s="44"/>
      <c r="H99" s="45"/>
      <c r="I99" s="46"/>
      <c r="J99" s="230"/>
      <c r="K99" s="282"/>
      <c r="L99" s="232"/>
      <c r="M99" s="283"/>
      <c r="N99" s="284"/>
      <c r="O99" s="839" t="s">
        <v>35</v>
      </c>
      <c r="P99" s="840"/>
      <c r="Q99" s="840"/>
      <c r="R99" s="285">
        <f>SUM(R12:R98)</f>
        <v>0</v>
      </c>
      <c r="S99" s="551"/>
      <c r="T99" s="287">
        <f>SUM(T12:T98)</f>
        <v>18339720.25</v>
      </c>
      <c r="U99" s="288"/>
      <c r="V99" s="245"/>
      <c r="W99" s="289">
        <f t="shared" ref="W99:CH99" si="8">SUM(W12:W98)</f>
        <v>372537.19999999995</v>
      </c>
      <c r="X99" s="290">
        <f t="shared" si="8"/>
        <v>0</v>
      </c>
      <c r="Y99" s="290">
        <f t="shared" si="8"/>
        <v>0</v>
      </c>
      <c r="Z99" s="290">
        <f t="shared" si="8"/>
        <v>0</v>
      </c>
      <c r="AA99" s="290">
        <f t="shared" si="8"/>
        <v>0</v>
      </c>
      <c r="AB99" s="290">
        <f t="shared" si="8"/>
        <v>0</v>
      </c>
      <c r="AC99" s="290">
        <f t="shared" si="8"/>
        <v>0</v>
      </c>
      <c r="AD99" s="290">
        <f t="shared" si="8"/>
        <v>0</v>
      </c>
      <c r="AE99" s="290">
        <f t="shared" si="8"/>
        <v>0</v>
      </c>
      <c r="AF99" s="290">
        <f t="shared" si="8"/>
        <v>0</v>
      </c>
      <c r="AG99" s="290">
        <f t="shared" si="8"/>
        <v>0</v>
      </c>
      <c r="AH99" s="290">
        <f t="shared" si="8"/>
        <v>0</v>
      </c>
      <c r="AI99" s="290">
        <f t="shared" si="8"/>
        <v>0</v>
      </c>
      <c r="AJ99" s="290">
        <f t="shared" si="8"/>
        <v>0</v>
      </c>
      <c r="AK99" s="290">
        <f t="shared" si="8"/>
        <v>0</v>
      </c>
      <c r="AL99" s="290">
        <f t="shared" si="8"/>
        <v>0</v>
      </c>
      <c r="AM99" s="290">
        <f t="shared" si="8"/>
        <v>0</v>
      </c>
      <c r="AN99" s="290">
        <f t="shared" si="8"/>
        <v>0</v>
      </c>
      <c r="AO99" s="290">
        <f t="shared" si="8"/>
        <v>0</v>
      </c>
      <c r="AP99" s="290">
        <f t="shared" si="8"/>
        <v>0</v>
      </c>
      <c r="AQ99" s="290">
        <f t="shared" si="8"/>
        <v>0</v>
      </c>
      <c r="AR99" s="290">
        <f t="shared" si="8"/>
        <v>0</v>
      </c>
      <c r="AS99" s="290">
        <f t="shared" si="8"/>
        <v>0</v>
      </c>
      <c r="AT99" s="290">
        <f t="shared" si="8"/>
        <v>0</v>
      </c>
      <c r="AU99" s="290">
        <f t="shared" si="8"/>
        <v>0</v>
      </c>
      <c r="AV99" s="290">
        <f t="shared" si="8"/>
        <v>0</v>
      </c>
      <c r="AW99" s="290">
        <f t="shared" si="8"/>
        <v>0</v>
      </c>
      <c r="AX99" s="290">
        <f t="shared" si="8"/>
        <v>0</v>
      </c>
      <c r="AY99" s="290">
        <f t="shared" si="8"/>
        <v>0</v>
      </c>
      <c r="AZ99" s="290">
        <f t="shared" si="8"/>
        <v>0</v>
      </c>
      <c r="BA99" s="290">
        <f t="shared" si="8"/>
        <v>0</v>
      </c>
      <c r="BB99" s="290">
        <f t="shared" si="8"/>
        <v>0</v>
      </c>
      <c r="BC99" s="290">
        <f t="shared" si="8"/>
        <v>0</v>
      </c>
      <c r="BD99" s="290">
        <f t="shared" si="8"/>
        <v>0</v>
      </c>
      <c r="BE99" s="290">
        <f t="shared" si="8"/>
        <v>0</v>
      </c>
      <c r="BF99" s="290">
        <f t="shared" si="8"/>
        <v>0</v>
      </c>
      <c r="BG99" s="290">
        <f t="shared" si="8"/>
        <v>0</v>
      </c>
      <c r="BH99" s="290">
        <f t="shared" si="8"/>
        <v>0</v>
      </c>
      <c r="BI99" s="290">
        <f t="shared" si="8"/>
        <v>0</v>
      </c>
      <c r="BJ99" s="290">
        <f t="shared" si="8"/>
        <v>0</v>
      </c>
      <c r="BK99" s="290">
        <f t="shared" si="8"/>
        <v>0</v>
      </c>
      <c r="BL99" s="290">
        <f t="shared" si="8"/>
        <v>0</v>
      </c>
      <c r="BM99" s="290">
        <f t="shared" si="8"/>
        <v>0</v>
      </c>
      <c r="BN99" s="290">
        <f t="shared" si="8"/>
        <v>0</v>
      </c>
      <c r="BO99" s="290">
        <f t="shared" si="8"/>
        <v>0</v>
      </c>
      <c r="BP99" s="290">
        <f t="shared" si="8"/>
        <v>0</v>
      </c>
      <c r="BQ99" s="290">
        <f t="shared" si="8"/>
        <v>0</v>
      </c>
      <c r="BR99" s="290">
        <f t="shared" si="8"/>
        <v>0</v>
      </c>
      <c r="BS99" s="290">
        <f t="shared" si="8"/>
        <v>0</v>
      </c>
      <c r="BT99" s="290">
        <f t="shared" si="8"/>
        <v>0</v>
      </c>
      <c r="BU99" s="290">
        <f t="shared" si="8"/>
        <v>0</v>
      </c>
      <c r="BV99" s="290">
        <f t="shared" si="8"/>
        <v>0</v>
      </c>
      <c r="BW99" s="290">
        <f t="shared" si="8"/>
        <v>0</v>
      </c>
      <c r="BX99" s="290">
        <f t="shared" si="8"/>
        <v>0</v>
      </c>
      <c r="BY99" s="290">
        <f t="shared" si="8"/>
        <v>0</v>
      </c>
      <c r="BZ99" s="290">
        <f t="shared" si="8"/>
        <v>0</v>
      </c>
      <c r="CA99" s="290">
        <f t="shared" si="8"/>
        <v>0</v>
      </c>
      <c r="CB99" s="290">
        <f t="shared" si="8"/>
        <v>0</v>
      </c>
      <c r="CC99" s="290">
        <f t="shared" si="8"/>
        <v>0</v>
      </c>
      <c r="CD99" s="290">
        <f t="shared" si="8"/>
        <v>0</v>
      </c>
      <c r="CE99" s="290">
        <f t="shared" si="8"/>
        <v>0</v>
      </c>
      <c r="CF99" s="290">
        <f t="shared" si="8"/>
        <v>0</v>
      </c>
      <c r="CG99" s="290">
        <f t="shared" si="8"/>
        <v>0</v>
      </c>
      <c r="CH99" s="290">
        <f t="shared" si="8"/>
        <v>0</v>
      </c>
      <c r="CI99" s="290">
        <f t="shared" ref="CI99:ET99" si="9">SUM(CI12:CI98)</f>
        <v>0</v>
      </c>
      <c r="CJ99" s="290">
        <f t="shared" si="9"/>
        <v>0</v>
      </c>
      <c r="CK99" s="290">
        <f t="shared" si="9"/>
        <v>0</v>
      </c>
      <c r="CL99" s="290">
        <f t="shared" si="9"/>
        <v>0</v>
      </c>
      <c r="CM99" s="290">
        <f t="shared" si="9"/>
        <v>0</v>
      </c>
      <c r="CN99" s="290">
        <f t="shared" si="9"/>
        <v>0</v>
      </c>
      <c r="CO99" s="290">
        <f t="shared" si="9"/>
        <v>0</v>
      </c>
      <c r="CP99" s="290">
        <f t="shared" si="9"/>
        <v>0</v>
      </c>
      <c r="CQ99" s="290">
        <f t="shared" si="9"/>
        <v>0</v>
      </c>
      <c r="CR99" s="290">
        <f t="shared" si="9"/>
        <v>0</v>
      </c>
      <c r="CS99" s="290">
        <f t="shared" si="9"/>
        <v>0</v>
      </c>
      <c r="CT99" s="290">
        <f t="shared" si="9"/>
        <v>0</v>
      </c>
      <c r="CU99" s="290">
        <f t="shared" si="9"/>
        <v>0</v>
      </c>
      <c r="CV99" s="290">
        <f t="shared" si="9"/>
        <v>0</v>
      </c>
      <c r="CW99" s="290">
        <f t="shared" si="9"/>
        <v>0</v>
      </c>
      <c r="CX99" s="290">
        <f t="shared" si="9"/>
        <v>0</v>
      </c>
      <c r="CY99" s="290">
        <f t="shared" si="9"/>
        <v>0</v>
      </c>
      <c r="CZ99" s="290">
        <f t="shared" si="9"/>
        <v>0</v>
      </c>
      <c r="DA99" s="290">
        <f t="shared" si="9"/>
        <v>0</v>
      </c>
      <c r="DB99" s="290">
        <f t="shared" si="9"/>
        <v>0</v>
      </c>
      <c r="DC99" s="290">
        <f t="shared" si="9"/>
        <v>0</v>
      </c>
      <c r="DD99" s="290">
        <f t="shared" si="9"/>
        <v>0</v>
      </c>
      <c r="DE99" s="290">
        <f t="shared" si="9"/>
        <v>0</v>
      </c>
      <c r="DF99" s="290">
        <f t="shared" si="9"/>
        <v>0</v>
      </c>
      <c r="DG99" s="290">
        <f t="shared" si="9"/>
        <v>0</v>
      </c>
      <c r="DH99" s="290">
        <f t="shared" si="9"/>
        <v>0</v>
      </c>
      <c r="DI99" s="290">
        <f t="shared" si="9"/>
        <v>0</v>
      </c>
      <c r="DJ99" s="290">
        <f t="shared" si="9"/>
        <v>0</v>
      </c>
      <c r="DK99" s="290">
        <f t="shared" si="9"/>
        <v>0</v>
      </c>
      <c r="DL99" s="290">
        <f t="shared" si="9"/>
        <v>0</v>
      </c>
      <c r="DM99" s="290">
        <f t="shared" si="9"/>
        <v>0</v>
      </c>
      <c r="DN99" s="290">
        <f t="shared" si="9"/>
        <v>0</v>
      </c>
      <c r="DO99" s="290">
        <f t="shared" si="9"/>
        <v>0</v>
      </c>
      <c r="DP99" s="290">
        <f t="shared" si="9"/>
        <v>0</v>
      </c>
      <c r="DQ99" s="290">
        <f t="shared" si="9"/>
        <v>0</v>
      </c>
      <c r="DR99" s="290">
        <f t="shared" si="9"/>
        <v>0</v>
      </c>
      <c r="DS99" s="290">
        <f t="shared" si="9"/>
        <v>0</v>
      </c>
      <c r="DT99" s="290">
        <f t="shared" si="9"/>
        <v>0</v>
      </c>
      <c r="DU99" s="290">
        <f t="shared" si="9"/>
        <v>0</v>
      </c>
      <c r="DV99" s="290">
        <f t="shared" si="9"/>
        <v>0</v>
      </c>
      <c r="DW99" s="290">
        <f t="shared" si="9"/>
        <v>0</v>
      </c>
      <c r="DX99" s="290">
        <f t="shared" si="9"/>
        <v>0</v>
      </c>
      <c r="DY99" s="290">
        <f t="shared" si="9"/>
        <v>0</v>
      </c>
      <c r="DZ99" s="290">
        <f t="shared" si="9"/>
        <v>0</v>
      </c>
      <c r="EA99" s="290">
        <f t="shared" si="9"/>
        <v>0</v>
      </c>
      <c r="EB99" s="290">
        <f t="shared" si="9"/>
        <v>0</v>
      </c>
      <c r="EC99" s="290">
        <f t="shared" si="9"/>
        <v>0</v>
      </c>
      <c r="ED99" s="290">
        <f t="shared" si="9"/>
        <v>0</v>
      </c>
      <c r="EE99" s="290">
        <f t="shared" si="9"/>
        <v>0</v>
      </c>
      <c r="EF99" s="290">
        <f t="shared" si="9"/>
        <v>0</v>
      </c>
      <c r="EG99" s="290">
        <f t="shared" si="9"/>
        <v>0</v>
      </c>
      <c r="EH99" s="290">
        <f t="shared" si="9"/>
        <v>0</v>
      </c>
      <c r="EI99" s="290">
        <f t="shared" si="9"/>
        <v>0</v>
      </c>
      <c r="EJ99" s="290">
        <f t="shared" si="9"/>
        <v>0</v>
      </c>
      <c r="EK99" s="290">
        <f t="shared" si="9"/>
        <v>0</v>
      </c>
      <c r="EL99" s="290">
        <f t="shared" si="9"/>
        <v>0</v>
      </c>
      <c r="EM99" s="290">
        <f t="shared" si="9"/>
        <v>0</v>
      </c>
      <c r="EN99" s="290">
        <f t="shared" si="9"/>
        <v>0</v>
      </c>
      <c r="EO99" s="290">
        <f t="shared" si="9"/>
        <v>0</v>
      </c>
      <c r="EP99" s="290">
        <f t="shared" si="9"/>
        <v>0</v>
      </c>
      <c r="EQ99" s="290">
        <f t="shared" si="9"/>
        <v>0</v>
      </c>
      <c r="ER99" s="290">
        <f t="shared" si="9"/>
        <v>0</v>
      </c>
      <c r="ES99" s="290">
        <f t="shared" si="9"/>
        <v>0</v>
      </c>
      <c r="ET99" s="290">
        <f t="shared" si="9"/>
        <v>0</v>
      </c>
      <c r="EU99" s="290">
        <f t="shared" ref="EU99:GS99" si="10">SUM(EU12:EU98)</f>
        <v>0</v>
      </c>
      <c r="EV99" s="290">
        <f t="shared" si="10"/>
        <v>0</v>
      </c>
      <c r="EW99" s="290">
        <f t="shared" si="10"/>
        <v>0</v>
      </c>
      <c r="EX99" s="290">
        <f t="shared" si="10"/>
        <v>0</v>
      </c>
      <c r="EY99" s="290">
        <f t="shared" si="10"/>
        <v>0</v>
      </c>
      <c r="EZ99" s="290">
        <f t="shared" si="10"/>
        <v>0</v>
      </c>
      <c r="FA99" s="290">
        <f t="shared" si="10"/>
        <v>0</v>
      </c>
      <c r="FB99" s="290">
        <f t="shared" si="10"/>
        <v>0</v>
      </c>
      <c r="FC99" s="290">
        <f t="shared" si="10"/>
        <v>0</v>
      </c>
      <c r="FD99" s="290">
        <f t="shared" si="10"/>
        <v>0</v>
      </c>
      <c r="FE99" s="290">
        <f t="shared" si="10"/>
        <v>0</v>
      </c>
      <c r="FF99" s="290">
        <f t="shared" si="10"/>
        <v>0</v>
      </c>
      <c r="FG99" s="290">
        <f t="shared" si="10"/>
        <v>0</v>
      </c>
      <c r="FH99" s="290">
        <f t="shared" si="10"/>
        <v>0</v>
      </c>
      <c r="FI99" s="290">
        <f t="shared" si="10"/>
        <v>0</v>
      </c>
      <c r="FJ99" s="290">
        <f t="shared" si="10"/>
        <v>0</v>
      </c>
      <c r="FK99" s="290">
        <f t="shared" si="10"/>
        <v>0</v>
      </c>
      <c r="FL99" s="290">
        <f t="shared" si="10"/>
        <v>0</v>
      </c>
      <c r="FM99" s="290">
        <f t="shared" si="10"/>
        <v>0</v>
      </c>
      <c r="FN99" s="290">
        <f t="shared" si="10"/>
        <v>0</v>
      </c>
      <c r="FO99" s="290">
        <f t="shared" si="10"/>
        <v>0</v>
      </c>
      <c r="FP99" s="290">
        <f t="shared" si="10"/>
        <v>0</v>
      </c>
      <c r="FQ99" s="290">
        <f t="shared" si="10"/>
        <v>0</v>
      </c>
      <c r="FR99" s="290">
        <f t="shared" si="10"/>
        <v>0</v>
      </c>
      <c r="FS99" s="290">
        <f t="shared" si="10"/>
        <v>0</v>
      </c>
      <c r="FT99" s="290">
        <f t="shared" si="10"/>
        <v>0</v>
      </c>
      <c r="FU99" s="290">
        <f t="shared" si="10"/>
        <v>0</v>
      </c>
      <c r="FV99" s="290">
        <f t="shared" si="10"/>
        <v>0</v>
      </c>
      <c r="FW99" s="290">
        <f t="shared" si="10"/>
        <v>0</v>
      </c>
      <c r="FX99" s="290">
        <f t="shared" si="10"/>
        <v>0</v>
      </c>
      <c r="FY99" s="290">
        <f t="shared" si="10"/>
        <v>0</v>
      </c>
      <c r="FZ99" s="290">
        <f t="shared" si="10"/>
        <v>0</v>
      </c>
      <c r="GA99" s="290">
        <f t="shared" si="10"/>
        <v>0</v>
      </c>
      <c r="GB99" s="290">
        <f t="shared" si="10"/>
        <v>0</v>
      </c>
      <c r="GC99" s="290">
        <f t="shared" si="10"/>
        <v>0</v>
      </c>
      <c r="GD99" s="290">
        <f t="shared" si="10"/>
        <v>0</v>
      </c>
      <c r="GE99" s="290">
        <f t="shared" si="10"/>
        <v>0</v>
      </c>
      <c r="GF99" s="290">
        <f t="shared" si="10"/>
        <v>0</v>
      </c>
      <c r="GG99" s="290">
        <f t="shared" si="10"/>
        <v>0</v>
      </c>
      <c r="GH99" s="290">
        <f t="shared" si="10"/>
        <v>0</v>
      </c>
      <c r="GI99" s="290">
        <f t="shared" si="10"/>
        <v>0</v>
      </c>
      <c r="GJ99" s="290">
        <f t="shared" si="10"/>
        <v>0</v>
      </c>
      <c r="GK99" s="290">
        <f t="shared" si="10"/>
        <v>0</v>
      </c>
      <c r="GL99" s="290">
        <f t="shared" si="10"/>
        <v>0</v>
      </c>
      <c r="GM99" s="290">
        <f t="shared" si="10"/>
        <v>0</v>
      </c>
      <c r="GN99" s="290">
        <f t="shared" si="10"/>
        <v>0</v>
      </c>
      <c r="GO99" s="290">
        <f t="shared" si="10"/>
        <v>0</v>
      </c>
      <c r="GP99" s="290">
        <f t="shared" si="10"/>
        <v>0</v>
      </c>
      <c r="GQ99" s="290">
        <f t="shared" si="10"/>
        <v>0</v>
      </c>
      <c r="GR99" s="290">
        <f t="shared" si="10"/>
        <v>0</v>
      </c>
      <c r="GS99" s="290">
        <f t="shared" si="10"/>
        <v>0</v>
      </c>
      <c r="GT99" s="140"/>
      <c r="GU99" s="291">
        <f>SUM(GU12:GU98)</f>
        <v>180200</v>
      </c>
      <c r="GV99" s="292"/>
      <c r="GW99" s="293"/>
      <c r="GX99" s="293"/>
      <c r="GY99" s="294"/>
      <c r="GZ99" s="295">
        <f>SUM(GZ12:GZ98)</f>
        <v>98136</v>
      </c>
    </row>
    <row r="100" spans="1:208" x14ac:dyDescent="0.25">
      <c r="B100" s="116"/>
      <c r="C100" s="116"/>
      <c r="D100" s="41"/>
      <c r="E100" s="42"/>
      <c r="F100" s="43"/>
      <c r="G100" s="44"/>
      <c r="H100" s="45"/>
      <c r="I100" s="46"/>
      <c r="J100" s="230"/>
      <c r="K100" s="282"/>
      <c r="L100" s="232"/>
      <c r="M100" s="283"/>
      <c r="N100" s="284"/>
      <c r="O100" s="296"/>
      <c r="P100" s="297"/>
      <c r="Q100" s="298"/>
      <c r="R100" s="298"/>
      <c r="S100" s="298"/>
      <c r="T100" s="45"/>
      <c r="U100" s="288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309"/>
      <c r="GZ100"/>
    </row>
    <row r="101" spans="1:208" ht="16.5" thickBot="1" x14ac:dyDescent="0.3">
      <c r="B101" s="116"/>
      <c r="C101" s="116"/>
      <c r="D101" s="41"/>
      <c r="E101" s="42"/>
      <c r="F101" s="43"/>
      <c r="G101" s="44"/>
      <c r="H101" s="45"/>
      <c r="I101" s="46"/>
      <c r="J101" s="230"/>
      <c r="K101" s="282"/>
      <c r="L101" s="232"/>
      <c r="M101" s="283"/>
      <c r="N101" s="284"/>
      <c r="O101" s="296"/>
      <c r="P101" s="297"/>
      <c r="Q101" s="298"/>
      <c r="R101" s="298"/>
      <c r="S101" s="298"/>
      <c r="T101" s="45"/>
      <c r="U101" s="288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309"/>
      <c r="GZ101"/>
    </row>
    <row r="102" spans="1:208" ht="16.5" thickTop="1" x14ac:dyDescent="0.25">
      <c r="B102" s="116"/>
      <c r="C102" s="116"/>
      <c r="D102" s="41"/>
      <c r="E102" s="42"/>
      <c r="F102" s="43"/>
      <c r="G102" s="44"/>
      <c r="H102" s="45"/>
      <c r="I102" s="46"/>
      <c r="J102" s="230"/>
      <c r="K102" s="282"/>
      <c r="L102" s="232"/>
      <c r="M102" s="283"/>
      <c r="N102" s="254"/>
      <c r="O102" s="841" t="s">
        <v>36</v>
      </c>
      <c r="P102" s="842"/>
      <c r="Q102" s="842"/>
      <c r="R102" s="552"/>
      <c r="S102" s="552"/>
      <c r="T102" s="826">
        <f>GZ99+GU99+W99+T99+R99</f>
        <v>18990593.449999999</v>
      </c>
      <c r="U102" s="827"/>
      <c r="V102" s="245"/>
      <c r="W102" s="290"/>
      <c r="X102" s="299"/>
      <c r="Y102" s="300"/>
      <c r="Z102" s="301"/>
      <c r="AA102" s="42"/>
      <c r="AB102" s="301"/>
      <c r="AC102" s="302"/>
      <c r="AD102" s="124"/>
      <c r="AE102" s="116"/>
      <c r="AF102" s="79"/>
      <c r="AG102" s="303"/>
      <c r="AH102" s="300"/>
      <c r="AI102" s="301"/>
      <c r="AJ102" s="42"/>
      <c r="AK102" s="304"/>
      <c r="AL102" s="302"/>
      <c r="AM102" s="124"/>
      <c r="AO102" s="60"/>
      <c r="AP102" s="303"/>
      <c r="AQ102" s="300"/>
      <c r="AR102" s="301"/>
      <c r="AS102" s="42"/>
      <c r="AT102" s="301"/>
      <c r="AU102" s="302"/>
      <c r="AV102" s="124"/>
      <c r="AX102" s="60"/>
      <c r="AY102" s="303"/>
      <c r="AZ102" s="300"/>
      <c r="BA102" s="301"/>
      <c r="BB102" s="42"/>
      <c r="BC102" s="304"/>
      <c r="BD102" s="302"/>
      <c r="BE102" s="124"/>
      <c r="BG102" s="60"/>
      <c r="BH102" s="303"/>
      <c r="BI102" s="300"/>
      <c r="BJ102" s="301"/>
      <c r="BK102" s="42"/>
      <c r="BL102" s="304"/>
      <c r="BM102" s="302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/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/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/>
      <c r="ED102" s="301"/>
      <c r="EE102" s="305"/>
      <c r="EF102" s="304"/>
      <c r="EG102" s="306"/>
      <c r="EH102" s="124"/>
      <c r="EJ102" s="60"/>
      <c r="EK102" s="303"/>
      <c r="EL102" s="300"/>
      <c r="EM102" s="301"/>
      <c r="EN102" s="305"/>
      <c r="EO102" s="304"/>
      <c r="EP102" s="306"/>
      <c r="EQ102" s="124"/>
      <c r="ES102" s="60"/>
      <c r="ET102" s="303"/>
      <c r="EU102" s="300"/>
      <c r="EV102" s="301"/>
      <c r="EW102" s="42"/>
      <c r="EX102" s="301"/>
      <c r="EY102" s="302"/>
      <c r="EZ102" s="124"/>
      <c r="FB102" s="60"/>
      <c r="FC102" s="303"/>
      <c r="FD102" s="300"/>
      <c r="FE102" s="301"/>
      <c r="FF102" s="42"/>
      <c r="FG102" s="301"/>
      <c r="FH102" s="302"/>
      <c r="FI102" s="124"/>
      <c r="FK102" s="60"/>
      <c r="FL102" s="303"/>
      <c r="FM102" s="300"/>
      <c r="FN102" s="301"/>
      <c r="FO102" s="42"/>
      <c r="FP102" s="301"/>
      <c r="FQ102" s="302"/>
      <c r="FR102" s="124"/>
      <c r="FT102" s="60"/>
      <c r="FU102" s="303"/>
      <c r="FV102" s="300"/>
      <c r="FW102" s="301"/>
      <c r="FX102" s="42"/>
      <c r="FY102" s="301"/>
      <c r="FZ102" s="302"/>
      <c r="GA102" s="124"/>
      <c r="GC102" s="60"/>
      <c r="GD102" s="303"/>
      <c r="GE102" s="300"/>
      <c r="GF102" s="301"/>
      <c r="GG102" s="42"/>
      <c r="GH102" s="301"/>
      <c r="GI102" s="302"/>
      <c r="GJ102" s="124"/>
      <c r="GL102" s="60"/>
      <c r="GM102" s="303"/>
      <c r="GN102" s="300"/>
      <c r="GO102" s="301"/>
      <c r="GP102" s="42"/>
      <c r="GQ102" s="301"/>
      <c r="GR102" s="302"/>
      <c r="GS102" s="124"/>
      <c r="GT102" s="250"/>
      <c r="GU102"/>
      <c r="GW102" s="308"/>
      <c r="GX102" s="308"/>
      <c r="GY102" s="309"/>
      <c r="GZ102"/>
    </row>
    <row r="103" spans="1:208" ht="16.5" thickBot="1" x14ac:dyDescent="0.3">
      <c r="B103" s="116"/>
      <c r="C103" s="116"/>
      <c r="D103" s="41"/>
      <c r="E103" s="42"/>
      <c r="F103" s="43"/>
      <c r="G103" s="44"/>
      <c r="H103" s="45"/>
      <c r="I103" s="46"/>
      <c r="J103" s="311"/>
      <c r="K103" s="282"/>
      <c r="L103" s="232"/>
      <c r="M103" s="283"/>
      <c r="N103" s="254"/>
      <c r="O103" s="843"/>
      <c r="P103" s="844"/>
      <c r="Q103" s="844"/>
      <c r="R103" s="553"/>
      <c r="S103" s="553"/>
      <c r="T103" s="828"/>
      <c r="U103" s="829"/>
      <c r="V103" s="245"/>
      <c r="W103" s="290"/>
      <c r="X103" s="299"/>
      <c r="Y103" s="300"/>
      <c r="Z103" s="301"/>
      <c r="AA103" s="42"/>
      <c r="AB103" s="301"/>
      <c r="AC103" s="302"/>
      <c r="AD103" s="124"/>
      <c r="AE103" s="116"/>
      <c r="AF103" s="79"/>
      <c r="AG103" s="303"/>
      <c r="AH103" s="300"/>
      <c r="AI103" s="301"/>
      <c r="AJ103" s="42"/>
      <c r="AK103" s="304"/>
      <c r="AL103" s="302"/>
      <c r="AM103" s="124"/>
      <c r="AO103" s="60"/>
      <c r="AP103" s="303"/>
      <c r="AQ103" s="300"/>
      <c r="AR103" s="301"/>
      <c r="AS103" s="42"/>
      <c r="AT103" s="301"/>
      <c r="AU103" s="302"/>
      <c r="AV103" s="124"/>
      <c r="AX103" s="60"/>
      <c r="AY103" s="303"/>
      <c r="AZ103" s="300"/>
      <c r="BA103" s="301"/>
      <c r="BB103" s="42"/>
      <c r="BC103" s="304"/>
      <c r="BD103" s="302"/>
      <c r="BE103" s="124"/>
      <c r="BG103" s="60"/>
      <c r="BH103" s="303"/>
      <c r="BI103" s="300"/>
      <c r="BJ103" s="301"/>
      <c r="BK103" s="42"/>
      <c r="BL103" s="304"/>
      <c r="BM103" s="302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/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/>
      <c r="DC103" s="301"/>
      <c r="DD103" s="42"/>
      <c r="DE103" s="301"/>
      <c r="DF103" s="302"/>
      <c r="DG103" s="124"/>
      <c r="DI103" s="60"/>
      <c r="DJ103" s="303"/>
      <c r="DK103" s="300"/>
      <c r="DL103" s="301"/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/>
      <c r="ED103" s="301"/>
      <c r="EE103" s="305"/>
      <c r="EF103" s="304"/>
      <c r="EG103" s="306"/>
      <c r="EH103" s="124"/>
      <c r="EJ103" s="60"/>
      <c r="EK103" s="303"/>
      <c r="EL103" s="300"/>
      <c r="EM103" s="301"/>
      <c r="EN103" s="305"/>
      <c r="EO103" s="304"/>
      <c r="EP103" s="306"/>
      <c r="EQ103" s="124"/>
      <c r="ES103" s="60"/>
      <c r="ET103" s="303"/>
      <c r="EU103" s="300"/>
      <c r="EV103" s="301"/>
      <c r="EW103" s="42"/>
      <c r="EX103" s="301"/>
      <c r="EY103" s="302"/>
      <c r="EZ103" s="124"/>
      <c r="FB103" s="60"/>
      <c r="FC103" s="303"/>
      <c r="FD103" s="300"/>
      <c r="FE103" s="301"/>
      <c r="FF103" s="42"/>
      <c r="FG103" s="301"/>
      <c r="FH103" s="302"/>
      <c r="FI103" s="124"/>
      <c r="FK103" s="60"/>
      <c r="FL103" s="303"/>
      <c r="FM103" s="300"/>
      <c r="FN103" s="301"/>
      <c r="FO103" s="42"/>
      <c r="FP103" s="301"/>
      <c r="FQ103" s="302"/>
      <c r="FR103" s="124"/>
      <c r="FT103" s="60"/>
      <c r="FU103" s="303"/>
      <c r="FV103" s="300"/>
      <c r="FW103" s="301"/>
      <c r="FX103" s="42"/>
      <c r="FY103" s="301"/>
      <c r="FZ103" s="302"/>
      <c r="GA103" s="124"/>
      <c r="GC103" s="60"/>
      <c r="GD103" s="303"/>
      <c r="GE103" s="300"/>
      <c r="GF103" s="301"/>
      <c r="GG103" s="42"/>
      <c r="GH103" s="301"/>
      <c r="GI103" s="302"/>
      <c r="GJ103" s="124"/>
      <c r="GL103" s="60"/>
      <c r="GM103" s="303"/>
      <c r="GN103" s="300"/>
      <c r="GO103" s="301"/>
      <c r="GP103" s="42"/>
      <c r="GQ103" s="301"/>
      <c r="GR103" s="302"/>
      <c r="GS103" s="124"/>
      <c r="GT103" s="250"/>
      <c r="GU103"/>
      <c r="GW103" s="308"/>
      <c r="GX103" s="308"/>
      <c r="GY103" s="309"/>
      <c r="GZ103"/>
    </row>
    <row r="104" spans="1:208" ht="16.5" thickTop="1" x14ac:dyDescent="0.25">
      <c r="B104" s="116"/>
      <c r="C104" s="116"/>
      <c r="D104" s="41"/>
      <c r="E104" s="42"/>
      <c r="F104" s="43"/>
      <c r="G104" s="44"/>
      <c r="H104" s="45"/>
      <c r="I104" s="46"/>
      <c r="J104" s="311"/>
      <c r="K104" s="282"/>
      <c r="L104" s="232"/>
      <c r="M104" s="283"/>
      <c r="N104" s="254"/>
      <c r="O104" s="296"/>
      <c r="P104" s="297"/>
      <c r="Q104" s="298"/>
      <c r="R104" s="298"/>
      <c r="S104" s="298"/>
      <c r="T104" s="274"/>
      <c r="U104" s="313"/>
      <c r="V104" s="245"/>
      <c r="W104" s="290"/>
      <c r="X104" s="299"/>
      <c r="Y104" s="300"/>
      <c r="Z104" s="301"/>
      <c r="AA104" s="42"/>
      <c r="AB104" s="301"/>
      <c r="AC104" s="302"/>
      <c r="AD104" s="124"/>
      <c r="AE104" s="116"/>
      <c r="AF104" s="79"/>
      <c r="AG104" s="303"/>
      <c r="AH104" s="300"/>
      <c r="AI104" s="301"/>
      <c r="AJ104" s="42"/>
      <c r="AK104" s="304"/>
      <c r="AL104" s="302"/>
      <c r="AM104" s="124"/>
      <c r="AO104" s="60"/>
      <c r="AP104" s="303"/>
      <c r="AQ104" s="300"/>
      <c r="AR104" s="301"/>
      <c r="AS104" s="42"/>
      <c r="AT104" s="301"/>
      <c r="AU104" s="302"/>
      <c r="AV104" s="124"/>
      <c r="AX104" s="60"/>
      <c r="AY104" s="303"/>
      <c r="AZ104" s="300"/>
      <c r="BA104" s="301"/>
      <c r="BB104" s="42"/>
      <c r="BC104" s="304"/>
      <c r="BD104" s="302"/>
      <c r="BE104" s="124"/>
      <c r="BG104" s="60"/>
      <c r="BH104" s="303"/>
      <c r="BI104" s="300"/>
      <c r="BJ104" s="301"/>
      <c r="BK104" s="42"/>
      <c r="BL104" s="304"/>
      <c r="BM104" s="302"/>
      <c r="BN104" s="124"/>
      <c r="BP104" s="60"/>
      <c r="BQ104" s="303"/>
      <c r="BR104" s="300"/>
      <c r="BS104" s="301"/>
      <c r="BT104" s="42"/>
      <c r="BU104" s="301"/>
      <c r="BV104" s="302"/>
      <c r="BW104" s="124"/>
      <c r="BY104" s="60"/>
      <c r="BZ104" s="303"/>
      <c r="CA104" s="300"/>
      <c r="CB104" s="301"/>
      <c r="CC104" s="42"/>
      <c r="CD104" s="301"/>
      <c r="CE104" s="302"/>
      <c r="CF104" s="124"/>
      <c r="CH104" s="60"/>
      <c r="CI104" s="303"/>
      <c r="CJ104" s="300"/>
      <c r="CK104" s="301"/>
      <c r="CL104" s="42"/>
      <c r="CM104" s="301"/>
      <c r="CN104" s="302"/>
      <c r="CO104" s="124"/>
      <c r="CQ104" s="60"/>
      <c r="CR104" s="303"/>
      <c r="CS104" s="300"/>
      <c r="CT104" s="301"/>
      <c r="CU104" s="305"/>
      <c r="CV104" s="304"/>
      <c r="CW104" s="306"/>
      <c r="CX104" s="124"/>
      <c r="CZ104" s="60"/>
      <c r="DA104" s="303"/>
      <c r="DB104" s="300"/>
      <c r="DC104" s="301"/>
      <c r="DD104" s="42"/>
      <c r="DE104" s="301"/>
      <c r="DF104" s="302"/>
      <c r="DG104" s="124"/>
      <c r="DI104" s="60"/>
      <c r="DJ104" s="303"/>
      <c r="DK104" s="300"/>
      <c r="DL104" s="301"/>
      <c r="DM104" s="305"/>
      <c r="DN104" s="304"/>
      <c r="DO104" s="306"/>
      <c r="DP104" s="124"/>
      <c r="DR104" s="60"/>
      <c r="DS104" s="303"/>
      <c r="DT104" s="300"/>
      <c r="DU104" s="301"/>
      <c r="DV104" s="42"/>
      <c r="DW104" s="301"/>
      <c r="DX104" s="302"/>
      <c r="DY104" s="124"/>
      <c r="EA104" s="60"/>
      <c r="EB104" s="303"/>
      <c r="EC104" s="300"/>
      <c r="ED104" s="301"/>
      <c r="EE104" s="305"/>
      <c r="EF104" s="304"/>
      <c r="EG104" s="306"/>
      <c r="EH104" s="124"/>
      <c r="EJ104" s="60"/>
      <c r="EK104" s="303"/>
      <c r="EL104" s="300"/>
      <c r="EM104" s="301"/>
      <c r="EN104" s="305"/>
      <c r="EO104" s="304"/>
      <c r="EP104" s="306"/>
      <c r="EQ104" s="124"/>
      <c r="ES104" s="60"/>
      <c r="ET104" s="303"/>
      <c r="EU104" s="300"/>
      <c r="EV104" s="301"/>
      <c r="EW104" s="42"/>
      <c r="EX104" s="301"/>
      <c r="EY104" s="302"/>
      <c r="EZ104" s="124"/>
      <c r="FB104" s="60"/>
      <c r="FC104" s="303"/>
      <c r="FD104" s="300"/>
      <c r="FE104" s="301"/>
      <c r="FF104" s="42"/>
      <c r="FG104" s="301"/>
      <c r="FH104" s="302"/>
      <c r="FI104" s="124"/>
      <c r="FK104" s="60"/>
      <c r="FL104" s="303"/>
      <c r="FM104" s="300"/>
      <c r="FN104" s="301"/>
      <c r="FO104" s="42"/>
      <c r="FP104" s="301"/>
      <c r="FQ104" s="302"/>
      <c r="FR104" s="124"/>
      <c r="FT104" s="60"/>
      <c r="FU104" s="303"/>
      <c r="FV104" s="300"/>
      <c r="FW104" s="301"/>
      <c r="FX104" s="42"/>
      <c r="FY104" s="301"/>
      <c r="FZ104" s="302"/>
      <c r="GA104" s="124"/>
      <c r="GC104" s="60"/>
      <c r="GD104" s="303"/>
      <c r="GE104" s="300"/>
      <c r="GF104" s="301"/>
      <c r="GG104" s="42"/>
      <c r="GH104" s="301"/>
      <c r="GI104" s="302"/>
      <c r="GJ104" s="124"/>
      <c r="GL104" s="60"/>
      <c r="GM104" s="303"/>
      <c r="GN104" s="300"/>
      <c r="GO104" s="301"/>
      <c r="GP104" s="42"/>
      <c r="GQ104" s="301"/>
      <c r="GR104" s="302"/>
      <c r="GS104" s="124"/>
      <c r="GT104" s="250"/>
      <c r="GU104"/>
      <c r="GW104" s="308"/>
      <c r="GX104" s="308"/>
      <c r="GY104" s="309"/>
      <c r="GZ104"/>
    </row>
    <row r="105" spans="1:208" x14ac:dyDescent="0.25">
      <c r="B105" s="116"/>
      <c r="C105" s="116"/>
      <c r="D105" s="41"/>
      <c r="E105" s="42"/>
      <c r="F105" s="43"/>
      <c r="G105" s="44"/>
      <c r="H105" s="45"/>
      <c r="I105" s="46"/>
      <c r="J105" s="230"/>
      <c r="K105" s="282"/>
      <c r="L105" s="232"/>
      <c r="M105" s="283"/>
      <c r="N105" s="254"/>
      <c r="O105" s="296"/>
      <c r="P105" s="297"/>
      <c r="Q105" s="298"/>
      <c r="R105" s="298"/>
      <c r="S105" s="298"/>
      <c r="T105" s="274"/>
      <c r="U105" s="313"/>
      <c r="V105" s="245"/>
      <c r="W105" s="290"/>
      <c r="X105" s="299"/>
      <c r="Y105" s="300"/>
      <c r="Z105" s="301"/>
      <c r="AA105" s="42"/>
      <c r="AB105" s="301"/>
      <c r="AC105" s="302"/>
      <c r="AD105" s="124"/>
      <c r="AE105" s="116"/>
      <c r="AF105" s="79"/>
      <c r="AG105" s="303"/>
      <c r="AH105" s="300"/>
      <c r="AI105" s="301"/>
      <c r="AJ105" s="42"/>
      <c r="AK105" s="304"/>
      <c r="AL105" s="302"/>
      <c r="AM105" s="124"/>
      <c r="AO105" s="60"/>
      <c r="AP105" s="303"/>
      <c r="AQ105" s="300"/>
      <c r="AR105" s="301"/>
      <c r="AS105" s="42"/>
      <c r="AT105" s="301"/>
      <c r="AU105" s="302"/>
      <c r="AV105" s="124"/>
      <c r="AX105" s="60"/>
      <c r="AY105" s="303"/>
      <c r="AZ105" s="300"/>
      <c r="BA105" s="301"/>
      <c r="BB105" s="42"/>
      <c r="BC105" s="304"/>
      <c r="BD105" s="302"/>
      <c r="BE105" s="124"/>
      <c r="BG105" s="60"/>
      <c r="BH105" s="303"/>
      <c r="BI105" s="300"/>
      <c r="BJ105" s="301"/>
      <c r="BK105" s="42"/>
      <c r="BL105" s="304"/>
      <c r="BM105" s="302"/>
      <c r="BN105" s="124"/>
      <c r="BP105" s="60"/>
      <c r="BQ105" s="303"/>
      <c r="BR105" s="300"/>
      <c r="BS105" s="301"/>
      <c r="BT105" s="42"/>
      <c r="BU105" s="301"/>
      <c r="BV105" s="302"/>
      <c r="BW105" s="124"/>
      <c r="BY105" s="60"/>
      <c r="BZ105" s="303"/>
      <c r="CA105" s="300"/>
      <c r="CB105" s="301"/>
      <c r="CC105" s="42"/>
      <c r="CD105" s="301"/>
      <c r="CE105" s="302"/>
      <c r="CF105" s="124"/>
      <c r="CH105" s="60"/>
      <c r="CI105" s="303"/>
      <c r="CJ105" s="300"/>
      <c r="CK105" s="301"/>
      <c r="CL105" s="42"/>
      <c r="CM105" s="301"/>
      <c r="CN105" s="302"/>
      <c r="CO105" s="124"/>
      <c r="CQ105" s="60"/>
      <c r="CR105" s="303"/>
      <c r="CS105" s="300"/>
      <c r="CT105" s="301"/>
      <c r="CU105" s="305"/>
      <c r="CV105" s="304"/>
      <c r="CW105" s="306"/>
      <c r="CX105" s="124"/>
      <c r="CZ105" s="60"/>
      <c r="DA105" s="303"/>
      <c r="DB105" s="300"/>
      <c r="DC105" s="301"/>
      <c r="DD105" s="42"/>
      <c r="DE105" s="301"/>
      <c r="DF105" s="302"/>
      <c r="DG105" s="124"/>
      <c r="DI105" s="60"/>
      <c r="DJ105" s="303"/>
      <c r="DK105" s="300"/>
      <c r="DL105" s="301"/>
      <c r="DM105" s="305"/>
      <c r="DN105" s="304"/>
      <c r="DO105" s="306"/>
      <c r="DP105" s="124"/>
      <c r="DR105" s="60"/>
      <c r="DS105" s="303"/>
      <c r="DT105" s="300"/>
      <c r="DU105" s="301"/>
      <c r="DV105" s="42"/>
      <c r="DW105" s="301"/>
      <c r="DX105" s="302"/>
      <c r="DY105" s="124"/>
      <c r="EA105" s="60"/>
      <c r="EB105" s="303"/>
      <c r="EC105" s="300"/>
      <c r="ED105" s="301"/>
      <c r="EE105" s="305"/>
      <c r="EF105" s="304"/>
      <c r="EG105" s="306"/>
      <c r="EH105" s="124"/>
      <c r="EJ105" s="60"/>
      <c r="EK105" s="303"/>
      <c r="EL105" s="300"/>
      <c r="EM105" s="301"/>
      <c r="EN105" s="305"/>
      <c r="EO105" s="304"/>
      <c r="EP105" s="306"/>
      <c r="EQ105" s="124"/>
      <c r="ES105" s="60"/>
      <c r="ET105" s="303"/>
      <c r="EU105" s="300"/>
      <c r="EV105" s="301"/>
      <c r="EW105" s="42"/>
      <c r="EX105" s="301"/>
      <c r="EY105" s="302"/>
      <c r="EZ105" s="124"/>
      <c r="FB105" s="60"/>
      <c r="FC105" s="303"/>
      <c r="FD105" s="300"/>
      <c r="FE105" s="301"/>
      <c r="FF105" s="42"/>
      <c r="FG105" s="301"/>
      <c r="FH105" s="302"/>
      <c r="FI105" s="124"/>
      <c r="FK105" s="60"/>
      <c r="FL105" s="303"/>
      <c r="FM105" s="300"/>
      <c r="FN105" s="301"/>
      <c r="FO105" s="42"/>
      <c r="FP105" s="301"/>
      <c r="FQ105" s="302"/>
      <c r="FR105" s="124"/>
      <c r="FT105" s="60"/>
      <c r="FU105" s="303"/>
      <c r="FV105" s="300"/>
      <c r="FW105" s="301"/>
      <c r="FX105" s="42"/>
      <c r="FY105" s="301"/>
      <c r="FZ105" s="302"/>
      <c r="GA105" s="124"/>
      <c r="GC105" s="60"/>
      <c r="GD105" s="303"/>
      <c r="GE105" s="300"/>
      <c r="GF105" s="301"/>
      <c r="GG105" s="42"/>
      <c r="GH105" s="301"/>
      <c r="GI105" s="302"/>
      <c r="GJ105" s="124"/>
      <c r="GL105" s="60"/>
      <c r="GM105" s="303"/>
      <c r="GN105" s="300"/>
      <c r="GO105" s="301"/>
      <c r="GP105" s="42"/>
      <c r="GQ105" s="301"/>
      <c r="GR105" s="302"/>
      <c r="GS105" s="124"/>
      <c r="GT105" s="250"/>
      <c r="GU105"/>
      <c r="GW105" s="308"/>
      <c r="GX105" s="308"/>
      <c r="GY105" s="309"/>
      <c r="GZ105"/>
    </row>
    <row r="106" spans="1:208" x14ac:dyDescent="0.25">
      <c r="A106" s="1">
        <v>25</v>
      </c>
      <c r="B106" s="116" t="e">
        <f>#REF!</f>
        <v>#REF!</v>
      </c>
      <c r="C106" s="116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230"/>
      <c r="K106" s="282"/>
      <c r="L106" s="232"/>
      <c r="M106" s="283"/>
      <c r="N106" s="254"/>
      <c r="O106" s="296"/>
      <c r="P106" s="314"/>
      <c r="Q106" s="298"/>
      <c r="R106" s="298"/>
      <c r="S106" s="298"/>
      <c r="T106" s="274"/>
      <c r="U106" s="315"/>
      <c r="V106" s="245"/>
      <c r="W106" s="290"/>
      <c r="X106" s="299"/>
      <c r="Y106" s="300"/>
      <c r="Z106" s="301"/>
      <c r="AA106" s="262"/>
      <c r="AB106" s="261"/>
      <c r="AC106" s="263"/>
      <c r="AD106" s="264"/>
      <c r="AE106" s="116"/>
      <c r="AF106" s="79"/>
      <c r="AG106" s="303"/>
      <c r="AH106" s="300"/>
      <c r="AI106" s="301"/>
      <c r="AJ106" s="305"/>
      <c r="AK106" s="304"/>
      <c r="AL106" s="306"/>
      <c r="AM106" s="124"/>
      <c r="AO106" s="60"/>
      <c r="AP106" s="303"/>
      <c r="AQ106" s="300">
        <v>21</v>
      </c>
      <c r="AR106" s="301"/>
      <c r="AS106" s="305"/>
      <c r="AT106" s="301"/>
      <c r="AU106" s="306"/>
      <c r="AV106" s="124"/>
      <c r="AX106" s="60"/>
      <c r="AY106" s="303"/>
      <c r="AZ106" s="300">
        <v>21</v>
      </c>
      <c r="BA106" s="301"/>
      <c r="BB106" s="305"/>
      <c r="BC106" s="304"/>
      <c r="BD106" s="306"/>
      <c r="BE106" s="124"/>
      <c r="BG106" s="60"/>
      <c r="BH106" s="303"/>
      <c r="BI106" s="300"/>
      <c r="BJ106" s="301"/>
      <c r="BK106" s="305"/>
      <c r="BL106" s="304"/>
      <c r="BM106" s="306"/>
      <c r="BN106" s="124"/>
      <c r="BP106" s="60"/>
      <c r="BQ106" s="303"/>
      <c r="BR106" s="300"/>
      <c r="BS106" s="301"/>
      <c r="BT106" s="42"/>
      <c r="BU106" s="301"/>
      <c r="BV106" s="302"/>
      <c r="BW106" s="124"/>
      <c r="BY106" s="60"/>
      <c r="BZ106" s="303"/>
      <c r="CA106" s="300"/>
      <c r="CB106" s="301"/>
      <c r="CC106" s="42"/>
      <c r="CD106" s="301"/>
      <c r="CE106" s="302"/>
      <c r="CF106" s="124"/>
      <c r="CH106" s="60"/>
      <c r="CI106" s="303"/>
      <c r="CJ106" s="300">
        <v>21</v>
      </c>
      <c r="CK106" s="301"/>
      <c r="CL106" s="42"/>
      <c r="CM106" s="301"/>
      <c r="CN106" s="302"/>
      <c r="CO106" s="124"/>
      <c r="CQ106" s="60"/>
      <c r="CR106" s="303"/>
      <c r="CS106" s="300"/>
      <c r="CT106" s="301"/>
      <c r="CU106" s="305"/>
      <c r="CV106" s="304"/>
      <c r="CW106" s="306"/>
      <c r="CX106" s="124"/>
      <c r="CZ106" s="60"/>
      <c r="DA106" s="303"/>
      <c r="DB106" s="300">
        <v>21</v>
      </c>
      <c r="DC106" s="301"/>
      <c r="DD106" s="42"/>
      <c r="DE106" s="301"/>
      <c r="DF106" s="302"/>
      <c r="DG106" s="124"/>
      <c r="DI106" s="60"/>
      <c r="DJ106" s="303"/>
      <c r="DK106" s="300"/>
      <c r="DL106" s="301"/>
      <c r="DM106" s="305"/>
      <c r="DN106" s="304"/>
      <c r="DO106" s="306"/>
      <c r="DP106" s="124"/>
      <c r="DR106" s="60"/>
      <c r="DS106" s="303"/>
      <c r="DT106" s="300"/>
      <c r="DU106" s="301"/>
      <c r="DV106" s="42"/>
      <c r="DW106" s="301"/>
      <c r="DX106" s="302"/>
      <c r="DY106" s="124"/>
      <c r="EA106" s="60"/>
      <c r="EB106" s="303"/>
      <c r="EC106" s="300">
        <v>21</v>
      </c>
      <c r="ED106" s="301"/>
      <c r="EE106" s="305"/>
      <c r="EF106" s="304"/>
      <c r="EG106" s="306"/>
      <c r="EH106" s="124"/>
      <c r="EJ106" s="60"/>
      <c r="EK106" s="303"/>
      <c r="EL106" s="300">
        <v>21</v>
      </c>
      <c r="EM106" s="301"/>
      <c r="EN106" s="305"/>
      <c r="EO106" s="304"/>
      <c r="EP106" s="306"/>
      <c r="EQ106" s="124"/>
      <c r="ES106" s="60"/>
      <c r="ET106" s="303"/>
      <c r="EU106" s="300">
        <v>21</v>
      </c>
      <c r="EV106" s="301"/>
      <c r="EW106" s="42"/>
      <c r="EX106" s="301"/>
      <c r="EY106" s="302"/>
      <c r="EZ106" s="124"/>
      <c r="FB106" s="60"/>
      <c r="FC106" s="303"/>
      <c r="FD106" s="300">
        <v>21</v>
      </c>
      <c r="FE106" s="301"/>
      <c r="FF106" s="42"/>
      <c r="FG106" s="301"/>
      <c r="FH106" s="302"/>
      <c r="FI106" s="124"/>
      <c r="FK106" s="60"/>
      <c r="FL106" s="303"/>
      <c r="FM106" s="300">
        <v>21</v>
      </c>
      <c r="FN106" s="301"/>
      <c r="FO106" s="42"/>
      <c r="FP106" s="301"/>
      <c r="FQ106" s="302"/>
      <c r="FR106" s="124"/>
      <c r="FT106" s="60"/>
      <c r="FU106" s="303"/>
      <c r="FV106" s="300">
        <v>21</v>
      </c>
      <c r="FW106" s="301"/>
      <c r="FX106" s="42"/>
      <c r="FY106" s="301"/>
      <c r="FZ106" s="302"/>
      <c r="GA106" s="124"/>
      <c r="GC106" s="60"/>
      <c r="GD106" s="303"/>
      <c r="GE106" s="300">
        <v>21</v>
      </c>
      <c r="GF106" s="301"/>
      <c r="GG106" s="42"/>
      <c r="GH106" s="301"/>
      <c r="GI106" s="302"/>
      <c r="GJ106" s="124"/>
      <c r="GL106" s="60"/>
      <c r="GM106" s="303"/>
      <c r="GN106" s="300">
        <v>21</v>
      </c>
      <c r="GO106" s="301"/>
      <c r="GP106" s="42"/>
      <c r="GQ106" s="301"/>
      <c r="GR106" s="302"/>
      <c r="GS106" s="124"/>
      <c r="GT106" s="250"/>
      <c r="GU106"/>
      <c r="GW106" s="308"/>
      <c r="GX106" s="308"/>
      <c r="GY106" s="309"/>
      <c r="GZ106"/>
    </row>
    <row r="107" spans="1:208" x14ac:dyDescent="0.25">
      <c r="A107" s="1">
        <v>26</v>
      </c>
      <c r="B107" s="116" t="e">
        <f>#REF!</f>
        <v>#REF!</v>
      </c>
      <c r="C107" s="116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1"/>
      <c r="K107" s="282"/>
      <c r="L107" s="232"/>
      <c r="M107" s="283"/>
      <c r="N107" s="254"/>
      <c r="O107" s="89"/>
      <c r="P107" s="247"/>
      <c r="Q107" s="550"/>
      <c r="R107" s="550"/>
      <c r="S107" s="550"/>
      <c r="T107" s="274"/>
      <c r="U107" s="316"/>
      <c r="V107" s="245"/>
      <c r="W107" s="290"/>
      <c r="X107" s="299"/>
      <c r="Y107" s="300"/>
      <c r="Z107" s="301"/>
      <c r="AA107" s="42"/>
      <c r="AB107" s="301"/>
      <c r="AC107" s="302"/>
      <c r="AD107" s="124"/>
      <c r="AE107" s="116"/>
      <c r="AF107" s="79"/>
      <c r="AG107" s="303"/>
      <c r="AH107" s="300"/>
      <c r="AI107" s="301"/>
      <c r="AJ107" s="305"/>
      <c r="AK107" s="304"/>
      <c r="AL107" s="306"/>
      <c r="AM107" s="124"/>
      <c r="AO107" s="60"/>
      <c r="AP107" s="303"/>
      <c r="AQ107" s="300">
        <v>22</v>
      </c>
      <c r="AR107" s="304"/>
      <c r="AS107" s="305"/>
      <c r="AT107" s="301"/>
      <c r="AU107" s="306"/>
      <c r="AV107" s="124"/>
      <c r="AX107" s="60"/>
      <c r="AY107" s="303"/>
      <c r="AZ107" s="300">
        <v>22</v>
      </c>
      <c r="BA107" s="301"/>
      <c r="BB107" s="305"/>
      <c r="BC107" s="304"/>
      <c r="BD107" s="306"/>
      <c r="BE107" s="124"/>
      <c r="BG107" s="60"/>
      <c r="BH107" s="303"/>
      <c r="BI107" s="300"/>
      <c r="BJ107" s="301"/>
      <c r="BK107" s="305"/>
      <c r="BL107" s="304"/>
      <c r="BM107" s="306"/>
      <c r="BN107" s="124"/>
      <c r="BP107" s="60"/>
      <c r="BQ107" s="303"/>
      <c r="BR107" s="300"/>
      <c r="BS107" s="301"/>
      <c r="BT107" s="42"/>
      <c r="BU107" s="301"/>
      <c r="BV107" s="302"/>
      <c r="BW107" s="124"/>
      <c r="BY107" s="60"/>
      <c r="BZ107" s="303"/>
      <c r="CA107" s="300"/>
      <c r="CB107" s="301"/>
      <c r="CC107" s="42"/>
      <c r="CD107" s="301"/>
      <c r="CE107" s="302"/>
      <c r="CF107" s="124"/>
      <c r="CH107" s="60"/>
      <c r="CI107" s="303"/>
      <c r="CJ107" s="300">
        <v>22</v>
      </c>
      <c r="CK107" s="301"/>
      <c r="CL107" s="42"/>
      <c r="CM107" s="301"/>
      <c r="CN107" s="302"/>
      <c r="CO107" s="124"/>
      <c r="CQ107" s="60"/>
      <c r="CR107" s="303"/>
      <c r="CS107" s="300"/>
      <c r="CT107" s="301"/>
      <c r="CU107" s="305"/>
      <c r="CV107" s="304"/>
      <c r="CW107" s="306"/>
      <c r="CX107" s="124"/>
      <c r="CZ107" s="60"/>
      <c r="DA107" s="303"/>
      <c r="DB107" s="300">
        <v>22</v>
      </c>
      <c r="DC107" s="301"/>
      <c r="DD107" s="305"/>
      <c r="DE107" s="304"/>
      <c r="DF107" s="306"/>
      <c r="DG107" s="124"/>
      <c r="DI107" s="60"/>
      <c r="DJ107" s="303"/>
      <c r="DK107" s="300"/>
      <c r="DL107" s="301">
        <v>0</v>
      </c>
      <c r="DM107" s="305"/>
      <c r="DN107" s="304"/>
      <c r="DO107" s="306"/>
      <c r="DP107" s="124"/>
      <c r="DR107" s="60"/>
      <c r="DS107" s="303"/>
      <c r="DT107" s="300"/>
      <c r="DU107" s="301"/>
      <c r="DV107" s="42"/>
      <c r="DW107" s="301"/>
      <c r="DX107" s="302"/>
      <c r="DY107" s="124"/>
      <c r="EA107" s="60"/>
      <c r="EB107" s="303"/>
      <c r="EC107" s="300">
        <v>22</v>
      </c>
      <c r="ED107" s="301"/>
      <c r="EE107" s="305"/>
      <c r="EF107" s="304"/>
      <c r="EG107" s="306"/>
      <c r="EH107" s="124"/>
      <c r="EJ107" s="60"/>
      <c r="EK107" s="303"/>
      <c r="EL107" s="300">
        <v>22</v>
      </c>
      <c r="EM107" s="301"/>
      <c r="EN107" s="305"/>
      <c r="EO107" s="304"/>
      <c r="EP107" s="306"/>
      <c r="EQ107" s="124"/>
      <c r="ES107" s="60"/>
      <c r="ET107" s="303"/>
      <c r="EU107" s="300">
        <v>22</v>
      </c>
      <c r="EV107" s="301"/>
      <c r="EW107" s="42"/>
      <c r="EX107" s="301"/>
      <c r="EY107" s="302"/>
      <c r="EZ107" s="124"/>
      <c r="FB107" s="60"/>
      <c r="FC107" s="303"/>
      <c r="FD107" s="300">
        <v>22</v>
      </c>
      <c r="FE107" s="301"/>
      <c r="FF107" s="42"/>
      <c r="FG107" s="301"/>
      <c r="FH107" s="302"/>
      <c r="FI107" s="124"/>
      <c r="FK107" s="60"/>
      <c r="FL107" s="303"/>
      <c r="FM107" s="300">
        <v>22</v>
      </c>
      <c r="FN107" s="301"/>
      <c r="FO107" s="42"/>
      <c r="FP107" s="301"/>
      <c r="FQ107" s="302"/>
      <c r="FR107" s="124"/>
      <c r="FT107" s="60"/>
      <c r="FU107" s="303"/>
      <c r="FV107" s="300">
        <v>22</v>
      </c>
      <c r="FW107" s="301"/>
      <c r="FX107" s="42"/>
      <c r="FY107" s="301"/>
      <c r="FZ107" s="302"/>
      <c r="GA107" s="124"/>
      <c r="GC107" s="60"/>
      <c r="GD107" s="303"/>
      <c r="GE107" s="300">
        <v>22</v>
      </c>
      <c r="GF107" s="301"/>
      <c r="GG107" s="42"/>
      <c r="GH107" s="301"/>
      <c r="GI107" s="302"/>
      <c r="GJ107" s="124"/>
      <c r="GL107" s="60"/>
      <c r="GM107" s="303"/>
      <c r="GN107" s="300">
        <v>22</v>
      </c>
      <c r="GO107" s="301"/>
      <c r="GP107" s="42"/>
      <c r="GQ107" s="301"/>
      <c r="GR107" s="302"/>
      <c r="GS107" s="124"/>
      <c r="GT107" s="250"/>
      <c r="GU107"/>
      <c r="GW107" s="308"/>
      <c r="GX107" s="308"/>
      <c r="GY107" s="309"/>
      <c r="GZ107"/>
    </row>
    <row r="108" spans="1:208" ht="16.5" thickBot="1" x14ac:dyDescent="0.3">
      <c r="A108" s="1">
        <v>27</v>
      </c>
      <c r="B108" s="116" t="e">
        <f>#REF!</f>
        <v>#REF!</v>
      </c>
      <c r="C108" s="116" t="e">
        <f>#REF!</f>
        <v>#REF!</v>
      </c>
      <c r="D108" s="41" t="e">
        <f>#REF!</f>
        <v>#REF!</v>
      </c>
      <c r="E108" s="42" t="e">
        <f>#REF!</f>
        <v>#REF!</v>
      </c>
      <c r="F108" s="43" t="e">
        <f>#REF!</f>
        <v>#REF!</v>
      </c>
      <c r="G108" s="44" t="e">
        <f>#REF!</f>
        <v>#REF!</v>
      </c>
      <c r="H108" s="45" t="e">
        <f>#REF!</f>
        <v>#REF!</v>
      </c>
      <c r="I108" s="46" t="e">
        <f>#REF!</f>
        <v>#REF!</v>
      </c>
      <c r="J108" s="311"/>
      <c r="K108" s="282"/>
      <c r="L108" s="232"/>
      <c r="O108" s="317"/>
      <c r="P108" s="318"/>
      <c r="Q108" s="319"/>
      <c r="R108" s="319"/>
      <c r="S108" s="319"/>
      <c r="T108" s="60"/>
      <c r="U108" s="316"/>
      <c r="V108" s="245"/>
      <c r="W108" s="290"/>
      <c r="X108" s="299"/>
      <c r="Y108" s="300"/>
      <c r="Z108" s="304"/>
      <c r="AA108" s="42"/>
      <c r="AB108" s="301"/>
      <c r="AC108" s="302"/>
      <c r="AD108" s="124"/>
      <c r="AE108" s="116"/>
      <c r="AF108" s="79"/>
      <c r="AG108" s="320"/>
      <c r="AH108" s="321"/>
      <c r="AI108" s="322"/>
      <c r="AJ108" s="323"/>
      <c r="AK108" s="324"/>
      <c r="AL108" s="325"/>
      <c r="AO108" s="60"/>
      <c r="AP108" s="303"/>
      <c r="AQ108" s="300">
        <v>23</v>
      </c>
      <c r="AR108" s="326"/>
      <c r="AS108" s="327"/>
      <c r="AT108" s="301"/>
      <c r="AU108" s="328"/>
      <c r="AV108" s="329"/>
      <c r="AX108" s="60"/>
      <c r="AY108" s="303"/>
      <c r="AZ108" s="300"/>
      <c r="BA108" s="326"/>
      <c r="BB108" s="305"/>
      <c r="BC108" s="330"/>
      <c r="BD108" s="331"/>
      <c r="BE108" s="332"/>
      <c r="BG108" s="60"/>
      <c r="BH108" s="320"/>
      <c r="BI108" s="333"/>
      <c r="BJ108" s="322"/>
      <c r="BK108" s="334"/>
      <c r="BL108" s="324"/>
      <c r="BM108" s="335"/>
      <c r="BN108" s="332"/>
      <c r="BP108" s="60"/>
      <c r="BQ108" s="60"/>
      <c r="BR108" s="300"/>
      <c r="BS108" s="326"/>
      <c r="BT108" s="42"/>
      <c r="BU108" s="326"/>
      <c r="BV108" s="302"/>
      <c r="BW108" s="124"/>
      <c r="BY108" s="60"/>
      <c r="BZ108" s="320"/>
      <c r="CA108" s="336"/>
      <c r="CB108" s="322"/>
      <c r="CC108" s="323"/>
      <c r="CD108" s="324"/>
      <c r="CE108" s="325"/>
      <c r="CH108" s="60"/>
      <c r="CI108" s="303"/>
      <c r="CJ108" s="300">
        <v>23</v>
      </c>
      <c r="CK108" s="304"/>
      <c r="CL108" s="79"/>
      <c r="CM108" s="304"/>
      <c r="CN108" s="79"/>
      <c r="CO108" s="116"/>
      <c r="CQ108" s="60"/>
      <c r="CR108" s="320"/>
      <c r="CS108" s="336"/>
      <c r="CT108" s="322">
        <v>0</v>
      </c>
      <c r="CU108" s="323"/>
      <c r="CV108" s="324">
        <v>0</v>
      </c>
      <c r="CW108" s="325"/>
      <c r="CZ108" s="60"/>
      <c r="DA108" s="320"/>
      <c r="DB108" s="336"/>
      <c r="DC108" s="322">
        <v>0</v>
      </c>
      <c r="DD108" s="323"/>
      <c r="DE108" s="324">
        <v>0</v>
      </c>
      <c r="DF108" s="325"/>
      <c r="DI108" s="60"/>
      <c r="DJ108" s="320"/>
      <c r="DK108" s="336"/>
      <c r="DL108" s="322">
        <v>0</v>
      </c>
      <c r="DM108" s="323"/>
      <c r="DN108" s="324">
        <v>0</v>
      </c>
      <c r="DO108" s="325"/>
      <c r="DR108" s="60"/>
      <c r="DS108" s="320"/>
      <c r="DT108" s="336"/>
      <c r="DU108" s="322">
        <v>0</v>
      </c>
      <c r="DV108" s="323"/>
      <c r="DW108" s="324">
        <v>0</v>
      </c>
      <c r="DX108" s="325"/>
      <c r="EA108" s="60"/>
      <c r="EB108" s="320"/>
      <c r="EC108" s="336"/>
      <c r="ED108" s="322">
        <v>0</v>
      </c>
      <c r="EE108" s="323"/>
      <c r="EF108" s="324">
        <v>0</v>
      </c>
      <c r="EG108" s="325"/>
      <c r="EJ108" s="60"/>
      <c r="EK108" s="320"/>
      <c r="EL108" s="336"/>
      <c r="EM108" s="322">
        <v>0</v>
      </c>
      <c r="EN108" s="323"/>
      <c r="EO108" s="324">
        <v>0</v>
      </c>
      <c r="EP108" s="325"/>
      <c r="ES108" s="60"/>
      <c r="ET108" s="320"/>
      <c r="EU108" s="336"/>
      <c r="EV108" s="322">
        <v>0</v>
      </c>
      <c r="EW108" s="323"/>
      <c r="EX108" s="324">
        <v>0</v>
      </c>
      <c r="EY108" s="325"/>
      <c r="FB108" s="60"/>
      <c r="FC108" s="320"/>
      <c r="FD108" s="336"/>
      <c r="FE108" s="322">
        <v>0</v>
      </c>
      <c r="FF108" s="323"/>
      <c r="FG108" s="324">
        <v>0</v>
      </c>
      <c r="FH108" s="325"/>
      <c r="FK108" s="60"/>
      <c r="FL108" s="320"/>
      <c r="FM108" s="336"/>
      <c r="FN108" s="322">
        <v>0</v>
      </c>
      <c r="FO108" s="323"/>
      <c r="FP108" s="324">
        <v>0</v>
      </c>
      <c r="FQ108" s="325"/>
      <c r="FT108" s="60"/>
      <c r="FU108" s="320"/>
      <c r="FV108" s="336"/>
      <c r="FW108" s="322">
        <v>0</v>
      </c>
      <c r="FX108" s="323"/>
      <c r="FY108" s="324">
        <v>0</v>
      </c>
      <c r="FZ108" s="325"/>
      <c r="GC108" s="60"/>
      <c r="GD108" s="320"/>
      <c r="GE108" s="336"/>
      <c r="GF108" s="322">
        <v>0</v>
      </c>
      <c r="GG108" s="323"/>
      <c r="GH108" s="324">
        <v>0</v>
      </c>
      <c r="GI108" s="325"/>
      <c r="GL108" s="60"/>
      <c r="GM108" s="320"/>
      <c r="GN108" s="336"/>
      <c r="GO108" s="322">
        <v>0</v>
      </c>
      <c r="GP108" s="323"/>
      <c r="GQ108" s="324">
        <v>0</v>
      </c>
      <c r="GR108" s="325"/>
      <c r="GU108"/>
      <c r="GW108" s="308"/>
      <c r="GX108" s="308"/>
      <c r="GY108" s="309"/>
      <c r="GZ108"/>
    </row>
    <row r="109" spans="1:208" x14ac:dyDescent="0.25">
      <c r="J109" s="230"/>
      <c r="K109" s="231"/>
      <c r="L109" s="232"/>
      <c r="M109" s="233"/>
      <c r="N109" s="254"/>
      <c r="O109" s="89"/>
      <c r="P109" s="247"/>
      <c r="Q109" s="550"/>
      <c r="R109" s="550"/>
      <c r="S109" s="550"/>
      <c r="T109" s="274"/>
      <c r="U109" s="313"/>
      <c r="GU109"/>
      <c r="GW109" s="308"/>
      <c r="GX109" s="308"/>
      <c r="GY109" s="309"/>
      <c r="GZ109"/>
    </row>
    <row r="110" spans="1:208" x14ac:dyDescent="0.25">
      <c r="J110" s="311"/>
      <c r="K110" s="231"/>
      <c r="L110" s="232"/>
      <c r="M110" s="233"/>
      <c r="N110" s="254"/>
      <c r="O110" s="89"/>
      <c r="P110" s="247"/>
      <c r="Q110" s="550"/>
      <c r="R110" s="550"/>
      <c r="S110" s="550"/>
      <c r="T110" s="274"/>
      <c r="U110" s="313"/>
      <c r="GU110"/>
      <c r="GW110" s="308"/>
      <c r="GX110" s="308"/>
      <c r="GY110" s="309"/>
      <c r="GZ110"/>
    </row>
    <row r="111" spans="1:208" x14ac:dyDescent="0.25">
      <c r="J111" s="230"/>
      <c r="K111" s="231"/>
      <c r="L111" s="232"/>
      <c r="M111" s="233"/>
      <c r="N111" s="254"/>
      <c r="O111" s="296"/>
      <c r="P111" s="297"/>
      <c r="Q111" s="298"/>
      <c r="R111" s="298"/>
      <c r="S111" s="298"/>
      <c r="T111" s="274"/>
      <c r="U111" s="313"/>
      <c r="GU111"/>
      <c r="GW111" s="308"/>
      <c r="GX111" s="308"/>
      <c r="GY111" s="309"/>
      <c r="GZ111"/>
    </row>
    <row r="112" spans="1:208" x14ac:dyDescent="0.25">
      <c r="J112" s="311"/>
      <c r="K112" s="231"/>
      <c r="L112" s="232"/>
      <c r="M112" s="283"/>
      <c r="N112" s="254"/>
      <c r="O112" s="296"/>
      <c r="P112" s="297"/>
      <c r="Q112" s="298"/>
      <c r="R112" s="298"/>
      <c r="S112" s="298"/>
      <c r="T112" s="274"/>
      <c r="U112" s="313"/>
      <c r="GU112"/>
      <c r="GW112" s="308"/>
      <c r="GX112" s="308"/>
      <c r="GY112" s="309"/>
      <c r="GZ112"/>
    </row>
    <row r="113" spans="1:208" x14ac:dyDescent="0.25">
      <c r="J113" s="230"/>
      <c r="K113" s="231"/>
      <c r="L113" s="232"/>
      <c r="M113" s="283"/>
      <c r="N113" s="254"/>
      <c r="O113" s="832"/>
      <c r="P113" s="832"/>
      <c r="Q113" s="832"/>
      <c r="R113" s="550"/>
      <c r="S113" s="550"/>
      <c r="T113" s="274"/>
      <c r="U113" s="313"/>
      <c r="GU113"/>
      <c r="GW113" s="308"/>
      <c r="GX113" s="308"/>
      <c r="GY113" s="309"/>
      <c r="GZ113"/>
    </row>
    <row r="114" spans="1:208" x14ac:dyDescent="0.25">
      <c r="J114" s="311"/>
      <c r="O114" s="317"/>
      <c r="P114" s="318"/>
      <c r="Q114" s="319"/>
      <c r="R114" s="319"/>
      <c r="S114" s="319"/>
      <c r="T114" s="60"/>
      <c r="U114" s="340"/>
      <c r="GU114"/>
      <c r="GW114" s="308"/>
      <c r="GX114" s="308"/>
      <c r="GY114" s="309"/>
      <c r="GZ114"/>
    </row>
    <row r="115" spans="1:208" x14ac:dyDescent="0.25">
      <c r="J115" s="230"/>
      <c r="O115" s="317"/>
      <c r="P115" s="318"/>
      <c r="Q115" s="319"/>
      <c r="R115" s="319"/>
      <c r="S115" s="319"/>
      <c r="T115" s="60"/>
      <c r="U115" s="340"/>
      <c r="GU115"/>
      <c r="GW115" s="308"/>
      <c r="GX115" s="308"/>
      <c r="GY115" s="309"/>
      <c r="GZ115"/>
    </row>
    <row r="116" spans="1:208" x14ac:dyDescent="0.25">
      <c r="A116"/>
      <c r="F116"/>
      <c r="J116" s="230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309"/>
      <c r="GZ116"/>
    </row>
    <row r="117" spans="1:208" x14ac:dyDescent="0.25">
      <c r="A117"/>
      <c r="F117"/>
      <c r="J117" s="311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309"/>
      <c r="GZ117"/>
    </row>
    <row r="118" spans="1:208" x14ac:dyDescent="0.25">
      <c r="A118"/>
      <c r="F118"/>
      <c r="J118" s="311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309"/>
      <c r="GZ118"/>
    </row>
    <row r="119" spans="1:208" x14ac:dyDescent="0.25">
      <c r="A119"/>
      <c r="F119"/>
      <c r="J119" s="311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309"/>
      <c r="GZ119"/>
    </row>
    <row r="120" spans="1:208" x14ac:dyDescent="0.25">
      <c r="A120"/>
      <c r="F120"/>
      <c r="J120" s="343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309"/>
      <c r="GZ120"/>
    </row>
    <row r="121" spans="1:208" x14ac:dyDescent="0.25">
      <c r="A121"/>
      <c r="F121"/>
      <c r="J121" s="273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309"/>
      <c r="GZ121"/>
    </row>
    <row r="122" spans="1:208" x14ac:dyDescent="0.25">
      <c r="A122"/>
      <c r="F122"/>
      <c r="J122" s="344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309"/>
      <c r="GZ122"/>
    </row>
    <row r="123" spans="1:208" x14ac:dyDescent="0.25">
      <c r="A123"/>
      <c r="F123"/>
      <c r="J123" s="344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30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309"/>
      <c r="GZ124"/>
    </row>
    <row r="125" spans="1:208" x14ac:dyDescent="0.25">
      <c r="A125"/>
      <c r="F125"/>
      <c r="J125" s="230"/>
      <c r="K125" s="341"/>
      <c r="L125"/>
      <c r="M125"/>
      <c r="N125"/>
      <c r="O125" s="342"/>
      <c r="P125"/>
      <c r="Q125"/>
      <c r="R125"/>
      <c r="S125"/>
      <c r="V125"/>
      <c r="W125"/>
      <c r="GU125"/>
      <c r="GW125" s="308"/>
      <c r="GX125" s="308"/>
      <c r="GY125" s="309"/>
      <c r="GZ125"/>
    </row>
    <row r="126" spans="1:208" x14ac:dyDescent="0.25">
      <c r="A126"/>
      <c r="F126"/>
      <c r="J126" s="230"/>
      <c r="K126" s="341"/>
      <c r="L126"/>
      <c r="M126"/>
      <c r="N126"/>
      <c r="O126" s="342"/>
      <c r="P126"/>
      <c r="Q126"/>
      <c r="R126"/>
      <c r="S126"/>
      <c r="V126"/>
      <c r="W126"/>
      <c r="GU126"/>
      <c r="GW126" s="308"/>
      <c r="GX126" s="308"/>
      <c r="GY126" s="309"/>
      <c r="GZ126"/>
    </row>
    <row r="127" spans="1:208" x14ac:dyDescent="0.25">
      <c r="A127"/>
      <c r="F127"/>
      <c r="J127" s="230"/>
      <c r="K127" s="341"/>
      <c r="L127"/>
      <c r="M127"/>
      <c r="N127"/>
      <c r="O127" s="342"/>
      <c r="P127"/>
      <c r="Q127"/>
      <c r="R127"/>
      <c r="S127"/>
      <c r="V127"/>
      <c r="W127"/>
      <c r="GU127"/>
      <c r="GW127" s="308"/>
      <c r="GX127" s="308"/>
      <c r="GY127" s="309"/>
      <c r="GZ127"/>
    </row>
    <row r="128" spans="1:208" x14ac:dyDescent="0.25">
      <c r="A128"/>
      <c r="F128"/>
      <c r="J128" s="230"/>
      <c r="K128" s="341"/>
      <c r="L128"/>
      <c r="M128"/>
      <c r="N128"/>
      <c r="O128" s="342"/>
      <c r="P128"/>
      <c r="Q128"/>
      <c r="R128"/>
      <c r="S128"/>
      <c r="V128"/>
      <c r="W128"/>
      <c r="GU128"/>
      <c r="GW128" s="308"/>
      <c r="GX128" s="308"/>
      <c r="GY128" s="309"/>
      <c r="GZ128"/>
    </row>
  </sheetData>
  <mergeCells count="32">
    <mergeCell ref="T102:U103"/>
    <mergeCell ref="O113:Q113"/>
    <mergeCell ref="R44:S44"/>
    <mergeCell ref="R60:S60"/>
    <mergeCell ref="M95:N95"/>
    <mergeCell ref="O95:O96"/>
    <mergeCell ref="O99:Q99"/>
    <mergeCell ref="O102:Q103"/>
    <mergeCell ref="FT1:FZ1"/>
    <mergeCell ref="GC1:GI1"/>
    <mergeCell ref="GL1:GR1"/>
    <mergeCell ref="R20:S20"/>
    <mergeCell ref="R22:S22"/>
    <mergeCell ref="FB1:FH1"/>
    <mergeCell ref="FK1:FQ1"/>
    <mergeCell ref="R26:S26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N260"/>
  <sheetViews>
    <sheetView workbookViewId="0">
      <selection activeCell="A16" sqref="A16"/>
    </sheetView>
  </sheetViews>
  <sheetFormatPr baseColWidth="10" defaultRowHeight="15" x14ac:dyDescent="0.25"/>
  <cols>
    <col min="1" max="1" width="26.7109375" style="245" bestFit="1" customWidth="1"/>
    <col min="2" max="2" width="15" style="245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824" t="s">
        <v>281</v>
      </c>
      <c r="B1" s="824"/>
      <c r="C1" s="824"/>
      <c r="D1" s="824"/>
      <c r="E1" s="824"/>
      <c r="F1" s="824"/>
      <c r="G1" s="824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550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550"/>
      <c r="G5" s="274">
        <f t="shared" si="0"/>
        <v>0</v>
      </c>
      <c r="H5" s="363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550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550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3"/>
      <c r="B8" s="381"/>
      <c r="C8" s="514"/>
      <c r="D8" s="515"/>
      <c r="E8" s="516"/>
      <c r="F8" s="235"/>
      <c r="G8" s="517">
        <f t="shared" si="0"/>
        <v>0</v>
      </c>
      <c r="H8" s="461"/>
      <c r="I8" s="462"/>
      <c r="J8" s="463"/>
      <c r="K8" s="265"/>
      <c r="L8" s="279"/>
      <c r="M8" s="279"/>
      <c r="N8" s="279"/>
    </row>
    <row r="9" spans="1:14" x14ac:dyDescent="0.25">
      <c r="A9" s="365"/>
      <c r="B9" s="359"/>
      <c r="C9" s="371"/>
      <c r="D9" s="361"/>
      <c r="E9" s="362"/>
      <c r="F9" s="550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x14ac:dyDescent="0.25">
      <c r="A10" s="365"/>
      <c r="B10" s="359"/>
      <c r="C10" s="371"/>
      <c r="D10" s="361"/>
      <c r="E10" s="362"/>
      <c r="F10" s="550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x14ac:dyDescent="0.25">
      <c r="A11" s="373"/>
      <c r="B11" s="239"/>
      <c r="C11" s="371"/>
      <c r="D11" s="361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x14ac:dyDescent="0.25">
      <c r="A12" s="373"/>
      <c r="B12" s="239"/>
      <c r="C12" s="371"/>
      <c r="D12" s="361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x14ac:dyDescent="0.25">
      <c r="A13" s="373"/>
      <c r="B13" s="239"/>
      <c r="C13" s="371"/>
      <c r="D13" s="361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x14ac:dyDescent="0.25">
      <c r="A14" s="373"/>
      <c r="B14" s="239"/>
      <c r="C14" s="371"/>
      <c r="D14" s="361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x14ac:dyDescent="0.25">
      <c r="A15" s="373"/>
      <c r="B15" s="239"/>
      <c r="C15" s="371"/>
      <c r="D15" s="361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x14ac:dyDescent="0.25">
      <c r="A16" s="373"/>
      <c r="B16" s="239"/>
      <c r="C16" s="371"/>
      <c r="D16" s="361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x14ac:dyDescent="0.25">
      <c r="A17" s="373"/>
      <c r="B17" s="239"/>
      <c r="C17" s="371"/>
      <c r="D17" s="361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x14ac:dyDescent="0.25">
      <c r="A18" s="375"/>
      <c r="B18" s="376"/>
      <c r="C18" s="377"/>
      <c r="D18" s="361"/>
      <c r="E18" s="362"/>
      <c r="F18" s="550"/>
      <c r="G18" s="45">
        <f t="shared" si="0"/>
        <v>0</v>
      </c>
      <c r="H18" s="82"/>
      <c r="K18" s="265"/>
      <c r="L18" s="279"/>
      <c r="M18" s="279"/>
      <c r="N18" s="279"/>
    </row>
    <row r="19" spans="1:14" x14ac:dyDescent="0.25">
      <c r="A19" s="378"/>
      <c r="B19" s="359"/>
      <c r="C19" s="379"/>
      <c r="D19" s="361"/>
      <c r="E19" s="362"/>
      <c r="F19" s="550"/>
      <c r="G19" s="45">
        <f t="shared" si="0"/>
        <v>0</v>
      </c>
      <c r="H19" s="82"/>
      <c r="K19" s="265"/>
      <c r="L19" s="279"/>
      <c r="M19" s="279"/>
      <c r="N19" s="279"/>
    </row>
    <row r="20" spans="1:14" x14ac:dyDescent="0.25">
      <c r="A20" s="365"/>
      <c r="B20" s="359"/>
      <c r="C20" s="371"/>
      <c r="D20" s="361"/>
      <c r="E20" s="362"/>
      <c r="F20" s="550"/>
      <c r="G20" s="45">
        <f t="shared" si="0"/>
        <v>0</v>
      </c>
      <c r="H20" s="82"/>
      <c r="K20" s="265"/>
      <c r="L20" s="279"/>
      <c r="M20" s="279"/>
      <c r="N20" s="279"/>
    </row>
    <row r="21" spans="1:14" x14ac:dyDescent="0.25">
      <c r="A21" s="365"/>
      <c r="B21" s="380"/>
      <c r="C21" s="371"/>
      <c r="D21" s="361"/>
      <c r="E21" s="362"/>
      <c r="F21" s="550"/>
      <c r="G21" s="45">
        <f t="shared" si="0"/>
        <v>0</v>
      </c>
      <c r="H21" s="82"/>
      <c r="K21" s="265"/>
      <c r="L21" s="279"/>
      <c r="M21" s="279"/>
      <c r="N21" s="279"/>
    </row>
    <row r="22" spans="1:14" x14ac:dyDescent="0.25">
      <c r="A22" s="365"/>
      <c r="B22" s="380"/>
      <c r="C22" s="371"/>
      <c r="D22" s="361"/>
      <c r="E22" s="362"/>
      <c r="F22" s="550"/>
      <c r="G22" s="45">
        <f t="shared" si="0"/>
        <v>0</v>
      </c>
      <c r="H22" s="82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361"/>
      <c r="E23" s="362"/>
      <c r="F23" s="550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361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x14ac:dyDescent="0.25">
      <c r="A25" s="383"/>
      <c r="B25" s="384"/>
      <c r="C25" s="385"/>
      <c r="D25" s="361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x14ac:dyDescent="0.25">
      <c r="A26" s="383"/>
      <c r="B26" s="384"/>
      <c r="C26" s="385"/>
      <c r="D26" s="361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x14ac:dyDescent="0.25">
      <c r="A27" s="383"/>
      <c r="B27" s="384"/>
      <c r="C27" s="385"/>
      <c r="D27" s="361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x14ac:dyDescent="0.25">
      <c r="A28" s="383"/>
      <c r="B28" s="380"/>
      <c r="C28" s="385"/>
      <c r="D28" s="361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x14ac:dyDescent="0.25">
      <c r="A29" s="383"/>
      <c r="B29" s="380"/>
      <c r="C29" s="385"/>
      <c r="D29" s="361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x14ac:dyDescent="0.25">
      <c r="A30" s="383"/>
      <c r="B30" s="380"/>
      <c r="C30" s="385"/>
      <c r="D30" s="361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x14ac:dyDescent="0.25">
      <c r="A31" s="383"/>
      <c r="B31" s="380"/>
      <c r="C31" s="385"/>
      <c r="D31" s="361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x14ac:dyDescent="0.25">
      <c r="A32" s="386"/>
      <c r="B32" s="380"/>
      <c r="C32" s="377"/>
      <c r="D32" s="361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x14ac:dyDescent="0.25">
      <c r="A33" s="373"/>
      <c r="B33" s="380"/>
      <c r="C33" s="371"/>
      <c r="D33" s="361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x14ac:dyDescent="0.25">
      <c r="A34" s="373"/>
      <c r="B34" s="380"/>
      <c r="C34" s="371"/>
      <c r="D34" s="361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x14ac:dyDescent="0.25">
      <c r="A35" s="373"/>
      <c r="B35" s="380"/>
      <c r="C35" s="371"/>
      <c r="D35" s="361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x14ac:dyDescent="0.25">
      <c r="A36" s="373"/>
      <c r="B36" s="380"/>
      <c r="C36" s="371"/>
      <c r="D36" s="361"/>
      <c r="E36" s="374"/>
      <c r="F36" s="550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x14ac:dyDescent="0.25">
      <c r="A37" s="373"/>
      <c r="B37" s="380"/>
      <c r="C37" s="371"/>
      <c r="D37" s="361"/>
      <c r="E37" s="374"/>
      <c r="F37" s="550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x14ac:dyDescent="0.25">
      <c r="A38" s="373"/>
      <c r="B38" s="380"/>
      <c r="C38" s="371"/>
      <c r="D38" s="361"/>
      <c r="E38" s="374"/>
      <c r="F38" s="550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x14ac:dyDescent="0.25">
      <c r="A39" s="373"/>
      <c r="B39" s="230"/>
      <c r="C39" s="371"/>
      <c r="D39" s="361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x14ac:dyDescent="0.25">
      <c r="A40" s="373"/>
      <c r="B40" s="230"/>
      <c r="C40" s="371"/>
      <c r="D40" s="361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x14ac:dyDescent="0.25">
      <c r="A41" s="373"/>
      <c r="B41" s="230"/>
      <c r="C41" s="371"/>
      <c r="D41" s="361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x14ac:dyDescent="0.25">
      <c r="A42" s="389"/>
      <c r="B42" s="246"/>
      <c r="C42" s="390"/>
      <c r="D42" s="361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x14ac:dyDescent="0.25">
      <c r="A43" s="391"/>
      <c r="B43" s="246"/>
      <c r="C43" s="360"/>
      <c r="D43" s="361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x14ac:dyDescent="0.25">
      <c r="A44" s="392"/>
      <c r="B44" s="246"/>
      <c r="C44" s="393"/>
      <c r="D44" s="361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x14ac:dyDescent="0.25">
      <c r="A45" s="391"/>
      <c r="B45" s="246"/>
      <c r="C45" s="360"/>
      <c r="D45" s="361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x14ac:dyDescent="0.25">
      <c r="A46" s="391"/>
      <c r="B46" s="246"/>
      <c r="C46" s="360"/>
      <c r="D46" s="361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x14ac:dyDescent="0.25">
      <c r="A47" s="391"/>
      <c r="B47" s="246"/>
      <c r="C47" s="360"/>
      <c r="D47" s="361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x14ac:dyDescent="0.25">
      <c r="A48" s="391"/>
      <c r="B48" s="246"/>
      <c r="C48" s="360"/>
      <c r="D48" s="361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x14ac:dyDescent="0.25">
      <c r="A49" s="389"/>
      <c r="B49" s="246"/>
      <c r="C49" s="390"/>
      <c r="D49" s="361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x14ac:dyDescent="0.25">
      <c r="A50" s="391"/>
      <c r="B50" s="246"/>
      <c r="C50" s="360"/>
      <c r="D50" s="361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x14ac:dyDescent="0.25">
      <c r="A51" s="391"/>
      <c r="B51" s="246"/>
      <c r="C51" s="360"/>
      <c r="D51" s="361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x14ac:dyDescent="0.25">
      <c r="A52" s="391"/>
      <c r="B52" s="246"/>
      <c r="C52" s="360"/>
      <c r="D52" s="361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x14ac:dyDescent="0.25">
      <c r="A53" s="391"/>
      <c r="B53" s="246"/>
      <c r="C53" s="360"/>
      <c r="D53" s="361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x14ac:dyDescent="0.25">
      <c r="A54" s="391"/>
      <c r="B54" s="246"/>
      <c r="C54" s="360"/>
      <c r="D54" s="361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x14ac:dyDescent="0.25">
      <c r="A55" s="391"/>
      <c r="B55" s="246"/>
      <c r="C55" s="360"/>
      <c r="D55" s="361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361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361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361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x14ac:dyDescent="0.25">
      <c r="A59" s="391"/>
      <c r="B59" s="248"/>
      <c r="C59" s="360"/>
      <c r="D59" s="361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x14ac:dyDescent="0.25">
      <c r="A60" s="391"/>
      <c r="B60" s="248"/>
      <c r="C60" s="360"/>
      <c r="D60" s="361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x14ac:dyDescent="0.25">
      <c r="A61" s="391"/>
      <c r="B61" s="248"/>
      <c r="C61" s="360"/>
      <c r="D61" s="361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x14ac:dyDescent="0.25">
      <c r="A62" s="391"/>
      <c r="B62" s="246"/>
      <c r="C62" s="360"/>
      <c r="D62" s="361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x14ac:dyDescent="0.25">
      <c r="A63" s="391"/>
      <c r="B63" s="246"/>
      <c r="C63" s="360"/>
      <c r="D63" s="361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x14ac:dyDescent="0.25">
      <c r="A64" s="391"/>
      <c r="B64" s="246"/>
      <c r="C64" s="360"/>
      <c r="D64" s="361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x14ac:dyDescent="0.25">
      <c r="A65" s="391"/>
      <c r="B65" s="246"/>
      <c r="C65" s="360"/>
      <c r="D65" s="361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x14ac:dyDescent="0.25">
      <c r="A66" s="391"/>
      <c r="B66" s="246"/>
      <c r="C66" s="360"/>
      <c r="D66" s="361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x14ac:dyDescent="0.25">
      <c r="A67" s="391"/>
      <c r="B67" s="246"/>
      <c r="C67" s="360"/>
      <c r="D67" s="361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361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x14ac:dyDescent="0.25">
      <c r="A69" s="391"/>
      <c r="B69" s="246"/>
      <c r="C69" s="360"/>
      <c r="D69" s="361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x14ac:dyDescent="0.25">
      <c r="A70" s="391"/>
      <c r="B70" s="246"/>
      <c r="C70" s="360"/>
      <c r="D70" s="361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x14ac:dyDescent="0.25">
      <c r="A71" s="391"/>
      <c r="B71" s="404"/>
      <c r="C71" s="360"/>
      <c r="D71" s="361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x14ac:dyDescent="0.25">
      <c r="A72" s="391"/>
      <c r="B72" s="404"/>
      <c r="C72" s="360"/>
      <c r="D72" s="361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x14ac:dyDescent="0.25">
      <c r="A73" s="391"/>
      <c r="B73" s="246"/>
      <c r="C73" s="360"/>
      <c r="D73" s="361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x14ac:dyDescent="0.25">
      <c r="A74" s="391"/>
      <c r="B74" s="246"/>
      <c r="C74" s="360"/>
      <c r="D74" s="361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x14ac:dyDescent="0.25">
      <c r="A75" s="392"/>
      <c r="B75" s="246"/>
      <c r="C75" s="393"/>
      <c r="D75" s="361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x14ac:dyDescent="0.25">
      <c r="A76" s="391"/>
      <c r="B76" s="246"/>
      <c r="C76" s="360"/>
      <c r="D76" s="361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x14ac:dyDescent="0.25">
      <c r="A77" s="391"/>
      <c r="B77" s="246"/>
      <c r="C77" s="360"/>
      <c r="D77" s="361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x14ac:dyDescent="0.25">
      <c r="A78" s="391"/>
      <c r="B78" s="246"/>
      <c r="C78" s="360"/>
      <c r="D78" s="361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x14ac:dyDescent="0.25">
      <c r="A79" s="392"/>
      <c r="B79" s="246"/>
      <c r="C79" s="393"/>
      <c r="D79" s="361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x14ac:dyDescent="0.25">
      <c r="A80" s="389"/>
      <c r="B80" s="246"/>
      <c r="C80" s="390"/>
      <c r="D80" s="361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x14ac:dyDescent="0.25">
      <c r="A81" s="391"/>
      <c r="B81" s="248"/>
      <c r="C81" s="360"/>
      <c r="D81" s="361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x14ac:dyDescent="0.25">
      <c r="A82" s="389"/>
      <c r="B82" s="248"/>
      <c r="C82" s="390"/>
      <c r="D82" s="361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x14ac:dyDescent="0.25">
      <c r="A83" s="391"/>
      <c r="B83" s="246"/>
      <c r="C83" s="360"/>
      <c r="D83" s="361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x14ac:dyDescent="0.25">
      <c r="A84" s="391"/>
      <c r="B84" s="246"/>
      <c r="C84" s="360"/>
      <c r="D84" s="361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x14ac:dyDescent="0.25">
      <c r="A85" s="391"/>
      <c r="B85" s="246"/>
      <c r="C85" s="360"/>
      <c r="D85" s="361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x14ac:dyDescent="0.25">
      <c r="A86" s="391"/>
      <c r="B86" s="246"/>
      <c r="C86" s="360"/>
      <c r="D86" s="361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x14ac:dyDescent="0.25">
      <c r="A87" s="391"/>
      <c r="B87" s="246"/>
      <c r="C87" s="360"/>
      <c r="D87" s="361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x14ac:dyDescent="0.25">
      <c r="A88" s="391"/>
      <c r="B88" s="246"/>
      <c r="C88" s="360"/>
      <c r="D88" s="361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x14ac:dyDescent="0.25">
      <c r="A89" s="391"/>
      <c r="B89" s="246"/>
      <c r="C89" s="360"/>
      <c r="D89" s="361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x14ac:dyDescent="0.25">
      <c r="A90" s="391"/>
      <c r="B90" s="246"/>
      <c r="C90" s="360"/>
      <c r="D90" s="361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x14ac:dyDescent="0.25">
      <c r="A91" s="405"/>
      <c r="B91" s="246"/>
      <c r="C91" s="406"/>
      <c r="D91" s="361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x14ac:dyDescent="0.25">
      <c r="A92" s="391"/>
      <c r="B92" s="246"/>
      <c r="C92" s="360"/>
      <c r="D92" s="361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x14ac:dyDescent="0.25">
      <c r="A93" s="391"/>
      <c r="B93" s="246"/>
      <c r="C93" s="360"/>
      <c r="D93" s="361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x14ac:dyDescent="0.25">
      <c r="A94" s="391"/>
      <c r="B94" s="246"/>
      <c r="C94" s="360"/>
      <c r="D94" s="361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x14ac:dyDescent="0.25">
      <c r="A95" s="391"/>
      <c r="B95" s="246"/>
      <c r="C95" s="360"/>
      <c r="D95" s="361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x14ac:dyDescent="0.25">
      <c r="A96" s="391"/>
      <c r="B96" s="246"/>
      <c r="C96" s="360"/>
      <c r="D96" s="361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x14ac:dyDescent="0.25">
      <c r="A97" s="391"/>
      <c r="B97" s="246"/>
      <c r="C97" s="360"/>
      <c r="D97" s="361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x14ac:dyDescent="0.25">
      <c r="A98" s="391"/>
      <c r="B98" s="246"/>
      <c r="C98" s="360"/>
      <c r="D98" s="361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x14ac:dyDescent="0.25">
      <c r="A99" s="405"/>
      <c r="B99" s="246"/>
      <c r="C99" s="406"/>
      <c r="D99" s="361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x14ac:dyDescent="0.25">
      <c r="A100" s="405"/>
      <c r="B100" s="246"/>
      <c r="C100" s="406"/>
      <c r="D100" s="361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x14ac:dyDescent="0.25">
      <c r="A101" s="391"/>
      <c r="B101" s="246"/>
      <c r="C101" s="360"/>
      <c r="D101" s="361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x14ac:dyDescent="0.25">
      <c r="A102" s="391"/>
      <c r="B102" s="246"/>
      <c r="C102" s="360"/>
      <c r="D102" s="361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x14ac:dyDescent="0.25">
      <c r="A103" s="391"/>
      <c r="B103" s="246"/>
      <c r="C103" s="360"/>
      <c r="D103" s="361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x14ac:dyDescent="0.25">
      <c r="A104" s="391"/>
      <c r="B104" s="246"/>
      <c r="C104" s="360"/>
      <c r="D104" s="361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x14ac:dyDescent="0.25">
      <c r="A105" s="392"/>
      <c r="B105" s="248"/>
      <c r="C105" s="393"/>
      <c r="D105" s="361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x14ac:dyDescent="0.25">
      <c r="A106" s="392"/>
      <c r="B106" s="248"/>
      <c r="C106" s="393"/>
      <c r="D106" s="361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x14ac:dyDescent="0.25">
      <c r="A107" s="407"/>
      <c r="B107" s="248"/>
      <c r="C107" s="408"/>
      <c r="D107" s="361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x14ac:dyDescent="0.25">
      <c r="A108" s="392"/>
      <c r="B108" s="248"/>
      <c r="C108" s="393"/>
      <c r="D108" s="361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x14ac:dyDescent="0.25">
      <c r="A109" s="392"/>
      <c r="B109" s="248"/>
      <c r="C109" s="393"/>
      <c r="D109" s="361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x14ac:dyDescent="0.25">
      <c r="A110" s="392"/>
      <c r="B110" s="248"/>
      <c r="C110" s="393"/>
      <c r="D110" s="361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x14ac:dyDescent="0.25">
      <c r="A111" s="391"/>
      <c r="B111" s="246"/>
      <c r="C111" s="360"/>
      <c r="D111" s="361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x14ac:dyDescent="0.25">
      <c r="A112" s="391"/>
      <c r="B112" s="246"/>
      <c r="C112" s="360"/>
      <c r="D112" s="361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x14ac:dyDescent="0.25">
      <c r="A113" s="391"/>
      <c r="B113" s="246"/>
      <c r="C113" s="360"/>
      <c r="D113" s="361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x14ac:dyDescent="0.25">
      <c r="A114" s="391"/>
      <c r="B114" s="246"/>
      <c r="C114" s="360"/>
      <c r="D114" s="361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x14ac:dyDescent="0.25">
      <c r="A115" s="391"/>
      <c r="B115" s="246"/>
      <c r="C115" s="360"/>
      <c r="D115" s="361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x14ac:dyDescent="0.25">
      <c r="A116" s="391"/>
      <c r="B116" s="246"/>
      <c r="C116" s="360"/>
      <c r="D116" s="361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x14ac:dyDescent="0.25">
      <c r="A117" s="389"/>
      <c r="B117" s="246"/>
      <c r="C117" s="390"/>
      <c r="D117" s="361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x14ac:dyDescent="0.25">
      <c r="A118" s="391"/>
      <c r="B118" s="246"/>
      <c r="C118" s="360"/>
      <c r="D118" s="361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x14ac:dyDescent="0.25">
      <c r="A119" s="391"/>
      <c r="B119" s="246"/>
      <c r="C119" s="360"/>
      <c r="D119" s="361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x14ac:dyDescent="0.25">
      <c r="A120" s="391"/>
      <c r="B120" s="246"/>
      <c r="C120" s="360"/>
      <c r="D120" s="361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x14ac:dyDescent="0.25">
      <c r="A121" s="391"/>
      <c r="B121" s="246"/>
      <c r="C121" s="360"/>
      <c r="D121" s="361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x14ac:dyDescent="0.25">
      <c r="A122" s="389"/>
      <c r="B122" s="246"/>
      <c r="C122" s="390"/>
      <c r="D122" s="361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x14ac:dyDescent="0.25">
      <c r="A123" s="391"/>
      <c r="B123" s="246"/>
      <c r="C123" s="360"/>
      <c r="D123" s="361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x14ac:dyDescent="0.25">
      <c r="A124" s="389"/>
      <c r="B124" s="246"/>
      <c r="C124" s="390"/>
      <c r="D124" s="361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x14ac:dyDescent="0.25">
      <c r="A125" s="391"/>
      <c r="B125" s="246"/>
      <c r="C125" s="360"/>
      <c r="D125" s="361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x14ac:dyDescent="0.25">
      <c r="A126" s="391"/>
      <c r="B126" s="246"/>
      <c r="C126" s="360"/>
      <c r="D126" s="361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x14ac:dyDescent="0.25">
      <c r="A127" s="391"/>
      <c r="B127" s="246"/>
      <c r="C127" s="360"/>
      <c r="D127" s="361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x14ac:dyDescent="0.25">
      <c r="A128" s="389"/>
      <c r="B128" s="246"/>
      <c r="C128" s="390"/>
      <c r="D128" s="361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x14ac:dyDescent="0.25">
      <c r="A129" s="391"/>
      <c r="B129" s="246"/>
      <c r="C129" s="360"/>
      <c r="D129" s="361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x14ac:dyDescent="0.25">
      <c r="A130" s="391"/>
      <c r="B130" s="246"/>
      <c r="C130" s="360"/>
      <c r="D130" s="361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x14ac:dyDescent="0.25">
      <c r="A131" s="391"/>
      <c r="B131" s="246"/>
      <c r="C131" s="360"/>
      <c r="D131" s="361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x14ac:dyDescent="0.25">
      <c r="A132" s="389"/>
      <c r="B132" s="246"/>
      <c r="C132" s="390"/>
      <c r="D132" s="361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x14ac:dyDescent="0.25">
      <c r="A133" s="391"/>
      <c r="B133" s="246"/>
      <c r="C133" s="360"/>
      <c r="D133" s="361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x14ac:dyDescent="0.25">
      <c r="A134" s="391"/>
      <c r="B134" s="246"/>
      <c r="C134" s="360"/>
      <c r="D134" s="361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x14ac:dyDescent="0.25">
      <c r="A135" s="391"/>
      <c r="B135" s="246"/>
      <c r="C135" s="360"/>
      <c r="D135" s="361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x14ac:dyDescent="0.25">
      <c r="A136" s="391"/>
      <c r="B136" s="246"/>
      <c r="C136" s="360"/>
      <c r="D136" s="361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845" t="s">
        <v>36</v>
      </c>
      <c r="F223" s="846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B127"/>
  <sheetViews>
    <sheetView topLeftCell="J1" workbookViewId="0">
      <pane xSplit="4" ySplit="2" topLeftCell="N27" activePane="bottomRight" state="frozen"/>
      <selection activeCell="J1" sqref="J1"/>
      <selection pane="topRight" activeCell="N1" sqref="N1"/>
      <selection pane="bottomLeft" activeCell="J3" sqref="J3"/>
      <selection pane="bottomRight" activeCell="GZ47" sqref="GZ4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7109375" style="26" bestFit="1" customWidth="1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347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4" t="s">
        <v>368</v>
      </c>
      <c r="K1" s="824"/>
      <c r="L1" s="824"/>
      <c r="M1" s="824"/>
      <c r="N1" s="824"/>
      <c r="O1" s="824"/>
      <c r="P1" s="824"/>
      <c r="Q1" s="824"/>
      <c r="R1" s="6"/>
      <c r="S1" s="6"/>
      <c r="T1" s="6"/>
      <c r="U1" s="7">
        <v>1</v>
      </c>
      <c r="W1" s="9" t="s">
        <v>1</v>
      </c>
      <c r="X1" s="825"/>
      <c r="Y1" s="825"/>
      <c r="Z1" s="825"/>
      <c r="AA1" s="825"/>
      <c r="AB1" s="825"/>
      <c r="AC1" s="825"/>
      <c r="AD1" s="10" t="e">
        <f>#REF!+1</f>
        <v>#REF!</v>
      </c>
      <c r="AF1" s="823" t="e">
        <f>#REF!</f>
        <v>#REF!</v>
      </c>
      <c r="AG1" s="823"/>
      <c r="AH1" s="823"/>
      <c r="AI1" s="823"/>
      <c r="AJ1" s="823"/>
      <c r="AK1" s="823"/>
      <c r="AL1" s="823"/>
      <c r="AM1" s="10" t="e">
        <f>AD1+1</f>
        <v>#REF!</v>
      </c>
      <c r="AO1" s="823" t="e">
        <f>AF1</f>
        <v>#REF!</v>
      </c>
      <c r="AP1" s="823"/>
      <c r="AQ1" s="823"/>
      <c r="AR1" s="823"/>
      <c r="AS1" s="823"/>
      <c r="AT1" s="823"/>
      <c r="AU1" s="823"/>
      <c r="AV1" s="10" t="e">
        <f>AM1+1</f>
        <v>#REF!</v>
      </c>
      <c r="AX1" s="823" t="e">
        <f>AO1</f>
        <v>#REF!</v>
      </c>
      <c r="AY1" s="823"/>
      <c r="AZ1" s="823"/>
      <c r="BA1" s="823"/>
      <c r="BB1" s="823"/>
      <c r="BC1" s="823"/>
      <c r="BD1" s="823"/>
      <c r="BE1" s="10" t="e">
        <f>AV1+1</f>
        <v>#REF!</v>
      </c>
      <c r="BG1" s="823" t="e">
        <f>AX1</f>
        <v>#REF!</v>
      </c>
      <c r="BH1" s="823"/>
      <c r="BI1" s="823"/>
      <c r="BJ1" s="823"/>
      <c r="BK1" s="823"/>
      <c r="BL1" s="823"/>
      <c r="BM1" s="823"/>
      <c r="BN1" s="10" t="e">
        <f>BE1+1</f>
        <v>#REF!</v>
      </c>
      <c r="BP1" s="823" t="e">
        <f>BG1</f>
        <v>#REF!</v>
      </c>
      <c r="BQ1" s="823"/>
      <c r="BR1" s="823"/>
      <c r="BS1" s="823"/>
      <c r="BT1" s="823"/>
      <c r="BU1" s="823"/>
      <c r="BV1" s="823"/>
      <c r="BW1" s="10" t="e">
        <f>BN1+1</f>
        <v>#REF!</v>
      </c>
      <c r="BY1" s="823" t="e">
        <f>BP1</f>
        <v>#REF!</v>
      </c>
      <c r="BZ1" s="823"/>
      <c r="CA1" s="823"/>
      <c r="CB1" s="823"/>
      <c r="CC1" s="823"/>
      <c r="CD1" s="823"/>
      <c r="CE1" s="823"/>
      <c r="CF1" s="10" t="e">
        <f>BW1+1</f>
        <v>#REF!</v>
      </c>
      <c r="CH1" s="823" t="e">
        <f>BY1</f>
        <v>#REF!</v>
      </c>
      <c r="CI1" s="823"/>
      <c r="CJ1" s="823"/>
      <c r="CK1" s="823"/>
      <c r="CL1" s="823"/>
      <c r="CM1" s="823"/>
      <c r="CN1" s="823"/>
      <c r="CO1" s="10" t="e">
        <f>CF1+1</f>
        <v>#REF!</v>
      </c>
      <c r="CQ1" s="823" t="e">
        <f>CH1</f>
        <v>#REF!</v>
      </c>
      <c r="CR1" s="823"/>
      <c r="CS1" s="823"/>
      <c r="CT1" s="823"/>
      <c r="CU1" s="823"/>
      <c r="CV1" s="823"/>
      <c r="CW1" s="823"/>
      <c r="CX1" s="10" t="e">
        <f>CO1+1</f>
        <v>#REF!</v>
      </c>
      <c r="CZ1" s="823" t="e">
        <f>CQ1</f>
        <v>#REF!</v>
      </c>
      <c r="DA1" s="823"/>
      <c r="DB1" s="823"/>
      <c r="DC1" s="823"/>
      <c r="DD1" s="823"/>
      <c r="DE1" s="823"/>
      <c r="DF1" s="823"/>
      <c r="DG1" s="10" t="e">
        <f>CX1+1</f>
        <v>#REF!</v>
      </c>
      <c r="DI1" s="823" t="e">
        <f>CZ1</f>
        <v>#REF!</v>
      </c>
      <c r="DJ1" s="823"/>
      <c r="DK1" s="823"/>
      <c r="DL1" s="823"/>
      <c r="DM1" s="823"/>
      <c r="DN1" s="823"/>
      <c r="DO1" s="823"/>
      <c r="DP1" s="10" t="e">
        <f>DG1+1</f>
        <v>#REF!</v>
      </c>
      <c r="DR1" s="823" t="e">
        <f>DI1</f>
        <v>#REF!</v>
      </c>
      <c r="DS1" s="823"/>
      <c r="DT1" s="823"/>
      <c r="DU1" s="823"/>
      <c r="DV1" s="823"/>
      <c r="DW1" s="823"/>
      <c r="DX1" s="823"/>
      <c r="DY1" s="10" t="e">
        <f>DP1+1</f>
        <v>#REF!</v>
      </c>
      <c r="EA1" s="823" t="e">
        <f>DR1</f>
        <v>#REF!</v>
      </c>
      <c r="EB1" s="823"/>
      <c r="EC1" s="823"/>
      <c r="ED1" s="823"/>
      <c r="EE1" s="823"/>
      <c r="EF1" s="823"/>
      <c r="EG1" s="823"/>
      <c r="EH1" s="10" t="e">
        <f>DY1+1</f>
        <v>#REF!</v>
      </c>
      <c r="EJ1" s="823" t="e">
        <f>EA1</f>
        <v>#REF!</v>
      </c>
      <c r="EK1" s="823"/>
      <c r="EL1" s="823"/>
      <c r="EM1" s="823"/>
      <c r="EN1" s="823"/>
      <c r="EO1" s="823"/>
      <c r="EP1" s="823"/>
      <c r="EQ1" s="10" t="e">
        <f>EH1+1</f>
        <v>#REF!</v>
      </c>
      <c r="ES1" s="823" t="e">
        <f>EJ1</f>
        <v>#REF!</v>
      </c>
      <c r="ET1" s="823"/>
      <c r="EU1" s="823"/>
      <c r="EV1" s="823"/>
      <c r="EW1" s="823"/>
      <c r="EX1" s="823"/>
      <c r="EY1" s="823"/>
      <c r="EZ1" s="10" t="e">
        <f>EQ1+1</f>
        <v>#REF!</v>
      </c>
      <c r="FB1" s="823" t="e">
        <f>ES1</f>
        <v>#REF!</v>
      </c>
      <c r="FC1" s="823"/>
      <c r="FD1" s="823"/>
      <c r="FE1" s="823"/>
      <c r="FF1" s="823"/>
      <c r="FG1" s="823"/>
      <c r="FH1" s="823"/>
      <c r="FI1" s="10" t="e">
        <f>EZ1+1</f>
        <v>#REF!</v>
      </c>
      <c r="FK1" s="823" t="e">
        <f>FB1</f>
        <v>#REF!</v>
      </c>
      <c r="FL1" s="823"/>
      <c r="FM1" s="823"/>
      <c r="FN1" s="823"/>
      <c r="FO1" s="823"/>
      <c r="FP1" s="823"/>
      <c r="FQ1" s="823"/>
      <c r="FR1" s="10" t="e">
        <f>FI1+1</f>
        <v>#REF!</v>
      </c>
      <c r="FT1" s="823" t="e">
        <f>FK1</f>
        <v>#REF!</v>
      </c>
      <c r="FU1" s="823"/>
      <c r="FV1" s="823"/>
      <c r="FW1" s="823"/>
      <c r="FX1" s="823"/>
      <c r="FY1" s="823"/>
      <c r="FZ1" s="823"/>
      <c r="GA1" s="10" t="e">
        <f>FR1+1</f>
        <v>#REF!</v>
      </c>
      <c r="GC1" s="823" t="e">
        <f>FT1</f>
        <v>#REF!</v>
      </c>
      <c r="GD1" s="823"/>
      <c r="GE1" s="823"/>
      <c r="GF1" s="823"/>
      <c r="GG1" s="823"/>
      <c r="GH1" s="823"/>
      <c r="GI1" s="823"/>
      <c r="GJ1" s="10" t="e">
        <f>GA1+1</f>
        <v>#REF!</v>
      </c>
      <c r="GL1" s="823" t="e">
        <f>GC1</f>
        <v>#REF!</v>
      </c>
      <c r="GM1" s="823"/>
      <c r="GN1" s="823"/>
      <c r="GO1" s="823"/>
      <c r="GP1" s="823"/>
      <c r="GQ1" s="823"/>
      <c r="GR1" s="823"/>
      <c r="GS1" s="10" t="e">
        <f>GJ1+1</f>
        <v>#REF!</v>
      </c>
      <c r="GT1" s="11" t="s">
        <v>2</v>
      </c>
      <c r="GU1" s="605"/>
      <c r="GV1" s="606"/>
      <c r="GW1" s="607"/>
      <c r="GX1" s="607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436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08"/>
      <c r="GU3" s="609" t="s">
        <v>22</v>
      </c>
      <c r="GV3" s="13" t="s">
        <v>382</v>
      </c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95</v>
      </c>
      <c r="K4" s="494" t="s">
        <v>369</v>
      </c>
      <c r="L4" s="146">
        <v>16140</v>
      </c>
      <c r="M4" s="87">
        <v>43221</v>
      </c>
      <c r="N4" s="88" t="s">
        <v>402</v>
      </c>
      <c r="O4" s="106">
        <v>20560</v>
      </c>
      <c r="P4" s="76">
        <f t="shared" ref="P4:P87" si="0">O4-L4</f>
        <v>4420</v>
      </c>
      <c r="Q4" s="595">
        <v>26.5</v>
      </c>
      <c r="R4" s="438"/>
      <c r="S4" s="438"/>
      <c r="T4" s="45">
        <f t="shared" ref="T4:T6" si="1">Q4*O4</f>
        <v>544840</v>
      </c>
      <c r="U4" s="501" t="s">
        <v>67</v>
      </c>
      <c r="V4" s="502">
        <v>43235</v>
      </c>
      <c r="W4" s="503">
        <v>16224.92</v>
      </c>
      <c r="X4" s="504"/>
      <c r="Y4" s="504"/>
      <c r="Z4" s="504"/>
      <c r="AA4" s="504"/>
      <c r="AB4" s="504"/>
      <c r="AC4" s="58"/>
      <c r="AD4" s="505"/>
      <c r="AE4" s="79"/>
      <c r="AF4" s="504"/>
      <c r="AG4" s="504"/>
      <c r="AH4" s="504"/>
      <c r="AI4" s="504"/>
      <c r="AJ4" s="504"/>
      <c r="AK4" s="504"/>
      <c r="AL4" s="58"/>
      <c r="AM4" s="505"/>
      <c r="AN4" s="79"/>
      <c r="AO4" s="504"/>
      <c r="AP4" s="504"/>
      <c r="AQ4" s="504"/>
      <c r="AR4" s="504"/>
      <c r="AS4" s="504"/>
      <c r="AT4" s="504"/>
      <c r="AU4" s="58"/>
      <c r="AV4" s="505"/>
      <c r="AW4" s="79"/>
      <c r="AX4" s="504"/>
      <c r="AY4" s="504"/>
      <c r="AZ4" s="504"/>
      <c r="BA4" s="504"/>
      <c r="BB4" s="504"/>
      <c r="BC4" s="504"/>
      <c r="BD4" s="58"/>
      <c r="BE4" s="505"/>
      <c r="BF4" s="79"/>
      <c r="BG4" s="504"/>
      <c r="BH4" s="504"/>
      <c r="BI4" s="504"/>
      <c r="BJ4" s="504"/>
      <c r="BK4" s="504"/>
      <c r="BL4" s="504"/>
      <c r="BM4" s="505"/>
      <c r="BN4" s="505"/>
      <c r="BO4" s="79"/>
      <c r="BP4" s="504"/>
      <c r="BQ4" s="504"/>
      <c r="BR4" s="504"/>
      <c r="BS4" s="504"/>
      <c r="BT4" s="504"/>
      <c r="BU4" s="504"/>
      <c r="BV4" s="505"/>
      <c r="BW4" s="505"/>
      <c r="BX4" s="79"/>
      <c r="BY4" s="504"/>
      <c r="BZ4" s="504"/>
      <c r="CA4" s="504"/>
      <c r="CB4" s="504"/>
      <c r="CC4" s="504"/>
      <c r="CD4" s="504"/>
      <c r="CE4" s="505"/>
      <c r="CF4" s="505"/>
      <c r="CG4" s="79"/>
      <c r="CH4" s="504"/>
      <c r="CI4" s="504"/>
      <c r="CJ4" s="504"/>
      <c r="CK4" s="504"/>
      <c r="CL4" s="504"/>
      <c r="CM4" s="504"/>
      <c r="CN4" s="58"/>
      <c r="CO4" s="505"/>
      <c r="CP4" s="79"/>
      <c r="CQ4" s="504"/>
      <c r="CR4" s="504"/>
      <c r="CS4" s="504"/>
      <c r="CT4" s="504"/>
      <c r="CU4" s="504"/>
      <c r="CV4" s="504"/>
      <c r="CW4" s="505"/>
      <c r="CX4" s="505"/>
      <c r="CY4" s="79"/>
      <c r="CZ4" s="504"/>
      <c r="DA4" s="504"/>
      <c r="DB4" s="504"/>
      <c r="DC4" s="504"/>
      <c r="DD4" s="504"/>
      <c r="DE4" s="504"/>
      <c r="DF4" s="505"/>
      <c r="DG4" s="505"/>
      <c r="DH4" s="79"/>
      <c r="DI4" s="504"/>
      <c r="DJ4" s="504"/>
      <c r="DK4" s="504"/>
      <c r="DL4" s="504"/>
      <c r="DM4" s="504"/>
      <c r="DN4" s="504"/>
      <c r="DO4" s="505"/>
      <c r="DP4" s="505"/>
      <c r="DQ4" s="79"/>
      <c r="DR4" s="504"/>
      <c r="DS4" s="504"/>
      <c r="DT4" s="504"/>
      <c r="DU4" s="504"/>
      <c r="DV4" s="504"/>
      <c r="DW4" s="504"/>
      <c r="DX4" s="505"/>
      <c r="DY4" s="505"/>
      <c r="DZ4" s="79"/>
      <c r="EA4" s="504"/>
      <c r="EB4" s="504"/>
      <c r="EC4" s="504"/>
      <c r="ED4" s="504"/>
      <c r="EE4" s="504"/>
      <c r="EF4" s="504"/>
      <c r="EG4" s="505"/>
      <c r="EH4" s="505"/>
      <c r="EI4" s="79"/>
      <c r="EJ4" s="504"/>
      <c r="EK4" s="504"/>
      <c r="EL4" s="504"/>
      <c r="EM4" s="504"/>
      <c r="EN4" s="504"/>
      <c r="EO4" s="504"/>
      <c r="EP4" s="505"/>
      <c r="EQ4" s="505"/>
      <c r="ER4" s="79"/>
      <c r="ES4" s="504"/>
      <c r="ET4" s="504"/>
      <c r="EU4" s="504"/>
      <c r="EV4" s="504"/>
      <c r="EW4" s="504"/>
      <c r="EX4" s="504"/>
      <c r="EY4" s="505"/>
      <c r="EZ4" s="505"/>
      <c r="FA4" s="79"/>
      <c r="FB4" s="504"/>
      <c r="FC4" s="504"/>
      <c r="FD4" s="504"/>
      <c r="FE4" s="504"/>
      <c r="FF4" s="504"/>
      <c r="FG4" s="504"/>
      <c r="FH4" s="505"/>
      <c r="FI4" s="505"/>
      <c r="FJ4" s="79"/>
      <c r="FK4" s="504"/>
      <c r="FL4" s="504"/>
      <c r="FM4" s="504"/>
      <c r="FN4" s="504"/>
      <c r="FO4" s="504"/>
      <c r="FP4" s="504"/>
      <c r="FQ4" s="505"/>
      <c r="FR4" s="505"/>
      <c r="FS4" s="79"/>
      <c r="FT4" s="504"/>
      <c r="FU4" s="504"/>
      <c r="FV4" s="504"/>
      <c r="FW4" s="504"/>
      <c r="FX4" s="504"/>
      <c r="FY4" s="504"/>
      <c r="FZ4" s="505"/>
      <c r="GA4" s="505"/>
      <c r="GB4" s="79"/>
      <c r="GC4" s="504"/>
      <c r="GD4" s="504"/>
      <c r="GE4" s="504"/>
      <c r="GF4" s="504"/>
      <c r="GG4" s="504"/>
      <c r="GH4" s="504"/>
      <c r="GI4" s="505"/>
      <c r="GJ4" s="505"/>
      <c r="GK4" s="79"/>
      <c r="GL4" s="504"/>
      <c r="GM4" s="504"/>
      <c r="GN4" s="504"/>
      <c r="GO4" s="504"/>
      <c r="GP4" s="504"/>
      <c r="GQ4" s="504"/>
      <c r="GR4" s="505"/>
      <c r="GS4" s="505"/>
      <c r="GT4" s="506">
        <v>43235</v>
      </c>
      <c r="GU4" s="298"/>
      <c r="GV4" s="507"/>
      <c r="GW4" s="82"/>
      <c r="GX4" s="82"/>
      <c r="GY4" s="580" t="s">
        <v>522</v>
      </c>
      <c r="GZ4" s="83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4" t="s">
        <v>28</v>
      </c>
      <c r="K5" s="494" t="s">
        <v>29</v>
      </c>
      <c r="L5" s="146">
        <v>19010</v>
      </c>
      <c r="M5" s="87">
        <v>43222</v>
      </c>
      <c r="N5" s="88" t="s">
        <v>403</v>
      </c>
      <c r="O5" s="106">
        <v>23860</v>
      </c>
      <c r="P5" s="76">
        <f t="shared" si="0"/>
        <v>4850</v>
      </c>
      <c r="Q5" s="595">
        <v>26.5</v>
      </c>
      <c r="R5" s="438"/>
      <c r="S5" s="438"/>
      <c r="T5" s="45">
        <f t="shared" si="1"/>
        <v>632290</v>
      </c>
      <c r="U5" s="501" t="s">
        <v>67</v>
      </c>
      <c r="V5" s="502">
        <v>43236</v>
      </c>
      <c r="W5" s="503">
        <v>16472</v>
      </c>
      <c r="X5" s="504"/>
      <c r="Y5" s="504"/>
      <c r="Z5" s="504"/>
      <c r="AA5" s="504"/>
      <c r="AB5" s="504"/>
      <c r="AC5" s="58"/>
      <c r="AD5" s="505"/>
      <c r="AE5" s="79"/>
      <c r="AF5" s="504"/>
      <c r="AG5" s="504"/>
      <c r="AH5" s="504"/>
      <c r="AI5" s="504"/>
      <c r="AJ5" s="504"/>
      <c r="AK5" s="504"/>
      <c r="AL5" s="58"/>
      <c r="AM5" s="505"/>
      <c r="AN5" s="79"/>
      <c r="AO5" s="504"/>
      <c r="AP5" s="504"/>
      <c r="AQ5" s="504"/>
      <c r="AR5" s="504"/>
      <c r="AS5" s="504"/>
      <c r="AT5" s="504"/>
      <c r="AU5" s="58"/>
      <c r="AV5" s="505"/>
      <c r="AW5" s="79"/>
      <c r="AX5" s="504"/>
      <c r="AY5" s="504"/>
      <c r="AZ5" s="504"/>
      <c r="BA5" s="504"/>
      <c r="BB5" s="504"/>
      <c r="BC5" s="504"/>
      <c r="BD5" s="58"/>
      <c r="BE5" s="505"/>
      <c r="BF5" s="79"/>
      <c r="BG5" s="504"/>
      <c r="BH5" s="504"/>
      <c r="BI5" s="504"/>
      <c r="BJ5" s="504"/>
      <c r="BK5" s="504"/>
      <c r="BL5" s="504"/>
      <c r="BM5" s="505"/>
      <c r="BN5" s="505"/>
      <c r="BO5" s="79"/>
      <c r="BP5" s="504"/>
      <c r="BQ5" s="504"/>
      <c r="BR5" s="504"/>
      <c r="BS5" s="504"/>
      <c r="BT5" s="504"/>
      <c r="BU5" s="504"/>
      <c r="BV5" s="505"/>
      <c r="BW5" s="505"/>
      <c r="BX5" s="79"/>
      <c r="BY5" s="504"/>
      <c r="BZ5" s="504"/>
      <c r="CA5" s="504"/>
      <c r="CB5" s="504"/>
      <c r="CC5" s="504"/>
      <c r="CD5" s="504"/>
      <c r="CE5" s="505"/>
      <c r="CF5" s="505"/>
      <c r="CG5" s="79"/>
      <c r="CH5" s="504"/>
      <c r="CI5" s="504"/>
      <c r="CJ5" s="504"/>
      <c r="CK5" s="504"/>
      <c r="CL5" s="504"/>
      <c r="CM5" s="504"/>
      <c r="CN5" s="58"/>
      <c r="CO5" s="505"/>
      <c r="CP5" s="79"/>
      <c r="CQ5" s="504"/>
      <c r="CR5" s="504"/>
      <c r="CS5" s="504"/>
      <c r="CT5" s="504"/>
      <c r="CU5" s="504"/>
      <c r="CV5" s="504"/>
      <c r="CW5" s="505"/>
      <c r="CX5" s="505"/>
      <c r="CY5" s="79"/>
      <c r="CZ5" s="504"/>
      <c r="DA5" s="504"/>
      <c r="DB5" s="504"/>
      <c r="DC5" s="504"/>
      <c r="DD5" s="504"/>
      <c r="DE5" s="504"/>
      <c r="DF5" s="505"/>
      <c r="DG5" s="505"/>
      <c r="DH5" s="79"/>
      <c r="DI5" s="504"/>
      <c r="DJ5" s="504"/>
      <c r="DK5" s="504"/>
      <c r="DL5" s="504"/>
      <c r="DM5" s="504"/>
      <c r="DN5" s="504"/>
      <c r="DO5" s="505"/>
      <c r="DP5" s="505"/>
      <c r="DQ5" s="79"/>
      <c r="DR5" s="504"/>
      <c r="DS5" s="504"/>
      <c r="DT5" s="504"/>
      <c r="DU5" s="504"/>
      <c r="DV5" s="504"/>
      <c r="DW5" s="504"/>
      <c r="DX5" s="505"/>
      <c r="DY5" s="505"/>
      <c r="DZ5" s="79"/>
      <c r="EA5" s="504"/>
      <c r="EB5" s="504"/>
      <c r="EC5" s="504"/>
      <c r="ED5" s="504"/>
      <c r="EE5" s="504"/>
      <c r="EF5" s="504"/>
      <c r="EG5" s="505"/>
      <c r="EH5" s="505"/>
      <c r="EI5" s="79"/>
      <c r="EJ5" s="504"/>
      <c r="EK5" s="504"/>
      <c r="EL5" s="504"/>
      <c r="EM5" s="504"/>
      <c r="EN5" s="504"/>
      <c r="EO5" s="504"/>
      <c r="EP5" s="505"/>
      <c r="EQ5" s="505"/>
      <c r="ER5" s="79"/>
      <c r="ES5" s="504"/>
      <c r="ET5" s="504"/>
      <c r="EU5" s="504"/>
      <c r="EV5" s="504"/>
      <c r="EW5" s="504"/>
      <c r="EX5" s="504"/>
      <c r="EY5" s="505"/>
      <c r="EZ5" s="505"/>
      <c r="FA5" s="79"/>
      <c r="FB5" s="504"/>
      <c r="FC5" s="504"/>
      <c r="FD5" s="504"/>
      <c r="FE5" s="504"/>
      <c r="FF5" s="504"/>
      <c r="FG5" s="504"/>
      <c r="FH5" s="505"/>
      <c r="FI5" s="505"/>
      <c r="FJ5" s="79"/>
      <c r="FK5" s="504"/>
      <c r="FL5" s="504"/>
      <c r="FM5" s="504"/>
      <c r="FN5" s="504"/>
      <c r="FO5" s="504"/>
      <c r="FP5" s="504"/>
      <c r="FQ5" s="505"/>
      <c r="FR5" s="505"/>
      <c r="FS5" s="79"/>
      <c r="FT5" s="504"/>
      <c r="FU5" s="504"/>
      <c r="FV5" s="504"/>
      <c r="FW5" s="504"/>
      <c r="FX5" s="504"/>
      <c r="FY5" s="504"/>
      <c r="FZ5" s="505"/>
      <c r="GA5" s="505"/>
      <c r="GB5" s="79"/>
      <c r="GC5" s="504"/>
      <c r="GD5" s="504"/>
      <c r="GE5" s="504"/>
      <c r="GF5" s="504"/>
      <c r="GG5" s="504"/>
      <c r="GH5" s="504"/>
      <c r="GI5" s="505"/>
      <c r="GJ5" s="505"/>
      <c r="GK5" s="79"/>
      <c r="GL5" s="504"/>
      <c r="GM5" s="504"/>
      <c r="GN5" s="504"/>
      <c r="GO5" s="504"/>
      <c r="GP5" s="504"/>
      <c r="GQ5" s="504"/>
      <c r="GR5" s="505"/>
      <c r="GS5" s="505"/>
      <c r="GT5" s="82">
        <v>43236</v>
      </c>
      <c r="GU5" s="298"/>
      <c r="GV5" s="507"/>
      <c r="GW5" s="82"/>
      <c r="GX5" s="82"/>
      <c r="GY5" s="580" t="s">
        <v>522</v>
      </c>
      <c r="GZ5" s="83">
        <v>4176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1" t="s">
        <v>370</v>
      </c>
      <c r="K6" s="494" t="s">
        <v>75</v>
      </c>
      <c r="L6" s="146">
        <v>18060</v>
      </c>
      <c r="M6" s="87">
        <v>43223</v>
      </c>
      <c r="N6" s="88" t="s">
        <v>407</v>
      </c>
      <c r="O6" s="106">
        <v>26080</v>
      </c>
      <c r="P6" s="76">
        <f t="shared" si="0"/>
        <v>8020</v>
      </c>
      <c r="Q6" s="595">
        <v>26.5</v>
      </c>
      <c r="R6" s="90"/>
      <c r="S6" s="90"/>
      <c r="T6" s="45">
        <f t="shared" si="1"/>
        <v>691120</v>
      </c>
      <c r="U6" s="91" t="s">
        <v>67</v>
      </c>
      <c r="V6" s="92">
        <v>43237</v>
      </c>
      <c r="W6" s="93">
        <v>18942.8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43237</v>
      </c>
      <c r="GU6" s="298"/>
      <c r="GV6" s="518"/>
      <c r="GW6" s="101"/>
      <c r="GX6" s="101"/>
      <c r="GY6" s="625" t="s">
        <v>522</v>
      </c>
      <c r="GZ6" s="102">
        <v>4176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59" t="s">
        <v>372</v>
      </c>
      <c r="K7" s="495" t="s">
        <v>371</v>
      </c>
      <c r="L7" s="72">
        <v>11840</v>
      </c>
      <c r="M7" s="73">
        <v>43223</v>
      </c>
      <c r="N7" s="74" t="s">
        <v>406</v>
      </c>
      <c r="O7" s="75">
        <v>11510</v>
      </c>
      <c r="P7" s="76">
        <f t="shared" si="0"/>
        <v>-330</v>
      </c>
      <c r="Q7" s="77">
        <v>26.5</v>
      </c>
      <c r="R7" s="78"/>
      <c r="S7" s="78"/>
      <c r="T7" s="45">
        <f>Q7*O7</f>
        <v>305015</v>
      </c>
      <c r="U7" s="91" t="s">
        <v>67</v>
      </c>
      <c r="V7" s="92">
        <v>43237</v>
      </c>
      <c r="W7" s="93">
        <v>8236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43237</v>
      </c>
      <c r="GU7" s="595">
        <v>18928</v>
      </c>
      <c r="GV7" s="100" t="s">
        <v>383</v>
      </c>
      <c r="GW7" s="101"/>
      <c r="GX7" s="101"/>
      <c r="GY7" s="625" t="s">
        <v>522</v>
      </c>
      <c r="GZ7" s="102">
        <v>2320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359" t="s">
        <v>154</v>
      </c>
      <c r="K8" s="494" t="s">
        <v>29</v>
      </c>
      <c r="L8" s="86">
        <v>17750</v>
      </c>
      <c r="M8" s="87">
        <v>43224</v>
      </c>
      <c r="N8" s="88" t="s">
        <v>410</v>
      </c>
      <c r="O8" s="89">
        <v>22220</v>
      </c>
      <c r="P8" s="76">
        <f t="shared" si="0"/>
        <v>4470</v>
      </c>
      <c r="Q8" s="595">
        <v>26.5</v>
      </c>
      <c r="R8" s="90"/>
      <c r="S8" s="90"/>
      <c r="T8" s="45">
        <f>Q8*O8</f>
        <v>588830</v>
      </c>
      <c r="U8" s="91" t="s">
        <v>67</v>
      </c>
      <c r="V8" s="92">
        <v>43238</v>
      </c>
      <c r="W8" s="93">
        <v>16472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43238</v>
      </c>
      <c r="GU8" s="99"/>
      <c r="GV8" s="100"/>
      <c r="GW8" s="101"/>
      <c r="GX8" s="101"/>
      <c r="GY8" s="582" t="s">
        <v>522</v>
      </c>
      <c r="GZ8" s="102">
        <v>4176</v>
      </c>
    </row>
    <row r="9" spans="1:210" ht="33.75" customHeight="1" x14ac:dyDescent="0.25">
      <c r="B9" s="40"/>
      <c r="C9" s="40"/>
      <c r="D9" s="41"/>
      <c r="E9" s="42"/>
      <c r="F9" s="43"/>
      <c r="G9" s="44"/>
      <c r="H9" s="45"/>
      <c r="I9" s="46"/>
      <c r="J9" s="125" t="s">
        <v>28</v>
      </c>
      <c r="K9" s="494" t="s">
        <v>30</v>
      </c>
      <c r="L9" s="86">
        <v>13150</v>
      </c>
      <c r="M9" s="87">
        <v>43224</v>
      </c>
      <c r="N9" s="88" t="s">
        <v>408</v>
      </c>
      <c r="O9" s="89">
        <v>16225</v>
      </c>
      <c r="P9" s="76">
        <f t="shared" si="0"/>
        <v>3075</v>
      </c>
      <c r="Q9" s="595">
        <v>26.5</v>
      </c>
      <c r="R9" s="847" t="s">
        <v>409</v>
      </c>
      <c r="S9" s="848"/>
      <c r="T9" s="45">
        <f>Q9*O9</f>
        <v>429962.5</v>
      </c>
      <c r="U9" s="91" t="s">
        <v>67</v>
      </c>
      <c r="V9" s="92">
        <v>43238</v>
      </c>
      <c r="W9" s="93">
        <v>10706.8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98">
        <v>43238</v>
      </c>
      <c r="GU9" s="99">
        <v>18928</v>
      </c>
      <c r="GV9" s="103" t="s">
        <v>384</v>
      </c>
      <c r="GW9" s="101"/>
      <c r="GX9" s="101"/>
      <c r="GY9" s="582" t="s">
        <v>522</v>
      </c>
      <c r="GZ9" s="102">
        <v>2320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370</v>
      </c>
      <c r="K10" s="494" t="s">
        <v>31</v>
      </c>
      <c r="L10" s="105">
        <v>17470</v>
      </c>
      <c r="M10" s="87">
        <v>43226</v>
      </c>
      <c r="N10" s="88" t="s">
        <v>412</v>
      </c>
      <c r="O10" s="106">
        <v>27390</v>
      </c>
      <c r="P10" s="76">
        <f t="shared" si="0"/>
        <v>9920</v>
      </c>
      <c r="Q10" s="99">
        <v>26</v>
      </c>
      <c r="R10" s="90"/>
      <c r="S10" s="90"/>
      <c r="T10" s="45">
        <f t="shared" ref="T10:T89" si="2">Q10*O10</f>
        <v>712140</v>
      </c>
      <c r="U10" s="107" t="s">
        <v>67</v>
      </c>
      <c r="V10" s="108">
        <v>43241</v>
      </c>
      <c r="W10" s="109">
        <v>20590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12">
        <v>43241</v>
      </c>
      <c r="GU10" s="113">
        <v>23856</v>
      </c>
      <c r="GV10" s="100" t="s">
        <v>396</v>
      </c>
      <c r="GW10" s="101"/>
      <c r="GX10" s="114"/>
      <c r="GY10" s="583" t="s">
        <v>522</v>
      </c>
      <c r="GZ10" s="589">
        <v>4176</v>
      </c>
      <c r="HA10" s="116"/>
      <c r="HB10" s="116"/>
    </row>
    <row r="11" spans="1:210" ht="30" x14ac:dyDescent="0.25">
      <c r="B11" s="40"/>
      <c r="C11" s="40"/>
      <c r="D11" s="41"/>
      <c r="E11" s="42"/>
      <c r="F11" s="43"/>
      <c r="G11" s="44"/>
      <c r="H11" s="45"/>
      <c r="I11" s="46"/>
      <c r="J11" s="104" t="s">
        <v>373</v>
      </c>
      <c r="K11" s="494" t="s">
        <v>325</v>
      </c>
      <c r="L11" s="86">
        <v>11670</v>
      </c>
      <c r="M11" s="87">
        <v>43226</v>
      </c>
      <c r="N11" s="88" t="s">
        <v>411</v>
      </c>
      <c r="O11" s="117">
        <v>9140</v>
      </c>
      <c r="P11" s="76">
        <f t="shared" si="0"/>
        <v>-2530</v>
      </c>
      <c r="Q11" s="118">
        <v>26</v>
      </c>
      <c r="R11" s="119"/>
      <c r="S11" s="120"/>
      <c r="T11" s="45">
        <f t="shared" si="2"/>
        <v>237640</v>
      </c>
      <c r="U11" s="107" t="s">
        <v>67</v>
      </c>
      <c r="V11" s="108">
        <v>43241</v>
      </c>
      <c r="W11" s="109">
        <v>6588.8</v>
      </c>
      <c r="X11" s="110"/>
      <c r="Y11" s="110"/>
      <c r="Z11" s="110"/>
      <c r="AA11" s="110"/>
      <c r="AB11" s="110"/>
      <c r="AC11" s="95"/>
      <c r="AD11" s="96"/>
      <c r="AE11" s="111"/>
      <c r="AF11" s="110"/>
      <c r="AG11" s="110"/>
      <c r="AH11" s="110"/>
      <c r="AI11" s="110"/>
      <c r="AJ11" s="110"/>
      <c r="AK11" s="110"/>
      <c r="AL11" s="95"/>
      <c r="AM11" s="96"/>
      <c r="AN11" s="111"/>
      <c r="AO11" s="110"/>
      <c r="AP11" s="110"/>
      <c r="AQ11" s="110"/>
      <c r="AR11" s="110"/>
      <c r="AS11" s="110"/>
      <c r="AT11" s="110"/>
      <c r="AU11" s="95"/>
      <c r="AV11" s="96"/>
      <c r="AW11" s="111"/>
      <c r="AX11" s="110"/>
      <c r="AY11" s="110"/>
      <c r="AZ11" s="110"/>
      <c r="BA11" s="110"/>
      <c r="BB11" s="110"/>
      <c r="BC11" s="110"/>
      <c r="BD11" s="95"/>
      <c r="BE11" s="96"/>
      <c r="BF11" s="111"/>
      <c r="BG11" s="110"/>
      <c r="BH11" s="110"/>
      <c r="BI11" s="110"/>
      <c r="BJ11" s="110"/>
      <c r="BK11" s="110"/>
      <c r="BL11" s="110"/>
      <c r="BM11" s="96"/>
      <c r="BN11" s="96"/>
      <c r="BO11" s="111"/>
      <c r="BP11" s="110"/>
      <c r="BQ11" s="110"/>
      <c r="BR11" s="110"/>
      <c r="BS11" s="110"/>
      <c r="BT11" s="110"/>
      <c r="BU11" s="110"/>
      <c r="BV11" s="96"/>
      <c r="BW11" s="96"/>
      <c r="BX11" s="111"/>
      <c r="BY11" s="110"/>
      <c r="BZ11" s="110"/>
      <c r="CA11" s="110"/>
      <c r="CB11" s="110"/>
      <c r="CC11" s="110"/>
      <c r="CD11" s="110"/>
      <c r="CE11" s="96"/>
      <c r="CF11" s="96"/>
      <c r="CG11" s="111"/>
      <c r="CH11" s="110"/>
      <c r="CI11" s="110"/>
      <c r="CJ11" s="110"/>
      <c r="CK11" s="110"/>
      <c r="CL11" s="110"/>
      <c r="CM11" s="110"/>
      <c r="CN11" s="95"/>
      <c r="CO11" s="96"/>
      <c r="CP11" s="111"/>
      <c r="CQ11" s="110"/>
      <c r="CR11" s="110"/>
      <c r="CS11" s="110"/>
      <c r="CT11" s="110"/>
      <c r="CU11" s="110"/>
      <c r="CV11" s="110"/>
      <c r="CW11" s="96"/>
      <c r="CX11" s="96"/>
      <c r="CY11" s="111"/>
      <c r="CZ11" s="110"/>
      <c r="DA11" s="110"/>
      <c r="DB11" s="110"/>
      <c r="DC11" s="110"/>
      <c r="DD11" s="110"/>
      <c r="DE11" s="110"/>
      <c r="DF11" s="96"/>
      <c r="DG11" s="96"/>
      <c r="DH11" s="111"/>
      <c r="DI11" s="110"/>
      <c r="DJ11" s="110"/>
      <c r="DK11" s="110"/>
      <c r="DL11" s="110"/>
      <c r="DM11" s="110"/>
      <c r="DN11" s="110"/>
      <c r="DO11" s="96"/>
      <c r="DP11" s="96"/>
      <c r="DQ11" s="111"/>
      <c r="DR11" s="110"/>
      <c r="DS11" s="110"/>
      <c r="DT11" s="110"/>
      <c r="DU11" s="110"/>
      <c r="DV11" s="110"/>
      <c r="DW11" s="110"/>
      <c r="DX11" s="96"/>
      <c r="DY11" s="96"/>
      <c r="DZ11" s="111"/>
      <c r="EA11" s="110"/>
      <c r="EB11" s="110"/>
      <c r="EC11" s="110"/>
      <c r="ED11" s="110"/>
      <c r="EE11" s="110"/>
      <c r="EF11" s="110"/>
      <c r="EG11" s="96"/>
      <c r="EH11" s="96"/>
      <c r="EI11" s="111"/>
      <c r="EJ11" s="110"/>
      <c r="EK11" s="110"/>
      <c r="EL11" s="110"/>
      <c r="EM11" s="110"/>
      <c r="EN11" s="110"/>
      <c r="EO11" s="110"/>
      <c r="EP11" s="96"/>
      <c r="EQ11" s="96"/>
      <c r="ER11" s="111"/>
      <c r="ES11" s="110"/>
      <c r="ET11" s="110"/>
      <c r="EU11" s="110"/>
      <c r="EV11" s="110"/>
      <c r="EW11" s="110"/>
      <c r="EX11" s="110"/>
      <c r="EY11" s="96"/>
      <c r="EZ11" s="96"/>
      <c r="FA11" s="111"/>
      <c r="FB11" s="110"/>
      <c r="FC11" s="110"/>
      <c r="FD11" s="110"/>
      <c r="FE11" s="110"/>
      <c r="FF11" s="110"/>
      <c r="FG11" s="110"/>
      <c r="FH11" s="96"/>
      <c r="FI11" s="96"/>
      <c r="FJ11" s="111"/>
      <c r="FK11" s="110"/>
      <c r="FL11" s="110"/>
      <c r="FM11" s="110"/>
      <c r="FN11" s="110"/>
      <c r="FO11" s="110"/>
      <c r="FP11" s="110"/>
      <c r="FQ11" s="96"/>
      <c r="FR11" s="96"/>
      <c r="FS11" s="111"/>
      <c r="FT11" s="110"/>
      <c r="FU11" s="110"/>
      <c r="FV11" s="110"/>
      <c r="FW11" s="110"/>
      <c r="FX11" s="110"/>
      <c r="FY11" s="110"/>
      <c r="FZ11" s="96"/>
      <c r="GA11" s="96"/>
      <c r="GB11" s="111"/>
      <c r="GC11" s="110"/>
      <c r="GD11" s="110"/>
      <c r="GE11" s="110"/>
      <c r="GF11" s="110"/>
      <c r="GG11" s="110"/>
      <c r="GH11" s="110"/>
      <c r="GI11" s="96"/>
      <c r="GJ11" s="96"/>
      <c r="GK11" s="111"/>
      <c r="GL11" s="110"/>
      <c r="GM11" s="110"/>
      <c r="GN11" s="110"/>
      <c r="GO11" s="110"/>
      <c r="GP11" s="110"/>
      <c r="GQ11" s="110"/>
      <c r="GR11" s="96"/>
      <c r="GS11" s="96"/>
      <c r="GT11" s="121">
        <v>43241</v>
      </c>
      <c r="GU11" s="113">
        <v>18928</v>
      </c>
      <c r="GV11" s="122" t="s">
        <v>395</v>
      </c>
      <c r="GW11" s="114"/>
      <c r="GX11" s="114"/>
      <c r="GY11" s="583" t="s">
        <v>522</v>
      </c>
      <c r="GZ11" s="229">
        <v>2320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125" t="s">
        <v>154</v>
      </c>
      <c r="K12" s="494" t="s">
        <v>119</v>
      </c>
      <c r="L12" s="86">
        <v>17110</v>
      </c>
      <c r="M12" s="87">
        <v>43227</v>
      </c>
      <c r="N12" s="88" t="s">
        <v>413</v>
      </c>
      <c r="O12" s="117">
        <v>21915</v>
      </c>
      <c r="P12" s="76">
        <f t="shared" si="0"/>
        <v>4805</v>
      </c>
      <c r="Q12" s="118">
        <v>26</v>
      </c>
      <c r="R12" s="99"/>
      <c r="S12" s="126"/>
      <c r="T12" s="45">
        <f t="shared" si="2"/>
        <v>569790</v>
      </c>
      <c r="U12" s="127" t="s">
        <v>67</v>
      </c>
      <c r="V12" s="128">
        <v>43241</v>
      </c>
      <c r="W12" s="129">
        <v>16307.28</v>
      </c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>
        <v>43241</v>
      </c>
      <c r="GU12" s="136">
        <v>23856</v>
      </c>
      <c r="GV12" s="100" t="s">
        <v>397</v>
      </c>
      <c r="GW12" s="114"/>
      <c r="GX12" s="114"/>
      <c r="GY12" s="583" t="s">
        <v>522</v>
      </c>
      <c r="GZ12" s="229">
        <v>4176</v>
      </c>
      <c r="HA12" s="116"/>
      <c r="HB12" s="116"/>
    </row>
    <row r="13" spans="1:210" x14ac:dyDescent="0.25">
      <c r="B13" s="116"/>
      <c r="C13" s="124"/>
      <c r="D13" s="41"/>
      <c r="E13" s="42"/>
      <c r="F13" s="43"/>
      <c r="G13" s="44"/>
      <c r="H13" s="45"/>
      <c r="I13" s="46"/>
      <c r="J13" s="125" t="s">
        <v>154</v>
      </c>
      <c r="K13" s="494" t="s">
        <v>31</v>
      </c>
      <c r="L13" s="86">
        <v>21130</v>
      </c>
      <c r="M13" s="87">
        <v>43228</v>
      </c>
      <c r="N13" s="88" t="s">
        <v>414</v>
      </c>
      <c r="O13" s="117">
        <v>26550</v>
      </c>
      <c r="P13" s="76">
        <f t="shared" si="0"/>
        <v>5420</v>
      </c>
      <c r="Q13" s="118">
        <v>26</v>
      </c>
      <c r="R13" s="99"/>
      <c r="S13" s="126"/>
      <c r="T13" s="45">
        <f t="shared" si="2"/>
        <v>690300</v>
      </c>
      <c r="U13" s="127" t="s">
        <v>67</v>
      </c>
      <c r="V13" s="128">
        <v>43242</v>
      </c>
      <c r="W13" s="129">
        <v>20590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43242</v>
      </c>
      <c r="GU13" s="136"/>
      <c r="GV13" s="100"/>
      <c r="GW13" s="114"/>
      <c r="GX13" s="114"/>
      <c r="GY13" s="583" t="s">
        <v>522</v>
      </c>
      <c r="GZ13" s="229">
        <v>4176</v>
      </c>
      <c r="HA13" s="116"/>
      <c r="HB13" s="116"/>
    </row>
    <row r="14" spans="1:210" ht="30.75" customHeight="1" x14ac:dyDescent="0.25">
      <c r="B14" s="116"/>
      <c r="C14" s="124"/>
      <c r="D14" s="41"/>
      <c r="E14" s="42"/>
      <c r="F14" s="43"/>
      <c r="G14" s="44"/>
      <c r="H14" s="45"/>
      <c r="I14" s="46"/>
      <c r="J14" s="125" t="s">
        <v>28</v>
      </c>
      <c r="K14" s="494" t="s">
        <v>31</v>
      </c>
      <c r="L14" s="105">
        <v>24490</v>
      </c>
      <c r="M14" s="87">
        <v>43229</v>
      </c>
      <c r="N14" s="88" t="s">
        <v>415</v>
      </c>
      <c r="O14" s="106">
        <v>30750</v>
      </c>
      <c r="P14" s="76">
        <f t="shared" si="0"/>
        <v>6260</v>
      </c>
      <c r="Q14" s="99">
        <v>26</v>
      </c>
      <c r="R14" s="849" t="s">
        <v>416</v>
      </c>
      <c r="S14" s="850"/>
      <c r="T14" s="45">
        <f t="shared" si="2"/>
        <v>799500</v>
      </c>
      <c r="U14" s="127" t="s">
        <v>67</v>
      </c>
      <c r="V14" s="128">
        <v>43243</v>
      </c>
      <c r="W14" s="129">
        <v>20590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135">
        <v>43243</v>
      </c>
      <c r="GU14" s="136"/>
      <c r="GV14" s="100"/>
      <c r="GW14" s="114"/>
      <c r="GX14" s="114"/>
      <c r="GY14" s="583" t="s">
        <v>522</v>
      </c>
      <c r="GZ14" s="229">
        <v>4176</v>
      </c>
      <c r="HA14" s="116"/>
      <c r="HB14" s="116"/>
    </row>
    <row r="15" spans="1:210" x14ac:dyDescent="0.25">
      <c r="B15" s="116"/>
      <c r="C15" s="124"/>
      <c r="D15" s="41"/>
      <c r="E15" s="42"/>
      <c r="F15" s="43"/>
      <c r="G15" s="44"/>
      <c r="H15" s="45"/>
      <c r="I15" s="46"/>
      <c r="J15" s="601" t="s">
        <v>374</v>
      </c>
      <c r="K15" s="495" t="s">
        <v>251</v>
      </c>
      <c r="L15" s="138">
        <v>18230</v>
      </c>
      <c r="M15" s="73">
        <v>43230</v>
      </c>
      <c r="N15" s="74" t="s">
        <v>444</v>
      </c>
      <c r="O15" s="139">
        <v>23060</v>
      </c>
      <c r="P15" s="76">
        <f t="shared" si="0"/>
        <v>4830</v>
      </c>
      <c r="Q15" s="140">
        <v>26</v>
      </c>
      <c r="R15" s="141"/>
      <c r="S15" s="142"/>
      <c r="T15" s="45">
        <f t="shared" si="2"/>
        <v>599560</v>
      </c>
      <c r="U15" s="143" t="s">
        <v>67</v>
      </c>
      <c r="V15" s="144">
        <v>43244</v>
      </c>
      <c r="W15" s="145">
        <v>16389.64</v>
      </c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>
        <v>43244</v>
      </c>
      <c r="GU15" s="136"/>
      <c r="GV15" s="100"/>
      <c r="GW15" s="114"/>
      <c r="GX15" s="114"/>
      <c r="GY15" s="583" t="s">
        <v>522</v>
      </c>
      <c r="GZ15" s="229">
        <v>4176</v>
      </c>
      <c r="HA15" s="116"/>
      <c r="HB15" s="116"/>
    </row>
    <row r="16" spans="1:210" x14ac:dyDescent="0.25">
      <c r="B16" s="116"/>
      <c r="C16" s="124"/>
      <c r="D16" s="41"/>
      <c r="E16" s="42"/>
      <c r="F16" s="43"/>
      <c r="G16" s="44"/>
      <c r="H16" s="45"/>
      <c r="I16" s="46"/>
      <c r="J16" s="359" t="s">
        <v>375</v>
      </c>
      <c r="K16" s="495" t="s">
        <v>30</v>
      </c>
      <c r="L16" s="138">
        <v>11500</v>
      </c>
      <c r="M16" s="73">
        <v>43230</v>
      </c>
      <c r="N16" s="74" t="s">
        <v>443</v>
      </c>
      <c r="O16" s="139">
        <v>14620</v>
      </c>
      <c r="P16" s="76">
        <f t="shared" si="0"/>
        <v>3120</v>
      </c>
      <c r="Q16" s="140">
        <v>26</v>
      </c>
      <c r="R16" s="141"/>
      <c r="S16" s="142"/>
      <c r="T16" s="45">
        <f t="shared" si="2"/>
        <v>380120</v>
      </c>
      <c r="U16" s="143" t="s">
        <v>67</v>
      </c>
      <c r="V16" s="144">
        <v>43244</v>
      </c>
      <c r="W16" s="145">
        <v>10706.8</v>
      </c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135">
        <v>43244</v>
      </c>
      <c r="GU16" s="136">
        <v>18928</v>
      </c>
      <c r="GV16" s="100" t="s">
        <v>398</v>
      </c>
      <c r="GW16" s="114"/>
      <c r="GX16" s="114"/>
      <c r="GY16" s="583" t="s">
        <v>522</v>
      </c>
      <c r="GZ16" s="229">
        <v>2320</v>
      </c>
      <c r="HA16" s="116"/>
      <c r="HB16" s="116"/>
    </row>
    <row r="17" spans="2:210" x14ac:dyDescent="0.25">
      <c r="B17" s="116"/>
      <c r="C17" s="124"/>
      <c r="D17" s="41"/>
      <c r="E17" s="42"/>
      <c r="F17" s="43"/>
      <c r="G17" s="44"/>
      <c r="H17" s="45"/>
      <c r="I17" s="46"/>
      <c r="J17" s="125" t="s">
        <v>374</v>
      </c>
      <c r="K17" s="495" t="s">
        <v>376</v>
      </c>
      <c r="L17" s="138">
        <v>17440</v>
      </c>
      <c r="M17" s="73">
        <v>43231</v>
      </c>
      <c r="N17" s="74" t="s">
        <v>445</v>
      </c>
      <c r="O17" s="139">
        <v>24395</v>
      </c>
      <c r="P17" s="76">
        <f t="shared" si="0"/>
        <v>6955</v>
      </c>
      <c r="Q17" s="140">
        <v>26</v>
      </c>
      <c r="R17" s="141"/>
      <c r="S17" s="142"/>
      <c r="T17" s="45">
        <f t="shared" si="2"/>
        <v>634270</v>
      </c>
      <c r="U17" s="143" t="s">
        <v>67</v>
      </c>
      <c r="V17" s="144">
        <v>43245</v>
      </c>
      <c r="W17" s="145">
        <v>18778.080000000002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135">
        <v>43245</v>
      </c>
      <c r="GU17" s="136"/>
      <c r="GV17" s="100"/>
      <c r="GW17" s="114"/>
      <c r="GX17" s="114"/>
      <c r="GY17" s="583" t="s">
        <v>522</v>
      </c>
      <c r="GZ17" s="229">
        <v>4176</v>
      </c>
      <c r="HA17" s="116"/>
      <c r="HB17" s="116"/>
    </row>
    <row r="18" spans="2:210" ht="18.75" x14ac:dyDescent="0.3">
      <c r="B18" s="116"/>
      <c r="C18" s="124"/>
      <c r="D18" s="41"/>
      <c r="E18" s="42"/>
      <c r="F18" s="43"/>
      <c r="G18" s="44"/>
      <c r="H18" s="45"/>
      <c r="I18" s="46"/>
      <c r="J18" s="381" t="s">
        <v>377</v>
      </c>
      <c r="K18" s="495" t="s">
        <v>243</v>
      </c>
      <c r="L18" s="602">
        <v>10920</v>
      </c>
      <c r="M18" s="603">
        <v>43231</v>
      </c>
      <c r="N18" s="74" t="s">
        <v>446</v>
      </c>
      <c r="O18" s="604">
        <v>11500</v>
      </c>
      <c r="P18" s="76">
        <f t="shared" si="0"/>
        <v>580</v>
      </c>
      <c r="Q18" s="140">
        <v>26</v>
      </c>
      <c r="R18" s="600"/>
      <c r="S18" s="600"/>
      <c r="T18" s="45">
        <f t="shared" si="2"/>
        <v>299000</v>
      </c>
      <c r="U18" s="143" t="s">
        <v>67</v>
      </c>
      <c r="V18" s="144">
        <v>43248</v>
      </c>
      <c r="W18" s="145">
        <v>8236</v>
      </c>
      <c r="X18" s="111"/>
      <c r="Y18" s="110"/>
      <c r="Z18" s="130"/>
      <c r="AA18" s="131"/>
      <c r="AB18" s="130"/>
      <c r="AC18" s="132"/>
      <c r="AD18" s="133"/>
      <c r="AE18" s="111"/>
      <c r="AF18" s="111"/>
      <c r="AG18" s="111"/>
      <c r="AH18" s="110"/>
      <c r="AI18" s="130"/>
      <c r="AJ18" s="131"/>
      <c r="AK18" s="130"/>
      <c r="AL18" s="132"/>
      <c r="AM18" s="133"/>
      <c r="AN18" s="111"/>
      <c r="AO18" s="111"/>
      <c r="AP18" s="111"/>
      <c r="AQ18" s="110"/>
      <c r="AR18" s="130"/>
      <c r="AS18" s="131"/>
      <c r="AT18" s="130"/>
      <c r="AU18" s="132"/>
      <c r="AV18" s="133"/>
      <c r="AW18" s="111"/>
      <c r="AX18" s="111"/>
      <c r="AY18" s="111"/>
      <c r="AZ18" s="110"/>
      <c r="BA18" s="130"/>
      <c r="BB18" s="131"/>
      <c r="BC18" s="130"/>
      <c r="BD18" s="132"/>
      <c r="BE18" s="133"/>
      <c r="BF18" s="111"/>
      <c r="BG18" s="111"/>
      <c r="BH18" s="111"/>
      <c r="BI18" s="110"/>
      <c r="BJ18" s="130"/>
      <c r="BK18" s="131"/>
      <c r="BL18" s="130"/>
      <c r="BM18" s="132"/>
      <c r="BN18" s="133"/>
      <c r="BO18" s="111"/>
      <c r="BP18" s="111"/>
      <c r="BQ18" s="111"/>
      <c r="BR18" s="110"/>
      <c r="BS18" s="130"/>
      <c r="BT18" s="131"/>
      <c r="BU18" s="130"/>
      <c r="BV18" s="132"/>
      <c r="BW18" s="133"/>
      <c r="BX18" s="111"/>
      <c r="BY18" s="111"/>
      <c r="BZ18" s="111"/>
      <c r="CA18" s="110"/>
      <c r="CB18" s="130"/>
      <c r="CC18" s="131"/>
      <c r="CD18" s="130"/>
      <c r="CE18" s="132"/>
      <c r="CF18" s="133"/>
      <c r="CG18" s="111"/>
      <c r="CH18" s="111"/>
      <c r="CI18" s="111"/>
      <c r="CJ18" s="110"/>
      <c r="CK18" s="130"/>
      <c r="CL18" s="131"/>
      <c r="CM18" s="130"/>
      <c r="CN18" s="132"/>
      <c r="CO18" s="133"/>
      <c r="CP18" s="111"/>
      <c r="CQ18" s="111"/>
      <c r="CR18" s="111"/>
      <c r="CS18" s="110"/>
      <c r="CT18" s="130"/>
      <c r="CU18" s="131"/>
      <c r="CV18" s="134"/>
      <c r="CW18" s="132"/>
      <c r="CX18" s="133"/>
      <c r="CY18" s="111"/>
      <c r="CZ18" s="111"/>
      <c r="DA18" s="111"/>
      <c r="DB18" s="110"/>
      <c r="DC18" s="130"/>
      <c r="DD18" s="131"/>
      <c r="DE18" s="130"/>
      <c r="DF18" s="132"/>
      <c r="DG18" s="133"/>
      <c r="DH18" s="111"/>
      <c r="DI18" s="111"/>
      <c r="DJ18" s="111"/>
      <c r="DK18" s="110"/>
      <c r="DL18" s="130"/>
      <c r="DM18" s="131"/>
      <c r="DN18" s="130"/>
      <c r="DO18" s="132"/>
      <c r="DP18" s="133"/>
      <c r="DQ18" s="111"/>
      <c r="DR18" s="111"/>
      <c r="DS18" s="111"/>
      <c r="DT18" s="110"/>
      <c r="DU18" s="130"/>
      <c r="DV18" s="131"/>
      <c r="DW18" s="130"/>
      <c r="DX18" s="132"/>
      <c r="DY18" s="133"/>
      <c r="DZ18" s="111"/>
      <c r="EA18" s="111"/>
      <c r="EB18" s="111"/>
      <c r="EC18" s="110"/>
      <c r="ED18" s="130"/>
      <c r="EE18" s="131"/>
      <c r="EF18" s="130"/>
      <c r="EG18" s="132"/>
      <c r="EH18" s="133"/>
      <c r="EI18" s="111"/>
      <c r="EJ18" s="111"/>
      <c r="EK18" s="111"/>
      <c r="EL18" s="110"/>
      <c r="EM18" s="130"/>
      <c r="EN18" s="131"/>
      <c r="EO18" s="130"/>
      <c r="EP18" s="132"/>
      <c r="EQ18" s="133"/>
      <c r="ER18" s="111"/>
      <c r="ES18" s="111"/>
      <c r="ET18" s="111"/>
      <c r="EU18" s="110"/>
      <c r="EV18" s="130"/>
      <c r="EW18" s="131"/>
      <c r="EX18" s="130"/>
      <c r="EY18" s="132"/>
      <c r="EZ18" s="133"/>
      <c r="FA18" s="111"/>
      <c r="FB18" s="111"/>
      <c r="FC18" s="111"/>
      <c r="FD18" s="110"/>
      <c r="FE18" s="130"/>
      <c r="FF18" s="131"/>
      <c r="FG18" s="130"/>
      <c r="FH18" s="132"/>
      <c r="FI18" s="133"/>
      <c r="FJ18" s="111"/>
      <c r="FK18" s="111"/>
      <c r="FL18" s="111"/>
      <c r="FM18" s="110"/>
      <c r="FN18" s="130"/>
      <c r="FO18" s="131"/>
      <c r="FP18" s="130"/>
      <c r="FQ18" s="132"/>
      <c r="FR18" s="133"/>
      <c r="FS18" s="111"/>
      <c r="FT18" s="111"/>
      <c r="FU18" s="111"/>
      <c r="FV18" s="110"/>
      <c r="FW18" s="130"/>
      <c r="FX18" s="131"/>
      <c r="FY18" s="130"/>
      <c r="FZ18" s="132"/>
      <c r="GA18" s="133"/>
      <c r="GB18" s="111"/>
      <c r="GC18" s="111"/>
      <c r="GD18" s="111"/>
      <c r="GE18" s="110"/>
      <c r="GF18" s="130"/>
      <c r="GG18" s="131"/>
      <c r="GH18" s="130"/>
      <c r="GI18" s="132"/>
      <c r="GJ18" s="133"/>
      <c r="GK18" s="111"/>
      <c r="GL18" s="111"/>
      <c r="GM18" s="111"/>
      <c r="GN18" s="110"/>
      <c r="GO18" s="130"/>
      <c r="GP18" s="131"/>
      <c r="GQ18" s="130"/>
      <c r="GR18" s="132"/>
      <c r="GS18" s="133"/>
      <c r="GT18" s="135">
        <v>43245</v>
      </c>
      <c r="GU18" s="136">
        <v>18928</v>
      </c>
      <c r="GV18" s="100" t="s">
        <v>399</v>
      </c>
      <c r="GW18" s="114"/>
      <c r="GX18" s="114"/>
      <c r="GY18" s="583" t="s">
        <v>522</v>
      </c>
      <c r="GZ18" s="229">
        <v>2320</v>
      </c>
      <c r="HA18" s="116"/>
      <c r="HB18" s="116"/>
    </row>
    <row r="19" spans="2:210" x14ac:dyDescent="0.25">
      <c r="B19" s="116"/>
      <c r="C19" s="124"/>
      <c r="D19" s="41"/>
      <c r="E19" s="42"/>
      <c r="F19" s="43"/>
      <c r="G19" s="44"/>
      <c r="H19" s="45"/>
      <c r="I19" s="46"/>
      <c r="J19" s="125" t="s">
        <v>419</v>
      </c>
      <c r="K19" s="494" t="s">
        <v>31</v>
      </c>
      <c r="L19" s="146">
        <v>17470</v>
      </c>
      <c r="M19" s="87">
        <v>43233</v>
      </c>
      <c r="N19" s="88" t="s">
        <v>447</v>
      </c>
      <c r="O19" s="106">
        <v>27905</v>
      </c>
      <c r="P19" s="76">
        <f t="shared" si="0"/>
        <v>10435</v>
      </c>
      <c r="Q19" s="99">
        <v>26</v>
      </c>
      <c r="R19" s="99"/>
      <c r="S19" s="147"/>
      <c r="T19" s="45">
        <f t="shared" si="2"/>
        <v>725530</v>
      </c>
      <c r="U19" s="127" t="s">
        <v>67</v>
      </c>
      <c r="V19" s="148">
        <v>43248</v>
      </c>
      <c r="W19" s="145">
        <v>20590</v>
      </c>
      <c r="X19" s="111"/>
      <c r="Y19" s="110"/>
      <c r="Z19" s="130"/>
      <c r="AA19" s="131"/>
      <c r="AB19" s="130"/>
      <c r="AC19" s="132"/>
      <c r="AD19" s="133"/>
      <c r="AE19" s="111"/>
      <c r="AF19" s="111"/>
      <c r="AG19" s="111"/>
      <c r="AH19" s="110"/>
      <c r="AI19" s="130"/>
      <c r="AJ19" s="131"/>
      <c r="AK19" s="130"/>
      <c r="AL19" s="132"/>
      <c r="AM19" s="133"/>
      <c r="AN19" s="111"/>
      <c r="AO19" s="111"/>
      <c r="AP19" s="111"/>
      <c r="AQ19" s="110"/>
      <c r="AR19" s="130"/>
      <c r="AS19" s="131"/>
      <c r="AT19" s="130"/>
      <c r="AU19" s="132"/>
      <c r="AV19" s="133"/>
      <c r="AW19" s="111"/>
      <c r="AX19" s="111"/>
      <c r="AY19" s="111"/>
      <c r="AZ19" s="110"/>
      <c r="BA19" s="130"/>
      <c r="BB19" s="131"/>
      <c r="BC19" s="130"/>
      <c r="BD19" s="132"/>
      <c r="BE19" s="133"/>
      <c r="BF19" s="111"/>
      <c r="BG19" s="111"/>
      <c r="BH19" s="111"/>
      <c r="BI19" s="110"/>
      <c r="BJ19" s="130"/>
      <c r="BK19" s="131"/>
      <c r="BL19" s="130"/>
      <c r="BM19" s="132"/>
      <c r="BN19" s="133"/>
      <c r="BO19" s="111"/>
      <c r="BP19" s="111"/>
      <c r="BQ19" s="111"/>
      <c r="BR19" s="110"/>
      <c r="BS19" s="130"/>
      <c r="BT19" s="131"/>
      <c r="BU19" s="130"/>
      <c r="BV19" s="132"/>
      <c r="BW19" s="133"/>
      <c r="BX19" s="111"/>
      <c r="BY19" s="111"/>
      <c r="BZ19" s="111"/>
      <c r="CA19" s="110"/>
      <c r="CB19" s="130"/>
      <c r="CC19" s="131"/>
      <c r="CD19" s="130"/>
      <c r="CE19" s="132"/>
      <c r="CF19" s="133"/>
      <c r="CG19" s="111"/>
      <c r="CH19" s="111"/>
      <c r="CI19" s="111"/>
      <c r="CJ19" s="110"/>
      <c r="CK19" s="130"/>
      <c r="CL19" s="131"/>
      <c r="CM19" s="130"/>
      <c r="CN19" s="132"/>
      <c r="CO19" s="133"/>
      <c r="CP19" s="111"/>
      <c r="CQ19" s="111"/>
      <c r="CR19" s="111"/>
      <c r="CS19" s="110"/>
      <c r="CT19" s="130"/>
      <c r="CU19" s="131"/>
      <c r="CV19" s="134"/>
      <c r="CW19" s="132"/>
      <c r="CX19" s="133"/>
      <c r="CY19" s="111"/>
      <c r="CZ19" s="111"/>
      <c r="DA19" s="111"/>
      <c r="DB19" s="110"/>
      <c r="DC19" s="130"/>
      <c r="DD19" s="131"/>
      <c r="DE19" s="130"/>
      <c r="DF19" s="132"/>
      <c r="DG19" s="133"/>
      <c r="DH19" s="111"/>
      <c r="DI19" s="111"/>
      <c r="DJ19" s="111"/>
      <c r="DK19" s="110"/>
      <c r="DL19" s="130"/>
      <c r="DM19" s="131"/>
      <c r="DN19" s="130"/>
      <c r="DO19" s="132"/>
      <c r="DP19" s="133"/>
      <c r="DQ19" s="111"/>
      <c r="DR19" s="111"/>
      <c r="DS19" s="111"/>
      <c r="DT19" s="110"/>
      <c r="DU19" s="130"/>
      <c r="DV19" s="131"/>
      <c r="DW19" s="130"/>
      <c r="DX19" s="132"/>
      <c r="DY19" s="133"/>
      <c r="DZ19" s="111"/>
      <c r="EA19" s="111"/>
      <c r="EB19" s="111"/>
      <c r="EC19" s="110"/>
      <c r="ED19" s="130"/>
      <c r="EE19" s="131"/>
      <c r="EF19" s="130"/>
      <c r="EG19" s="132"/>
      <c r="EH19" s="133"/>
      <c r="EI19" s="111"/>
      <c r="EJ19" s="111"/>
      <c r="EK19" s="111"/>
      <c r="EL19" s="110"/>
      <c r="EM19" s="130"/>
      <c r="EN19" s="131"/>
      <c r="EO19" s="130"/>
      <c r="EP19" s="132"/>
      <c r="EQ19" s="133"/>
      <c r="ER19" s="111"/>
      <c r="ES19" s="111"/>
      <c r="ET19" s="111"/>
      <c r="EU19" s="110"/>
      <c r="EV19" s="130"/>
      <c r="EW19" s="131"/>
      <c r="EX19" s="130"/>
      <c r="EY19" s="132"/>
      <c r="EZ19" s="133"/>
      <c r="FA19" s="111"/>
      <c r="FB19" s="111"/>
      <c r="FC19" s="111"/>
      <c r="FD19" s="110"/>
      <c r="FE19" s="130"/>
      <c r="FF19" s="131"/>
      <c r="FG19" s="130"/>
      <c r="FH19" s="132"/>
      <c r="FI19" s="133"/>
      <c r="FJ19" s="111"/>
      <c r="FK19" s="111"/>
      <c r="FL19" s="111"/>
      <c r="FM19" s="110"/>
      <c r="FN19" s="130"/>
      <c r="FO19" s="131"/>
      <c r="FP19" s="130"/>
      <c r="FQ19" s="132"/>
      <c r="FR19" s="133"/>
      <c r="FS19" s="111"/>
      <c r="FT19" s="111"/>
      <c r="FU19" s="111"/>
      <c r="FV19" s="110"/>
      <c r="FW19" s="130"/>
      <c r="FX19" s="131"/>
      <c r="FY19" s="130"/>
      <c r="FZ19" s="132"/>
      <c r="GA19" s="133"/>
      <c r="GB19" s="111"/>
      <c r="GC19" s="111"/>
      <c r="GD19" s="111"/>
      <c r="GE19" s="110"/>
      <c r="GF19" s="130"/>
      <c r="GG19" s="131"/>
      <c r="GH19" s="130"/>
      <c r="GI19" s="132"/>
      <c r="GJ19" s="133"/>
      <c r="GK19" s="111"/>
      <c r="GL19" s="111"/>
      <c r="GM19" s="111"/>
      <c r="GN19" s="110"/>
      <c r="GO19" s="130"/>
      <c r="GP19" s="131"/>
      <c r="GQ19" s="130"/>
      <c r="GR19" s="132"/>
      <c r="GS19" s="133"/>
      <c r="GT19" s="135">
        <v>43248</v>
      </c>
      <c r="GU19" s="136"/>
      <c r="GV19" s="100"/>
      <c r="GW19" s="114"/>
      <c r="GX19" s="114"/>
      <c r="GY19" s="588" t="s">
        <v>522</v>
      </c>
      <c r="GZ19" s="229">
        <v>4176</v>
      </c>
      <c r="HA19" s="116"/>
      <c r="HB19" s="116"/>
    </row>
    <row r="20" spans="2:210" ht="18.75" x14ac:dyDescent="0.3">
      <c r="B20" s="116"/>
      <c r="C20" s="124"/>
      <c r="D20" s="41"/>
      <c r="E20" s="42"/>
      <c r="F20" s="43"/>
      <c r="G20" s="44"/>
      <c r="H20" s="45"/>
      <c r="I20" s="46"/>
      <c r="J20" s="104" t="s">
        <v>418</v>
      </c>
      <c r="K20" s="494" t="s">
        <v>417</v>
      </c>
      <c r="L20" s="146">
        <v>11230</v>
      </c>
      <c r="M20" s="87">
        <v>43233</v>
      </c>
      <c r="N20" s="88" t="s">
        <v>448</v>
      </c>
      <c r="O20" s="106">
        <v>8550</v>
      </c>
      <c r="P20" s="76">
        <f t="shared" si="0"/>
        <v>-2680</v>
      </c>
      <c r="Q20" s="99">
        <v>26</v>
      </c>
      <c r="R20" s="830"/>
      <c r="S20" s="831"/>
      <c r="T20" s="45">
        <f t="shared" si="2"/>
        <v>222300</v>
      </c>
      <c r="U20" s="127" t="s">
        <v>67</v>
      </c>
      <c r="V20" s="148">
        <v>43248</v>
      </c>
      <c r="W20" s="145">
        <v>6588.8</v>
      </c>
      <c r="X20" s="111"/>
      <c r="Y20" s="110"/>
      <c r="Z20" s="130"/>
      <c r="AA20" s="131"/>
      <c r="AB20" s="130"/>
      <c r="AC20" s="132"/>
      <c r="AD20" s="133"/>
      <c r="AE20" s="111"/>
      <c r="AF20" s="111"/>
      <c r="AG20" s="111"/>
      <c r="AH20" s="110"/>
      <c r="AI20" s="130"/>
      <c r="AJ20" s="131"/>
      <c r="AK20" s="130"/>
      <c r="AL20" s="132"/>
      <c r="AM20" s="133"/>
      <c r="AN20" s="111"/>
      <c r="AO20" s="111"/>
      <c r="AP20" s="111"/>
      <c r="AQ20" s="110"/>
      <c r="AR20" s="130"/>
      <c r="AS20" s="131"/>
      <c r="AT20" s="130"/>
      <c r="AU20" s="132"/>
      <c r="AV20" s="133"/>
      <c r="AW20" s="111"/>
      <c r="AX20" s="111"/>
      <c r="AY20" s="111"/>
      <c r="AZ20" s="110"/>
      <c r="BA20" s="130"/>
      <c r="BB20" s="131"/>
      <c r="BC20" s="130"/>
      <c r="BD20" s="132"/>
      <c r="BE20" s="133"/>
      <c r="BF20" s="111"/>
      <c r="BG20" s="111"/>
      <c r="BH20" s="111"/>
      <c r="BI20" s="110"/>
      <c r="BJ20" s="130"/>
      <c r="BK20" s="131"/>
      <c r="BL20" s="130"/>
      <c r="BM20" s="132"/>
      <c r="BN20" s="133"/>
      <c r="BO20" s="111"/>
      <c r="BP20" s="111"/>
      <c r="BQ20" s="111"/>
      <c r="BR20" s="110"/>
      <c r="BS20" s="130"/>
      <c r="BT20" s="131"/>
      <c r="BU20" s="130"/>
      <c r="BV20" s="132"/>
      <c r="BW20" s="133"/>
      <c r="BX20" s="111"/>
      <c r="BY20" s="111"/>
      <c r="BZ20" s="111"/>
      <c r="CA20" s="110"/>
      <c r="CB20" s="130"/>
      <c r="CC20" s="131"/>
      <c r="CD20" s="130"/>
      <c r="CE20" s="132"/>
      <c r="CF20" s="133"/>
      <c r="CG20" s="111"/>
      <c r="CH20" s="111"/>
      <c r="CI20" s="111"/>
      <c r="CJ20" s="110"/>
      <c r="CK20" s="130"/>
      <c r="CL20" s="131"/>
      <c r="CM20" s="130"/>
      <c r="CN20" s="132"/>
      <c r="CO20" s="133"/>
      <c r="CP20" s="111"/>
      <c r="CQ20" s="111"/>
      <c r="CR20" s="111"/>
      <c r="CS20" s="110"/>
      <c r="CT20" s="130"/>
      <c r="CU20" s="131"/>
      <c r="CV20" s="134"/>
      <c r="CW20" s="132"/>
      <c r="CX20" s="133"/>
      <c r="CY20" s="111"/>
      <c r="CZ20" s="111"/>
      <c r="DA20" s="111"/>
      <c r="DB20" s="110"/>
      <c r="DC20" s="130"/>
      <c r="DD20" s="131"/>
      <c r="DE20" s="130"/>
      <c r="DF20" s="132"/>
      <c r="DG20" s="133"/>
      <c r="DH20" s="111"/>
      <c r="DI20" s="111"/>
      <c r="DJ20" s="111"/>
      <c r="DK20" s="110"/>
      <c r="DL20" s="130"/>
      <c r="DM20" s="131"/>
      <c r="DN20" s="130"/>
      <c r="DO20" s="132"/>
      <c r="DP20" s="133"/>
      <c r="DQ20" s="111"/>
      <c r="DR20" s="111"/>
      <c r="DS20" s="111"/>
      <c r="DT20" s="110"/>
      <c r="DU20" s="130"/>
      <c r="DV20" s="131"/>
      <c r="DW20" s="130"/>
      <c r="DX20" s="132"/>
      <c r="DY20" s="133"/>
      <c r="DZ20" s="111"/>
      <c r="EA20" s="111"/>
      <c r="EB20" s="111"/>
      <c r="EC20" s="110"/>
      <c r="ED20" s="130"/>
      <c r="EE20" s="131"/>
      <c r="EF20" s="130"/>
      <c r="EG20" s="132"/>
      <c r="EH20" s="133"/>
      <c r="EI20" s="111"/>
      <c r="EJ20" s="111"/>
      <c r="EK20" s="111"/>
      <c r="EL20" s="110"/>
      <c r="EM20" s="130"/>
      <c r="EN20" s="131"/>
      <c r="EO20" s="130"/>
      <c r="EP20" s="132"/>
      <c r="EQ20" s="133"/>
      <c r="ER20" s="111"/>
      <c r="ES20" s="111"/>
      <c r="ET20" s="111"/>
      <c r="EU20" s="110"/>
      <c r="EV20" s="130"/>
      <c r="EW20" s="131"/>
      <c r="EX20" s="130"/>
      <c r="EY20" s="132"/>
      <c r="EZ20" s="133"/>
      <c r="FA20" s="111"/>
      <c r="FB20" s="111"/>
      <c r="FC20" s="111"/>
      <c r="FD20" s="110"/>
      <c r="FE20" s="130"/>
      <c r="FF20" s="131"/>
      <c r="FG20" s="130"/>
      <c r="FH20" s="132"/>
      <c r="FI20" s="133"/>
      <c r="FJ20" s="111"/>
      <c r="FK20" s="111"/>
      <c r="FL20" s="111"/>
      <c r="FM20" s="110"/>
      <c r="FN20" s="130"/>
      <c r="FO20" s="131"/>
      <c r="FP20" s="130"/>
      <c r="FQ20" s="132"/>
      <c r="FR20" s="133"/>
      <c r="FS20" s="111"/>
      <c r="FT20" s="111"/>
      <c r="FU20" s="111"/>
      <c r="FV20" s="110"/>
      <c r="FW20" s="130"/>
      <c r="FX20" s="131"/>
      <c r="FY20" s="130"/>
      <c r="FZ20" s="132"/>
      <c r="GA20" s="133"/>
      <c r="GB20" s="111"/>
      <c r="GC20" s="111"/>
      <c r="GD20" s="111"/>
      <c r="GE20" s="110"/>
      <c r="GF20" s="130"/>
      <c r="GG20" s="131"/>
      <c r="GH20" s="130"/>
      <c r="GI20" s="132"/>
      <c r="GJ20" s="133"/>
      <c r="GK20" s="111"/>
      <c r="GL20" s="111"/>
      <c r="GM20" s="111"/>
      <c r="GN20" s="110"/>
      <c r="GO20" s="130"/>
      <c r="GP20" s="131"/>
      <c r="GQ20" s="130"/>
      <c r="GR20" s="132"/>
      <c r="GS20" s="133"/>
      <c r="GT20" s="135">
        <v>43248</v>
      </c>
      <c r="GU20" s="149">
        <v>18928</v>
      </c>
      <c r="GV20" s="100" t="s">
        <v>439</v>
      </c>
      <c r="GW20" s="114"/>
      <c r="GX20" s="114"/>
      <c r="GY20" s="583" t="s">
        <v>522</v>
      </c>
      <c r="GZ20" s="229">
        <v>2320</v>
      </c>
      <c r="HA20" s="116"/>
      <c r="HB20" s="116"/>
    </row>
    <row r="21" spans="2:210" x14ac:dyDescent="0.25">
      <c r="B21" s="116"/>
      <c r="C21" s="124"/>
      <c r="D21" s="41"/>
      <c r="E21" s="42"/>
      <c r="F21" s="43"/>
      <c r="G21" s="44"/>
      <c r="H21" s="45"/>
      <c r="I21" s="46"/>
      <c r="J21" s="359" t="s">
        <v>420</v>
      </c>
      <c r="K21" s="494" t="s">
        <v>289</v>
      </c>
      <c r="L21" s="146">
        <v>15730</v>
      </c>
      <c r="M21" s="87">
        <v>43234</v>
      </c>
      <c r="N21" s="88" t="s">
        <v>449</v>
      </c>
      <c r="O21" s="106">
        <v>20020</v>
      </c>
      <c r="P21" s="150">
        <f t="shared" si="0"/>
        <v>4290</v>
      </c>
      <c r="Q21" s="99">
        <v>26</v>
      </c>
      <c r="R21" s="152"/>
      <c r="S21" s="118"/>
      <c r="T21" s="45">
        <f>Q21*O21</f>
        <v>520520</v>
      </c>
      <c r="U21" s="127" t="s">
        <v>67</v>
      </c>
      <c r="V21" s="148">
        <v>43249</v>
      </c>
      <c r="W21" s="145">
        <v>16472</v>
      </c>
      <c r="X21" s="111"/>
      <c r="Y21" s="110"/>
      <c r="Z21" s="130"/>
      <c r="AA21" s="131"/>
      <c r="AB21" s="130"/>
      <c r="AC21" s="132"/>
      <c r="AD21" s="133"/>
      <c r="AE21" s="111"/>
      <c r="AF21" s="111"/>
      <c r="AG21" s="111"/>
      <c r="AH21" s="110"/>
      <c r="AI21" s="130"/>
      <c r="AJ21" s="131"/>
      <c r="AK21" s="130"/>
      <c r="AL21" s="132"/>
      <c r="AM21" s="133"/>
      <c r="AN21" s="111"/>
      <c r="AO21" s="111"/>
      <c r="AP21" s="111"/>
      <c r="AQ21" s="110"/>
      <c r="AR21" s="130"/>
      <c r="AS21" s="131"/>
      <c r="AT21" s="130"/>
      <c r="AU21" s="132"/>
      <c r="AV21" s="133"/>
      <c r="AW21" s="111"/>
      <c r="AX21" s="111"/>
      <c r="AY21" s="111"/>
      <c r="AZ21" s="110"/>
      <c r="BA21" s="130"/>
      <c r="BB21" s="131"/>
      <c r="BC21" s="130"/>
      <c r="BD21" s="132"/>
      <c r="BE21" s="133"/>
      <c r="BF21" s="111"/>
      <c r="BG21" s="111"/>
      <c r="BH21" s="111"/>
      <c r="BI21" s="110"/>
      <c r="BJ21" s="130"/>
      <c r="BK21" s="131"/>
      <c r="BL21" s="130"/>
      <c r="BM21" s="132"/>
      <c r="BN21" s="133"/>
      <c r="BO21" s="111"/>
      <c r="BP21" s="111"/>
      <c r="BQ21" s="111"/>
      <c r="BR21" s="110"/>
      <c r="BS21" s="130"/>
      <c r="BT21" s="131"/>
      <c r="BU21" s="130"/>
      <c r="BV21" s="132"/>
      <c r="BW21" s="133"/>
      <c r="BX21" s="111"/>
      <c r="BY21" s="111"/>
      <c r="BZ21" s="111"/>
      <c r="CA21" s="110"/>
      <c r="CB21" s="130"/>
      <c r="CC21" s="131"/>
      <c r="CD21" s="130"/>
      <c r="CE21" s="132"/>
      <c r="CF21" s="133"/>
      <c r="CG21" s="111"/>
      <c r="CH21" s="111"/>
      <c r="CI21" s="111"/>
      <c r="CJ21" s="110"/>
      <c r="CK21" s="130"/>
      <c r="CL21" s="131"/>
      <c r="CM21" s="130"/>
      <c r="CN21" s="132"/>
      <c r="CO21" s="133"/>
      <c r="CP21" s="111"/>
      <c r="CQ21" s="111"/>
      <c r="CR21" s="111"/>
      <c r="CS21" s="110"/>
      <c r="CT21" s="130"/>
      <c r="CU21" s="131"/>
      <c r="CV21" s="134"/>
      <c r="CW21" s="132"/>
      <c r="CX21" s="133"/>
      <c r="CY21" s="111"/>
      <c r="CZ21" s="111"/>
      <c r="DA21" s="111"/>
      <c r="DB21" s="110"/>
      <c r="DC21" s="130"/>
      <c r="DD21" s="131"/>
      <c r="DE21" s="130"/>
      <c r="DF21" s="132"/>
      <c r="DG21" s="133"/>
      <c r="DH21" s="111"/>
      <c r="DI21" s="111"/>
      <c r="DJ21" s="111"/>
      <c r="DK21" s="110"/>
      <c r="DL21" s="130"/>
      <c r="DM21" s="131"/>
      <c r="DN21" s="130"/>
      <c r="DO21" s="132"/>
      <c r="DP21" s="133"/>
      <c r="DQ21" s="111"/>
      <c r="DR21" s="111"/>
      <c r="DS21" s="111"/>
      <c r="DT21" s="110"/>
      <c r="DU21" s="130"/>
      <c r="DV21" s="131"/>
      <c r="DW21" s="130"/>
      <c r="DX21" s="132"/>
      <c r="DY21" s="133"/>
      <c r="DZ21" s="111"/>
      <c r="EA21" s="111"/>
      <c r="EB21" s="111"/>
      <c r="EC21" s="110"/>
      <c r="ED21" s="130"/>
      <c r="EE21" s="131"/>
      <c r="EF21" s="130"/>
      <c r="EG21" s="132"/>
      <c r="EH21" s="133"/>
      <c r="EI21" s="111"/>
      <c r="EJ21" s="111"/>
      <c r="EK21" s="111"/>
      <c r="EL21" s="110"/>
      <c r="EM21" s="130"/>
      <c r="EN21" s="131"/>
      <c r="EO21" s="130"/>
      <c r="EP21" s="132"/>
      <c r="EQ21" s="133"/>
      <c r="ER21" s="111"/>
      <c r="ES21" s="111"/>
      <c r="ET21" s="111"/>
      <c r="EU21" s="110"/>
      <c r="EV21" s="130"/>
      <c r="EW21" s="131"/>
      <c r="EX21" s="130"/>
      <c r="EY21" s="132"/>
      <c r="EZ21" s="133"/>
      <c r="FA21" s="111"/>
      <c r="FB21" s="111"/>
      <c r="FC21" s="111"/>
      <c r="FD21" s="110"/>
      <c r="FE21" s="130"/>
      <c r="FF21" s="131"/>
      <c r="FG21" s="130"/>
      <c r="FH21" s="132"/>
      <c r="FI21" s="133"/>
      <c r="FJ21" s="111"/>
      <c r="FK21" s="111"/>
      <c r="FL21" s="111"/>
      <c r="FM21" s="110"/>
      <c r="FN21" s="130"/>
      <c r="FO21" s="131"/>
      <c r="FP21" s="130"/>
      <c r="FQ21" s="132"/>
      <c r="FR21" s="133"/>
      <c r="FS21" s="111"/>
      <c r="FT21" s="111"/>
      <c r="FU21" s="111"/>
      <c r="FV21" s="110"/>
      <c r="FW21" s="130"/>
      <c r="FX21" s="131"/>
      <c r="FY21" s="130"/>
      <c r="FZ21" s="132"/>
      <c r="GA21" s="133"/>
      <c r="GB21" s="111"/>
      <c r="GC21" s="111"/>
      <c r="GD21" s="111"/>
      <c r="GE21" s="110"/>
      <c r="GF21" s="130"/>
      <c r="GG21" s="131"/>
      <c r="GH21" s="130"/>
      <c r="GI21" s="132"/>
      <c r="GJ21" s="133"/>
      <c r="GK21" s="111"/>
      <c r="GL21" s="111"/>
      <c r="GM21" s="111"/>
      <c r="GN21" s="110"/>
      <c r="GO21" s="130"/>
      <c r="GP21" s="131"/>
      <c r="GQ21" s="130"/>
      <c r="GR21" s="132"/>
      <c r="GS21" s="133"/>
      <c r="GT21" s="135">
        <v>43249</v>
      </c>
      <c r="GU21" s="136"/>
      <c r="GV21" s="100"/>
      <c r="GW21" s="114"/>
      <c r="GX21" s="114"/>
      <c r="GY21" s="583" t="s">
        <v>522</v>
      </c>
      <c r="GZ21" s="229">
        <v>4176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125" t="s">
        <v>154</v>
      </c>
      <c r="K22" s="494" t="s">
        <v>288</v>
      </c>
      <c r="L22" s="146">
        <v>19760</v>
      </c>
      <c r="M22" s="87">
        <v>43235</v>
      </c>
      <c r="N22" s="88" t="s">
        <v>450</v>
      </c>
      <c r="O22" s="106">
        <v>25380</v>
      </c>
      <c r="P22" s="150">
        <f t="shared" si="0"/>
        <v>5620</v>
      </c>
      <c r="Q22" s="99">
        <v>26</v>
      </c>
      <c r="R22" s="830"/>
      <c r="S22" s="831"/>
      <c r="T22" s="45">
        <f t="shared" si="2"/>
        <v>659880</v>
      </c>
      <c r="U22" s="127" t="s">
        <v>67</v>
      </c>
      <c r="V22" s="148">
        <v>43249</v>
      </c>
      <c r="W22" s="145">
        <v>20507.64</v>
      </c>
      <c r="X22" s="111"/>
      <c r="Y22" s="110"/>
      <c r="Z22" s="130"/>
      <c r="AA22" s="131"/>
      <c r="AB22" s="130"/>
      <c r="AC22" s="132"/>
      <c r="AD22" s="133"/>
      <c r="AE22" s="111"/>
      <c r="AF22" s="111"/>
      <c r="AG22" s="111"/>
      <c r="AH22" s="110"/>
      <c r="AI22" s="130"/>
      <c r="AJ22" s="131"/>
      <c r="AK22" s="130"/>
      <c r="AL22" s="132"/>
      <c r="AM22" s="133"/>
      <c r="AN22" s="111"/>
      <c r="AO22" s="111"/>
      <c r="AP22" s="111"/>
      <c r="AQ22" s="110"/>
      <c r="AR22" s="130"/>
      <c r="AS22" s="131"/>
      <c r="AT22" s="130"/>
      <c r="AU22" s="132"/>
      <c r="AV22" s="133"/>
      <c r="AW22" s="111"/>
      <c r="AX22" s="111"/>
      <c r="AY22" s="111"/>
      <c r="AZ22" s="110"/>
      <c r="BA22" s="130"/>
      <c r="BB22" s="131"/>
      <c r="BC22" s="130"/>
      <c r="BD22" s="132"/>
      <c r="BE22" s="133"/>
      <c r="BF22" s="111"/>
      <c r="BG22" s="111"/>
      <c r="BH22" s="111"/>
      <c r="BI22" s="110"/>
      <c r="BJ22" s="130"/>
      <c r="BK22" s="131"/>
      <c r="BL22" s="130"/>
      <c r="BM22" s="132"/>
      <c r="BN22" s="133"/>
      <c r="BO22" s="111"/>
      <c r="BP22" s="111"/>
      <c r="BQ22" s="111"/>
      <c r="BR22" s="110"/>
      <c r="BS22" s="130"/>
      <c r="BT22" s="131"/>
      <c r="BU22" s="130"/>
      <c r="BV22" s="132"/>
      <c r="BW22" s="133"/>
      <c r="BX22" s="111"/>
      <c r="BY22" s="111"/>
      <c r="BZ22" s="111"/>
      <c r="CA22" s="110"/>
      <c r="CB22" s="130"/>
      <c r="CC22" s="131"/>
      <c r="CD22" s="130"/>
      <c r="CE22" s="132"/>
      <c r="CF22" s="133"/>
      <c r="CG22" s="111"/>
      <c r="CH22" s="111"/>
      <c r="CI22" s="111"/>
      <c r="CJ22" s="110"/>
      <c r="CK22" s="130"/>
      <c r="CL22" s="131"/>
      <c r="CM22" s="130"/>
      <c r="CN22" s="132"/>
      <c r="CO22" s="133"/>
      <c r="CP22" s="111"/>
      <c r="CQ22" s="111"/>
      <c r="CR22" s="111"/>
      <c r="CS22" s="110"/>
      <c r="CT22" s="130"/>
      <c r="CU22" s="131"/>
      <c r="CV22" s="134"/>
      <c r="CW22" s="132"/>
      <c r="CX22" s="133"/>
      <c r="CY22" s="111"/>
      <c r="CZ22" s="111"/>
      <c r="DA22" s="111"/>
      <c r="DB22" s="110"/>
      <c r="DC22" s="130"/>
      <c r="DD22" s="131"/>
      <c r="DE22" s="130"/>
      <c r="DF22" s="132"/>
      <c r="DG22" s="133"/>
      <c r="DH22" s="111"/>
      <c r="DI22" s="111"/>
      <c r="DJ22" s="111"/>
      <c r="DK22" s="110"/>
      <c r="DL22" s="130"/>
      <c r="DM22" s="131"/>
      <c r="DN22" s="130"/>
      <c r="DO22" s="132"/>
      <c r="DP22" s="133"/>
      <c r="DQ22" s="111"/>
      <c r="DR22" s="111"/>
      <c r="DS22" s="111"/>
      <c r="DT22" s="110"/>
      <c r="DU22" s="130"/>
      <c r="DV22" s="131"/>
      <c r="DW22" s="130"/>
      <c r="DX22" s="132"/>
      <c r="DY22" s="133"/>
      <c r="DZ22" s="111"/>
      <c r="EA22" s="111"/>
      <c r="EB22" s="111"/>
      <c r="EC22" s="110"/>
      <c r="ED22" s="130"/>
      <c r="EE22" s="131"/>
      <c r="EF22" s="130"/>
      <c r="EG22" s="132"/>
      <c r="EH22" s="133"/>
      <c r="EI22" s="111"/>
      <c r="EJ22" s="111"/>
      <c r="EK22" s="111"/>
      <c r="EL22" s="110"/>
      <c r="EM22" s="130"/>
      <c r="EN22" s="131"/>
      <c r="EO22" s="130"/>
      <c r="EP22" s="132"/>
      <c r="EQ22" s="133"/>
      <c r="ER22" s="111"/>
      <c r="ES22" s="111"/>
      <c r="ET22" s="111"/>
      <c r="EU22" s="110"/>
      <c r="EV22" s="130"/>
      <c r="EW22" s="131"/>
      <c r="EX22" s="130"/>
      <c r="EY22" s="132"/>
      <c r="EZ22" s="133"/>
      <c r="FA22" s="111"/>
      <c r="FB22" s="111"/>
      <c r="FC22" s="111"/>
      <c r="FD22" s="110"/>
      <c r="FE22" s="130"/>
      <c r="FF22" s="131"/>
      <c r="FG22" s="130"/>
      <c r="FH22" s="132"/>
      <c r="FI22" s="133"/>
      <c r="FJ22" s="111"/>
      <c r="FK22" s="111"/>
      <c r="FL22" s="111"/>
      <c r="FM22" s="110"/>
      <c r="FN22" s="130"/>
      <c r="FO22" s="131"/>
      <c r="FP22" s="130"/>
      <c r="FQ22" s="132"/>
      <c r="FR22" s="133"/>
      <c r="FS22" s="111"/>
      <c r="FT22" s="111"/>
      <c r="FU22" s="111"/>
      <c r="FV22" s="110"/>
      <c r="FW22" s="130"/>
      <c r="FX22" s="131"/>
      <c r="FY22" s="130"/>
      <c r="FZ22" s="132"/>
      <c r="GA22" s="133"/>
      <c r="GB22" s="111"/>
      <c r="GC22" s="111"/>
      <c r="GD22" s="111"/>
      <c r="GE22" s="110"/>
      <c r="GF22" s="130"/>
      <c r="GG22" s="131"/>
      <c r="GH22" s="130"/>
      <c r="GI22" s="132"/>
      <c r="GJ22" s="133"/>
      <c r="GK22" s="111"/>
      <c r="GL22" s="111"/>
      <c r="GM22" s="111"/>
      <c r="GN22" s="110"/>
      <c r="GO22" s="130"/>
      <c r="GP22" s="131"/>
      <c r="GQ22" s="130"/>
      <c r="GR22" s="132"/>
      <c r="GS22" s="133"/>
      <c r="GT22" s="135">
        <v>43249</v>
      </c>
      <c r="GU22" s="136"/>
      <c r="GV22" s="100"/>
      <c r="GW22" s="114"/>
      <c r="GX22" s="114"/>
      <c r="GY22" s="583" t="s">
        <v>522</v>
      </c>
      <c r="GZ22" s="229">
        <v>4176</v>
      </c>
      <c r="HA22" s="116"/>
      <c r="HB22" s="116"/>
    </row>
    <row r="23" spans="2:210" x14ac:dyDescent="0.25">
      <c r="B23" s="116"/>
      <c r="C23" s="124"/>
      <c r="D23" s="41"/>
      <c r="E23" s="42"/>
      <c r="F23" s="43"/>
      <c r="G23" s="44"/>
      <c r="H23" s="45"/>
      <c r="I23" s="46"/>
      <c r="J23" s="125" t="s">
        <v>421</v>
      </c>
      <c r="K23" s="494" t="s">
        <v>417</v>
      </c>
      <c r="L23" s="105">
        <v>11650</v>
      </c>
      <c r="M23" s="87">
        <v>43236</v>
      </c>
      <c r="N23" s="88" t="s">
        <v>452</v>
      </c>
      <c r="O23" s="106">
        <v>9320</v>
      </c>
      <c r="P23" s="150">
        <f t="shared" si="0"/>
        <v>-2330</v>
      </c>
      <c r="Q23" s="99">
        <v>26</v>
      </c>
      <c r="R23" s="99"/>
      <c r="S23" s="99"/>
      <c r="T23" s="45">
        <f t="shared" si="2"/>
        <v>242320</v>
      </c>
      <c r="U23" s="153" t="s">
        <v>67</v>
      </c>
      <c r="V23" s="148">
        <v>43250</v>
      </c>
      <c r="W23" s="154">
        <v>6588.8</v>
      </c>
      <c r="X23" s="111"/>
      <c r="Y23" s="110"/>
      <c r="Z23" s="130"/>
      <c r="AA23" s="131"/>
      <c r="AB23" s="130"/>
      <c r="AC23" s="132"/>
      <c r="AD23" s="133"/>
      <c r="AE23" s="111"/>
      <c r="AF23" s="111"/>
      <c r="AG23" s="111"/>
      <c r="AH23" s="110"/>
      <c r="AI23" s="130"/>
      <c r="AJ23" s="131"/>
      <c r="AK23" s="130"/>
      <c r="AL23" s="132"/>
      <c r="AM23" s="133"/>
      <c r="AN23" s="111"/>
      <c r="AO23" s="111"/>
      <c r="AP23" s="111"/>
      <c r="AQ23" s="110"/>
      <c r="AR23" s="130"/>
      <c r="AS23" s="131"/>
      <c r="AT23" s="130"/>
      <c r="AU23" s="132"/>
      <c r="AV23" s="133"/>
      <c r="AW23" s="111"/>
      <c r="AX23" s="111"/>
      <c r="AY23" s="111"/>
      <c r="AZ23" s="110"/>
      <c r="BA23" s="130"/>
      <c r="BB23" s="131"/>
      <c r="BC23" s="130"/>
      <c r="BD23" s="132"/>
      <c r="BE23" s="133"/>
      <c r="BF23" s="111"/>
      <c r="BG23" s="111"/>
      <c r="BH23" s="111"/>
      <c r="BI23" s="110"/>
      <c r="BJ23" s="130"/>
      <c r="BK23" s="131"/>
      <c r="BL23" s="130"/>
      <c r="BM23" s="132"/>
      <c r="BN23" s="133"/>
      <c r="BO23" s="111"/>
      <c r="BP23" s="111"/>
      <c r="BQ23" s="111"/>
      <c r="BR23" s="110"/>
      <c r="BS23" s="130"/>
      <c r="BT23" s="131"/>
      <c r="BU23" s="130"/>
      <c r="BV23" s="132"/>
      <c r="BW23" s="133"/>
      <c r="BX23" s="111"/>
      <c r="BY23" s="111"/>
      <c r="BZ23" s="111"/>
      <c r="CA23" s="110"/>
      <c r="CB23" s="130"/>
      <c r="CC23" s="131"/>
      <c r="CD23" s="130"/>
      <c r="CE23" s="132"/>
      <c r="CF23" s="133"/>
      <c r="CG23" s="111"/>
      <c r="CH23" s="111"/>
      <c r="CI23" s="111"/>
      <c r="CJ23" s="110"/>
      <c r="CK23" s="130"/>
      <c r="CL23" s="131"/>
      <c r="CM23" s="130"/>
      <c r="CN23" s="132"/>
      <c r="CO23" s="133"/>
      <c r="CP23" s="111"/>
      <c r="CQ23" s="111"/>
      <c r="CR23" s="111"/>
      <c r="CS23" s="110"/>
      <c r="CT23" s="130"/>
      <c r="CU23" s="131"/>
      <c r="CV23" s="134"/>
      <c r="CW23" s="132"/>
      <c r="CX23" s="133"/>
      <c r="CY23" s="111"/>
      <c r="CZ23" s="111"/>
      <c r="DA23" s="111"/>
      <c r="DB23" s="110"/>
      <c r="DC23" s="130"/>
      <c r="DD23" s="131"/>
      <c r="DE23" s="130"/>
      <c r="DF23" s="132"/>
      <c r="DG23" s="133"/>
      <c r="DH23" s="111"/>
      <c r="DI23" s="111"/>
      <c r="DJ23" s="111"/>
      <c r="DK23" s="110"/>
      <c r="DL23" s="130"/>
      <c r="DM23" s="131"/>
      <c r="DN23" s="130"/>
      <c r="DO23" s="132"/>
      <c r="DP23" s="133"/>
      <c r="DQ23" s="111"/>
      <c r="DR23" s="111"/>
      <c r="DS23" s="111"/>
      <c r="DT23" s="110"/>
      <c r="DU23" s="130"/>
      <c r="DV23" s="131"/>
      <c r="DW23" s="130"/>
      <c r="DX23" s="132"/>
      <c r="DY23" s="133"/>
      <c r="DZ23" s="111"/>
      <c r="EA23" s="111"/>
      <c r="EB23" s="111"/>
      <c r="EC23" s="110"/>
      <c r="ED23" s="130"/>
      <c r="EE23" s="131"/>
      <c r="EF23" s="130"/>
      <c r="EG23" s="132"/>
      <c r="EH23" s="133"/>
      <c r="EI23" s="111"/>
      <c r="EJ23" s="111"/>
      <c r="EK23" s="111"/>
      <c r="EL23" s="110"/>
      <c r="EM23" s="130"/>
      <c r="EN23" s="131"/>
      <c r="EO23" s="130"/>
      <c r="EP23" s="132"/>
      <c r="EQ23" s="133"/>
      <c r="ER23" s="111"/>
      <c r="ES23" s="111"/>
      <c r="ET23" s="111"/>
      <c r="EU23" s="110"/>
      <c r="EV23" s="130"/>
      <c r="EW23" s="131"/>
      <c r="EX23" s="130"/>
      <c r="EY23" s="132"/>
      <c r="EZ23" s="133"/>
      <c r="FA23" s="111"/>
      <c r="FB23" s="111"/>
      <c r="FC23" s="111"/>
      <c r="FD23" s="110"/>
      <c r="FE23" s="130"/>
      <c r="FF23" s="131"/>
      <c r="FG23" s="130"/>
      <c r="FH23" s="132"/>
      <c r="FI23" s="133"/>
      <c r="FJ23" s="111"/>
      <c r="FK23" s="111"/>
      <c r="FL23" s="111"/>
      <c r="FM23" s="110"/>
      <c r="FN23" s="130"/>
      <c r="FO23" s="131"/>
      <c r="FP23" s="130"/>
      <c r="FQ23" s="132"/>
      <c r="FR23" s="133"/>
      <c r="FS23" s="111"/>
      <c r="FT23" s="111"/>
      <c r="FU23" s="111"/>
      <c r="FV23" s="110"/>
      <c r="FW23" s="130"/>
      <c r="FX23" s="131"/>
      <c r="FY23" s="130"/>
      <c r="FZ23" s="132"/>
      <c r="GA23" s="133"/>
      <c r="GB23" s="111"/>
      <c r="GC23" s="111"/>
      <c r="GD23" s="111"/>
      <c r="GE23" s="110"/>
      <c r="GF23" s="130"/>
      <c r="GG23" s="131"/>
      <c r="GH23" s="130"/>
      <c r="GI23" s="132"/>
      <c r="GJ23" s="133"/>
      <c r="GK23" s="111"/>
      <c r="GL23" s="111"/>
      <c r="GM23" s="111"/>
      <c r="GN23" s="110"/>
      <c r="GO23" s="130"/>
      <c r="GP23" s="131"/>
      <c r="GQ23" s="130"/>
      <c r="GR23" s="132"/>
      <c r="GS23" s="133"/>
      <c r="GT23" s="135">
        <v>43250</v>
      </c>
      <c r="GU23" s="136">
        <v>18928</v>
      </c>
      <c r="GV23" s="100" t="s">
        <v>440</v>
      </c>
      <c r="GW23" s="114"/>
      <c r="GX23" s="114"/>
      <c r="GY23" s="627"/>
      <c r="GZ23" s="628"/>
      <c r="HA23" s="116"/>
      <c r="HB23" s="116"/>
    </row>
    <row r="24" spans="2:210" x14ac:dyDescent="0.25">
      <c r="B24" s="116"/>
      <c r="C24" s="124"/>
      <c r="D24" s="41"/>
      <c r="E24" s="42"/>
      <c r="F24" s="43"/>
      <c r="G24" s="44"/>
      <c r="H24" s="45"/>
      <c r="I24" s="46"/>
      <c r="J24" s="125" t="s">
        <v>422</v>
      </c>
      <c r="K24" s="494" t="s">
        <v>247</v>
      </c>
      <c r="L24" s="105">
        <v>16680</v>
      </c>
      <c r="M24" s="87">
        <v>43236</v>
      </c>
      <c r="N24" s="88" t="s">
        <v>451</v>
      </c>
      <c r="O24" s="106">
        <v>26650</v>
      </c>
      <c r="P24" s="150">
        <f t="shared" si="0"/>
        <v>9970</v>
      </c>
      <c r="Q24" s="99">
        <v>26</v>
      </c>
      <c r="R24" s="99"/>
      <c r="S24" s="99"/>
      <c r="T24" s="45">
        <f t="shared" si="2"/>
        <v>692900</v>
      </c>
      <c r="U24" s="153" t="s">
        <v>67</v>
      </c>
      <c r="V24" s="148">
        <v>43250</v>
      </c>
      <c r="W24" s="154">
        <v>20590</v>
      </c>
      <c r="X24" s="111"/>
      <c r="Y24" s="110"/>
      <c r="Z24" s="130"/>
      <c r="AA24" s="131"/>
      <c r="AB24" s="130"/>
      <c r="AC24" s="132"/>
      <c r="AD24" s="133"/>
      <c r="AE24" s="111"/>
      <c r="AF24" s="111"/>
      <c r="AG24" s="111"/>
      <c r="AH24" s="110"/>
      <c r="AI24" s="130"/>
      <c r="AJ24" s="131"/>
      <c r="AK24" s="130"/>
      <c r="AL24" s="132"/>
      <c r="AM24" s="133"/>
      <c r="AN24" s="111"/>
      <c r="AO24" s="111"/>
      <c r="AP24" s="111"/>
      <c r="AQ24" s="110"/>
      <c r="AR24" s="130"/>
      <c r="AS24" s="131"/>
      <c r="AT24" s="130"/>
      <c r="AU24" s="132"/>
      <c r="AV24" s="133"/>
      <c r="AW24" s="111"/>
      <c r="AX24" s="111"/>
      <c r="AY24" s="111"/>
      <c r="AZ24" s="110"/>
      <c r="BA24" s="130"/>
      <c r="BB24" s="131"/>
      <c r="BC24" s="130"/>
      <c r="BD24" s="132"/>
      <c r="BE24" s="133"/>
      <c r="BF24" s="111"/>
      <c r="BG24" s="111"/>
      <c r="BH24" s="111"/>
      <c r="BI24" s="110"/>
      <c r="BJ24" s="130"/>
      <c r="BK24" s="131"/>
      <c r="BL24" s="130"/>
      <c r="BM24" s="132"/>
      <c r="BN24" s="133"/>
      <c r="BO24" s="111"/>
      <c r="BP24" s="111"/>
      <c r="BQ24" s="111"/>
      <c r="BR24" s="110"/>
      <c r="BS24" s="130"/>
      <c r="BT24" s="131"/>
      <c r="BU24" s="130"/>
      <c r="BV24" s="132"/>
      <c r="BW24" s="133"/>
      <c r="BX24" s="111"/>
      <c r="BY24" s="111"/>
      <c r="BZ24" s="111"/>
      <c r="CA24" s="110"/>
      <c r="CB24" s="130"/>
      <c r="CC24" s="131"/>
      <c r="CD24" s="130"/>
      <c r="CE24" s="132"/>
      <c r="CF24" s="133"/>
      <c r="CG24" s="111"/>
      <c r="CH24" s="111"/>
      <c r="CI24" s="111"/>
      <c r="CJ24" s="110"/>
      <c r="CK24" s="130"/>
      <c r="CL24" s="131"/>
      <c r="CM24" s="130"/>
      <c r="CN24" s="132"/>
      <c r="CO24" s="133"/>
      <c r="CP24" s="111"/>
      <c r="CQ24" s="111"/>
      <c r="CR24" s="111"/>
      <c r="CS24" s="110"/>
      <c r="CT24" s="130"/>
      <c r="CU24" s="131"/>
      <c r="CV24" s="134"/>
      <c r="CW24" s="132"/>
      <c r="CX24" s="133"/>
      <c r="CY24" s="111"/>
      <c r="CZ24" s="111"/>
      <c r="DA24" s="111"/>
      <c r="DB24" s="110"/>
      <c r="DC24" s="130"/>
      <c r="DD24" s="131"/>
      <c r="DE24" s="130"/>
      <c r="DF24" s="132"/>
      <c r="DG24" s="133"/>
      <c r="DH24" s="111"/>
      <c r="DI24" s="111"/>
      <c r="DJ24" s="111"/>
      <c r="DK24" s="110"/>
      <c r="DL24" s="130"/>
      <c r="DM24" s="131"/>
      <c r="DN24" s="130"/>
      <c r="DO24" s="132"/>
      <c r="DP24" s="133"/>
      <c r="DQ24" s="111"/>
      <c r="DR24" s="111"/>
      <c r="DS24" s="111"/>
      <c r="DT24" s="110"/>
      <c r="DU24" s="130"/>
      <c r="DV24" s="131"/>
      <c r="DW24" s="130"/>
      <c r="DX24" s="132"/>
      <c r="DY24" s="133"/>
      <c r="DZ24" s="111"/>
      <c r="EA24" s="111"/>
      <c r="EB24" s="111"/>
      <c r="EC24" s="110"/>
      <c r="ED24" s="130"/>
      <c r="EE24" s="131"/>
      <c r="EF24" s="130"/>
      <c r="EG24" s="132"/>
      <c r="EH24" s="133"/>
      <c r="EI24" s="111"/>
      <c r="EJ24" s="111"/>
      <c r="EK24" s="111"/>
      <c r="EL24" s="110"/>
      <c r="EM24" s="130"/>
      <c r="EN24" s="131"/>
      <c r="EO24" s="130"/>
      <c r="EP24" s="132"/>
      <c r="EQ24" s="133"/>
      <c r="ER24" s="111"/>
      <c r="ES24" s="111"/>
      <c r="ET24" s="111"/>
      <c r="EU24" s="110"/>
      <c r="EV24" s="130"/>
      <c r="EW24" s="131"/>
      <c r="EX24" s="130"/>
      <c r="EY24" s="132"/>
      <c r="EZ24" s="133"/>
      <c r="FA24" s="111"/>
      <c r="FB24" s="111"/>
      <c r="FC24" s="111"/>
      <c r="FD24" s="110"/>
      <c r="FE24" s="130"/>
      <c r="FF24" s="131"/>
      <c r="FG24" s="130"/>
      <c r="FH24" s="132"/>
      <c r="FI24" s="133"/>
      <c r="FJ24" s="111"/>
      <c r="FK24" s="111"/>
      <c r="FL24" s="111"/>
      <c r="FM24" s="110"/>
      <c r="FN24" s="130"/>
      <c r="FO24" s="131"/>
      <c r="FP24" s="130"/>
      <c r="FQ24" s="132"/>
      <c r="FR24" s="133"/>
      <c r="FS24" s="111"/>
      <c r="FT24" s="111"/>
      <c r="FU24" s="111"/>
      <c r="FV24" s="110"/>
      <c r="FW24" s="130"/>
      <c r="FX24" s="131"/>
      <c r="FY24" s="130"/>
      <c r="FZ24" s="132"/>
      <c r="GA24" s="133"/>
      <c r="GB24" s="111"/>
      <c r="GC24" s="111"/>
      <c r="GD24" s="111"/>
      <c r="GE24" s="110"/>
      <c r="GF24" s="130"/>
      <c r="GG24" s="131"/>
      <c r="GH24" s="130"/>
      <c r="GI24" s="132"/>
      <c r="GJ24" s="133"/>
      <c r="GK24" s="111"/>
      <c r="GL24" s="111"/>
      <c r="GM24" s="111"/>
      <c r="GN24" s="110"/>
      <c r="GO24" s="130"/>
      <c r="GP24" s="131"/>
      <c r="GQ24" s="130"/>
      <c r="GR24" s="132"/>
      <c r="GS24" s="133"/>
      <c r="GT24" s="135">
        <v>43250</v>
      </c>
      <c r="GU24" s="136"/>
      <c r="GV24" s="100"/>
      <c r="GW24" s="114"/>
      <c r="GX24" s="114"/>
      <c r="GY24" s="627" t="s">
        <v>525</v>
      </c>
      <c r="GZ24" s="628">
        <v>4176</v>
      </c>
      <c r="HA24" s="116"/>
      <c r="HB24" s="116"/>
    </row>
    <row r="25" spans="2:210" x14ac:dyDescent="0.25">
      <c r="B25" s="116"/>
      <c r="C25" s="124"/>
      <c r="D25" s="41"/>
      <c r="E25" s="42"/>
      <c r="F25" s="43"/>
      <c r="G25" s="44"/>
      <c r="H25" s="45"/>
      <c r="I25" s="46"/>
      <c r="J25" s="104" t="s">
        <v>186</v>
      </c>
      <c r="K25" s="494" t="s">
        <v>247</v>
      </c>
      <c r="L25" s="105">
        <v>20850</v>
      </c>
      <c r="M25" s="87">
        <v>43237</v>
      </c>
      <c r="N25" s="88" t="s">
        <v>455</v>
      </c>
      <c r="O25" s="106">
        <v>26555</v>
      </c>
      <c r="P25" s="150">
        <f t="shared" si="0"/>
        <v>5705</v>
      </c>
      <c r="Q25" s="99">
        <v>26</v>
      </c>
      <c r="R25" s="99"/>
      <c r="S25" s="99"/>
      <c r="T25" s="45">
        <f t="shared" si="2"/>
        <v>690430</v>
      </c>
      <c r="U25" s="153" t="s">
        <v>67</v>
      </c>
      <c r="V25" s="148">
        <v>43251</v>
      </c>
      <c r="W25" s="154">
        <v>20590</v>
      </c>
      <c r="X25" s="111"/>
      <c r="Y25" s="110"/>
      <c r="Z25" s="130"/>
      <c r="AA25" s="131"/>
      <c r="AB25" s="130"/>
      <c r="AC25" s="132"/>
      <c r="AD25" s="133"/>
      <c r="AE25" s="111"/>
      <c r="AF25" s="111"/>
      <c r="AG25" s="111"/>
      <c r="AH25" s="110"/>
      <c r="AI25" s="130"/>
      <c r="AJ25" s="131"/>
      <c r="AK25" s="130"/>
      <c r="AL25" s="132"/>
      <c r="AM25" s="133"/>
      <c r="AN25" s="111"/>
      <c r="AO25" s="111"/>
      <c r="AP25" s="111"/>
      <c r="AQ25" s="110"/>
      <c r="AR25" s="130"/>
      <c r="AS25" s="131"/>
      <c r="AT25" s="130"/>
      <c r="AU25" s="132"/>
      <c r="AV25" s="133"/>
      <c r="AW25" s="111"/>
      <c r="AX25" s="111"/>
      <c r="AY25" s="111"/>
      <c r="AZ25" s="110"/>
      <c r="BA25" s="130"/>
      <c r="BB25" s="131"/>
      <c r="BC25" s="130"/>
      <c r="BD25" s="132"/>
      <c r="BE25" s="133"/>
      <c r="BF25" s="111"/>
      <c r="BG25" s="111"/>
      <c r="BH25" s="111"/>
      <c r="BI25" s="110"/>
      <c r="BJ25" s="130"/>
      <c r="BK25" s="131"/>
      <c r="BL25" s="130"/>
      <c r="BM25" s="132"/>
      <c r="BN25" s="133"/>
      <c r="BO25" s="111"/>
      <c r="BP25" s="111"/>
      <c r="BQ25" s="111"/>
      <c r="BR25" s="110"/>
      <c r="BS25" s="130"/>
      <c r="BT25" s="131"/>
      <c r="BU25" s="130"/>
      <c r="BV25" s="132"/>
      <c r="BW25" s="133"/>
      <c r="BX25" s="111"/>
      <c r="BY25" s="111"/>
      <c r="BZ25" s="111"/>
      <c r="CA25" s="110"/>
      <c r="CB25" s="130"/>
      <c r="CC25" s="131"/>
      <c r="CD25" s="130"/>
      <c r="CE25" s="132"/>
      <c r="CF25" s="133"/>
      <c r="CG25" s="111"/>
      <c r="CH25" s="111"/>
      <c r="CI25" s="111"/>
      <c r="CJ25" s="110"/>
      <c r="CK25" s="130"/>
      <c r="CL25" s="131"/>
      <c r="CM25" s="130"/>
      <c r="CN25" s="132"/>
      <c r="CO25" s="133"/>
      <c r="CP25" s="111"/>
      <c r="CQ25" s="111"/>
      <c r="CR25" s="111"/>
      <c r="CS25" s="110"/>
      <c r="CT25" s="130"/>
      <c r="CU25" s="131"/>
      <c r="CV25" s="134"/>
      <c r="CW25" s="132"/>
      <c r="CX25" s="133"/>
      <c r="CY25" s="111"/>
      <c r="CZ25" s="111"/>
      <c r="DA25" s="111"/>
      <c r="DB25" s="110"/>
      <c r="DC25" s="130"/>
      <c r="DD25" s="131"/>
      <c r="DE25" s="130"/>
      <c r="DF25" s="132"/>
      <c r="DG25" s="133"/>
      <c r="DH25" s="111"/>
      <c r="DI25" s="111"/>
      <c r="DJ25" s="111"/>
      <c r="DK25" s="110"/>
      <c r="DL25" s="130"/>
      <c r="DM25" s="131"/>
      <c r="DN25" s="130"/>
      <c r="DO25" s="132"/>
      <c r="DP25" s="133"/>
      <c r="DQ25" s="111"/>
      <c r="DR25" s="111"/>
      <c r="DS25" s="111"/>
      <c r="DT25" s="110"/>
      <c r="DU25" s="130"/>
      <c r="DV25" s="131"/>
      <c r="DW25" s="130"/>
      <c r="DX25" s="132"/>
      <c r="DY25" s="133"/>
      <c r="DZ25" s="111"/>
      <c r="EA25" s="111"/>
      <c r="EB25" s="111"/>
      <c r="EC25" s="110"/>
      <c r="ED25" s="130"/>
      <c r="EE25" s="131"/>
      <c r="EF25" s="130"/>
      <c r="EG25" s="132"/>
      <c r="EH25" s="133"/>
      <c r="EI25" s="111"/>
      <c r="EJ25" s="111"/>
      <c r="EK25" s="111"/>
      <c r="EL25" s="110"/>
      <c r="EM25" s="130"/>
      <c r="EN25" s="131"/>
      <c r="EO25" s="130"/>
      <c r="EP25" s="132"/>
      <c r="EQ25" s="133"/>
      <c r="ER25" s="111"/>
      <c r="ES25" s="111"/>
      <c r="ET25" s="111"/>
      <c r="EU25" s="110"/>
      <c r="EV25" s="130"/>
      <c r="EW25" s="131"/>
      <c r="EX25" s="130"/>
      <c r="EY25" s="132"/>
      <c r="EZ25" s="133"/>
      <c r="FA25" s="111"/>
      <c r="FB25" s="111"/>
      <c r="FC25" s="111"/>
      <c r="FD25" s="110"/>
      <c r="FE25" s="130"/>
      <c r="FF25" s="131"/>
      <c r="FG25" s="130"/>
      <c r="FH25" s="132"/>
      <c r="FI25" s="133"/>
      <c r="FJ25" s="111"/>
      <c r="FK25" s="111"/>
      <c r="FL25" s="111"/>
      <c r="FM25" s="110"/>
      <c r="FN25" s="130"/>
      <c r="FO25" s="131"/>
      <c r="FP25" s="130"/>
      <c r="FQ25" s="132"/>
      <c r="FR25" s="133"/>
      <c r="FS25" s="111"/>
      <c r="FT25" s="111"/>
      <c r="FU25" s="111"/>
      <c r="FV25" s="110"/>
      <c r="FW25" s="130"/>
      <c r="FX25" s="131"/>
      <c r="FY25" s="130"/>
      <c r="FZ25" s="132"/>
      <c r="GA25" s="133"/>
      <c r="GB25" s="111"/>
      <c r="GC25" s="111"/>
      <c r="GD25" s="111"/>
      <c r="GE25" s="110"/>
      <c r="GF25" s="130"/>
      <c r="GG25" s="131"/>
      <c r="GH25" s="130"/>
      <c r="GI25" s="132"/>
      <c r="GJ25" s="133"/>
      <c r="GK25" s="111"/>
      <c r="GL25" s="111"/>
      <c r="GM25" s="111"/>
      <c r="GN25" s="110"/>
      <c r="GO25" s="130"/>
      <c r="GP25" s="131"/>
      <c r="GQ25" s="130"/>
      <c r="GR25" s="132"/>
      <c r="GS25" s="133"/>
      <c r="GT25" s="135">
        <v>43251</v>
      </c>
      <c r="GU25" s="136"/>
      <c r="GV25" s="122"/>
      <c r="GW25" s="114"/>
      <c r="GX25" s="114"/>
      <c r="GY25" s="629" t="s">
        <v>525</v>
      </c>
      <c r="GZ25" s="628">
        <v>4176</v>
      </c>
      <c r="HA25" s="116"/>
      <c r="HB25" s="116"/>
    </row>
    <row r="26" spans="2:210" ht="30" x14ac:dyDescent="0.25">
      <c r="B26" s="116"/>
      <c r="C26" s="124"/>
      <c r="D26" s="41"/>
      <c r="E26" s="42"/>
      <c r="F26" s="43"/>
      <c r="G26" s="44"/>
      <c r="H26" s="45"/>
      <c r="I26" s="46"/>
      <c r="J26" s="104" t="s">
        <v>28</v>
      </c>
      <c r="K26" s="494" t="s">
        <v>30</v>
      </c>
      <c r="L26" s="105">
        <v>12120</v>
      </c>
      <c r="M26" s="87">
        <v>43237</v>
      </c>
      <c r="N26" s="88" t="s">
        <v>456</v>
      </c>
      <c r="O26" s="106">
        <v>15225</v>
      </c>
      <c r="P26" s="150">
        <f t="shared" si="0"/>
        <v>3105</v>
      </c>
      <c r="Q26" s="99">
        <v>26</v>
      </c>
      <c r="R26" s="821"/>
      <c r="S26" s="822"/>
      <c r="T26" s="45">
        <f t="shared" si="2"/>
        <v>395850</v>
      </c>
      <c r="U26" s="616" t="s">
        <v>67</v>
      </c>
      <c r="V26" s="148">
        <v>43251</v>
      </c>
      <c r="W26" s="154">
        <v>10706.8</v>
      </c>
      <c r="X26" s="111"/>
      <c r="Y26" s="110"/>
      <c r="Z26" s="130"/>
      <c r="AA26" s="131"/>
      <c r="AB26" s="130"/>
      <c r="AC26" s="132"/>
      <c r="AD26" s="133"/>
      <c r="AE26" s="111"/>
      <c r="AF26" s="111"/>
      <c r="AG26" s="111"/>
      <c r="AH26" s="110"/>
      <c r="AI26" s="130"/>
      <c r="AJ26" s="131"/>
      <c r="AK26" s="130"/>
      <c r="AL26" s="132"/>
      <c r="AM26" s="133"/>
      <c r="AN26" s="111"/>
      <c r="AO26" s="111"/>
      <c r="AP26" s="111"/>
      <c r="AQ26" s="110"/>
      <c r="AR26" s="130"/>
      <c r="AS26" s="131"/>
      <c r="AT26" s="130"/>
      <c r="AU26" s="132"/>
      <c r="AV26" s="133"/>
      <c r="AW26" s="111"/>
      <c r="AX26" s="111"/>
      <c r="AY26" s="111"/>
      <c r="AZ26" s="110"/>
      <c r="BA26" s="130"/>
      <c r="BB26" s="131"/>
      <c r="BC26" s="130"/>
      <c r="BD26" s="132"/>
      <c r="BE26" s="133"/>
      <c r="BF26" s="111"/>
      <c r="BG26" s="111"/>
      <c r="BH26" s="111"/>
      <c r="BI26" s="110"/>
      <c r="BJ26" s="130"/>
      <c r="BK26" s="131"/>
      <c r="BL26" s="130"/>
      <c r="BM26" s="132"/>
      <c r="BN26" s="133"/>
      <c r="BO26" s="111"/>
      <c r="BP26" s="111"/>
      <c r="BQ26" s="111"/>
      <c r="BR26" s="110"/>
      <c r="BS26" s="130"/>
      <c r="BT26" s="131"/>
      <c r="BU26" s="130"/>
      <c r="BV26" s="132"/>
      <c r="BW26" s="133"/>
      <c r="BX26" s="111"/>
      <c r="BY26" s="111"/>
      <c r="BZ26" s="111"/>
      <c r="CA26" s="110"/>
      <c r="CB26" s="130"/>
      <c r="CC26" s="131"/>
      <c r="CD26" s="130"/>
      <c r="CE26" s="132"/>
      <c r="CF26" s="133"/>
      <c r="CG26" s="111"/>
      <c r="CH26" s="111"/>
      <c r="CI26" s="111"/>
      <c r="CJ26" s="110"/>
      <c r="CK26" s="130"/>
      <c r="CL26" s="131"/>
      <c r="CM26" s="130"/>
      <c r="CN26" s="132"/>
      <c r="CO26" s="133"/>
      <c r="CP26" s="111"/>
      <c r="CQ26" s="111"/>
      <c r="CR26" s="111"/>
      <c r="CS26" s="110"/>
      <c r="CT26" s="130"/>
      <c r="CU26" s="131"/>
      <c r="CV26" s="134"/>
      <c r="CW26" s="132"/>
      <c r="CX26" s="133"/>
      <c r="CY26" s="111"/>
      <c r="CZ26" s="111"/>
      <c r="DA26" s="111"/>
      <c r="DB26" s="110"/>
      <c r="DC26" s="130"/>
      <c r="DD26" s="131"/>
      <c r="DE26" s="130"/>
      <c r="DF26" s="132"/>
      <c r="DG26" s="133"/>
      <c r="DH26" s="111"/>
      <c r="DI26" s="111"/>
      <c r="DJ26" s="111"/>
      <c r="DK26" s="110"/>
      <c r="DL26" s="130"/>
      <c r="DM26" s="131"/>
      <c r="DN26" s="130"/>
      <c r="DO26" s="132"/>
      <c r="DP26" s="133"/>
      <c r="DQ26" s="111"/>
      <c r="DR26" s="111"/>
      <c r="DS26" s="111"/>
      <c r="DT26" s="110"/>
      <c r="DU26" s="130"/>
      <c r="DV26" s="131"/>
      <c r="DW26" s="130"/>
      <c r="DX26" s="132"/>
      <c r="DY26" s="133"/>
      <c r="DZ26" s="111"/>
      <c r="EA26" s="111"/>
      <c r="EB26" s="111"/>
      <c r="EC26" s="110"/>
      <c r="ED26" s="130"/>
      <c r="EE26" s="131"/>
      <c r="EF26" s="130"/>
      <c r="EG26" s="132"/>
      <c r="EH26" s="133"/>
      <c r="EI26" s="111"/>
      <c r="EJ26" s="111"/>
      <c r="EK26" s="111"/>
      <c r="EL26" s="110"/>
      <c r="EM26" s="130"/>
      <c r="EN26" s="131"/>
      <c r="EO26" s="130"/>
      <c r="EP26" s="132"/>
      <c r="EQ26" s="133"/>
      <c r="ER26" s="111"/>
      <c r="ES26" s="111"/>
      <c r="ET26" s="111"/>
      <c r="EU26" s="110"/>
      <c r="EV26" s="130"/>
      <c r="EW26" s="131"/>
      <c r="EX26" s="130"/>
      <c r="EY26" s="132"/>
      <c r="EZ26" s="133"/>
      <c r="FA26" s="111"/>
      <c r="FB26" s="111"/>
      <c r="FC26" s="111"/>
      <c r="FD26" s="110"/>
      <c r="FE26" s="130"/>
      <c r="FF26" s="131"/>
      <c r="FG26" s="130"/>
      <c r="FH26" s="132"/>
      <c r="FI26" s="133"/>
      <c r="FJ26" s="111"/>
      <c r="FK26" s="111"/>
      <c r="FL26" s="111"/>
      <c r="FM26" s="110"/>
      <c r="FN26" s="130"/>
      <c r="FO26" s="131"/>
      <c r="FP26" s="130"/>
      <c r="FQ26" s="132"/>
      <c r="FR26" s="133"/>
      <c r="FS26" s="111"/>
      <c r="FT26" s="111"/>
      <c r="FU26" s="111"/>
      <c r="FV26" s="110"/>
      <c r="FW26" s="130"/>
      <c r="FX26" s="131"/>
      <c r="FY26" s="130"/>
      <c r="FZ26" s="132"/>
      <c r="GA26" s="133"/>
      <c r="GB26" s="111"/>
      <c r="GC26" s="111"/>
      <c r="GD26" s="111"/>
      <c r="GE26" s="110"/>
      <c r="GF26" s="130"/>
      <c r="GG26" s="131"/>
      <c r="GH26" s="130"/>
      <c r="GI26" s="132"/>
      <c r="GJ26" s="133"/>
      <c r="GK26" s="111"/>
      <c r="GL26" s="111"/>
      <c r="GM26" s="111"/>
      <c r="GN26" s="110"/>
      <c r="GO26" s="130"/>
      <c r="GP26" s="131"/>
      <c r="GQ26" s="130"/>
      <c r="GR26" s="132"/>
      <c r="GS26" s="133"/>
      <c r="GT26" s="135">
        <v>43251</v>
      </c>
      <c r="GU26" s="136">
        <v>18928</v>
      </c>
      <c r="GV26" s="122" t="s">
        <v>441</v>
      </c>
      <c r="GW26" s="114"/>
      <c r="GX26" s="114"/>
      <c r="GY26" s="629" t="s">
        <v>525</v>
      </c>
      <c r="GZ26" s="628">
        <v>2320</v>
      </c>
      <c r="HA26" s="116"/>
      <c r="HB26" s="116"/>
    </row>
    <row r="27" spans="2:210" x14ac:dyDescent="0.25">
      <c r="B27" s="116"/>
      <c r="C27" s="124"/>
      <c r="D27" s="41"/>
      <c r="E27" s="42"/>
      <c r="F27" s="43"/>
      <c r="G27" s="44"/>
      <c r="H27" s="45"/>
      <c r="I27" s="46"/>
      <c r="J27" s="104" t="s">
        <v>423</v>
      </c>
      <c r="K27" s="494" t="s">
        <v>160</v>
      </c>
      <c r="L27" s="105">
        <v>20900</v>
      </c>
      <c r="M27" s="87">
        <v>43238</v>
      </c>
      <c r="N27" s="466" t="s">
        <v>476</v>
      </c>
      <c r="O27" s="106">
        <v>23255</v>
      </c>
      <c r="P27" s="150">
        <f t="shared" si="0"/>
        <v>2355</v>
      </c>
      <c r="Q27" s="99">
        <v>26</v>
      </c>
      <c r="R27" s="99"/>
      <c r="S27" s="99"/>
      <c r="T27" s="45">
        <f t="shared" si="2"/>
        <v>604630</v>
      </c>
      <c r="U27" s="467" t="s">
        <v>67</v>
      </c>
      <c r="V27" s="468">
        <v>43252</v>
      </c>
      <c r="W27" s="469">
        <v>20425.28</v>
      </c>
      <c r="X27" s="470"/>
      <c r="Y27" s="471"/>
      <c r="Z27" s="472"/>
      <c r="AA27" s="473"/>
      <c r="AB27" s="472"/>
      <c r="AC27" s="474"/>
      <c r="AD27" s="475"/>
      <c r="AE27" s="470"/>
      <c r="AF27" s="470"/>
      <c r="AG27" s="470"/>
      <c r="AH27" s="471"/>
      <c r="AI27" s="472"/>
      <c r="AJ27" s="473"/>
      <c r="AK27" s="472"/>
      <c r="AL27" s="474"/>
      <c r="AM27" s="475"/>
      <c r="AN27" s="470"/>
      <c r="AO27" s="470"/>
      <c r="AP27" s="470"/>
      <c r="AQ27" s="471"/>
      <c r="AR27" s="472"/>
      <c r="AS27" s="473"/>
      <c r="AT27" s="472"/>
      <c r="AU27" s="474"/>
      <c r="AV27" s="475"/>
      <c r="AW27" s="470"/>
      <c r="AX27" s="470"/>
      <c r="AY27" s="470"/>
      <c r="AZ27" s="471"/>
      <c r="BA27" s="472"/>
      <c r="BB27" s="473"/>
      <c r="BC27" s="472"/>
      <c r="BD27" s="474"/>
      <c r="BE27" s="475"/>
      <c r="BF27" s="470"/>
      <c r="BG27" s="470"/>
      <c r="BH27" s="470"/>
      <c r="BI27" s="471"/>
      <c r="BJ27" s="472"/>
      <c r="BK27" s="473"/>
      <c r="BL27" s="472"/>
      <c r="BM27" s="474"/>
      <c r="BN27" s="475"/>
      <c r="BO27" s="470"/>
      <c r="BP27" s="470"/>
      <c r="BQ27" s="470"/>
      <c r="BR27" s="471"/>
      <c r="BS27" s="472"/>
      <c r="BT27" s="473"/>
      <c r="BU27" s="472"/>
      <c r="BV27" s="474"/>
      <c r="BW27" s="475"/>
      <c r="BX27" s="470"/>
      <c r="BY27" s="470"/>
      <c r="BZ27" s="470"/>
      <c r="CA27" s="471"/>
      <c r="CB27" s="472"/>
      <c r="CC27" s="473"/>
      <c r="CD27" s="472"/>
      <c r="CE27" s="474"/>
      <c r="CF27" s="475"/>
      <c r="CG27" s="470"/>
      <c r="CH27" s="470"/>
      <c r="CI27" s="470"/>
      <c r="CJ27" s="471"/>
      <c r="CK27" s="472"/>
      <c r="CL27" s="473"/>
      <c r="CM27" s="472"/>
      <c r="CN27" s="474"/>
      <c r="CO27" s="475"/>
      <c r="CP27" s="470"/>
      <c r="CQ27" s="470"/>
      <c r="CR27" s="470"/>
      <c r="CS27" s="471"/>
      <c r="CT27" s="472"/>
      <c r="CU27" s="473"/>
      <c r="CV27" s="476"/>
      <c r="CW27" s="474"/>
      <c r="CX27" s="475"/>
      <c r="CY27" s="470"/>
      <c r="CZ27" s="470"/>
      <c r="DA27" s="470"/>
      <c r="DB27" s="471"/>
      <c r="DC27" s="472"/>
      <c r="DD27" s="473"/>
      <c r="DE27" s="472"/>
      <c r="DF27" s="474"/>
      <c r="DG27" s="475"/>
      <c r="DH27" s="470"/>
      <c r="DI27" s="470"/>
      <c r="DJ27" s="470"/>
      <c r="DK27" s="471"/>
      <c r="DL27" s="472"/>
      <c r="DM27" s="473"/>
      <c r="DN27" s="472"/>
      <c r="DO27" s="474"/>
      <c r="DP27" s="475"/>
      <c r="DQ27" s="470"/>
      <c r="DR27" s="470"/>
      <c r="DS27" s="470"/>
      <c r="DT27" s="471"/>
      <c r="DU27" s="472"/>
      <c r="DV27" s="473"/>
      <c r="DW27" s="472"/>
      <c r="DX27" s="474"/>
      <c r="DY27" s="475"/>
      <c r="DZ27" s="470"/>
      <c r="EA27" s="470"/>
      <c r="EB27" s="470"/>
      <c r="EC27" s="471"/>
      <c r="ED27" s="472"/>
      <c r="EE27" s="473"/>
      <c r="EF27" s="472"/>
      <c r="EG27" s="474"/>
      <c r="EH27" s="475"/>
      <c r="EI27" s="470"/>
      <c r="EJ27" s="470"/>
      <c r="EK27" s="470"/>
      <c r="EL27" s="471"/>
      <c r="EM27" s="472"/>
      <c r="EN27" s="473"/>
      <c r="EO27" s="472"/>
      <c r="EP27" s="474"/>
      <c r="EQ27" s="475"/>
      <c r="ER27" s="470"/>
      <c r="ES27" s="470"/>
      <c r="ET27" s="470"/>
      <c r="EU27" s="471"/>
      <c r="EV27" s="472"/>
      <c r="EW27" s="473"/>
      <c r="EX27" s="472"/>
      <c r="EY27" s="474"/>
      <c r="EZ27" s="475"/>
      <c r="FA27" s="470"/>
      <c r="FB27" s="470"/>
      <c r="FC27" s="470"/>
      <c r="FD27" s="471"/>
      <c r="FE27" s="472"/>
      <c r="FF27" s="473"/>
      <c r="FG27" s="472"/>
      <c r="FH27" s="474"/>
      <c r="FI27" s="475"/>
      <c r="FJ27" s="470"/>
      <c r="FK27" s="470"/>
      <c r="FL27" s="470"/>
      <c r="FM27" s="471"/>
      <c r="FN27" s="472"/>
      <c r="FO27" s="473"/>
      <c r="FP27" s="472"/>
      <c r="FQ27" s="474"/>
      <c r="FR27" s="475"/>
      <c r="FS27" s="470"/>
      <c r="FT27" s="470"/>
      <c r="FU27" s="470"/>
      <c r="FV27" s="471"/>
      <c r="FW27" s="472"/>
      <c r="FX27" s="473"/>
      <c r="FY27" s="472"/>
      <c r="FZ27" s="474"/>
      <c r="GA27" s="475"/>
      <c r="GB27" s="470"/>
      <c r="GC27" s="470"/>
      <c r="GD27" s="470"/>
      <c r="GE27" s="471"/>
      <c r="GF27" s="472"/>
      <c r="GG27" s="473"/>
      <c r="GH27" s="472"/>
      <c r="GI27" s="474"/>
      <c r="GJ27" s="475"/>
      <c r="GK27" s="470"/>
      <c r="GL27" s="470"/>
      <c r="GM27" s="470"/>
      <c r="GN27" s="471"/>
      <c r="GO27" s="472"/>
      <c r="GP27" s="473"/>
      <c r="GQ27" s="472"/>
      <c r="GR27" s="474"/>
      <c r="GS27" s="475"/>
      <c r="GT27" s="477">
        <v>43252</v>
      </c>
      <c r="GU27" s="136"/>
      <c r="GV27" s="122"/>
      <c r="GW27" s="114"/>
      <c r="GX27" s="114"/>
      <c r="GY27" s="629" t="s">
        <v>525</v>
      </c>
      <c r="GZ27" s="628">
        <v>4176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04" t="s">
        <v>425</v>
      </c>
      <c r="K28" s="494" t="s">
        <v>424</v>
      </c>
      <c r="L28" s="105">
        <v>9170</v>
      </c>
      <c r="M28" s="87">
        <v>43238</v>
      </c>
      <c r="N28" s="88" t="s">
        <v>457</v>
      </c>
      <c r="O28" s="106">
        <v>15485</v>
      </c>
      <c r="P28" s="150">
        <f t="shared" si="0"/>
        <v>6315</v>
      </c>
      <c r="Q28" s="99">
        <v>26</v>
      </c>
      <c r="R28" s="99"/>
      <c r="S28" s="99"/>
      <c r="T28" s="45">
        <f t="shared" si="2"/>
        <v>402610</v>
      </c>
      <c r="U28" s="153" t="s">
        <v>67</v>
      </c>
      <c r="V28" s="148">
        <v>43251</v>
      </c>
      <c r="W28" s="154">
        <v>10459.719999999999</v>
      </c>
      <c r="X28" s="111"/>
      <c r="Y28" s="110"/>
      <c r="Z28" s="130"/>
      <c r="AA28" s="131"/>
      <c r="AB28" s="130"/>
      <c r="AC28" s="132"/>
      <c r="AD28" s="133"/>
      <c r="AE28" s="111"/>
      <c r="AF28" s="111"/>
      <c r="AG28" s="111"/>
      <c r="AH28" s="110"/>
      <c r="AI28" s="130"/>
      <c r="AJ28" s="131"/>
      <c r="AK28" s="130"/>
      <c r="AL28" s="132"/>
      <c r="AM28" s="133"/>
      <c r="AN28" s="111"/>
      <c r="AO28" s="111"/>
      <c r="AP28" s="111"/>
      <c r="AQ28" s="110"/>
      <c r="AR28" s="130"/>
      <c r="AS28" s="131"/>
      <c r="AT28" s="130"/>
      <c r="AU28" s="132"/>
      <c r="AV28" s="133"/>
      <c r="AW28" s="111"/>
      <c r="AX28" s="111"/>
      <c r="AY28" s="111"/>
      <c r="AZ28" s="110"/>
      <c r="BA28" s="130"/>
      <c r="BB28" s="131"/>
      <c r="BC28" s="130"/>
      <c r="BD28" s="132"/>
      <c r="BE28" s="133"/>
      <c r="BF28" s="111"/>
      <c r="BG28" s="111"/>
      <c r="BH28" s="111"/>
      <c r="BI28" s="110"/>
      <c r="BJ28" s="130"/>
      <c r="BK28" s="131"/>
      <c r="BL28" s="130"/>
      <c r="BM28" s="132"/>
      <c r="BN28" s="133"/>
      <c r="BO28" s="111"/>
      <c r="BP28" s="111"/>
      <c r="BQ28" s="111"/>
      <c r="BR28" s="110"/>
      <c r="BS28" s="130"/>
      <c r="BT28" s="131"/>
      <c r="BU28" s="130"/>
      <c r="BV28" s="132"/>
      <c r="BW28" s="133"/>
      <c r="BX28" s="111"/>
      <c r="BY28" s="111"/>
      <c r="BZ28" s="111"/>
      <c r="CA28" s="110"/>
      <c r="CB28" s="130"/>
      <c r="CC28" s="131"/>
      <c r="CD28" s="130"/>
      <c r="CE28" s="132"/>
      <c r="CF28" s="133"/>
      <c r="CG28" s="111"/>
      <c r="CH28" s="111"/>
      <c r="CI28" s="111"/>
      <c r="CJ28" s="110"/>
      <c r="CK28" s="130"/>
      <c r="CL28" s="131"/>
      <c r="CM28" s="130"/>
      <c r="CN28" s="132"/>
      <c r="CO28" s="133"/>
      <c r="CP28" s="111"/>
      <c r="CQ28" s="111"/>
      <c r="CR28" s="111"/>
      <c r="CS28" s="110"/>
      <c r="CT28" s="130"/>
      <c r="CU28" s="131"/>
      <c r="CV28" s="134"/>
      <c r="CW28" s="132"/>
      <c r="CX28" s="133"/>
      <c r="CY28" s="111"/>
      <c r="CZ28" s="111"/>
      <c r="DA28" s="111"/>
      <c r="DB28" s="110"/>
      <c r="DC28" s="130"/>
      <c r="DD28" s="131"/>
      <c r="DE28" s="130"/>
      <c r="DF28" s="132"/>
      <c r="DG28" s="133"/>
      <c r="DH28" s="111"/>
      <c r="DI28" s="111"/>
      <c r="DJ28" s="111"/>
      <c r="DK28" s="110"/>
      <c r="DL28" s="130"/>
      <c r="DM28" s="131"/>
      <c r="DN28" s="130"/>
      <c r="DO28" s="132"/>
      <c r="DP28" s="133"/>
      <c r="DQ28" s="111"/>
      <c r="DR28" s="111"/>
      <c r="DS28" s="111"/>
      <c r="DT28" s="110"/>
      <c r="DU28" s="130"/>
      <c r="DV28" s="131"/>
      <c r="DW28" s="130"/>
      <c r="DX28" s="132"/>
      <c r="DY28" s="133"/>
      <c r="DZ28" s="111"/>
      <c r="EA28" s="111"/>
      <c r="EB28" s="111"/>
      <c r="EC28" s="110"/>
      <c r="ED28" s="130"/>
      <c r="EE28" s="131"/>
      <c r="EF28" s="130"/>
      <c r="EG28" s="132"/>
      <c r="EH28" s="133"/>
      <c r="EI28" s="111"/>
      <c r="EJ28" s="111"/>
      <c r="EK28" s="111"/>
      <c r="EL28" s="110"/>
      <c r="EM28" s="130"/>
      <c r="EN28" s="131"/>
      <c r="EO28" s="130"/>
      <c r="EP28" s="132"/>
      <c r="EQ28" s="133"/>
      <c r="ER28" s="111"/>
      <c r="ES28" s="111"/>
      <c r="ET28" s="111"/>
      <c r="EU28" s="110"/>
      <c r="EV28" s="130"/>
      <c r="EW28" s="131"/>
      <c r="EX28" s="130"/>
      <c r="EY28" s="132"/>
      <c r="EZ28" s="133"/>
      <c r="FA28" s="111"/>
      <c r="FB28" s="111"/>
      <c r="FC28" s="111"/>
      <c r="FD28" s="110"/>
      <c r="FE28" s="130"/>
      <c r="FF28" s="131"/>
      <c r="FG28" s="130"/>
      <c r="FH28" s="132"/>
      <c r="FI28" s="133"/>
      <c r="FJ28" s="111"/>
      <c r="FK28" s="111"/>
      <c r="FL28" s="111"/>
      <c r="FM28" s="110"/>
      <c r="FN28" s="130"/>
      <c r="FO28" s="131"/>
      <c r="FP28" s="130"/>
      <c r="FQ28" s="132"/>
      <c r="FR28" s="133"/>
      <c r="FS28" s="111"/>
      <c r="FT28" s="111"/>
      <c r="FU28" s="111"/>
      <c r="FV28" s="110"/>
      <c r="FW28" s="130"/>
      <c r="FX28" s="131"/>
      <c r="FY28" s="130"/>
      <c r="FZ28" s="132"/>
      <c r="GA28" s="133"/>
      <c r="GB28" s="111"/>
      <c r="GC28" s="111"/>
      <c r="GD28" s="111"/>
      <c r="GE28" s="110"/>
      <c r="GF28" s="130"/>
      <c r="GG28" s="131"/>
      <c r="GH28" s="130"/>
      <c r="GI28" s="132"/>
      <c r="GJ28" s="133"/>
      <c r="GK28" s="111"/>
      <c r="GL28" s="111"/>
      <c r="GM28" s="111"/>
      <c r="GN28" s="110"/>
      <c r="GO28" s="130"/>
      <c r="GP28" s="131"/>
      <c r="GQ28" s="130"/>
      <c r="GR28" s="132"/>
      <c r="GS28" s="133"/>
      <c r="GT28" s="135">
        <v>43251</v>
      </c>
      <c r="GU28" s="136">
        <v>18928</v>
      </c>
      <c r="GV28" s="100" t="s">
        <v>442</v>
      </c>
      <c r="GW28" s="114"/>
      <c r="GX28" s="114"/>
      <c r="GY28" s="629" t="s">
        <v>525</v>
      </c>
      <c r="GZ28" s="628">
        <v>2320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104" t="s">
        <v>370</v>
      </c>
      <c r="K29" s="500" t="s">
        <v>247</v>
      </c>
      <c r="L29" s="105">
        <v>17060</v>
      </c>
      <c r="M29" s="87">
        <v>43240</v>
      </c>
      <c r="N29" s="466" t="s">
        <v>477</v>
      </c>
      <c r="O29" s="106">
        <v>27160</v>
      </c>
      <c r="P29" s="150">
        <f t="shared" si="0"/>
        <v>10100</v>
      </c>
      <c r="Q29" s="99">
        <v>25.5</v>
      </c>
      <c r="R29" s="99"/>
      <c r="S29" s="99"/>
      <c r="T29" s="45">
        <f t="shared" si="2"/>
        <v>692580</v>
      </c>
      <c r="U29" s="467" t="s">
        <v>67</v>
      </c>
      <c r="V29" s="468">
        <v>43255</v>
      </c>
      <c r="W29" s="469">
        <v>20880</v>
      </c>
      <c r="X29" s="470"/>
      <c r="Y29" s="471"/>
      <c r="Z29" s="472"/>
      <c r="AA29" s="473"/>
      <c r="AB29" s="472"/>
      <c r="AC29" s="474"/>
      <c r="AD29" s="475"/>
      <c r="AE29" s="470"/>
      <c r="AF29" s="470"/>
      <c r="AG29" s="470"/>
      <c r="AH29" s="471"/>
      <c r="AI29" s="472"/>
      <c r="AJ29" s="473"/>
      <c r="AK29" s="472"/>
      <c r="AL29" s="474"/>
      <c r="AM29" s="475"/>
      <c r="AN29" s="470"/>
      <c r="AO29" s="470"/>
      <c r="AP29" s="470"/>
      <c r="AQ29" s="471"/>
      <c r="AR29" s="472"/>
      <c r="AS29" s="473"/>
      <c r="AT29" s="472"/>
      <c r="AU29" s="474"/>
      <c r="AV29" s="475"/>
      <c r="AW29" s="470"/>
      <c r="AX29" s="470"/>
      <c r="AY29" s="470"/>
      <c r="AZ29" s="471"/>
      <c r="BA29" s="472"/>
      <c r="BB29" s="473"/>
      <c r="BC29" s="472"/>
      <c r="BD29" s="474"/>
      <c r="BE29" s="475"/>
      <c r="BF29" s="470"/>
      <c r="BG29" s="470"/>
      <c r="BH29" s="470"/>
      <c r="BI29" s="471"/>
      <c r="BJ29" s="472"/>
      <c r="BK29" s="473"/>
      <c r="BL29" s="472"/>
      <c r="BM29" s="474"/>
      <c r="BN29" s="475"/>
      <c r="BO29" s="470"/>
      <c r="BP29" s="470"/>
      <c r="BQ29" s="470"/>
      <c r="BR29" s="471"/>
      <c r="BS29" s="472"/>
      <c r="BT29" s="473"/>
      <c r="BU29" s="472"/>
      <c r="BV29" s="474"/>
      <c r="BW29" s="475"/>
      <c r="BX29" s="470"/>
      <c r="BY29" s="470"/>
      <c r="BZ29" s="470"/>
      <c r="CA29" s="471"/>
      <c r="CB29" s="472"/>
      <c r="CC29" s="473"/>
      <c r="CD29" s="472"/>
      <c r="CE29" s="474"/>
      <c r="CF29" s="475"/>
      <c r="CG29" s="470"/>
      <c r="CH29" s="470"/>
      <c r="CI29" s="470"/>
      <c r="CJ29" s="471"/>
      <c r="CK29" s="472"/>
      <c r="CL29" s="473"/>
      <c r="CM29" s="472"/>
      <c r="CN29" s="474"/>
      <c r="CO29" s="475"/>
      <c r="CP29" s="470"/>
      <c r="CQ29" s="470"/>
      <c r="CR29" s="470"/>
      <c r="CS29" s="471"/>
      <c r="CT29" s="472"/>
      <c r="CU29" s="473"/>
      <c r="CV29" s="476"/>
      <c r="CW29" s="474"/>
      <c r="CX29" s="475"/>
      <c r="CY29" s="470"/>
      <c r="CZ29" s="470"/>
      <c r="DA29" s="470"/>
      <c r="DB29" s="471"/>
      <c r="DC29" s="472"/>
      <c r="DD29" s="473"/>
      <c r="DE29" s="472"/>
      <c r="DF29" s="474"/>
      <c r="DG29" s="475"/>
      <c r="DH29" s="470"/>
      <c r="DI29" s="470"/>
      <c r="DJ29" s="470"/>
      <c r="DK29" s="471"/>
      <c r="DL29" s="472"/>
      <c r="DM29" s="473"/>
      <c r="DN29" s="472"/>
      <c r="DO29" s="474"/>
      <c r="DP29" s="475"/>
      <c r="DQ29" s="470"/>
      <c r="DR29" s="470"/>
      <c r="DS29" s="470"/>
      <c r="DT29" s="471"/>
      <c r="DU29" s="472"/>
      <c r="DV29" s="473"/>
      <c r="DW29" s="472"/>
      <c r="DX29" s="474"/>
      <c r="DY29" s="475"/>
      <c r="DZ29" s="470"/>
      <c r="EA29" s="470"/>
      <c r="EB29" s="470"/>
      <c r="EC29" s="471"/>
      <c r="ED29" s="472"/>
      <c r="EE29" s="473"/>
      <c r="EF29" s="472"/>
      <c r="EG29" s="474"/>
      <c r="EH29" s="475"/>
      <c r="EI29" s="470"/>
      <c r="EJ29" s="470"/>
      <c r="EK29" s="470"/>
      <c r="EL29" s="471"/>
      <c r="EM29" s="472"/>
      <c r="EN29" s="473"/>
      <c r="EO29" s="472"/>
      <c r="EP29" s="474"/>
      <c r="EQ29" s="475"/>
      <c r="ER29" s="470"/>
      <c r="ES29" s="470"/>
      <c r="ET29" s="470"/>
      <c r="EU29" s="471"/>
      <c r="EV29" s="472"/>
      <c r="EW29" s="473"/>
      <c r="EX29" s="472"/>
      <c r="EY29" s="474"/>
      <c r="EZ29" s="475"/>
      <c r="FA29" s="470"/>
      <c r="FB29" s="470"/>
      <c r="FC29" s="470"/>
      <c r="FD29" s="471"/>
      <c r="FE29" s="472"/>
      <c r="FF29" s="473"/>
      <c r="FG29" s="472"/>
      <c r="FH29" s="474"/>
      <c r="FI29" s="475"/>
      <c r="FJ29" s="470"/>
      <c r="FK29" s="470"/>
      <c r="FL29" s="470"/>
      <c r="FM29" s="471"/>
      <c r="FN29" s="472"/>
      <c r="FO29" s="473"/>
      <c r="FP29" s="472"/>
      <c r="FQ29" s="474"/>
      <c r="FR29" s="475"/>
      <c r="FS29" s="470"/>
      <c r="FT29" s="470"/>
      <c r="FU29" s="470"/>
      <c r="FV29" s="471"/>
      <c r="FW29" s="472"/>
      <c r="FX29" s="473"/>
      <c r="FY29" s="472"/>
      <c r="FZ29" s="474"/>
      <c r="GA29" s="475"/>
      <c r="GB29" s="470"/>
      <c r="GC29" s="470"/>
      <c r="GD29" s="470"/>
      <c r="GE29" s="471"/>
      <c r="GF29" s="472"/>
      <c r="GG29" s="473"/>
      <c r="GH29" s="472"/>
      <c r="GI29" s="474"/>
      <c r="GJ29" s="475"/>
      <c r="GK29" s="470"/>
      <c r="GL29" s="470"/>
      <c r="GM29" s="470"/>
      <c r="GN29" s="471"/>
      <c r="GO29" s="472"/>
      <c r="GP29" s="473"/>
      <c r="GQ29" s="472"/>
      <c r="GR29" s="474"/>
      <c r="GS29" s="475"/>
      <c r="GT29" s="477">
        <v>43255</v>
      </c>
      <c r="GU29" s="136"/>
      <c r="GV29" s="103"/>
      <c r="GW29" s="98"/>
      <c r="GX29" s="114"/>
      <c r="GY29" s="629" t="s">
        <v>525</v>
      </c>
      <c r="GZ29" s="628">
        <v>3712</v>
      </c>
      <c r="HA29" s="116"/>
      <c r="HB29" s="116"/>
    </row>
    <row r="30" spans="2:210" x14ac:dyDescent="0.25">
      <c r="B30" s="116"/>
      <c r="C30" s="124"/>
      <c r="D30" s="41"/>
      <c r="E30" s="42"/>
      <c r="F30" s="43"/>
      <c r="G30" s="44"/>
      <c r="H30" s="45"/>
      <c r="I30" s="46"/>
      <c r="J30" s="155" t="s">
        <v>426</v>
      </c>
      <c r="K30" s="500" t="s">
        <v>325</v>
      </c>
      <c r="L30" s="105">
        <v>11600</v>
      </c>
      <c r="M30" s="87">
        <v>43240</v>
      </c>
      <c r="N30" s="466" t="s">
        <v>478</v>
      </c>
      <c r="O30" s="106">
        <v>9265</v>
      </c>
      <c r="P30" s="150">
        <f t="shared" si="0"/>
        <v>-2335</v>
      </c>
      <c r="Q30" s="99">
        <v>25.5</v>
      </c>
      <c r="R30" s="99"/>
      <c r="S30" s="99"/>
      <c r="T30" s="45">
        <f t="shared" si="2"/>
        <v>236257.5</v>
      </c>
      <c r="U30" s="467" t="s">
        <v>67</v>
      </c>
      <c r="V30" s="468">
        <v>43255</v>
      </c>
      <c r="W30" s="469">
        <v>6681.6</v>
      </c>
      <c r="X30" s="470"/>
      <c r="Y30" s="471"/>
      <c r="Z30" s="472"/>
      <c r="AA30" s="473"/>
      <c r="AB30" s="472"/>
      <c r="AC30" s="474"/>
      <c r="AD30" s="475"/>
      <c r="AE30" s="470"/>
      <c r="AF30" s="470"/>
      <c r="AG30" s="470"/>
      <c r="AH30" s="471"/>
      <c r="AI30" s="472"/>
      <c r="AJ30" s="473"/>
      <c r="AK30" s="472"/>
      <c r="AL30" s="474"/>
      <c r="AM30" s="475"/>
      <c r="AN30" s="470"/>
      <c r="AO30" s="470"/>
      <c r="AP30" s="470"/>
      <c r="AQ30" s="471"/>
      <c r="AR30" s="472"/>
      <c r="AS30" s="473"/>
      <c r="AT30" s="472"/>
      <c r="AU30" s="474"/>
      <c r="AV30" s="475"/>
      <c r="AW30" s="470"/>
      <c r="AX30" s="470"/>
      <c r="AY30" s="470"/>
      <c r="AZ30" s="471"/>
      <c r="BA30" s="472"/>
      <c r="BB30" s="473"/>
      <c r="BC30" s="472"/>
      <c r="BD30" s="474"/>
      <c r="BE30" s="475"/>
      <c r="BF30" s="470"/>
      <c r="BG30" s="470"/>
      <c r="BH30" s="470"/>
      <c r="BI30" s="471"/>
      <c r="BJ30" s="472"/>
      <c r="BK30" s="473"/>
      <c r="BL30" s="472"/>
      <c r="BM30" s="474"/>
      <c r="BN30" s="475"/>
      <c r="BO30" s="470"/>
      <c r="BP30" s="470"/>
      <c r="BQ30" s="470"/>
      <c r="BR30" s="471"/>
      <c r="BS30" s="472"/>
      <c r="BT30" s="473"/>
      <c r="BU30" s="472"/>
      <c r="BV30" s="474"/>
      <c r="BW30" s="475"/>
      <c r="BX30" s="470"/>
      <c r="BY30" s="470"/>
      <c r="BZ30" s="470"/>
      <c r="CA30" s="471"/>
      <c r="CB30" s="472"/>
      <c r="CC30" s="473"/>
      <c r="CD30" s="472"/>
      <c r="CE30" s="474"/>
      <c r="CF30" s="475"/>
      <c r="CG30" s="470"/>
      <c r="CH30" s="470"/>
      <c r="CI30" s="470"/>
      <c r="CJ30" s="471"/>
      <c r="CK30" s="472"/>
      <c r="CL30" s="473"/>
      <c r="CM30" s="472"/>
      <c r="CN30" s="474"/>
      <c r="CO30" s="475"/>
      <c r="CP30" s="470"/>
      <c r="CQ30" s="470"/>
      <c r="CR30" s="470"/>
      <c r="CS30" s="471"/>
      <c r="CT30" s="472"/>
      <c r="CU30" s="473"/>
      <c r="CV30" s="476"/>
      <c r="CW30" s="474"/>
      <c r="CX30" s="475"/>
      <c r="CY30" s="470"/>
      <c r="CZ30" s="470"/>
      <c r="DA30" s="470"/>
      <c r="DB30" s="471"/>
      <c r="DC30" s="472"/>
      <c r="DD30" s="473"/>
      <c r="DE30" s="472"/>
      <c r="DF30" s="474"/>
      <c r="DG30" s="475"/>
      <c r="DH30" s="470"/>
      <c r="DI30" s="470"/>
      <c r="DJ30" s="470"/>
      <c r="DK30" s="471"/>
      <c r="DL30" s="472"/>
      <c r="DM30" s="473"/>
      <c r="DN30" s="472"/>
      <c r="DO30" s="474"/>
      <c r="DP30" s="475"/>
      <c r="DQ30" s="470"/>
      <c r="DR30" s="470"/>
      <c r="DS30" s="470"/>
      <c r="DT30" s="471"/>
      <c r="DU30" s="472"/>
      <c r="DV30" s="473"/>
      <c r="DW30" s="472"/>
      <c r="DX30" s="474"/>
      <c r="DY30" s="475"/>
      <c r="DZ30" s="470"/>
      <c r="EA30" s="470"/>
      <c r="EB30" s="470"/>
      <c r="EC30" s="471"/>
      <c r="ED30" s="472"/>
      <c r="EE30" s="473"/>
      <c r="EF30" s="472"/>
      <c r="EG30" s="474"/>
      <c r="EH30" s="475"/>
      <c r="EI30" s="470"/>
      <c r="EJ30" s="470"/>
      <c r="EK30" s="470"/>
      <c r="EL30" s="471"/>
      <c r="EM30" s="472"/>
      <c r="EN30" s="473"/>
      <c r="EO30" s="472"/>
      <c r="EP30" s="474"/>
      <c r="EQ30" s="475"/>
      <c r="ER30" s="470"/>
      <c r="ES30" s="470"/>
      <c r="ET30" s="470"/>
      <c r="EU30" s="471"/>
      <c r="EV30" s="472"/>
      <c r="EW30" s="473"/>
      <c r="EX30" s="472"/>
      <c r="EY30" s="474"/>
      <c r="EZ30" s="475"/>
      <c r="FA30" s="470"/>
      <c r="FB30" s="470"/>
      <c r="FC30" s="470"/>
      <c r="FD30" s="471"/>
      <c r="FE30" s="472"/>
      <c r="FF30" s="473"/>
      <c r="FG30" s="472"/>
      <c r="FH30" s="474"/>
      <c r="FI30" s="475"/>
      <c r="FJ30" s="470"/>
      <c r="FK30" s="470"/>
      <c r="FL30" s="470"/>
      <c r="FM30" s="471"/>
      <c r="FN30" s="472"/>
      <c r="FO30" s="473"/>
      <c r="FP30" s="472"/>
      <c r="FQ30" s="474"/>
      <c r="FR30" s="475"/>
      <c r="FS30" s="470"/>
      <c r="FT30" s="470"/>
      <c r="FU30" s="470"/>
      <c r="FV30" s="471"/>
      <c r="FW30" s="472"/>
      <c r="FX30" s="473"/>
      <c r="FY30" s="472"/>
      <c r="FZ30" s="474"/>
      <c r="GA30" s="475"/>
      <c r="GB30" s="470"/>
      <c r="GC30" s="470"/>
      <c r="GD30" s="470"/>
      <c r="GE30" s="471"/>
      <c r="GF30" s="472"/>
      <c r="GG30" s="473"/>
      <c r="GH30" s="472"/>
      <c r="GI30" s="474"/>
      <c r="GJ30" s="475"/>
      <c r="GK30" s="470"/>
      <c r="GL30" s="470"/>
      <c r="GM30" s="470"/>
      <c r="GN30" s="471"/>
      <c r="GO30" s="472"/>
      <c r="GP30" s="473"/>
      <c r="GQ30" s="472"/>
      <c r="GR30" s="474"/>
      <c r="GS30" s="475"/>
      <c r="GT30" s="477">
        <v>43255</v>
      </c>
      <c r="GU30" s="136">
        <v>18928</v>
      </c>
      <c r="GV30" s="100" t="s">
        <v>453</v>
      </c>
      <c r="GW30" s="114"/>
      <c r="GX30" s="114"/>
      <c r="GY30" s="629" t="s">
        <v>525</v>
      </c>
      <c r="GZ30" s="628">
        <v>2088</v>
      </c>
      <c r="HA30" s="116"/>
      <c r="HB30" s="116"/>
    </row>
    <row r="31" spans="2:210" x14ac:dyDescent="0.25">
      <c r="B31" s="116"/>
      <c r="C31" s="124"/>
      <c r="D31" s="41"/>
      <c r="E31" s="42"/>
      <c r="F31" s="43"/>
      <c r="G31" s="44"/>
      <c r="H31" s="45"/>
      <c r="I31" s="46"/>
      <c r="J31" s="151" t="s">
        <v>246</v>
      </c>
      <c r="K31" s="500" t="s">
        <v>289</v>
      </c>
      <c r="L31" s="105">
        <v>16320</v>
      </c>
      <c r="M31" s="87">
        <v>43241</v>
      </c>
      <c r="N31" s="466" t="s">
        <v>479</v>
      </c>
      <c r="O31" s="106">
        <v>20750</v>
      </c>
      <c r="P31" s="150">
        <f t="shared" si="0"/>
        <v>4430</v>
      </c>
      <c r="Q31" s="99">
        <v>25.5</v>
      </c>
      <c r="R31" s="99"/>
      <c r="S31" s="99"/>
      <c r="T31" s="45">
        <f t="shared" si="2"/>
        <v>529125</v>
      </c>
      <c r="U31" s="467" t="s">
        <v>67</v>
      </c>
      <c r="V31" s="468">
        <v>43256</v>
      </c>
      <c r="W31" s="469">
        <v>16704</v>
      </c>
      <c r="X31" s="470"/>
      <c r="Y31" s="471"/>
      <c r="Z31" s="472"/>
      <c r="AA31" s="473"/>
      <c r="AB31" s="472"/>
      <c r="AC31" s="474"/>
      <c r="AD31" s="475"/>
      <c r="AE31" s="470"/>
      <c r="AF31" s="470"/>
      <c r="AG31" s="470"/>
      <c r="AH31" s="471"/>
      <c r="AI31" s="472"/>
      <c r="AJ31" s="473"/>
      <c r="AK31" s="472"/>
      <c r="AL31" s="474"/>
      <c r="AM31" s="475"/>
      <c r="AN31" s="470"/>
      <c r="AO31" s="470"/>
      <c r="AP31" s="470"/>
      <c r="AQ31" s="471"/>
      <c r="AR31" s="472"/>
      <c r="AS31" s="473"/>
      <c r="AT31" s="472"/>
      <c r="AU31" s="474"/>
      <c r="AV31" s="475"/>
      <c r="AW31" s="470"/>
      <c r="AX31" s="470"/>
      <c r="AY31" s="470"/>
      <c r="AZ31" s="471"/>
      <c r="BA31" s="472"/>
      <c r="BB31" s="473"/>
      <c r="BC31" s="472"/>
      <c r="BD31" s="474"/>
      <c r="BE31" s="475"/>
      <c r="BF31" s="470"/>
      <c r="BG31" s="470"/>
      <c r="BH31" s="470"/>
      <c r="BI31" s="471"/>
      <c r="BJ31" s="472"/>
      <c r="BK31" s="473"/>
      <c r="BL31" s="472"/>
      <c r="BM31" s="474"/>
      <c r="BN31" s="475"/>
      <c r="BO31" s="470"/>
      <c r="BP31" s="470"/>
      <c r="BQ31" s="470"/>
      <c r="BR31" s="471"/>
      <c r="BS31" s="472"/>
      <c r="BT31" s="473"/>
      <c r="BU31" s="472"/>
      <c r="BV31" s="474"/>
      <c r="BW31" s="475"/>
      <c r="BX31" s="470"/>
      <c r="BY31" s="470"/>
      <c r="BZ31" s="470"/>
      <c r="CA31" s="471"/>
      <c r="CB31" s="472"/>
      <c r="CC31" s="473"/>
      <c r="CD31" s="472"/>
      <c r="CE31" s="474"/>
      <c r="CF31" s="475"/>
      <c r="CG31" s="470"/>
      <c r="CH31" s="470"/>
      <c r="CI31" s="470"/>
      <c r="CJ31" s="471"/>
      <c r="CK31" s="472"/>
      <c r="CL31" s="473"/>
      <c r="CM31" s="472"/>
      <c r="CN31" s="474"/>
      <c r="CO31" s="475"/>
      <c r="CP31" s="470"/>
      <c r="CQ31" s="470"/>
      <c r="CR31" s="470"/>
      <c r="CS31" s="471"/>
      <c r="CT31" s="472"/>
      <c r="CU31" s="473"/>
      <c r="CV31" s="476"/>
      <c r="CW31" s="474"/>
      <c r="CX31" s="475"/>
      <c r="CY31" s="470"/>
      <c r="CZ31" s="470"/>
      <c r="DA31" s="470"/>
      <c r="DB31" s="471"/>
      <c r="DC31" s="472"/>
      <c r="DD31" s="473"/>
      <c r="DE31" s="472"/>
      <c r="DF31" s="474"/>
      <c r="DG31" s="475"/>
      <c r="DH31" s="470"/>
      <c r="DI31" s="470"/>
      <c r="DJ31" s="470"/>
      <c r="DK31" s="471"/>
      <c r="DL31" s="472"/>
      <c r="DM31" s="473"/>
      <c r="DN31" s="472"/>
      <c r="DO31" s="474"/>
      <c r="DP31" s="475"/>
      <c r="DQ31" s="470"/>
      <c r="DR31" s="470"/>
      <c r="DS31" s="470"/>
      <c r="DT31" s="471"/>
      <c r="DU31" s="472"/>
      <c r="DV31" s="473"/>
      <c r="DW31" s="472"/>
      <c r="DX31" s="474"/>
      <c r="DY31" s="475"/>
      <c r="DZ31" s="470"/>
      <c r="EA31" s="470"/>
      <c r="EB31" s="470"/>
      <c r="EC31" s="471"/>
      <c r="ED31" s="472"/>
      <c r="EE31" s="473"/>
      <c r="EF31" s="472"/>
      <c r="EG31" s="474"/>
      <c r="EH31" s="475"/>
      <c r="EI31" s="470"/>
      <c r="EJ31" s="470"/>
      <c r="EK31" s="470"/>
      <c r="EL31" s="471"/>
      <c r="EM31" s="472"/>
      <c r="EN31" s="473"/>
      <c r="EO31" s="472"/>
      <c r="EP31" s="474"/>
      <c r="EQ31" s="475"/>
      <c r="ER31" s="470"/>
      <c r="ES31" s="470"/>
      <c r="ET31" s="470"/>
      <c r="EU31" s="471"/>
      <c r="EV31" s="472"/>
      <c r="EW31" s="473"/>
      <c r="EX31" s="472"/>
      <c r="EY31" s="474"/>
      <c r="EZ31" s="475"/>
      <c r="FA31" s="470"/>
      <c r="FB31" s="470"/>
      <c r="FC31" s="470"/>
      <c r="FD31" s="471"/>
      <c r="FE31" s="472"/>
      <c r="FF31" s="473"/>
      <c r="FG31" s="472"/>
      <c r="FH31" s="474"/>
      <c r="FI31" s="475"/>
      <c r="FJ31" s="470"/>
      <c r="FK31" s="470"/>
      <c r="FL31" s="470"/>
      <c r="FM31" s="471"/>
      <c r="FN31" s="472"/>
      <c r="FO31" s="473"/>
      <c r="FP31" s="472"/>
      <c r="FQ31" s="474"/>
      <c r="FR31" s="475"/>
      <c r="FS31" s="470"/>
      <c r="FT31" s="470"/>
      <c r="FU31" s="470"/>
      <c r="FV31" s="471"/>
      <c r="FW31" s="472"/>
      <c r="FX31" s="473"/>
      <c r="FY31" s="472"/>
      <c r="FZ31" s="474"/>
      <c r="GA31" s="475"/>
      <c r="GB31" s="470"/>
      <c r="GC31" s="470"/>
      <c r="GD31" s="470"/>
      <c r="GE31" s="471"/>
      <c r="GF31" s="472"/>
      <c r="GG31" s="473"/>
      <c r="GH31" s="472"/>
      <c r="GI31" s="474"/>
      <c r="GJ31" s="475"/>
      <c r="GK31" s="470"/>
      <c r="GL31" s="470"/>
      <c r="GM31" s="470"/>
      <c r="GN31" s="471"/>
      <c r="GO31" s="472"/>
      <c r="GP31" s="473"/>
      <c r="GQ31" s="472"/>
      <c r="GR31" s="474"/>
      <c r="GS31" s="475"/>
      <c r="GT31" s="477">
        <v>43256</v>
      </c>
      <c r="GU31" s="136"/>
      <c r="GV31" s="100"/>
      <c r="GW31" s="101"/>
      <c r="GX31" s="114"/>
      <c r="GY31" s="629" t="s">
        <v>525</v>
      </c>
      <c r="GZ31" s="628">
        <v>3712</v>
      </c>
      <c r="HA31" s="116"/>
      <c r="HB31" s="116"/>
    </row>
    <row r="32" spans="2:210" x14ac:dyDescent="0.25">
      <c r="B32" s="116"/>
      <c r="C32" s="124"/>
      <c r="D32" s="41"/>
      <c r="E32" s="42"/>
      <c r="F32" s="43"/>
      <c r="G32" s="44"/>
      <c r="H32" s="45"/>
      <c r="I32" s="46"/>
      <c r="J32" s="151" t="s">
        <v>32</v>
      </c>
      <c r="K32" s="500" t="s">
        <v>427</v>
      </c>
      <c r="L32" s="105">
        <v>21730</v>
      </c>
      <c r="M32" s="87">
        <v>43242</v>
      </c>
      <c r="N32" s="466" t="s">
        <v>481</v>
      </c>
      <c r="O32" s="106">
        <v>3735</v>
      </c>
      <c r="P32" s="150">
        <f t="shared" si="0"/>
        <v>-17995</v>
      </c>
      <c r="Q32" s="99">
        <v>25.5</v>
      </c>
      <c r="R32" s="99"/>
      <c r="S32" s="99"/>
      <c r="T32" s="45">
        <f t="shared" si="2"/>
        <v>95242.5</v>
      </c>
      <c r="U32" s="467" t="s">
        <v>67</v>
      </c>
      <c r="V32" s="468">
        <v>43256</v>
      </c>
      <c r="W32" s="469">
        <v>2839.68</v>
      </c>
      <c r="X32" s="470"/>
      <c r="Y32" s="471"/>
      <c r="Z32" s="472"/>
      <c r="AA32" s="473"/>
      <c r="AB32" s="472"/>
      <c r="AC32" s="474"/>
      <c r="AD32" s="475"/>
      <c r="AE32" s="470"/>
      <c r="AF32" s="470"/>
      <c r="AG32" s="470"/>
      <c r="AH32" s="471"/>
      <c r="AI32" s="472"/>
      <c r="AJ32" s="473"/>
      <c r="AK32" s="472"/>
      <c r="AL32" s="474"/>
      <c r="AM32" s="475"/>
      <c r="AN32" s="470"/>
      <c r="AO32" s="470"/>
      <c r="AP32" s="470"/>
      <c r="AQ32" s="471"/>
      <c r="AR32" s="472"/>
      <c r="AS32" s="473"/>
      <c r="AT32" s="472"/>
      <c r="AU32" s="474"/>
      <c r="AV32" s="475"/>
      <c r="AW32" s="470"/>
      <c r="AX32" s="470"/>
      <c r="AY32" s="470"/>
      <c r="AZ32" s="471"/>
      <c r="BA32" s="472"/>
      <c r="BB32" s="473"/>
      <c r="BC32" s="472"/>
      <c r="BD32" s="474"/>
      <c r="BE32" s="475"/>
      <c r="BF32" s="470"/>
      <c r="BG32" s="470"/>
      <c r="BH32" s="470"/>
      <c r="BI32" s="471"/>
      <c r="BJ32" s="472"/>
      <c r="BK32" s="473"/>
      <c r="BL32" s="472"/>
      <c r="BM32" s="474"/>
      <c r="BN32" s="475"/>
      <c r="BO32" s="470"/>
      <c r="BP32" s="470"/>
      <c r="BQ32" s="470"/>
      <c r="BR32" s="471"/>
      <c r="BS32" s="472"/>
      <c r="BT32" s="473"/>
      <c r="BU32" s="472"/>
      <c r="BV32" s="474"/>
      <c r="BW32" s="475"/>
      <c r="BX32" s="470"/>
      <c r="BY32" s="470"/>
      <c r="BZ32" s="470"/>
      <c r="CA32" s="471"/>
      <c r="CB32" s="472"/>
      <c r="CC32" s="473"/>
      <c r="CD32" s="472"/>
      <c r="CE32" s="474"/>
      <c r="CF32" s="475"/>
      <c r="CG32" s="470"/>
      <c r="CH32" s="470"/>
      <c r="CI32" s="470"/>
      <c r="CJ32" s="471"/>
      <c r="CK32" s="472"/>
      <c r="CL32" s="473"/>
      <c r="CM32" s="472"/>
      <c r="CN32" s="474"/>
      <c r="CO32" s="475"/>
      <c r="CP32" s="470"/>
      <c r="CQ32" s="470"/>
      <c r="CR32" s="470"/>
      <c r="CS32" s="471"/>
      <c r="CT32" s="472"/>
      <c r="CU32" s="473"/>
      <c r="CV32" s="476"/>
      <c r="CW32" s="474"/>
      <c r="CX32" s="475"/>
      <c r="CY32" s="470"/>
      <c r="CZ32" s="470"/>
      <c r="DA32" s="470"/>
      <c r="DB32" s="471"/>
      <c r="DC32" s="472"/>
      <c r="DD32" s="473"/>
      <c r="DE32" s="472"/>
      <c r="DF32" s="474"/>
      <c r="DG32" s="475"/>
      <c r="DH32" s="470"/>
      <c r="DI32" s="470"/>
      <c r="DJ32" s="470"/>
      <c r="DK32" s="471"/>
      <c r="DL32" s="472"/>
      <c r="DM32" s="473"/>
      <c r="DN32" s="472"/>
      <c r="DO32" s="474"/>
      <c r="DP32" s="475"/>
      <c r="DQ32" s="470"/>
      <c r="DR32" s="470"/>
      <c r="DS32" s="470"/>
      <c r="DT32" s="471"/>
      <c r="DU32" s="472"/>
      <c r="DV32" s="473"/>
      <c r="DW32" s="472"/>
      <c r="DX32" s="474"/>
      <c r="DY32" s="475"/>
      <c r="DZ32" s="470"/>
      <c r="EA32" s="470"/>
      <c r="EB32" s="470"/>
      <c r="EC32" s="471"/>
      <c r="ED32" s="472"/>
      <c r="EE32" s="473"/>
      <c r="EF32" s="472"/>
      <c r="EG32" s="474"/>
      <c r="EH32" s="475"/>
      <c r="EI32" s="470"/>
      <c r="EJ32" s="470"/>
      <c r="EK32" s="470"/>
      <c r="EL32" s="471"/>
      <c r="EM32" s="472"/>
      <c r="EN32" s="473"/>
      <c r="EO32" s="472"/>
      <c r="EP32" s="474"/>
      <c r="EQ32" s="475"/>
      <c r="ER32" s="470"/>
      <c r="ES32" s="470"/>
      <c r="ET32" s="470"/>
      <c r="EU32" s="471"/>
      <c r="EV32" s="472"/>
      <c r="EW32" s="473"/>
      <c r="EX32" s="472"/>
      <c r="EY32" s="474"/>
      <c r="EZ32" s="475"/>
      <c r="FA32" s="470"/>
      <c r="FB32" s="470"/>
      <c r="FC32" s="470"/>
      <c r="FD32" s="471"/>
      <c r="FE32" s="472"/>
      <c r="FF32" s="473"/>
      <c r="FG32" s="472"/>
      <c r="FH32" s="474"/>
      <c r="FI32" s="475"/>
      <c r="FJ32" s="470"/>
      <c r="FK32" s="470"/>
      <c r="FL32" s="470"/>
      <c r="FM32" s="471"/>
      <c r="FN32" s="472"/>
      <c r="FO32" s="473"/>
      <c r="FP32" s="472"/>
      <c r="FQ32" s="474"/>
      <c r="FR32" s="475"/>
      <c r="FS32" s="470"/>
      <c r="FT32" s="470"/>
      <c r="FU32" s="470"/>
      <c r="FV32" s="471"/>
      <c r="FW32" s="472"/>
      <c r="FX32" s="473"/>
      <c r="FY32" s="472"/>
      <c r="FZ32" s="474"/>
      <c r="GA32" s="475"/>
      <c r="GB32" s="470"/>
      <c r="GC32" s="470"/>
      <c r="GD32" s="470"/>
      <c r="GE32" s="471"/>
      <c r="GF32" s="472"/>
      <c r="GG32" s="473"/>
      <c r="GH32" s="472"/>
      <c r="GI32" s="474"/>
      <c r="GJ32" s="475"/>
      <c r="GK32" s="470"/>
      <c r="GL32" s="470"/>
      <c r="GM32" s="470"/>
      <c r="GN32" s="471"/>
      <c r="GO32" s="472"/>
      <c r="GP32" s="473"/>
      <c r="GQ32" s="472"/>
      <c r="GR32" s="474"/>
      <c r="GS32" s="475"/>
      <c r="GT32" s="477">
        <v>43256</v>
      </c>
      <c r="GU32" s="136"/>
      <c r="GV32" s="100"/>
      <c r="GW32" s="114"/>
      <c r="GX32" s="114"/>
      <c r="GY32" s="629" t="s">
        <v>525</v>
      </c>
      <c r="GZ32" s="630">
        <v>0</v>
      </c>
      <c r="HA32" s="116"/>
      <c r="HB32" s="116"/>
    </row>
    <row r="33" spans="1:210" x14ac:dyDescent="0.25">
      <c r="B33" s="116"/>
      <c r="C33" s="124"/>
      <c r="D33" s="41"/>
      <c r="E33" s="42"/>
      <c r="F33" s="43"/>
      <c r="G33" s="44"/>
      <c r="H33" s="45"/>
      <c r="I33" s="46"/>
      <c r="J33" s="151" t="s">
        <v>428</v>
      </c>
      <c r="K33" s="500" t="s">
        <v>429</v>
      </c>
      <c r="L33" s="105"/>
      <c r="M33" s="87">
        <v>43242</v>
      </c>
      <c r="N33" s="466" t="s">
        <v>480</v>
      </c>
      <c r="O33" s="106">
        <v>24395</v>
      </c>
      <c r="P33" s="150">
        <f t="shared" si="0"/>
        <v>24395</v>
      </c>
      <c r="Q33" s="99">
        <v>25.5</v>
      </c>
      <c r="R33" s="99"/>
      <c r="S33" s="99"/>
      <c r="T33" s="45">
        <f t="shared" si="2"/>
        <v>622072.5</v>
      </c>
      <c r="U33" s="467" t="s">
        <v>67</v>
      </c>
      <c r="V33" s="468">
        <v>43256</v>
      </c>
      <c r="W33" s="469">
        <v>17789.759999999998</v>
      </c>
      <c r="X33" s="470"/>
      <c r="Y33" s="471"/>
      <c r="Z33" s="472"/>
      <c r="AA33" s="473"/>
      <c r="AB33" s="472"/>
      <c r="AC33" s="474"/>
      <c r="AD33" s="475"/>
      <c r="AE33" s="470"/>
      <c r="AF33" s="470"/>
      <c r="AG33" s="470"/>
      <c r="AH33" s="471"/>
      <c r="AI33" s="472"/>
      <c r="AJ33" s="473"/>
      <c r="AK33" s="472"/>
      <c r="AL33" s="474"/>
      <c r="AM33" s="475"/>
      <c r="AN33" s="470"/>
      <c r="AO33" s="470"/>
      <c r="AP33" s="470"/>
      <c r="AQ33" s="471"/>
      <c r="AR33" s="472"/>
      <c r="AS33" s="473"/>
      <c r="AT33" s="472"/>
      <c r="AU33" s="474"/>
      <c r="AV33" s="475"/>
      <c r="AW33" s="470"/>
      <c r="AX33" s="470"/>
      <c r="AY33" s="470"/>
      <c r="AZ33" s="471"/>
      <c r="BA33" s="472"/>
      <c r="BB33" s="473"/>
      <c r="BC33" s="472"/>
      <c r="BD33" s="474"/>
      <c r="BE33" s="475"/>
      <c r="BF33" s="470"/>
      <c r="BG33" s="470"/>
      <c r="BH33" s="470"/>
      <c r="BI33" s="471"/>
      <c r="BJ33" s="472"/>
      <c r="BK33" s="473"/>
      <c r="BL33" s="472"/>
      <c r="BM33" s="474"/>
      <c r="BN33" s="475"/>
      <c r="BO33" s="470"/>
      <c r="BP33" s="470"/>
      <c r="BQ33" s="470"/>
      <c r="BR33" s="471"/>
      <c r="BS33" s="472"/>
      <c r="BT33" s="473"/>
      <c r="BU33" s="472"/>
      <c r="BV33" s="474"/>
      <c r="BW33" s="475"/>
      <c r="BX33" s="470"/>
      <c r="BY33" s="470"/>
      <c r="BZ33" s="470"/>
      <c r="CA33" s="471"/>
      <c r="CB33" s="472"/>
      <c r="CC33" s="473"/>
      <c r="CD33" s="472"/>
      <c r="CE33" s="474"/>
      <c r="CF33" s="475"/>
      <c r="CG33" s="470"/>
      <c r="CH33" s="470"/>
      <c r="CI33" s="470"/>
      <c r="CJ33" s="471"/>
      <c r="CK33" s="472"/>
      <c r="CL33" s="473"/>
      <c r="CM33" s="472"/>
      <c r="CN33" s="474"/>
      <c r="CO33" s="475"/>
      <c r="CP33" s="470"/>
      <c r="CQ33" s="470"/>
      <c r="CR33" s="470"/>
      <c r="CS33" s="471"/>
      <c r="CT33" s="472"/>
      <c r="CU33" s="473"/>
      <c r="CV33" s="476"/>
      <c r="CW33" s="474"/>
      <c r="CX33" s="475"/>
      <c r="CY33" s="470"/>
      <c r="CZ33" s="470"/>
      <c r="DA33" s="470"/>
      <c r="DB33" s="471"/>
      <c r="DC33" s="472"/>
      <c r="DD33" s="473"/>
      <c r="DE33" s="472"/>
      <c r="DF33" s="474"/>
      <c r="DG33" s="475"/>
      <c r="DH33" s="470"/>
      <c r="DI33" s="470"/>
      <c r="DJ33" s="470"/>
      <c r="DK33" s="471"/>
      <c r="DL33" s="472"/>
      <c r="DM33" s="473"/>
      <c r="DN33" s="472"/>
      <c r="DO33" s="474"/>
      <c r="DP33" s="475"/>
      <c r="DQ33" s="470"/>
      <c r="DR33" s="470"/>
      <c r="DS33" s="470"/>
      <c r="DT33" s="471"/>
      <c r="DU33" s="472"/>
      <c r="DV33" s="473"/>
      <c r="DW33" s="472"/>
      <c r="DX33" s="474"/>
      <c r="DY33" s="475"/>
      <c r="DZ33" s="470"/>
      <c r="EA33" s="470"/>
      <c r="EB33" s="470"/>
      <c r="EC33" s="471"/>
      <c r="ED33" s="472"/>
      <c r="EE33" s="473"/>
      <c r="EF33" s="472"/>
      <c r="EG33" s="474"/>
      <c r="EH33" s="475"/>
      <c r="EI33" s="470"/>
      <c r="EJ33" s="470"/>
      <c r="EK33" s="470"/>
      <c r="EL33" s="471"/>
      <c r="EM33" s="472"/>
      <c r="EN33" s="473"/>
      <c r="EO33" s="472"/>
      <c r="EP33" s="474"/>
      <c r="EQ33" s="475"/>
      <c r="ER33" s="470"/>
      <c r="ES33" s="470"/>
      <c r="ET33" s="470"/>
      <c r="EU33" s="471"/>
      <c r="EV33" s="472"/>
      <c r="EW33" s="473"/>
      <c r="EX33" s="472"/>
      <c r="EY33" s="474"/>
      <c r="EZ33" s="475"/>
      <c r="FA33" s="470"/>
      <c r="FB33" s="470"/>
      <c r="FC33" s="470"/>
      <c r="FD33" s="471"/>
      <c r="FE33" s="472"/>
      <c r="FF33" s="473"/>
      <c r="FG33" s="472"/>
      <c r="FH33" s="474"/>
      <c r="FI33" s="475"/>
      <c r="FJ33" s="470"/>
      <c r="FK33" s="470"/>
      <c r="FL33" s="470"/>
      <c r="FM33" s="471"/>
      <c r="FN33" s="472"/>
      <c r="FO33" s="473"/>
      <c r="FP33" s="472"/>
      <c r="FQ33" s="474"/>
      <c r="FR33" s="475"/>
      <c r="FS33" s="470"/>
      <c r="FT33" s="470"/>
      <c r="FU33" s="470"/>
      <c r="FV33" s="471"/>
      <c r="FW33" s="472"/>
      <c r="FX33" s="473"/>
      <c r="FY33" s="472"/>
      <c r="FZ33" s="474"/>
      <c r="GA33" s="475"/>
      <c r="GB33" s="470"/>
      <c r="GC33" s="470"/>
      <c r="GD33" s="470"/>
      <c r="GE33" s="471"/>
      <c r="GF33" s="472"/>
      <c r="GG33" s="473"/>
      <c r="GH33" s="472"/>
      <c r="GI33" s="474"/>
      <c r="GJ33" s="475"/>
      <c r="GK33" s="470"/>
      <c r="GL33" s="470"/>
      <c r="GM33" s="470"/>
      <c r="GN33" s="471"/>
      <c r="GO33" s="472"/>
      <c r="GP33" s="473"/>
      <c r="GQ33" s="472"/>
      <c r="GR33" s="474"/>
      <c r="GS33" s="475"/>
      <c r="GT33" s="477">
        <v>43256</v>
      </c>
      <c r="GU33" s="136"/>
      <c r="GV33" s="100"/>
      <c r="GW33" s="114"/>
      <c r="GX33" s="114"/>
      <c r="GY33" s="629" t="s">
        <v>525</v>
      </c>
      <c r="GZ33" s="628">
        <v>3712</v>
      </c>
      <c r="HA33" s="116"/>
      <c r="HB33" s="116"/>
    </row>
    <row r="34" spans="1:210" ht="30" x14ac:dyDescent="0.25">
      <c r="B34" s="116"/>
      <c r="C34" s="124"/>
      <c r="D34" s="41"/>
      <c r="E34" s="42"/>
      <c r="F34" s="43"/>
      <c r="G34" s="44"/>
      <c r="H34" s="45"/>
      <c r="I34" s="46"/>
      <c r="J34" s="104" t="s">
        <v>32</v>
      </c>
      <c r="K34" s="500" t="s">
        <v>279</v>
      </c>
      <c r="L34" s="105">
        <v>19360</v>
      </c>
      <c r="M34" s="87">
        <v>43243</v>
      </c>
      <c r="N34" s="466" t="s">
        <v>487</v>
      </c>
      <c r="O34" s="106">
        <f>24720-123.6</f>
        <v>24596.400000000001</v>
      </c>
      <c r="P34" s="150">
        <f t="shared" si="0"/>
        <v>5236.4000000000015</v>
      </c>
      <c r="Q34" s="99">
        <v>25.5</v>
      </c>
      <c r="R34" s="99"/>
      <c r="S34" s="99"/>
      <c r="T34" s="45">
        <f t="shared" si="2"/>
        <v>627208.20000000007</v>
      </c>
      <c r="U34" s="467" t="s">
        <v>67</v>
      </c>
      <c r="V34" s="468">
        <v>43258</v>
      </c>
      <c r="W34" s="469">
        <v>16704</v>
      </c>
      <c r="X34" s="470"/>
      <c r="Y34" s="471"/>
      <c r="Z34" s="472"/>
      <c r="AA34" s="473"/>
      <c r="AB34" s="472"/>
      <c r="AC34" s="474"/>
      <c r="AD34" s="475"/>
      <c r="AE34" s="470"/>
      <c r="AF34" s="470"/>
      <c r="AG34" s="470"/>
      <c r="AH34" s="471"/>
      <c r="AI34" s="472"/>
      <c r="AJ34" s="473"/>
      <c r="AK34" s="472"/>
      <c r="AL34" s="474"/>
      <c r="AM34" s="475"/>
      <c r="AN34" s="470"/>
      <c r="AO34" s="470"/>
      <c r="AP34" s="470"/>
      <c r="AQ34" s="471"/>
      <c r="AR34" s="472"/>
      <c r="AS34" s="473"/>
      <c r="AT34" s="472"/>
      <c r="AU34" s="474"/>
      <c r="AV34" s="475"/>
      <c r="AW34" s="470"/>
      <c r="AX34" s="470"/>
      <c r="AY34" s="470"/>
      <c r="AZ34" s="471"/>
      <c r="BA34" s="472"/>
      <c r="BB34" s="473"/>
      <c r="BC34" s="472"/>
      <c r="BD34" s="474"/>
      <c r="BE34" s="475"/>
      <c r="BF34" s="470"/>
      <c r="BG34" s="470"/>
      <c r="BH34" s="470"/>
      <c r="BI34" s="471"/>
      <c r="BJ34" s="472"/>
      <c r="BK34" s="473"/>
      <c r="BL34" s="472"/>
      <c r="BM34" s="474"/>
      <c r="BN34" s="475"/>
      <c r="BO34" s="470"/>
      <c r="BP34" s="470"/>
      <c r="BQ34" s="470"/>
      <c r="BR34" s="471"/>
      <c r="BS34" s="472"/>
      <c r="BT34" s="473"/>
      <c r="BU34" s="472"/>
      <c r="BV34" s="474"/>
      <c r="BW34" s="475"/>
      <c r="BX34" s="470"/>
      <c r="BY34" s="470"/>
      <c r="BZ34" s="470"/>
      <c r="CA34" s="471"/>
      <c r="CB34" s="472"/>
      <c r="CC34" s="473"/>
      <c r="CD34" s="472"/>
      <c r="CE34" s="474"/>
      <c r="CF34" s="475"/>
      <c r="CG34" s="470"/>
      <c r="CH34" s="470"/>
      <c r="CI34" s="470"/>
      <c r="CJ34" s="471"/>
      <c r="CK34" s="472"/>
      <c r="CL34" s="473"/>
      <c r="CM34" s="472"/>
      <c r="CN34" s="474"/>
      <c r="CO34" s="475"/>
      <c r="CP34" s="470"/>
      <c r="CQ34" s="470"/>
      <c r="CR34" s="470"/>
      <c r="CS34" s="471"/>
      <c r="CT34" s="472"/>
      <c r="CU34" s="473"/>
      <c r="CV34" s="476"/>
      <c r="CW34" s="474"/>
      <c r="CX34" s="475"/>
      <c r="CY34" s="470"/>
      <c r="CZ34" s="470"/>
      <c r="DA34" s="470"/>
      <c r="DB34" s="471"/>
      <c r="DC34" s="472"/>
      <c r="DD34" s="473"/>
      <c r="DE34" s="472"/>
      <c r="DF34" s="474"/>
      <c r="DG34" s="475"/>
      <c r="DH34" s="470"/>
      <c r="DI34" s="470"/>
      <c r="DJ34" s="470"/>
      <c r="DK34" s="471"/>
      <c r="DL34" s="472"/>
      <c r="DM34" s="473"/>
      <c r="DN34" s="472"/>
      <c r="DO34" s="474"/>
      <c r="DP34" s="475"/>
      <c r="DQ34" s="470"/>
      <c r="DR34" s="470"/>
      <c r="DS34" s="470"/>
      <c r="DT34" s="471"/>
      <c r="DU34" s="472"/>
      <c r="DV34" s="473"/>
      <c r="DW34" s="472"/>
      <c r="DX34" s="474"/>
      <c r="DY34" s="475"/>
      <c r="DZ34" s="470"/>
      <c r="EA34" s="470"/>
      <c r="EB34" s="470"/>
      <c r="EC34" s="471"/>
      <c r="ED34" s="472"/>
      <c r="EE34" s="473"/>
      <c r="EF34" s="472"/>
      <c r="EG34" s="474"/>
      <c r="EH34" s="475"/>
      <c r="EI34" s="470"/>
      <c r="EJ34" s="470"/>
      <c r="EK34" s="470"/>
      <c r="EL34" s="471"/>
      <c r="EM34" s="472"/>
      <c r="EN34" s="473"/>
      <c r="EO34" s="472"/>
      <c r="EP34" s="474"/>
      <c r="EQ34" s="475"/>
      <c r="ER34" s="470"/>
      <c r="ES34" s="470"/>
      <c r="ET34" s="470"/>
      <c r="EU34" s="471"/>
      <c r="EV34" s="472"/>
      <c r="EW34" s="473"/>
      <c r="EX34" s="472"/>
      <c r="EY34" s="474"/>
      <c r="EZ34" s="475"/>
      <c r="FA34" s="470"/>
      <c r="FB34" s="470"/>
      <c r="FC34" s="470"/>
      <c r="FD34" s="471"/>
      <c r="FE34" s="472"/>
      <c r="FF34" s="473"/>
      <c r="FG34" s="472"/>
      <c r="FH34" s="474"/>
      <c r="FI34" s="475"/>
      <c r="FJ34" s="470"/>
      <c r="FK34" s="470"/>
      <c r="FL34" s="470"/>
      <c r="FM34" s="471"/>
      <c r="FN34" s="472"/>
      <c r="FO34" s="473"/>
      <c r="FP34" s="472"/>
      <c r="FQ34" s="474"/>
      <c r="FR34" s="475"/>
      <c r="FS34" s="470"/>
      <c r="FT34" s="470"/>
      <c r="FU34" s="470"/>
      <c r="FV34" s="471"/>
      <c r="FW34" s="472"/>
      <c r="FX34" s="473"/>
      <c r="FY34" s="472"/>
      <c r="FZ34" s="474"/>
      <c r="GA34" s="475"/>
      <c r="GB34" s="470"/>
      <c r="GC34" s="470"/>
      <c r="GD34" s="470"/>
      <c r="GE34" s="471"/>
      <c r="GF34" s="472"/>
      <c r="GG34" s="473"/>
      <c r="GH34" s="472"/>
      <c r="GI34" s="474"/>
      <c r="GJ34" s="475"/>
      <c r="GK34" s="470"/>
      <c r="GL34" s="470"/>
      <c r="GM34" s="470"/>
      <c r="GN34" s="471"/>
      <c r="GO34" s="472"/>
      <c r="GP34" s="473"/>
      <c r="GQ34" s="472"/>
      <c r="GR34" s="474"/>
      <c r="GS34" s="475"/>
      <c r="GT34" s="477">
        <v>43258</v>
      </c>
      <c r="GU34" s="136"/>
      <c r="GV34" s="100"/>
      <c r="GW34" s="114"/>
      <c r="GX34" s="114"/>
      <c r="GY34" s="629" t="s">
        <v>525</v>
      </c>
      <c r="GZ34" s="628">
        <v>3712</v>
      </c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155" t="s">
        <v>431</v>
      </c>
      <c r="K35" s="500" t="s">
        <v>430</v>
      </c>
      <c r="L35" s="105">
        <v>22850</v>
      </c>
      <c r="M35" s="87">
        <v>43244</v>
      </c>
      <c r="N35" s="466" t="s">
        <v>485</v>
      </c>
      <c r="O35" s="106">
        <v>24830</v>
      </c>
      <c r="P35" s="150">
        <f t="shared" si="0"/>
        <v>1980</v>
      </c>
      <c r="Q35" s="99">
        <v>25.5</v>
      </c>
      <c r="R35" s="99"/>
      <c r="S35" s="99"/>
      <c r="T35" s="45">
        <f t="shared" si="2"/>
        <v>633165</v>
      </c>
      <c r="U35" s="467" t="s">
        <v>67</v>
      </c>
      <c r="V35" s="468">
        <v>43257</v>
      </c>
      <c r="W35" s="469">
        <v>19543.68</v>
      </c>
      <c r="X35" s="470"/>
      <c r="Y35" s="471"/>
      <c r="Z35" s="472"/>
      <c r="AA35" s="473"/>
      <c r="AB35" s="472"/>
      <c r="AC35" s="474"/>
      <c r="AD35" s="475"/>
      <c r="AE35" s="470"/>
      <c r="AF35" s="470"/>
      <c r="AG35" s="470"/>
      <c r="AH35" s="471"/>
      <c r="AI35" s="472"/>
      <c r="AJ35" s="473"/>
      <c r="AK35" s="472"/>
      <c r="AL35" s="474"/>
      <c r="AM35" s="475"/>
      <c r="AN35" s="470"/>
      <c r="AO35" s="470"/>
      <c r="AP35" s="470"/>
      <c r="AQ35" s="471"/>
      <c r="AR35" s="472"/>
      <c r="AS35" s="473"/>
      <c r="AT35" s="472"/>
      <c r="AU35" s="474"/>
      <c r="AV35" s="475"/>
      <c r="AW35" s="470"/>
      <c r="AX35" s="470"/>
      <c r="AY35" s="470"/>
      <c r="AZ35" s="471"/>
      <c r="BA35" s="472"/>
      <c r="BB35" s="473"/>
      <c r="BC35" s="472"/>
      <c r="BD35" s="474"/>
      <c r="BE35" s="475"/>
      <c r="BF35" s="470"/>
      <c r="BG35" s="470"/>
      <c r="BH35" s="470"/>
      <c r="BI35" s="471"/>
      <c r="BJ35" s="472"/>
      <c r="BK35" s="473"/>
      <c r="BL35" s="472"/>
      <c r="BM35" s="474"/>
      <c r="BN35" s="475"/>
      <c r="BO35" s="470"/>
      <c r="BP35" s="470"/>
      <c r="BQ35" s="470"/>
      <c r="BR35" s="471"/>
      <c r="BS35" s="472"/>
      <c r="BT35" s="473"/>
      <c r="BU35" s="472"/>
      <c r="BV35" s="474"/>
      <c r="BW35" s="475"/>
      <c r="BX35" s="470"/>
      <c r="BY35" s="470"/>
      <c r="BZ35" s="470"/>
      <c r="CA35" s="471"/>
      <c r="CB35" s="472"/>
      <c r="CC35" s="473"/>
      <c r="CD35" s="472"/>
      <c r="CE35" s="474"/>
      <c r="CF35" s="475"/>
      <c r="CG35" s="470"/>
      <c r="CH35" s="470"/>
      <c r="CI35" s="470"/>
      <c r="CJ35" s="471"/>
      <c r="CK35" s="472"/>
      <c r="CL35" s="473"/>
      <c r="CM35" s="472"/>
      <c r="CN35" s="474"/>
      <c r="CO35" s="475"/>
      <c r="CP35" s="470"/>
      <c r="CQ35" s="470"/>
      <c r="CR35" s="470"/>
      <c r="CS35" s="471"/>
      <c r="CT35" s="472"/>
      <c r="CU35" s="473"/>
      <c r="CV35" s="476"/>
      <c r="CW35" s="474"/>
      <c r="CX35" s="475"/>
      <c r="CY35" s="470"/>
      <c r="CZ35" s="470"/>
      <c r="DA35" s="470"/>
      <c r="DB35" s="471"/>
      <c r="DC35" s="472"/>
      <c r="DD35" s="473"/>
      <c r="DE35" s="472"/>
      <c r="DF35" s="474"/>
      <c r="DG35" s="475"/>
      <c r="DH35" s="470"/>
      <c r="DI35" s="470"/>
      <c r="DJ35" s="470"/>
      <c r="DK35" s="471"/>
      <c r="DL35" s="472"/>
      <c r="DM35" s="473"/>
      <c r="DN35" s="472"/>
      <c r="DO35" s="474"/>
      <c r="DP35" s="475"/>
      <c r="DQ35" s="470"/>
      <c r="DR35" s="470"/>
      <c r="DS35" s="470"/>
      <c r="DT35" s="471"/>
      <c r="DU35" s="472"/>
      <c r="DV35" s="473"/>
      <c r="DW35" s="472"/>
      <c r="DX35" s="474"/>
      <c r="DY35" s="475"/>
      <c r="DZ35" s="470"/>
      <c r="EA35" s="470"/>
      <c r="EB35" s="470"/>
      <c r="EC35" s="471"/>
      <c r="ED35" s="472"/>
      <c r="EE35" s="473"/>
      <c r="EF35" s="472"/>
      <c r="EG35" s="474"/>
      <c r="EH35" s="475"/>
      <c r="EI35" s="470"/>
      <c r="EJ35" s="470"/>
      <c r="EK35" s="470"/>
      <c r="EL35" s="471"/>
      <c r="EM35" s="472"/>
      <c r="EN35" s="473"/>
      <c r="EO35" s="472"/>
      <c r="EP35" s="474"/>
      <c r="EQ35" s="475"/>
      <c r="ER35" s="470"/>
      <c r="ES35" s="470"/>
      <c r="ET35" s="470"/>
      <c r="EU35" s="471"/>
      <c r="EV35" s="472"/>
      <c r="EW35" s="473"/>
      <c r="EX35" s="472"/>
      <c r="EY35" s="474"/>
      <c r="EZ35" s="475"/>
      <c r="FA35" s="470"/>
      <c r="FB35" s="470"/>
      <c r="FC35" s="470"/>
      <c r="FD35" s="471"/>
      <c r="FE35" s="472"/>
      <c r="FF35" s="473"/>
      <c r="FG35" s="472"/>
      <c r="FH35" s="474"/>
      <c r="FI35" s="475"/>
      <c r="FJ35" s="470"/>
      <c r="FK35" s="470"/>
      <c r="FL35" s="470"/>
      <c r="FM35" s="471"/>
      <c r="FN35" s="472"/>
      <c r="FO35" s="473"/>
      <c r="FP35" s="472"/>
      <c r="FQ35" s="474"/>
      <c r="FR35" s="475"/>
      <c r="FS35" s="470"/>
      <c r="FT35" s="470"/>
      <c r="FU35" s="470"/>
      <c r="FV35" s="471"/>
      <c r="FW35" s="472"/>
      <c r="FX35" s="473"/>
      <c r="FY35" s="472"/>
      <c r="FZ35" s="474"/>
      <c r="GA35" s="475"/>
      <c r="GB35" s="470"/>
      <c r="GC35" s="470"/>
      <c r="GD35" s="470"/>
      <c r="GE35" s="471"/>
      <c r="GF35" s="472"/>
      <c r="GG35" s="473"/>
      <c r="GH35" s="472"/>
      <c r="GI35" s="474"/>
      <c r="GJ35" s="475"/>
      <c r="GK35" s="470"/>
      <c r="GL35" s="470"/>
      <c r="GM35" s="470"/>
      <c r="GN35" s="471"/>
      <c r="GO35" s="472"/>
      <c r="GP35" s="473"/>
      <c r="GQ35" s="472"/>
      <c r="GR35" s="474"/>
      <c r="GS35" s="475"/>
      <c r="GT35" s="477">
        <v>43257</v>
      </c>
      <c r="GU35" s="136">
        <v>23856</v>
      </c>
      <c r="GV35" s="100" t="s">
        <v>453</v>
      </c>
      <c r="GW35" s="114"/>
      <c r="GX35" s="114"/>
      <c r="GY35" s="629" t="s">
        <v>525</v>
      </c>
      <c r="GZ35" s="628">
        <v>3712</v>
      </c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155" t="s">
        <v>432</v>
      </c>
      <c r="K36" s="500" t="s">
        <v>433</v>
      </c>
      <c r="L36" s="105">
        <v>16550</v>
      </c>
      <c r="M36" s="87">
        <v>43244</v>
      </c>
      <c r="N36" s="466" t="s">
        <v>486</v>
      </c>
      <c r="O36" s="106">
        <v>25370</v>
      </c>
      <c r="P36" s="150">
        <f t="shared" si="0"/>
        <v>8820</v>
      </c>
      <c r="Q36" s="99">
        <v>25.5</v>
      </c>
      <c r="R36" s="99"/>
      <c r="S36" s="99"/>
      <c r="T36" s="45">
        <f t="shared" si="2"/>
        <v>646935</v>
      </c>
      <c r="U36" s="467" t="s">
        <v>67</v>
      </c>
      <c r="V36" s="468">
        <v>43258</v>
      </c>
      <c r="W36" s="469">
        <v>18040.32</v>
      </c>
      <c r="X36" s="470"/>
      <c r="Y36" s="471"/>
      <c r="Z36" s="472"/>
      <c r="AA36" s="473"/>
      <c r="AB36" s="472"/>
      <c r="AC36" s="474"/>
      <c r="AD36" s="475"/>
      <c r="AE36" s="470"/>
      <c r="AF36" s="470"/>
      <c r="AG36" s="470"/>
      <c r="AH36" s="471"/>
      <c r="AI36" s="472"/>
      <c r="AJ36" s="473"/>
      <c r="AK36" s="472"/>
      <c r="AL36" s="474"/>
      <c r="AM36" s="475"/>
      <c r="AN36" s="470"/>
      <c r="AO36" s="470"/>
      <c r="AP36" s="470"/>
      <c r="AQ36" s="471"/>
      <c r="AR36" s="472"/>
      <c r="AS36" s="473"/>
      <c r="AT36" s="472"/>
      <c r="AU36" s="474"/>
      <c r="AV36" s="475"/>
      <c r="AW36" s="470"/>
      <c r="AX36" s="470"/>
      <c r="AY36" s="470"/>
      <c r="AZ36" s="471"/>
      <c r="BA36" s="472"/>
      <c r="BB36" s="473"/>
      <c r="BC36" s="472"/>
      <c r="BD36" s="474"/>
      <c r="BE36" s="475"/>
      <c r="BF36" s="470"/>
      <c r="BG36" s="470"/>
      <c r="BH36" s="470"/>
      <c r="BI36" s="471"/>
      <c r="BJ36" s="472"/>
      <c r="BK36" s="473"/>
      <c r="BL36" s="472"/>
      <c r="BM36" s="474"/>
      <c r="BN36" s="475"/>
      <c r="BO36" s="470"/>
      <c r="BP36" s="470"/>
      <c r="BQ36" s="470"/>
      <c r="BR36" s="471"/>
      <c r="BS36" s="472"/>
      <c r="BT36" s="473"/>
      <c r="BU36" s="472"/>
      <c r="BV36" s="474"/>
      <c r="BW36" s="475"/>
      <c r="BX36" s="470"/>
      <c r="BY36" s="470"/>
      <c r="BZ36" s="470"/>
      <c r="CA36" s="471"/>
      <c r="CB36" s="472"/>
      <c r="CC36" s="473"/>
      <c r="CD36" s="472"/>
      <c r="CE36" s="474"/>
      <c r="CF36" s="475"/>
      <c r="CG36" s="470"/>
      <c r="CH36" s="470"/>
      <c r="CI36" s="470"/>
      <c r="CJ36" s="471"/>
      <c r="CK36" s="472"/>
      <c r="CL36" s="473"/>
      <c r="CM36" s="472"/>
      <c r="CN36" s="474"/>
      <c r="CO36" s="475"/>
      <c r="CP36" s="470"/>
      <c r="CQ36" s="470"/>
      <c r="CR36" s="470"/>
      <c r="CS36" s="471"/>
      <c r="CT36" s="472"/>
      <c r="CU36" s="473"/>
      <c r="CV36" s="476"/>
      <c r="CW36" s="474"/>
      <c r="CX36" s="475"/>
      <c r="CY36" s="470"/>
      <c r="CZ36" s="470"/>
      <c r="DA36" s="470"/>
      <c r="DB36" s="471"/>
      <c r="DC36" s="472"/>
      <c r="DD36" s="473"/>
      <c r="DE36" s="472"/>
      <c r="DF36" s="474"/>
      <c r="DG36" s="475"/>
      <c r="DH36" s="470"/>
      <c r="DI36" s="470"/>
      <c r="DJ36" s="470"/>
      <c r="DK36" s="471"/>
      <c r="DL36" s="472"/>
      <c r="DM36" s="473"/>
      <c r="DN36" s="472"/>
      <c r="DO36" s="474"/>
      <c r="DP36" s="475"/>
      <c r="DQ36" s="470"/>
      <c r="DR36" s="470"/>
      <c r="DS36" s="470"/>
      <c r="DT36" s="471"/>
      <c r="DU36" s="472"/>
      <c r="DV36" s="473"/>
      <c r="DW36" s="472"/>
      <c r="DX36" s="474"/>
      <c r="DY36" s="475"/>
      <c r="DZ36" s="470"/>
      <c r="EA36" s="470"/>
      <c r="EB36" s="470"/>
      <c r="EC36" s="471"/>
      <c r="ED36" s="472"/>
      <c r="EE36" s="473"/>
      <c r="EF36" s="472"/>
      <c r="EG36" s="474"/>
      <c r="EH36" s="475"/>
      <c r="EI36" s="470"/>
      <c r="EJ36" s="470"/>
      <c r="EK36" s="470"/>
      <c r="EL36" s="471"/>
      <c r="EM36" s="472"/>
      <c r="EN36" s="473"/>
      <c r="EO36" s="472"/>
      <c r="EP36" s="474"/>
      <c r="EQ36" s="475"/>
      <c r="ER36" s="470"/>
      <c r="ES36" s="470"/>
      <c r="ET36" s="470"/>
      <c r="EU36" s="471"/>
      <c r="EV36" s="472"/>
      <c r="EW36" s="473"/>
      <c r="EX36" s="472"/>
      <c r="EY36" s="474"/>
      <c r="EZ36" s="475"/>
      <c r="FA36" s="470"/>
      <c r="FB36" s="470"/>
      <c r="FC36" s="470"/>
      <c r="FD36" s="471"/>
      <c r="FE36" s="472"/>
      <c r="FF36" s="473"/>
      <c r="FG36" s="472"/>
      <c r="FH36" s="474"/>
      <c r="FI36" s="475"/>
      <c r="FJ36" s="470"/>
      <c r="FK36" s="470"/>
      <c r="FL36" s="470"/>
      <c r="FM36" s="471"/>
      <c r="FN36" s="472"/>
      <c r="FO36" s="473"/>
      <c r="FP36" s="472"/>
      <c r="FQ36" s="474"/>
      <c r="FR36" s="475"/>
      <c r="FS36" s="470"/>
      <c r="FT36" s="470"/>
      <c r="FU36" s="470"/>
      <c r="FV36" s="471"/>
      <c r="FW36" s="472"/>
      <c r="FX36" s="473"/>
      <c r="FY36" s="472"/>
      <c r="FZ36" s="474"/>
      <c r="GA36" s="475"/>
      <c r="GB36" s="470"/>
      <c r="GC36" s="470"/>
      <c r="GD36" s="470"/>
      <c r="GE36" s="471"/>
      <c r="GF36" s="472"/>
      <c r="GG36" s="473"/>
      <c r="GH36" s="472"/>
      <c r="GI36" s="474"/>
      <c r="GJ36" s="475"/>
      <c r="GK36" s="470"/>
      <c r="GL36" s="470"/>
      <c r="GM36" s="470"/>
      <c r="GN36" s="471"/>
      <c r="GO36" s="472"/>
      <c r="GP36" s="473"/>
      <c r="GQ36" s="472"/>
      <c r="GR36" s="474"/>
      <c r="GS36" s="475"/>
      <c r="GT36" s="477">
        <v>43258</v>
      </c>
      <c r="GU36" s="136"/>
      <c r="GV36" s="100"/>
      <c r="GW36" s="114"/>
      <c r="GX36" s="114"/>
      <c r="GY36" s="629" t="s">
        <v>525</v>
      </c>
      <c r="GZ36" s="628">
        <v>2088</v>
      </c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155" t="s">
        <v>435</v>
      </c>
      <c r="K37" s="494" t="s">
        <v>434</v>
      </c>
      <c r="L37" s="105">
        <v>22030</v>
      </c>
      <c r="M37" s="87">
        <v>43245</v>
      </c>
      <c r="N37" s="466" t="s">
        <v>488</v>
      </c>
      <c r="O37" s="106">
        <v>27755</v>
      </c>
      <c r="P37" s="150">
        <f t="shared" si="0"/>
        <v>5725</v>
      </c>
      <c r="Q37" s="99">
        <v>25.5</v>
      </c>
      <c r="R37" s="99"/>
      <c r="S37" s="99"/>
      <c r="T37" s="45">
        <f t="shared" si="2"/>
        <v>707752.5</v>
      </c>
      <c r="U37" s="467" t="s">
        <v>67</v>
      </c>
      <c r="V37" s="468">
        <v>43262</v>
      </c>
      <c r="W37" s="469">
        <v>20963.52</v>
      </c>
      <c r="X37" s="470"/>
      <c r="Y37" s="471"/>
      <c r="Z37" s="472"/>
      <c r="AA37" s="473"/>
      <c r="AB37" s="472"/>
      <c r="AC37" s="474"/>
      <c r="AD37" s="475"/>
      <c r="AE37" s="470"/>
      <c r="AF37" s="470"/>
      <c r="AG37" s="470"/>
      <c r="AH37" s="471"/>
      <c r="AI37" s="472"/>
      <c r="AJ37" s="473"/>
      <c r="AK37" s="472"/>
      <c r="AL37" s="474"/>
      <c r="AM37" s="475"/>
      <c r="AN37" s="470"/>
      <c r="AO37" s="470"/>
      <c r="AP37" s="470"/>
      <c r="AQ37" s="471"/>
      <c r="AR37" s="472"/>
      <c r="AS37" s="473"/>
      <c r="AT37" s="472"/>
      <c r="AU37" s="474"/>
      <c r="AV37" s="475"/>
      <c r="AW37" s="470"/>
      <c r="AX37" s="470"/>
      <c r="AY37" s="470"/>
      <c r="AZ37" s="471"/>
      <c r="BA37" s="472"/>
      <c r="BB37" s="473"/>
      <c r="BC37" s="472"/>
      <c r="BD37" s="474"/>
      <c r="BE37" s="475"/>
      <c r="BF37" s="470"/>
      <c r="BG37" s="470"/>
      <c r="BH37" s="470"/>
      <c r="BI37" s="471"/>
      <c r="BJ37" s="472"/>
      <c r="BK37" s="473"/>
      <c r="BL37" s="472"/>
      <c r="BM37" s="474"/>
      <c r="BN37" s="475"/>
      <c r="BO37" s="470"/>
      <c r="BP37" s="470"/>
      <c r="BQ37" s="470"/>
      <c r="BR37" s="471"/>
      <c r="BS37" s="472"/>
      <c r="BT37" s="473"/>
      <c r="BU37" s="472"/>
      <c r="BV37" s="474"/>
      <c r="BW37" s="475"/>
      <c r="BX37" s="470"/>
      <c r="BY37" s="470"/>
      <c r="BZ37" s="470"/>
      <c r="CA37" s="471"/>
      <c r="CB37" s="472"/>
      <c r="CC37" s="473"/>
      <c r="CD37" s="472"/>
      <c r="CE37" s="474"/>
      <c r="CF37" s="475"/>
      <c r="CG37" s="470"/>
      <c r="CH37" s="470"/>
      <c r="CI37" s="470"/>
      <c r="CJ37" s="471"/>
      <c r="CK37" s="472"/>
      <c r="CL37" s="473"/>
      <c r="CM37" s="472"/>
      <c r="CN37" s="474"/>
      <c r="CO37" s="475"/>
      <c r="CP37" s="470"/>
      <c r="CQ37" s="470"/>
      <c r="CR37" s="470"/>
      <c r="CS37" s="471"/>
      <c r="CT37" s="472"/>
      <c r="CU37" s="473"/>
      <c r="CV37" s="476"/>
      <c r="CW37" s="474"/>
      <c r="CX37" s="475"/>
      <c r="CY37" s="470"/>
      <c r="CZ37" s="470"/>
      <c r="DA37" s="470"/>
      <c r="DB37" s="471"/>
      <c r="DC37" s="472"/>
      <c r="DD37" s="473"/>
      <c r="DE37" s="472"/>
      <c r="DF37" s="474"/>
      <c r="DG37" s="475"/>
      <c r="DH37" s="470"/>
      <c r="DI37" s="470"/>
      <c r="DJ37" s="470"/>
      <c r="DK37" s="471"/>
      <c r="DL37" s="472"/>
      <c r="DM37" s="473"/>
      <c r="DN37" s="472"/>
      <c r="DO37" s="474"/>
      <c r="DP37" s="475"/>
      <c r="DQ37" s="470"/>
      <c r="DR37" s="470"/>
      <c r="DS37" s="470"/>
      <c r="DT37" s="471"/>
      <c r="DU37" s="472"/>
      <c r="DV37" s="473"/>
      <c r="DW37" s="472"/>
      <c r="DX37" s="474"/>
      <c r="DY37" s="475"/>
      <c r="DZ37" s="470"/>
      <c r="EA37" s="470"/>
      <c r="EB37" s="470"/>
      <c r="EC37" s="471"/>
      <c r="ED37" s="472"/>
      <c r="EE37" s="473"/>
      <c r="EF37" s="472"/>
      <c r="EG37" s="474"/>
      <c r="EH37" s="475"/>
      <c r="EI37" s="470"/>
      <c r="EJ37" s="470"/>
      <c r="EK37" s="470"/>
      <c r="EL37" s="471"/>
      <c r="EM37" s="472"/>
      <c r="EN37" s="473"/>
      <c r="EO37" s="472"/>
      <c r="EP37" s="474"/>
      <c r="EQ37" s="475"/>
      <c r="ER37" s="470"/>
      <c r="ES37" s="470"/>
      <c r="ET37" s="470"/>
      <c r="EU37" s="471"/>
      <c r="EV37" s="472"/>
      <c r="EW37" s="473"/>
      <c r="EX37" s="472"/>
      <c r="EY37" s="474"/>
      <c r="EZ37" s="475"/>
      <c r="FA37" s="470"/>
      <c r="FB37" s="470"/>
      <c r="FC37" s="470"/>
      <c r="FD37" s="471"/>
      <c r="FE37" s="472"/>
      <c r="FF37" s="473"/>
      <c r="FG37" s="472"/>
      <c r="FH37" s="474"/>
      <c r="FI37" s="475"/>
      <c r="FJ37" s="470"/>
      <c r="FK37" s="470"/>
      <c r="FL37" s="470"/>
      <c r="FM37" s="471"/>
      <c r="FN37" s="472"/>
      <c r="FO37" s="473"/>
      <c r="FP37" s="472"/>
      <c r="FQ37" s="474"/>
      <c r="FR37" s="475"/>
      <c r="FS37" s="470"/>
      <c r="FT37" s="470"/>
      <c r="FU37" s="470"/>
      <c r="FV37" s="471"/>
      <c r="FW37" s="472"/>
      <c r="FX37" s="473"/>
      <c r="FY37" s="472"/>
      <c r="FZ37" s="474"/>
      <c r="GA37" s="475"/>
      <c r="GB37" s="470"/>
      <c r="GC37" s="470"/>
      <c r="GD37" s="470"/>
      <c r="GE37" s="471"/>
      <c r="GF37" s="472"/>
      <c r="GG37" s="473"/>
      <c r="GH37" s="472"/>
      <c r="GI37" s="474"/>
      <c r="GJ37" s="475"/>
      <c r="GK37" s="470"/>
      <c r="GL37" s="470"/>
      <c r="GM37" s="470"/>
      <c r="GN37" s="471"/>
      <c r="GO37" s="472"/>
      <c r="GP37" s="473"/>
      <c r="GQ37" s="472"/>
      <c r="GR37" s="474"/>
      <c r="GS37" s="475"/>
      <c r="GT37" s="478">
        <v>43262</v>
      </c>
      <c r="GU37" s="136"/>
      <c r="GV37" s="100"/>
      <c r="GW37" s="114"/>
      <c r="GX37" s="114"/>
      <c r="GY37" s="629" t="s">
        <v>525</v>
      </c>
      <c r="GZ37" s="628">
        <v>3712</v>
      </c>
      <c r="HA37" s="116"/>
      <c r="HB37" s="116"/>
    </row>
    <row r="38" spans="1:210" x14ac:dyDescent="0.25">
      <c r="B38" s="116"/>
      <c r="C38" s="124"/>
      <c r="D38" s="41"/>
      <c r="E38" s="42"/>
      <c r="F38" s="43"/>
      <c r="G38" s="44"/>
      <c r="H38" s="45"/>
      <c r="I38" s="46"/>
      <c r="J38" s="155" t="s">
        <v>436</v>
      </c>
      <c r="K38" s="494" t="s">
        <v>27</v>
      </c>
      <c r="L38" s="105">
        <v>10940</v>
      </c>
      <c r="M38" s="87">
        <v>43276</v>
      </c>
      <c r="N38" s="466" t="s">
        <v>489</v>
      </c>
      <c r="O38" s="106">
        <v>13915</v>
      </c>
      <c r="P38" s="150">
        <f t="shared" si="0"/>
        <v>2975</v>
      </c>
      <c r="Q38" s="99">
        <v>25.5</v>
      </c>
      <c r="R38" s="99"/>
      <c r="S38" s="99"/>
      <c r="T38" s="45">
        <f t="shared" si="2"/>
        <v>354832.5</v>
      </c>
      <c r="U38" s="467" t="s">
        <v>67</v>
      </c>
      <c r="V38" s="468">
        <v>43262</v>
      </c>
      <c r="W38" s="469">
        <v>10857.6</v>
      </c>
      <c r="X38" s="470"/>
      <c r="Y38" s="471"/>
      <c r="Z38" s="472"/>
      <c r="AA38" s="473"/>
      <c r="AB38" s="472"/>
      <c r="AC38" s="474"/>
      <c r="AD38" s="475"/>
      <c r="AE38" s="470"/>
      <c r="AF38" s="470"/>
      <c r="AG38" s="470"/>
      <c r="AH38" s="471"/>
      <c r="AI38" s="472"/>
      <c r="AJ38" s="473"/>
      <c r="AK38" s="472"/>
      <c r="AL38" s="474"/>
      <c r="AM38" s="475"/>
      <c r="AN38" s="470"/>
      <c r="AO38" s="470"/>
      <c r="AP38" s="470"/>
      <c r="AQ38" s="471"/>
      <c r="AR38" s="472"/>
      <c r="AS38" s="473"/>
      <c r="AT38" s="472"/>
      <c r="AU38" s="474"/>
      <c r="AV38" s="475"/>
      <c r="AW38" s="470"/>
      <c r="AX38" s="470"/>
      <c r="AY38" s="470"/>
      <c r="AZ38" s="471"/>
      <c r="BA38" s="472"/>
      <c r="BB38" s="473"/>
      <c r="BC38" s="472"/>
      <c r="BD38" s="474"/>
      <c r="BE38" s="475"/>
      <c r="BF38" s="470"/>
      <c r="BG38" s="470"/>
      <c r="BH38" s="470"/>
      <c r="BI38" s="471"/>
      <c r="BJ38" s="472"/>
      <c r="BK38" s="473"/>
      <c r="BL38" s="472"/>
      <c r="BM38" s="474"/>
      <c r="BN38" s="475"/>
      <c r="BO38" s="470"/>
      <c r="BP38" s="470"/>
      <c r="BQ38" s="470"/>
      <c r="BR38" s="471"/>
      <c r="BS38" s="472"/>
      <c r="BT38" s="473"/>
      <c r="BU38" s="472"/>
      <c r="BV38" s="474"/>
      <c r="BW38" s="475"/>
      <c r="BX38" s="470"/>
      <c r="BY38" s="470"/>
      <c r="BZ38" s="470"/>
      <c r="CA38" s="471"/>
      <c r="CB38" s="472"/>
      <c r="CC38" s="473"/>
      <c r="CD38" s="472"/>
      <c r="CE38" s="474"/>
      <c r="CF38" s="475"/>
      <c r="CG38" s="470"/>
      <c r="CH38" s="470"/>
      <c r="CI38" s="470"/>
      <c r="CJ38" s="471"/>
      <c r="CK38" s="472"/>
      <c r="CL38" s="473"/>
      <c r="CM38" s="472"/>
      <c r="CN38" s="474"/>
      <c r="CO38" s="475"/>
      <c r="CP38" s="470"/>
      <c r="CQ38" s="470"/>
      <c r="CR38" s="470"/>
      <c r="CS38" s="471"/>
      <c r="CT38" s="472"/>
      <c r="CU38" s="473"/>
      <c r="CV38" s="476"/>
      <c r="CW38" s="474"/>
      <c r="CX38" s="475"/>
      <c r="CY38" s="470"/>
      <c r="CZ38" s="470"/>
      <c r="DA38" s="470"/>
      <c r="DB38" s="471"/>
      <c r="DC38" s="472"/>
      <c r="DD38" s="473"/>
      <c r="DE38" s="472"/>
      <c r="DF38" s="474"/>
      <c r="DG38" s="475"/>
      <c r="DH38" s="470"/>
      <c r="DI38" s="470"/>
      <c r="DJ38" s="470"/>
      <c r="DK38" s="471"/>
      <c r="DL38" s="472"/>
      <c r="DM38" s="473"/>
      <c r="DN38" s="472"/>
      <c r="DO38" s="474"/>
      <c r="DP38" s="475"/>
      <c r="DQ38" s="470"/>
      <c r="DR38" s="470"/>
      <c r="DS38" s="470"/>
      <c r="DT38" s="471"/>
      <c r="DU38" s="472"/>
      <c r="DV38" s="473"/>
      <c r="DW38" s="472"/>
      <c r="DX38" s="474"/>
      <c r="DY38" s="475"/>
      <c r="DZ38" s="470"/>
      <c r="EA38" s="470"/>
      <c r="EB38" s="470"/>
      <c r="EC38" s="471"/>
      <c r="ED38" s="472"/>
      <c r="EE38" s="473"/>
      <c r="EF38" s="472"/>
      <c r="EG38" s="474"/>
      <c r="EH38" s="475"/>
      <c r="EI38" s="470"/>
      <c r="EJ38" s="470"/>
      <c r="EK38" s="470"/>
      <c r="EL38" s="471"/>
      <c r="EM38" s="472"/>
      <c r="EN38" s="473"/>
      <c r="EO38" s="472"/>
      <c r="EP38" s="474"/>
      <c r="EQ38" s="475"/>
      <c r="ER38" s="470"/>
      <c r="ES38" s="470"/>
      <c r="ET38" s="470"/>
      <c r="EU38" s="471"/>
      <c r="EV38" s="472"/>
      <c r="EW38" s="473"/>
      <c r="EX38" s="472"/>
      <c r="EY38" s="474"/>
      <c r="EZ38" s="475"/>
      <c r="FA38" s="470"/>
      <c r="FB38" s="470"/>
      <c r="FC38" s="470"/>
      <c r="FD38" s="471"/>
      <c r="FE38" s="472"/>
      <c r="FF38" s="473"/>
      <c r="FG38" s="472"/>
      <c r="FH38" s="474"/>
      <c r="FI38" s="475"/>
      <c r="FJ38" s="470"/>
      <c r="FK38" s="470"/>
      <c r="FL38" s="470"/>
      <c r="FM38" s="471"/>
      <c r="FN38" s="472"/>
      <c r="FO38" s="473"/>
      <c r="FP38" s="472"/>
      <c r="FQ38" s="474"/>
      <c r="FR38" s="475"/>
      <c r="FS38" s="470"/>
      <c r="FT38" s="470"/>
      <c r="FU38" s="470"/>
      <c r="FV38" s="471"/>
      <c r="FW38" s="472"/>
      <c r="FX38" s="473"/>
      <c r="FY38" s="472"/>
      <c r="FZ38" s="474"/>
      <c r="GA38" s="475"/>
      <c r="GB38" s="470"/>
      <c r="GC38" s="470"/>
      <c r="GD38" s="470"/>
      <c r="GE38" s="471"/>
      <c r="GF38" s="472"/>
      <c r="GG38" s="473"/>
      <c r="GH38" s="472"/>
      <c r="GI38" s="474"/>
      <c r="GJ38" s="475"/>
      <c r="GK38" s="470"/>
      <c r="GL38" s="470"/>
      <c r="GM38" s="470"/>
      <c r="GN38" s="471"/>
      <c r="GO38" s="472"/>
      <c r="GP38" s="473"/>
      <c r="GQ38" s="472"/>
      <c r="GR38" s="474"/>
      <c r="GS38" s="475"/>
      <c r="GT38" s="478">
        <v>43262</v>
      </c>
      <c r="GU38" s="136">
        <v>18928</v>
      </c>
      <c r="GV38" s="100" t="s">
        <v>454</v>
      </c>
      <c r="GW38" s="114"/>
      <c r="GX38" s="114"/>
      <c r="GY38" s="629" t="s">
        <v>525</v>
      </c>
      <c r="GZ38" s="628">
        <v>2088</v>
      </c>
      <c r="HA38" s="116"/>
      <c r="HB38" s="116"/>
    </row>
    <row r="39" spans="1:210" x14ac:dyDescent="0.25">
      <c r="B39" s="116"/>
      <c r="C39" s="124"/>
      <c r="D39" s="41"/>
      <c r="E39" s="42"/>
      <c r="F39" s="43"/>
      <c r="G39" s="44"/>
      <c r="H39" s="45"/>
      <c r="I39" s="46"/>
      <c r="J39" s="155" t="s">
        <v>186</v>
      </c>
      <c r="K39" s="494" t="s">
        <v>437</v>
      </c>
      <c r="L39" s="105">
        <v>11580</v>
      </c>
      <c r="M39" s="87">
        <v>43247</v>
      </c>
      <c r="N39" s="466" t="s">
        <v>491</v>
      </c>
      <c r="O39" s="106">
        <v>14060</v>
      </c>
      <c r="P39" s="150">
        <f t="shared" si="0"/>
        <v>2480</v>
      </c>
      <c r="Q39" s="99">
        <v>25.5</v>
      </c>
      <c r="R39" s="99"/>
      <c r="S39" s="99"/>
      <c r="T39" s="45">
        <f t="shared" si="2"/>
        <v>358530</v>
      </c>
      <c r="U39" s="467" t="s">
        <v>67</v>
      </c>
      <c r="V39" s="468">
        <v>43263</v>
      </c>
      <c r="W39" s="469">
        <v>10774.08</v>
      </c>
      <c r="X39" s="470"/>
      <c r="Y39" s="471"/>
      <c r="Z39" s="472"/>
      <c r="AA39" s="473"/>
      <c r="AB39" s="472"/>
      <c r="AC39" s="474"/>
      <c r="AD39" s="475"/>
      <c r="AE39" s="470"/>
      <c r="AF39" s="470"/>
      <c r="AG39" s="470"/>
      <c r="AH39" s="471"/>
      <c r="AI39" s="472"/>
      <c r="AJ39" s="473"/>
      <c r="AK39" s="472"/>
      <c r="AL39" s="474"/>
      <c r="AM39" s="475"/>
      <c r="AN39" s="470"/>
      <c r="AO39" s="470"/>
      <c r="AP39" s="470"/>
      <c r="AQ39" s="471"/>
      <c r="AR39" s="472"/>
      <c r="AS39" s="473"/>
      <c r="AT39" s="472"/>
      <c r="AU39" s="474"/>
      <c r="AV39" s="475"/>
      <c r="AW39" s="470"/>
      <c r="AX39" s="470"/>
      <c r="AY39" s="470"/>
      <c r="AZ39" s="471"/>
      <c r="BA39" s="472"/>
      <c r="BB39" s="473"/>
      <c r="BC39" s="472"/>
      <c r="BD39" s="474"/>
      <c r="BE39" s="475"/>
      <c r="BF39" s="470"/>
      <c r="BG39" s="470"/>
      <c r="BH39" s="470"/>
      <c r="BI39" s="471"/>
      <c r="BJ39" s="472"/>
      <c r="BK39" s="473"/>
      <c r="BL39" s="472"/>
      <c r="BM39" s="474"/>
      <c r="BN39" s="475"/>
      <c r="BO39" s="470"/>
      <c r="BP39" s="470"/>
      <c r="BQ39" s="470"/>
      <c r="BR39" s="471"/>
      <c r="BS39" s="472"/>
      <c r="BT39" s="473"/>
      <c r="BU39" s="472"/>
      <c r="BV39" s="474"/>
      <c r="BW39" s="475"/>
      <c r="BX39" s="470"/>
      <c r="BY39" s="470"/>
      <c r="BZ39" s="470"/>
      <c r="CA39" s="471"/>
      <c r="CB39" s="472"/>
      <c r="CC39" s="473"/>
      <c r="CD39" s="472"/>
      <c r="CE39" s="474"/>
      <c r="CF39" s="475"/>
      <c r="CG39" s="470"/>
      <c r="CH39" s="470"/>
      <c r="CI39" s="470"/>
      <c r="CJ39" s="471"/>
      <c r="CK39" s="472"/>
      <c r="CL39" s="473"/>
      <c r="CM39" s="472"/>
      <c r="CN39" s="474"/>
      <c r="CO39" s="475"/>
      <c r="CP39" s="470"/>
      <c r="CQ39" s="470"/>
      <c r="CR39" s="470"/>
      <c r="CS39" s="471"/>
      <c r="CT39" s="472"/>
      <c r="CU39" s="473"/>
      <c r="CV39" s="476"/>
      <c r="CW39" s="474"/>
      <c r="CX39" s="475"/>
      <c r="CY39" s="470"/>
      <c r="CZ39" s="470"/>
      <c r="DA39" s="470"/>
      <c r="DB39" s="471"/>
      <c r="DC39" s="472"/>
      <c r="DD39" s="473"/>
      <c r="DE39" s="472"/>
      <c r="DF39" s="474"/>
      <c r="DG39" s="475"/>
      <c r="DH39" s="470"/>
      <c r="DI39" s="470"/>
      <c r="DJ39" s="470"/>
      <c r="DK39" s="471"/>
      <c r="DL39" s="472"/>
      <c r="DM39" s="473"/>
      <c r="DN39" s="472"/>
      <c r="DO39" s="474"/>
      <c r="DP39" s="475"/>
      <c r="DQ39" s="470"/>
      <c r="DR39" s="470"/>
      <c r="DS39" s="470"/>
      <c r="DT39" s="471"/>
      <c r="DU39" s="472"/>
      <c r="DV39" s="473"/>
      <c r="DW39" s="472"/>
      <c r="DX39" s="474"/>
      <c r="DY39" s="475"/>
      <c r="DZ39" s="470"/>
      <c r="EA39" s="470"/>
      <c r="EB39" s="470"/>
      <c r="EC39" s="471"/>
      <c r="ED39" s="472"/>
      <c r="EE39" s="473"/>
      <c r="EF39" s="472"/>
      <c r="EG39" s="474"/>
      <c r="EH39" s="475"/>
      <c r="EI39" s="470"/>
      <c r="EJ39" s="470"/>
      <c r="EK39" s="470"/>
      <c r="EL39" s="471"/>
      <c r="EM39" s="472"/>
      <c r="EN39" s="473"/>
      <c r="EO39" s="472"/>
      <c r="EP39" s="474"/>
      <c r="EQ39" s="475"/>
      <c r="ER39" s="470"/>
      <c r="ES39" s="470"/>
      <c r="ET39" s="470"/>
      <c r="EU39" s="471"/>
      <c r="EV39" s="472"/>
      <c r="EW39" s="473"/>
      <c r="EX39" s="472"/>
      <c r="EY39" s="474"/>
      <c r="EZ39" s="475"/>
      <c r="FA39" s="470"/>
      <c r="FB39" s="470"/>
      <c r="FC39" s="470"/>
      <c r="FD39" s="471"/>
      <c r="FE39" s="472"/>
      <c r="FF39" s="473"/>
      <c r="FG39" s="472"/>
      <c r="FH39" s="474"/>
      <c r="FI39" s="475"/>
      <c r="FJ39" s="470"/>
      <c r="FK39" s="470"/>
      <c r="FL39" s="470"/>
      <c r="FM39" s="471"/>
      <c r="FN39" s="472"/>
      <c r="FO39" s="473"/>
      <c r="FP39" s="472"/>
      <c r="FQ39" s="474"/>
      <c r="FR39" s="475"/>
      <c r="FS39" s="470"/>
      <c r="FT39" s="470"/>
      <c r="FU39" s="470"/>
      <c r="FV39" s="471"/>
      <c r="FW39" s="472"/>
      <c r="FX39" s="473"/>
      <c r="FY39" s="472"/>
      <c r="FZ39" s="474"/>
      <c r="GA39" s="475"/>
      <c r="GB39" s="470"/>
      <c r="GC39" s="470"/>
      <c r="GD39" s="470"/>
      <c r="GE39" s="471"/>
      <c r="GF39" s="472"/>
      <c r="GG39" s="473"/>
      <c r="GH39" s="472"/>
      <c r="GI39" s="474"/>
      <c r="GJ39" s="475"/>
      <c r="GK39" s="470"/>
      <c r="GL39" s="470"/>
      <c r="GM39" s="470"/>
      <c r="GN39" s="471"/>
      <c r="GO39" s="472"/>
      <c r="GP39" s="473"/>
      <c r="GQ39" s="472"/>
      <c r="GR39" s="474"/>
      <c r="GS39" s="475"/>
      <c r="GT39" s="478">
        <v>43263</v>
      </c>
      <c r="GU39" s="136">
        <v>18928</v>
      </c>
      <c r="GV39" s="100" t="s">
        <v>482</v>
      </c>
      <c r="GW39" s="114"/>
      <c r="GX39" s="114"/>
      <c r="GY39" s="629" t="s">
        <v>525</v>
      </c>
      <c r="GZ39" s="628">
        <v>2088</v>
      </c>
      <c r="HA39" s="116"/>
      <c r="HB39" s="116"/>
    </row>
    <row r="40" spans="1:210" x14ac:dyDescent="0.25">
      <c r="B40" s="116"/>
      <c r="C40" s="124"/>
      <c r="D40" s="41"/>
      <c r="E40" s="42"/>
      <c r="F40" s="43"/>
      <c r="G40" s="44"/>
      <c r="H40" s="45"/>
      <c r="I40" s="46"/>
      <c r="J40" s="155" t="s">
        <v>95</v>
      </c>
      <c r="K40" s="494" t="s">
        <v>29</v>
      </c>
      <c r="L40" s="105">
        <v>17460</v>
      </c>
      <c r="M40" s="87">
        <v>43247</v>
      </c>
      <c r="N40" s="466" t="s">
        <v>490</v>
      </c>
      <c r="O40" s="106">
        <v>22990</v>
      </c>
      <c r="P40" s="150">
        <f t="shared" si="0"/>
        <v>5530</v>
      </c>
      <c r="Q40" s="99">
        <v>25.5</v>
      </c>
      <c r="R40" s="99"/>
      <c r="S40" s="99"/>
      <c r="T40" s="45">
        <f t="shared" si="2"/>
        <v>586245</v>
      </c>
      <c r="U40" s="467" t="s">
        <v>67</v>
      </c>
      <c r="V40" s="468">
        <v>43263</v>
      </c>
      <c r="W40" s="469">
        <v>16704</v>
      </c>
      <c r="X40" s="470"/>
      <c r="Y40" s="471"/>
      <c r="Z40" s="472"/>
      <c r="AA40" s="473"/>
      <c r="AB40" s="472"/>
      <c r="AC40" s="474"/>
      <c r="AD40" s="475"/>
      <c r="AE40" s="470"/>
      <c r="AF40" s="470"/>
      <c r="AG40" s="470"/>
      <c r="AH40" s="471"/>
      <c r="AI40" s="472"/>
      <c r="AJ40" s="473"/>
      <c r="AK40" s="472"/>
      <c r="AL40" s="474"/>
      <c r="AM40" s="475"/>
      <c r="AN40" s="470"/>
      <c r="AO40" s="470"/>
      <c r="AP40" s="470"/>
      <c r="AQ40" s="471"/>
      <c r="AR40" s="472"/>
      <c r="AS40" s="473"/>
      <c r="AT40" s="472"/>
      <c r="AU40" s="474"/>
      <c r="AV40" s="475"/>
      <c r="AW40" s="470"/>
      <c r="AX40" s="470"/>
      <c r="AY40" s="470"/>
      <c r="AZ40" s="471"/>
      <c r="BA40" s="472"/>
      <c r="BB40" s="473"/>
      <c r="BC40" s="472"/>
      <c r="BD40" s="474"/>
      <c r="BE40" s="475"/>
      <c r="BF40" s="470"/>
      <c r="BG40" s="470"/>
      <c r="BH40" s="470"/>
      <c r="BI40" s="471"/>
      <c r="BJ40" s="472"/>
      <c r="BK40" s="473"/>
      <c r="BL40" s="472"/>
      <c r="BM40" s="474"/>
      <c r="BN40" s="475"/>
      <c r="BO40" s="470"/>
      <c r="BP40" s="470"/>
      <c r="BQ40" s="470"/>
      <c r="BR40" s="471"/>
      <c r="BS40" s="472"/>
      <c r="BT40" s="473"/>
      <c r="BU40" s="472"/>
      <c r="BV40" s="474"/>
      <c r="BW40" s="475"/>
      <c r="BX40" s="470"/>
      <c r="BY40" s="470"/>
      <c r="BZ40" s="470"/>
      <c r="CA40" s="471"/>
      <c r="CB40" s="472"/>
      <c r="CC40" s="473"/>
      <c r="CD40" s="472"/>
      <c r="CE40" s="474"/>
      <c r="CF40" s="475"/>
      <c r="CG40" s="470"/>
      <c r="CH40" s="470"/>
      <c r="CI40" s="470"/>
      <c r="CJ40" s="471"/>
      <c r="CK40" s="472"/>
      <c r="CL40" s="473"/>
      <c r="CM40" s="472"/>
      <c r="CN40" s="474"/>
      <c r="CO40" s="475"/>
      <c r="CP40" s="470"/>
      <c r="CQ40" s="470"/>
      <c r="CR40" s="470"/>
      <c r="CS40" s="471"/>
      <c r="CT40" s="472"/>
      <c r="CU40" s="473"/>
      <c r="CV40" s="476"/>
      <c r="CW40" s="474"/>
      <c r="CX40" s="475"/>
      <c r="CY40" s="470"/>
      <c r="CZ40" s="470"/>
      <c r="DA40" s="470"/>
      <c r="DB40" s="471"/>
      <c r="DC40" s="472"/>
      <c r="DD40" s="473"/>
      <c r="DE40" s="472"/>
      <c r="DF40" s="474"/>
      <c r="DG40" s="475"/>
      <c r="DH40" s="470"/>
      <c r="DI40" s="470"/>
      <c r="DJ40" s="470"/>
      <c r="DK40" s="471"/>
      <c r="DL40" s="472"/>
      <c r="DM40" s="473"/>
      <c r="DN40" s="472"/>
      <c r="DO40" s="474"/>
      <c r="DP40" s="475"/>
      <c r="DQ40" s="470"/>
      <c r="DR40" s="470"/>
      <c r="DS40" s="470"/>
      <c r="DT40" s="471"/>
      <c r="DU40" s="472"/>
      <c r="DV40" s="473"/>
      <c r="DW40" s="472"/>
      <c r="DX40" s="474"/>
      <c r="DY40" s="475"/>
      <c r="DZ40" s="470"/>
      <c r="EA40" s="470"/>
      <c r="EB40" s="470"/>
      <c r="EC40" s="471"/>
      <c r="ED40" s="472"/>
      <c r="EE40" s="473"/>
      <c r="EF40" s="472"/>
      <c r="EG40" s="474"/>
      <c r="EH40" s="475"/>
      <c r="EI40" s="470"/>
      <c r="EJ40" s="470"/>
      <c r="EK40" s="470"/>
      <c r="EL40" s="471"/>
      <c r="EM40" s="472"/>
      <c r="EN40" s="473"/>
      <c r="EO40" s="472"/>
      <c r="EP40" s="474"/>
      <c r="EQ40" s="475"/>
      <c r="ER40" s="470"/>
      <c r="ES40" s="470"/>
      <c r="ET40" s="470"/>
      <c r="EU40" s="471"/>
      <c r="EV40" s="472"/>
      <c r="EW40" s="473"/>
      <c r="EX40" s="472"/>
      <c r="EY40" s="474"/>
      <c r="EZ40" s="475"/>
      <c r="FA40" s="470"/>
      <c r="FB40" s="470"/>
      <c r="FC40" s="470"/>
      <c r="FD40" s="471"/>
      <c r="FE40" s="472"/>
      <c r="FF40" s="473"/>
      <c r="FG40" s="472"/>
      <c r="FH40" s="474"/>
      <c r="FI40" s="475"/>
      <c r="FJ40" s="470"/>
      <c r="FK40" s="470"/>
      <c r="FL40" s="470"/>
      <c r="FM40" s="471"/>
      <c r="FN40" s="472"/>
      <c r="FO40" s="473"/>
      <c r="FP40" s="472"/>
      <c r="FQ40" s="474"/>
      <c r="FR40" s="475"/>
      <c r="FS40" s="470"/>
      <c r="FT40" s="470"/>
      <c r="FU40" s="470"/>
      <c r="FV40" s="471"/>
      <c r="FW40" s="472"/>
      <c r="FX40" s="473"/>
      <c r="FY40" s="472"/>
      <c r="FZ40" s="474"/>
      <c r="GA40" s="475"/>
      <c r="GB40" s="470"/>
      <c r="GC40" s="470"/>
      <c r="GD40" s="470"/>
      <c r="GE40" s="471"/>
      <c r="GF40" s="472"/>
      <c r="GG40" s="473"/>
      <c r="GH40" s="472"/>
      <c r="GI40" s="474"/>
      <c r="GJ40" s="475"/>
      <c r="GK40" s="470"/>
      <c r="GL40" s="470"/>
      <c r="GM40" s="470"/>
      <c r="GN40" s="471"/>
      <c r="GO40" s="472"/>
      <c r="GP40" s="473"/>
      <c r="GQ40" s="472"/>
      <c r="GR40" s="474"/>
      <c r="GS40" s="475"/>
      <c r="GT40" s="477">
        <v>43263</v>
      </c>
      <c r="GU40" s="136"/>
      <c r="GV40" s="100"/>
      <c r="GW40" s="114"/>
      <c r="GX40" s="114"/>
      <c r="GY40" s="629" t="s">
        <v>525</v>
      </c>
      <c r="GZ40" s="628">
        <v>3712</v>
      </c>
      <c r="HA40" s="116"/>
      <c r="HB40" s="116"/>
    </row>
    <row r="41" spans="1:210" x14ac:dyDescent="0.25">
      <c r="A41" s="1">
        <v>23</v>
      </c>
      <c r="B41" s="116" t="e">
        <f>#REF!</f>
        <v>#REF!</v>
      </c>
      <c r="C41" s="116" t="e">
        <f>#REF!</f>
        <v>#REF!</v>
      </c>
      <c r="D41" s="41" t="e">
        <f>#REF!</f>
        <v>#REF!</v>
      </c>
      <c r="E41" s="42" t="e">
        <f>#REF!</f>
        <v>#REF!</v>
      </c>
      <c r="F41" s="43" t="e">
        <f>#REF!</f>
        <v>#REF!</v>
      </c>
      <c r="G41" s="44" t="e">
        <f>#REF!</f>
        <v>#REF!</v>
      </c>
      <c r="H41" s="45" t="e">
        <f>#REF!</f>
        <v>#REF!</v>
      </c>
      <c r="I41" s="46" t="e">
        <f>#REF!</f>
        <v>#REF!</v>
      </c>
      <c r="J41" s="155" t="s">
        <v>95</v>
      </c>
      <c r="K41" s="494" t="s">
        <v>160</v>
      </c>
      <c r="L41" s="105">
        <v>20190</v>
      </c>
      <c r="M41" s="87">
        <v>43248</v>
      </c>
      <c r="N41" s="466" t="s">
        <v>492</v>
      </c>
      <c r="O41" s="106">
        <v>25670</v>
      </c>
      <c r="P41" s="150">
        <f t="shared" si="0"/>
        <v>5480</v>
      </c>
      <c r="Q41" s="99">
        <v>25.5</v>
      </c>
      <c r="R41" s="99"/>
      <c r="S41" s="99"/>
      <c r="T41" s="45">
        <f t="shared" si="2"/>
        <v>654585</v>
      </c>
      <c r="U41" s="467" t="s">
        <v>67</v>
      </c>
      <c r="V41" s="479">
        <v>43263</v>
      </c>
      <c r="W41" s="480">
        <v>20712.96</v>
      </c>
      <c r="X41" s="470"/>
      <c r="Y41" s="471"/>
      <c r="Z41" s="472"/>
      <c r="AA41" s="473"/>
      <c r="AB41" s="472"/>
      <c r="AC41" s="474"/>
      <c r="AD41" s="475"/>
      <c r="AE41" s="470"/>
      <c r="AF41" s="470"/>
      <c r="AG41" s="470"/>
      <c r="AH41" s="471"/>
      <c r="AI41" s="472"/>
      <c r="AJ41" s="473"/>
      <c r="AK41" s="472"/>
      <c r="AL41" s="474"/>
      <c r="AM41" s="475"/>
      <c r="AN41" s="470"/>
      <c r="AO41" s="470"/>
      <c r="AP41" s="470"/>
      <c r="AQ41" s="471"/>
      <c r="AR41" s="472"/>
      <c r="AS41" s="473"/>
      <c r="AT41" s="472"/>
      <c r="AU41" s="474"/>
      <c r="AV41" s="475"/>
      <c r="AW41" s="470"/>
      <c r="AX41" s="470"/>
      <c r="AY41" s="470"/>
      <c r="AZ41" s="471"/>
      <c r="BA41" s="472"/>
      <c r="BB41" s="473"/>
      <c r="BC41" s="472"/>
      <c r="BD41" s="474"/>
      <c r="BE41" s="475"/>
      <c r="BF41" s="470"/>
      <c r="BG41" s="470"/>
      <c r="BH41" s="470"/>
      <c r="BI41" s="471"/>
      <c r="BJ41" s="472"/>
      <c r="BK41" s="473"/>
      <c r="BL41" s="472"/>
      <c r="BM41" s="474"/>
      <c r="BN41" s="475"/>
      <c r="BO41" s="470"/>
      <c r="BP41" s="470"/>
      <c r="BQ41" s="470"/>
      <c r="BR41" s="471"/>
      <c r="BS41" s="472"/>
      <c r="BT41" s="473"/>
      <c r="BU41" s="472"/>
      <c r="BV41" s="474"/>
      <c r="BW41" s="475"/>
      <c r="BX41" s="470"/>
      <c r="BY41" s="470"/>
      <c r="BZ41" s="470"/>
      <c r="CA41" s="471"/>
      <c r="CB41" s="472"/>
      <c r="CC41" s="473"/>
      <c r="CD41" s="472"/>
      <c r="CE41" s="474"/>
      <c r="CF41" s="475"/>
      <c r="CG41" s="470"/>
      <c r="CH41" s="470"/>
      <c r="CI41" s="470"/>
      <c r="CJ41" s="471"/>
      <c r="CK41" s="472"/>
      <c r="CL41" s="473"/>
      <c r="CM41" s="472"/>
      <c r="CN41" s="474"/>
      <c r="CO41" s="475"/>
      <c r="CP41" s="470"/>
      <c r="CQ41" s="470"/>
      <c r="CR41" s="470"/>
      <c r="CS41" s="471"/>
      <c r="CT41" s="472"/>
      <c r="CU41" s="473"/>
      <c r="CV41" s="472"/>
      <c r="CW41" s="474"/>
      <c r="CX41" s="475"/>
      <c r="CY41" s="470"/>
      <c r="CZ41" s="470"/>
      <c r="DA41" s="470"/>
      <c r="DB41" s="471"/>
      <c r="DC41" s="472"/>
      <c r="DD41" s="473"/>
      <c r="DE41" s="472"/>
      <c r="DF41" s="474"/>
      <c r="DG41" s="475"/>
      <c r="DH41" s="470"/>
      <c r="DI41" s="470"/>
      <c r="DJ41" s="470"/>
      <c r="DK41" s="471"/>
      <c r="DL41" s="472"/>
      <c r="DM41" s="473"/>
      <c r="DN41" s="472"/>
      <c r="DO41" s="474"/>
      <c r="DP41" s="475"/>
      <c r="DQ41" s="470"/>
      <c r="DR41" s="470"/>
      <c r="DS41" s="470"/>
      <c r="DT41" s="471"/>
      <c r="DU41" s="472"/>
      <c r="DV41" s="473"/>
      <c r="DW41" s="472"/>
      <c r="DX41" s="474"/>
      <c r="DY41" s="475"/>
      <c r="DZ41" s="470"/>
      <c r="EA41" s="470"/>
      <c r="EB41" s="470"/>
      <c r="EC41" s="471"/>
      <c r="ED41" s="472"/>
      <c r="EE41" s="473"/>
      <c r="EF41" s="472"/>
      <c r="EG41" s="474"/>
      <c r="EH41" s="475"/>
      <c r="EI41" s="470"/>
      <c r="EJ41" s="470"/>
      <c r="EK41" s="470"/>
      <c r="EL41" s="471"/>
      <c r="EM41" s="472"/>
      <c r="EN41" s="473"/>
      <c r="EO41" s="472"/>
      <c r="EP41" s="474"/>
      <c r="EQ41" s="475"/>
      <c r="ER41" s="470"/>
      <c r="ES41" s="470"/>
      <c r="ET41" s="470"/>
      <c r="EU41" s="471"/>
      <c r="EV41" s="472"/>
      <c r="EW41" s="473"/>
      <c r="EX41" s="472"/>
      <c r="EY41" s="474"/>
      <c r="EZ41" s="475"/>
      <c r="FA41" s="470"/>
      <c r="FB41" s="470"/>
      <c r="FC41" s="470"/>
      <c r="FD41" s="471"/>
      <c r="FE41" s="472"/>
      <c r="FF41" s="473"/>
      <c r="FG41" s="472"/>
      <c r="FH41" s="474"/>
      <c r="FI41" s="475"/>
      <c r="FJ41" s="470"/>
      <c r="FK41" s="470"/>
      <c r="FL41" s="470"/>
      <c r="FM41" s="471"/>
      <c r="FN41" s="472"/>
      <c r="FO41" s="473"/>
      <c r="FP41" s="472"/>
      <c r="FQ41" s="474"/>
      <c r="FR41" s="475"/>
      <c r="FS41" s="470"/>
      <c r="FT41" s="470"/>
      <c r="FU41" s="470"/>
      <c r="FV41" s="471"/>
      <c r="FW41" s="472"/>
      <c r="FX41" s="473"/>
      <c r="FY41" s="472"/>
      <c r="FZ41" s="474"/>
      <c r="GA41" s="475"/>
      <c r="GB41" s="470"/>
      <c r="GC41" s="470"/>
      <c r="GD41" s="470"/>
      <c r="GE41" s="471"/>
      <c r="GF41" s="472"/>
      <c r="GG41" s="473"/>
      <c r="GH41" s="472"/>
      <c r="GI41" s="474"/>
      <c r="GJ41" s="475"/>
      <c r="GK41" s="470"/>
      <c r="GL41" s="470"/>
      <c r="GM41" s="470"/>
      <c r="GN41" s="471"/>
      <c r="GO41" s="472"/>
      <c r="GP41" s="473"/>
      <c r="GQ41" s="472"/>
      <c r="GR41" s="474"/>
      <c r="GS41" s="475"/>
      <c r="GT41" s="477">
        <v>43263</v>
      </c>
      <c r="GU41" s="136"/>
      <c r="GV41" s="122"/>
      <c r="GW41" s="114"/>
      <c r="GX41" s="114"/>
      <c r="GY41" s="627" t="s">
        <v>525</v>
      </c>
      <c r="GZ41" s="628">
        <v>3712</v>
      </c>
      <c r="HA41" s="116"/>
      <c r="HB41" s="116"/>
    </row>
    <row r="42" spans="1:210" x14ac:dyDescent="0.25">
      <c r="B42" s="116"/>
      <c r="C42" s="116"/>
      <c r="D42" s="41"/>
      <c r="E42" s="42"/>
      <c r="F42" s="43"/>
      <c r="G42" s="44"/>
      <c r="H42" s="45"/>
      <c r="I42" s="46"/>
      <c r="J42" s="482" t="s">
        <v>28</v>
      </c>
      <c r="K42" s="494" t="s">
        <v>31</v>
      </c>
      <c r="L42" s="105">
        <v>21230</v>
      </c>
      <c r="M42" s="87">
        <v>43249</v>
      </c>
      <c r="N42" s="466" t="s">
        <v>493</v>
      </c>
      <c r="O42" s="106">
        <v>27150</v>
      </c>
      <c r="P42" s="150">
        <f t="shared" si="0"/>
        <v>5920</v>
      </c>
      <c r="Q42" s="166">
        <v>25.5</v>
      </c>
      <c r="R42" s="166"/>
      <c r="S42" s="166"/>
      <c r="T42" s="45">
        <f t="shared" si="2"/>
        <v>692325</v>
      </c>
      <c r="U42" s="467" t="s">
        <v>67</v>
      </c>
      <c r="V42" s="468">
        <v>43264</v>
      </c>
      <c r="W42" s="481">
        <v>20880</v>
      </c>
      <c r="X42" s="470"/>
      <c r="Y42" s="471"/>
      <c r="Z42" s="472"/>
      <c r="AA42" s="473"/>
      <c r="AB42" s="472"/>
      <c r="AC42" s="474"/>
      <c r="AD42" s="475"/>
      <c r="AE42" s="470"/>
      <c r="AF42" s="470"/>
      <c r="AG42" s="470"/>
      <c r="AH42" s="471"/>
      <c r="AI42" s="472"/>
      <c r="AJ42" s="473"/>
      <c r="AK42" s="472"/>
      <c r="AL42" s="474"/>
      <c r="AM42" s="475"/>
      <c r="AN42" s="470"/>
      <c r="AO42" s="470"/>
      <c r="AP42" s="470"/>
      <c r="AQ42" s="471"/>
      <c r="AR42" s="472"/>
      <c r="AS42" s="473"/>
      <c r="AT42" s="472"/>
      <c r="AU42" s="474"/>
      <c r="AV42" s="475"/>
      <c r="AW42" s="470"/>
      <c r="AX42" s="470"/>
      <c r="AY42" s="470"/>
      <c r="AZ42" s="471"/>
      <c r="BA42" s="472"/>
      <c r="BB42" s="473"/>
      <c r="BC42" s="472"/>
      <c r="BD42" s="474"/>
      <c r="BE42" s="475"/>
      <c r="BF42" s="470"/>
      <c r="BG42" s="470"/>
      <c r="BH42" s="470"/>
      <c r="BI42" s="471"/>
      <c r="BJ42" s="472"/>
      <c r="BK42" s="473"/>
      <c r="BL42" s="472"/>
      <c r="BM42" s="474"/>
      <c r="BN42" s="475"/>
      <c r="BO42" s="470"/>
      <c r="BP42" s="470"/>
      <c r="BQ42" s="470"/>
      <c r="BR42" s="471"/>
      <c r="BS42" s="472"/>
      <c r="BT42" s="473"/>
      <c r="BU42" s="472"/>
      <c r="BV42" s="474"/>
      <c r="BW42" s="475"/>
      <c r="BX42" s="470"/>
      <c r="BY42" s="470"/>
      <c r="BZ42" s="470"/>
      <c r="CA42" s="471"/>
      <c r="CB42" s="472"/>
      <c r="CC42" s="473"/>
      <c r="CD42" s="472"/>
      <c r="CE42" s="474"/>
      <c r="CF42" s="475"/>
      <c r="CG42" s="470"/>
      <c r="CH42" s="470"/>
      <c r="CI42" s="470"/>
      <c r="CJ42" s="471"/>
      <c r="CK42" s="472"/>
      <c r="CL42" s="473"/>
      <c r="CM42" s="472"/>
      <c r="CN42" s="474"/>
      <c r="CO42" s="475"/>
      <c r="CP42" s="470"/>
      <c r="CQ42" s="470"/>
      <c r="CR42" s="470"/>
      <c r="CS42" s="471"/>
      <c r="CT42" s="472"/>
      <c r="CU42" s="473"/>
      <c r="CV42" s="472"/>
      <c r="CW42" s="474"/>
      <c r="CX42" s="475"/>
      <c r="CY42" s="470"/>
      <c r="CZ42" s="470"/>
      <c r="DA42" s="470"/>
      <c r="DB42" s="471"/>
      <c r="DC42" s="472"/>
      <c r="DD42" s="473"/>
      <c r="DE42" s="472"/>
      <c r="DF42" s="474"/>
      <c r="DG42" s="475"/>
      <c r="DH42" s="470"/>
      <c r="DI42" s="470"/>
      <c r="DJ42" s="470"/>
      <c r="DK42" s="471"/>
      <c r="DL42" s="472"/>
      <c r="DM42" s="473"/>
      <c r="DN42" s="472"/>
      <c r="DO42" s="474"/>
      <c r="DP42" s="475"/>
      <c r="DQ42" s="470"/>
      <c r="DR42" s="470"/>
      <c r="DS42" s="470"/>
      <c r="DT42" s="471"/>
      <c r="DU42" s="472"/>
      <c r="DV42" s="473"/>
      <c r="DW42" s="472"/>
      <c r="DX42" s="474"/>
      <c r="DY42" s="475"/>
      <c r="DZ42" s="470"/>
      <c r="EA42" s="470"/>
      <c r="EB42" s="470"/>
      <c r="EC42" s="471"/>
      <c r="ED42" s="472"/>
      <c r="EE42" s="473"/>
      <c r="EF42" s="472"/>
      <c r="EG42" s="474"/>
      <c r="EH42" s="475"/>
      <c r="EI42" s="470"/>
      <c r="EJ42" s="470"/>
      <c r="EK42" s="470"/>
      <c r="EL42" s="471"/>
      <c r="EM42" s="472"/>
      <c r="EN42" s="473"/>
      <c r="EO42" s="472"/>
      <c r="EP42" s="474"/>
      <c r="EQ42" s="475"/>
      <c r="ER42" s="470"/>
      <c r="ES42" s="470"/>
      <c r="ET42" s="470"/>
      <c r="EU42" s="471"/>
      <c r="EV42" s="472"/>
      <c r="EW42" s="473"/>
      <c r="EX42" s="472"/>
      <c r="EY42" s="474"/>
      <c r="EZ42" s="475"/>
      <c r="FA42" s="470"/>
      <c r="FB42" s="470"/>
      <c r="FC42" s="470"/>
      <c r="FD42" s="471"/>
      <c r="FE42" s="472"/>
      <c r="FF42" s="473"/>
      <c r="FG42" s="472"/>
      <c r="FH42" s="474"/>
      <c r="FI42" s="475"/>
      <c r="FJ42" s="470"/>
      <c r="FK42" s="470"/>
      <c r="FL42" s="470"/>
      <c r="FM42" s="471"/>
      <c r="FN42" s="472"/>
      <c r="FO42" s="473"/>
      <c r="FP42" s="472"/>
      <c r="FQ42" s="474"/>
      <c r="FR42" s="475"/>
      <c r="FS42" s="470"/>
      <c r="FT42" s="470"/>
      <c r="FU42" s="470"/>
      <c r="FV42" s="471"/>
      <c r="FW42" s="472"/>
      <c r="FX42" s="473"/>
      <c r="FY42" s="472"/>
      <c r="FZ42" s="474"/>
      <c r="GA42" s="475"/>
      <c r="GB42" s="470"/>
      <c r="GC42" s="470"/>
      <c r="GD42" s="470"/>
      <c r="GE42" s="471"/>
      <c r="GF42" s="472"/>
      <c r="GG42" s="473"/>
      <c r="GH42" s="472"/>
      <c r="GI42" s="474"/>
      <c r="GJ42" s="475"/>
      <c r="GK42" s="470"/>
      <c r="GL42" s="470"/>
      <c r="GM42" s="470"/>
      <c r="GN42" s="471"/>
      <c r="GO42" s="472"/>
      <c r="GP42" s="473"/>
      <c r="GQ42" s="472"/>
      <c r="GR42" s="474"/>
      <c r="GS42" s="475"/>
      <c r="GT42" s="477">
        <v>43264</v>
      </c>
      <c r="GU42" s="136"/>
      <c r="GV42" s="100"/>
      <c r="GW42" s="114"/>
      <c r="GX42" s="114"/>
      <c r="GY42" s="629" t="s">
        <v>525</v>
      </c>
      <c r="GZ42" s="628">
        <v>3712</v>
      </c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155" t="s">
        <v>28</v>
      </c>
      <c r="K43" s="494" t="s">
        <v>160</v>
      </c>
      <c r="L43" s="105">
        <v>21110</v>
      </c>
      <c r="M43" s="87">
        <v>43250</v>
      </c>
      <c r="N43" s="466" t="s">
        <v>494</v>
      </c>
      <c r="O43" s="106">
        <v>26955</v>
      </c>
      <c r="P43" s="150">
        <f t="shared" si="0"/>
        <v>5845</v>
      </c>
      <c r="Q43" s="166">
        <v>25.5</v>
      </c>
      <c r="R43" s="830"/>
      <c r="S43" s="831"/>
      <c r="T43" s="45">
        <f t="shared" si="2"/>
        <v>687352.5</v>
      </c>
      <c r="U43" s="467" t="s">
        <v>67</v>
      </c>
      <c r="V43" s="468">
        <v>43265</v>
      </c>
      <c r="W43" s="481">
        <v>20712.96</v>
      </c>
      <c r="X43" s="470"/>
      <c r="Y43" s="471"/>
      <c r="Z43" s="472"/>
      <c r="AA43" s="473"/>
      <c r="AB43" s="472"/>
      <c r="AC43" s="474"/>
      <c r="AD43" s="475"/>
      <c r="AE43" s="470"/>
      <c r="AF43" s="470"/>
      <c r="AG43" s="470"/>
      <c r="AH43" s="471"/>
      <c r="AI43" s="472"/>
      <c r="AJ43" s="473"/>
      <c r="AK43" s="472"/>
      <c r="AL43" s="474"/>
      <c r="AM43" s="475"/>
      <c r="AN43" s="470"/>
      <c r="AO43" s="470"/>
      <c r="AP43" s="470"/>
      <c r="AQ43" s="471"/>
      <c r="AR43" s="472"/>
      <c r="AS43" s="473"/>
      <c r="AT43" s="472"/>
      <c r="AU43" s="474"/>
      <c r="AV43" s="475"/>
      <c r="AW43" s="470"/>
      <c r="AX43" s="470"/>
      <c r="AY43" s="470"/>
      <c r="AZ43" s="471"/>
      <c r="BA43" s="472"/>
      <c r="BB43" s="473"/>
      <c r="BC43" s="472"/>
      <c r="BD43" s="474"/>
      <c r="BE43" s="475"/>
      <c r="BF43" s="470"/>
      <c r="BG43" s="470"/>
      <c r="BH43" s="470"/>
      <c r="BI43" s="471"/>
      <c r="BJ43" s="472"/>
      <c r="BK43" s="473"/>
      <c r="BL43" s="472"/>
      <c r="BM43" s="474"/>
      <c r="BN43" s="475"/>
      <c r="BO43" s="470"/>
      <c r="BP43" s="470"/>
      <c r="BQ43" s="470"/>
      <c r="BR43" s="471"/>
      <c r="BS43" s="472"/>
      <c r="BT43" s="473"/>
      <c r="BU43" s="472"/>
      <c r="BV43" s="474"/>
      <c r="BW43" s="475"/>
      <c r="BX43" s="470"/>
      <c r="BY43" s="470"/>
      <c r="BZ43" s="470"/>
      <c r="CA43" s="471"/>
      <c r="CB43" s="472"/>
      <c r="CC43" s="473"/>
      <c r="CD43" s="472"/>
      <c r="CE43" s="474"/>
      <c r="CF43" s="475"/>
      <c r="CG43" s="470"/>
      <c r="CH43" s="470"/>
      <c r="CI43" s="470"/>
      <c r="CJ43" s="471"/>
      <c r="CK43" s="472"/>
      <c r="CL43" s="473"/>
      <c r="CM43" s="472"/>
      <c r="CN43" s="474"/>
      <c r="CO43" s="475"/>
      <c r="CP43" s="470"/>
      <c r="CQ43" s="470"/>
      <c r="CR43" s="470"/>
      <c r="CS43" s="471"/>
      <c r="CT43" s="472"/>
      <c r="CU43" s="473"/>
      <c r="CV43" s="472"/>
      <c r="CW43" s="474"/>
      <c r="CX43" s="475"/>
      <c r="CY43" s="470"/>
      <c r="CZ43" s="470"/>
      <c r="DA43" s="470"/>
      <c r="DB43" s="471"/>
      <c r="DC43" s="472"/>
      <c r="DD43" s="473"/>
      <c r="DE43" s="472"/>
      <c r="DF43" s="474"/>
      <c r="DG43" s="475"/>
      <c r="DH43" s="470"/>
      <c r="DI43" s="470"/>
      <c r="DJ43" s="470"/>
      <c r="DK43" s="471"/>
      <c r="DL43" s="472"/>
      <c r="DM43" s="473"/>
      <c r="DN43" s="472"/>
      <c r="DO43" s="474"/>
      <c r="DP43" s="475"/>
      <c r="DQ43" s="470"/>
      <c r="DR43" s="470"/>
      <c r="DS43" s="470"/>
      <c r="DT43" s="471"/>
      <c r="DU43" s="472"/>
      <c r="DV43" s="473"/>
      <c r="DW43" s="472"/>
      <c r="DX43" s="474"/>
      <c r="DY43" s="475"/>
      <c r="DZ43" s="470"/>
      <c r="EA43" s="470"/>
      <c r="EB43" s="470"/>
      <c r="EC43" s="471"/>
      <c r="ED43" s="472"/>
      <c r="EE43" s="473"/>
      <c r="EF43" s="472"/>
      <c r="EG43" s="474"/>
      <c r="EH43" s="475"/>
      <c r="EI43" s="470"/>
      <c r="EJ43" s="470"/>
      <c r="EK43" s="470"/>
      <c r="EL43" s="471"/>
      <c r="EM43" s="472"/>
      <c r="EN43" s="473"/>
      <c r="EO43" s="472"/>
      <c r="EP43" s="474"/>
      <c r="EQ43" s="475"/>
      <c r="ER43" s="470"/>
      <c r="ES43" s="470"/>
      <c r="ET43" s="470"/>
      <c r="EU43" s="471"/>
      <c r="EV43" s="472"/>
      <c r="EW43" s="473"/>
      <c r="EX43" s="472"/>
      <c r="EY43" s="474"/>
      <c r="EZ43" s="475"/>
      <c r="FA43" s="470"/>
      <c r="FB43" s="470"/>
      <c r="FC43" s="470"/>
      <c r="FD43" s="471"/>
      <c r="FE43" s="472"/>
      <c r="FF43" s="473"/>
      <c r="FG43" s="472"/>
      <c r="FH43" s="474"/>
      <c r="FI43" s="475"/>
      <c r="FJ43" s="470"/>
      <c r="FK43" s="470"/>
      <c r="FL43" s="470"/>
      <c r="FM43" s="471"/>
      <c r="FN43" s="472"/>
      <c r="FO43" s="473"/>
      <c r="FP43" s="472"/>
      <c r="FQ43" s="474"/>
      <c r="FR43" s="475"/>
      <c r="FS43" s="470"/>
      <c r="FT43" s="470"/>
      <c r="FU43" s="470"/>
      <c r="FV43" s="471"/>
      <c r="FW43" s="472"/>
      <c r="FX43" s="473"/>
      <c r="FY43" s="472"/>
      <c r="FZ43" s="474"/>
      <c r="GA43" s="475"/>
      <c r="GB43" s="470"/>
      <c r="GC43" s="470"/>
      <c r="GD43" s="470"/>
      <c r="GE43" s="471"/>
      <c r="GF43" s="472"/>
      <c r="GG43" s="473"/>
      <c r="GH43" s="472"/>
      <c r="GI43" s="474"/>
      <c r="GJ43" s="475"/>
      <c r="GK43" s="470"/>
      <c r="GL43" s="470"/>
      <c r="GM43" s="470"/>
      <c r="GN43" s="471"/>
      <c r="GO43" s="472"/>
      <c r="GP43" s="473"/>
      <c r="GQ43" s="472"/>
      <c r="GR43" s="474"/>
      <c r="GS43" s="475"/>
      <c r="GT43" s="477">
        <v>43265</v>
      </c>
      <c r="GU43" s="136"/>
      <c r="GV43" s="100"/>
      <c r="GW43" s="114"/>
      <c r="GX43" s="114"/>
      <c r="GY43" s="629" t="s">
        <v>525</v>
      </c>
      <c r="GZ43" s="628">
        <v>3712</v>
      </c>
      <c r="HA43" s="116"/>
      <c r="HB43" s="116"/>
    </row>
    <row r="44" spans="1:210" x14ac:dyDescent="0.25">
      <c r="B44" s="116"/>
      <c r="C44" s="116"/>
      <c r="D44" s="41"/>
      <c r="E44" s="42"/>
      <c r="F44" s="43"/>
      <c r="G44" s="44"/>
      <c r="H44" s="45"/>
      <c r="I44" s="46"/>
      <c r="J44" s="155" t="s">
        <v>438</v>
      </c>
      <c r="K44" s="500" t="s">
        <v>87</v>
      </c>
      <c r="L44" s="105">
        <v>21500</v>
      </c>
      <c r="M44" s="87">
        <v>43251</v>
      </c>
      <c r="N44" s="466" t="s">
        <v>497</v>
      </c>
      <c r="O44" s="106">
        <v>27770</v>
      </c>
      <c r="P44" s="150">
        <f t="shared" si="0"/>
        <v>6270</v>
      </c>
      <c r="Q44" s="166">
        <v>25.5</v>
      </c>
      <c r="R44" s="593"/>
      <c r="S44" s="594"/>
      <c r="T44" s="45">
        <f t="shared" si="2"/>
        <v>708135</v>
      </c>
      <c r="U44" s="467" t="s">
        <v>67</v>
      </c>
      <c r="V44" s="468">
        <v>43266</v>
      </c>
      <c r="W44" s="481">
        <v>20796.48</v>
      </c>
      <c r="X44" s="470"/>
      <c r="Y44" s="471"/>
      <c r="Z44" s="472"/>
      <c r="AA44" s="473"/>
      <c r="AB44" s="472"/>
      <c r="AC44" s="474"/>
      <c r="AD44" s="475"/>
      <c r="AE44" s="470"/>
      <c r="AF44" s="470"/>
      <c r="AG44" s="470"/>
      <c r="AH44" s="471"/>
      <c r="AI44" s="472"/>
      <c r="AJ44" s="473"/>
      <c r="AK44" s="472"/>
      <c r="AL44" s="474"/>
      <c r="AM44" s="475"/>
      <c r="AN44" s="470"/>
      <c r="AO44" s="470"/>
      <c r="AP44" s="470"/>
      <c r="AQ44" s="471"/>
      <c r="AR44" s="472"/>
      <c r="AS44" s="473"/>
      <c r="AT44" s="472"/>
      <c r="AU44" s="474"/>
      <c r="AV44" s="475"/>
      <c r="AW44" s="470"/>
      <c r="AX44" s="470"/>
      <c r="AY44" s="470"/>
      <c r="AZ44" s="471"/>
      <c r="BA44" s="472"/>
      <c r="BB44" s="473"/>
      <c r="BC44" s="472"/>
      <c r="BD44" s="474"/>
      <c r="BE44" s="475"/>
      <c r="BF44" s="470"/>
      <c r="BG44" s="470"/>
      <c r="BH44" s="470"/>
      <c r="BI44" s="471"/>
      <c r="BJ44" s="472"/>
      <c r="BK44" s="473"/>
      <c r="BL44" s="472"/>
      <c r="BM44" s="474"/>
      <c r="BN44" s="475"/>
      <c r="BO44" s="470"/>
      <c r="BP44" s="470"/>
      <c r="BQ44" s="470"/>
      <c r="BR44" s="471"/>
      <c r="BS44" s="472"/>
      <c r="BT44" s="473"/>
      <c r="BU44" s="472"/>
      <c r="BV44" s="474"/>
      <c r="BW44" s="475"/>
      <c r="BX44" s="470"/>
      <c r="BY44" s="470"/>
      <c r="BZ44" s="470"/>
      <c r="CA44" s="471"/>
      <c r="CB44" s="472"/>
      <c r="CC44" s="473"/>
      <c r="CD44" s="472"/>
      <c r="CE44" s="474"/>
      <c r="CF44" s="475"/>
      <c r="CG44" s="470"/>
      <c r="CH44" s="470"/>
      <c r="CI44" s="470"/>
      <c r="CJ44" s="471"/>
      <c r="CK44" s="472"/>
      <c r="CL44" s="473"/>
      <c r="CM44" s="472"/>
      <c r="CN44" s="474"/>
      <c r="CO44" s="475"/>
      <c r="CP44" s="470"/>
      <c r="CQ44" s="470"/>
      <c r="CR44" s="470"/>
      <c r="CS44" s="471"/>
      <c r="CT44" s="472"/>
      <c r="CU44" s="473"/>
      <c r="CV44" s="472"/>
      <c r="CW44" s="474"/>
      <c r="CX44" s="475"/>
      <c r="CY44" s="470"/>
      <c r="CZ44" s="470"/>
      <c r="DA44" s="470"/>
      <c r="DB44" s="471"/>
      <c r="DC44" s="472"/>
      <c r="DD44" s="473"/>
      <c r="DE44" s="472"/>
      <c r="DF44" s="474"/>
      <c r="DG44" s="475"/>
      <c r="DH44" s="470"/>
      <c r="DI44" s="470"/>
      <c r="DJ44" s="470"/>
      <c r="DK44" s="471"/>
      <c r="DL44" s="472"/>
      <c r="DM44" s="473"/>
      <c r="DN44" s="472"/>
      <c r="DO44" s="474"/>
      <c r="DP44" s="475"/>
      <c r="DQ44" s="470"/>
      <c r="DR44" s="470"/>
      <c r="DS44" s="470"/>
      <c r="DT44" s="471"/>
      <c r="DU44" s="472"/>
      <c r="DV44" s="473"/>
      <c r="DW44" s="472"/>
      <c r="DX44" s="474"/>
      <c r="DY44" s="475"/>
      <c r="DZ44" s="470"/>
      <c r="EA44" s="470"/>
      <c r="EB44" s="470"/>
      <c r="EC44" s="471"/>
      <c r="ED44" s="472"/>
      <c r="EE44" s="473"/>
      <c r="EF44" s="472"/>
      <c r="EG44" s="474"/>
      <c r="EH44" s="475"/>
      <c r="EI44" s="470"/>
      <c r="EJ44" s="470"/>
      <c r="EK44" s="470"/>
      <c r="EL44" s="471"/>
      <c r="EM44" s="472"/>
      <c r="EN44" s="473"/>
      <c r="EO44" s="472"/>
      <c r="EP44" s="474"/>
      <c r="EQ44" s="475"/>
      <c r="ER44" s="470"/>
      <c r="ES44" s="470"/>
      <c r="ET44" s="470"/>
      <c r="EU44" s="471"/>
      <c r="EV44" s="472"/>
      <c r="EW44" s="473"/>
      <c r="EX44" s="472"/>
      <c r="EY44" s="474"/>
      <c r="EZ44" s="475"/>
      <c r="FA44" s="470"/>
      <c r="FB44" s="470"/>
      <c r="FC44" s="470"/>
      <c r="FD44" s="471"/>
      <c r="FE44" s="472"/>
      <c r="FF44" s="473"/>
      <c r="FG44" s="472"/>
      <c r="FH44" s="474"/>
      <c r="FI44" s="475"/>
      <c r="FJ44" s="470"/>
      <c r="FK44" s="470"/>
      <c r="FL44" s="470"/>
      <c r="FM44" s="471"/>
      <c r="FN44" s="472"/>
      <c r="FO44" s="473"/>
      <c r="FP44" s="472"/>
      <c r="FQ44" s="474"/>
      <c r="FR44" s="475"/>
      <c r="FS44" s="470"/>
      <c r="FT44" s="470"/>
      <c r="FU44" s="470"/>
      <c r="FV44" s="471"/>
      <c r="FW44" s="472"/>
      <c r="FX44" s="473"/>
      <c r="FY44" s="472"/>
      <c r="FZ44" s="474"/>
      <c r="GA44" s="475"/>
      <c r="GB44" s="470"/>
      <c r="GC44" s="470"/>
      <c r="GD44" s="470"/>
      <c r="GE44" s="471"/>
      <c r="GF44" s="472"/>
      <c r="GG44" s="473"/>
      <c r="GH44" s="472"/>
      <c r="GI44" s="474"/>
      <c r="GJ44" s="475"/>
      <c r="GK44" s="470"/>
      <c r="GL44" s="470"/>
      <c r="GM44" s="470"/>
      <c r="GN44" s="471"/>
      <c r="GO44" s="472"/>
      <c r="GP44" s="473"/>
      <c r="GQ44" s="472"/>
      <c r="GR44" s="474"/>
      <c r="GS44" s="475"/>
      <c r="GT44" s="477">
        <v>43266</v>
      </c>
      <c r="GU44" s="136"/>
      <c r="GV44" s="100"/>
      <c r="GW44" s="114"/>
      <c r="GX44" s="114"/>
      <c r="GY44" s="629" t="s">
        <v>525</v>
      </c>
      <c r="GZ44" s="628">
        <v>3712</v>
      </c>
      <c r="HA44" s="116"/>
      <c r="HB44" s="116"/>
    </row>
    <row r="45" spans="1:210" x14ac:dyDescent="0.25">
      <c r="B45" s="116"/>
      <c r="C45" s="116"/>
      <c r="D45" s="41"/>
      <c r="E45" s="42"/>
      <c r="F45" s="43"/>
      <c r="G45" s="44"/>
      <c r="H45" s="45"/>
      <c r="I45" s="46"/>
      <c r="J45" s="155" t="s">
        <v>154</v>
      </c>
      <c r="K45" s="500" t="s">
        <v>27</v>
      </c>
      <c r="L45" s="105">
        <v>11180</v>
      </c>
      <c r="M45" s="87">
        <v>43251</v>
      </c>
      <c r="N45" s="466" t="s">
        <v>495</v>
      </c>
      <c r="O45" s="106">
        <v>14050</v>
      </c>
      <c r="P45" s="150">
        <f t="shared" si="0"/>
        <v>2870</v>
      </c>
      <c r="Q45" s="166">
        <v>25.5</v>
      </c>
      <c r="R45" s="593"/>
      <c r="S45" s="594"/>
      <c r="T45" s="45">
        <f t="shared" si="2"/>
        <v>358275</v>
      </c>
      <c r="U45" s="467" t="s">
        <v>67</v>
      </c>
      <c r="V45" s="468">
        <v>43265</v>
      </c>
      <c r="W45" s="481">
        <v>10857.6</v>
      </c>
      <c r="X45" s="470"/>
      <c r="Y45" s="471"/>
      <c r="Z45" s="472"/>
      <c r="AA45" s="473"/>
      <c r="AB45" s="472"/>
      <c r="AC45" s="474"/>
      <c r="AD45" s="475"/>
      <c r="AE45" s="470"/>
      <c r="AF45" s="470"/>
      <c r="AG45" s="470"/>
      <c r="AH45" s="471"/>
      <c r="AI45" s="472"/>
      <c r="AJ45" s="473"/>
      <c r="AK45" s="472"/>
      <c r="AL45" s="474"/>
      <c r="AM45" s="475"/>
      <c r="AN45" s="470"/>
      <c r="AO45" s="470"/>
      <c r="AP45" s="470"/>
      <c r="AQ45" s="471"/>
      <c r="AR45" s="472"/>
      <c r="AS45" s="473"/>
      <c r="AT45" s="472"/>
      <c r="AU45" s="474"/>
      <c r="AV45" s="475"/>
      <c r="AW45" s="470"/>
      <c r="AX45" s="470"/>
      <c r="AY45" s="470"/>
      <c r="AZ45" s="471"/>
      <c r="BA45" s="472"/>
      <c r="BB45" s="473"/>
      <c r="BC45" s="472"/>
      <c r="BD45" s="474"/>
      <c r="BE45" s="475"/>
      <c r="BF45" s="470"/>
      <c r="BG45" s="470"/>
      <c r="BH45" s="470"/>
      <c r="BI45" s="471"/>
      <c r="BJ45" s="472"/>
      <c r="BK45" s="473"/>
      <c r="BL45" s="472"/>
      <c r="BM45" s="474"/>
      <c r="BN45" s="475"/>
      <c r="BO45" s="470"/>
      <c r="BP45" s="470"/>
      <c r="BQ45" s="470"/>
      <c r="BR45" s="471"/>
      <c r="BS45" s="472"/>
      <c r="BT45" s="473"/>
      <c r="BU45" s="472"/>
      <c r="BV45" s="474"/>
      <c r="BW45" s="475"/>
      <c r="BX45" s="470"/>
      <c r="BY45" s="470"/>
      <c r="BZ45" s="470"/>
      <c r="CA45" s="471"/>
      <c r="CB45" s="472"/>
      <c r="CC45" s="473"/>
      <c r="CD45" s="472"/>
      <c r="CE45" s="474"/>
      <c r="CF45" s="475"/>
      <c r="CG45" s="470"/>
      <c r="CH45" s="470"/>
      <c r="CI45" s="470"/>
      <c r="CJ45" s="471"/>
      <c r="CK45" s="472"/>
      <c r="CL45" s="473"/>
      <c r="CM45" s="472"/>
      <c r="CN45" s="474"/>
      <c r="CO45" s="475"/>
      <c r="CP45" s="470"/>
      <c r="CQ45" s="470"/>
      <c r="CR45" s="470"/>
      <c r="CS45" s="471"/>
      <c r="CT45" s="472"/>
      <c r="CU45" s="473"/>
      <c r="CV45" s="472"/>
      <c r="CW45" s="474"/>
      <c r="CX45" s="475"/>
      <c r="CY45" s="470"/>
      <c r="CZ45" s="470"/>
      <c r="DA45" s="470"/>
      <c r="DB45" s="471"/>
      <c r="DC45" s="472"/>
      <c r="DD45" s="473"/>
      <c r="DE45" s="472"/>
      <c r="DF45" s="474"/>
      <c r="DG45" s="475"/>
      <c r="DH45" s="470"/>
      <c r="DI45" s="470"/>
      <c r="DJ45" s="470"/>
      <c r="DK45" s="471"/>
      <c r="DL45" s="472"/>
      <c r="DM45" s="473"/>
      <c r="DN45" s="472"/>
      <c r="DO45" s="474"/>
      <c r="DP45" s="475"/>
      <c r="DQ45" s="470"/>
      <c r="DR45" s="470"/>
      <c r="DS45" s="470"/>
      <c r="DT45" s="471"/>
      <c r="DU45" s="472"/>
      <c r="DV45" s="473"/>
      <c r="DW45" s="472"/>
      <c r="DX45" s="474"/>
      <c r="DY45" s="475"/>
      <c r="DZ45" s="470"/>
      <c r="EA45" s="470"/>
      <c r="EB45" s="470"/>
      <c r="EC45" s="471"/>
      <c r="ED45" s="472"/>
      <c r="EE45" s="473"/>
      <c r="EF45" s="472"/>
      <c r="EG45" s="474"/>
      <c r="EH45" s="475"/>
      <c r="EI45" s="470"/>
      <c r="EJ45" s="470"/>
      <c r="EK45" s="470"/>
      <c r="EL45" s="471"/>
      <c r="EM45" s="472"/>
      <c r="EN45" s="473"/>
      <c r="EO45" s="472"/>
      <c r="EP45" s="474"/>
      <c r="EQ45" s="475"/>
      <c r="ER45" s="470"/>
      <c r="ES45" s="470"/>
      <c r="ET45" s="470"/>
      <c r="EU45" s="471"/>
      <c r="EV45" s="472"/>
      <c r="EW45" s="473"/>
      <c r="EX45" s="472"/>
      <c r="EY45" s="474"/>
      <c r="EZ45" s="475"/>
      <c r="FA45" s="470"/>
      <c r="FB45" s="470"/>
      <c r="FC45" s="470"/>
      <c r="FD45" s="471"/>
      <c r="FE45" s="472"/>
      <c r="FF45" s="473"/>
      <c r="FG45" s="472"/>
      <c r="FH45" s="474"/>
      <c r="FI45" s="475"/>
      <c r="FJ45" s="470"/>
      <c r="FK45" s="470"/>
      <c r="FL45" s="470"/>
      <c r="FM45" s="471"/>
      <c r="FN45" s="472"/>
      <c r="FO45" s="473"/>
      <c r="FP45" s="472"/>
      <c r="FQ45" s="474"/>
      <c r="FR45" s="475"/>
      <c r="FS45" s="470"/>
      <c r="FT45" s="470"/>
      <c r="FU45" s="470"/>
      <c r="FV45" s="471"/>
      <c r="FW45" s="472"/>
      <c r="FX45" s="473"/>
      <c r="FY45" s="472"/>
      <c r="FZ45" s="474"/>
      <c r="GA45" s="475"/>
      <c r="GB45" s="470"/>
      <c r="GC45" s="470"/>
      <c r="GD45" s="470"/>
      <c r="GE45" s="471"/>
      <c r="GF45" s="472"/>
      <c r="GG45" s="473"/>
      <c r="GH45" s="472"/>
      <c r="GI45" s="474"/>
      <c r="GJ45" s="475"/>
      <c r="GK45" s="470"/>
      <c r="GL45" s="470"/>
      <c r="GM45" s="470"/>
      <c r="GN45" s="471"/>
      <c r="GO45" s="472"/>
      <c r="GP45" s="473"/>
      <c r="GQ45" s="472"/>
      <c r="GR45" s="474"/>
      <c r="GS45" s="475"/>
      <c r="GT45" s="477">
        <v>43265</v>
      </c>
      <c r="GU45" s="136">
        <v>18928</v>
      </c>
      <c r="GV45" s="100" t="s">
        <v>483</v>
      </c>
      <c r="GW45" s="114"/>
      <c r="GX45" s="114"/>
      <c r="GY45" s="629" t="s">
        <v>525</v>
      </c>
      <c r="GZ45" s="628">
        <v>2088</v>
      </c>
      <c r="HA45" s="116"/>
      <c r="HB45" s="116"/>
    </row>
    <row r="46" spans="1:210" x14ac:dyDescent="0.25">
      <c r="B46" s="116"/>
      <c r="C46" s="116"/>
      <c r="D46" s="41"/>
      <c r="E46" s="42"/>
      <c r="F46" s="43"/>
      <c r="G46" s="44"/>
      <c r="H46" s="45"/>
      <c r="I46" s="46"/>
      <c r="J46" s="155"/>
      <c r="K46" s="494"/>
      <c r="L46" s="105"/>
      <c r="M46" s="87"/>
      <c r="N46" s="88"/>
      <c r="O46" s="106"/>
      <c r="P46" s="150">
        <f t="shared" si="0"/>
        <v>0</v>
      </c>
      <c r="Q46" s="172"/>
      <c r="R46" s="99"/>
      <c r="S46" s="99"/>
      <c r="T46" s="45">
        <f t="shared" si="2"/>
        <v>0</v>
      </c>
      <c r="U46" s="157"/>
      <c r="V46" s="158"/>
      <c r="W46" s="167"/>
      <c r="X46" s="159"/>
      <c r="Y46" s="160"/>
      <c r="Z46" s="161"/>
      <c r="AA46" s="162"/>
      <c r="AB46" s="161"/>
      <c r="AC46" s="163"/>
      <c r="AD46" s="164"/>
      <c r="AE46" s="159"/>
      <c r="AF46" s="159"/>
      <c r="AG46" s="159"/>
      <c r="AH46" s="160"/>
      <c r="AI46" s="161"/>
      <c r="AJ46" s="162"/>
      <c r="AK46" s="161"/>
      <c r="AL46" s="163"/>
      <c r="AM46" s="164"/>
      <c r="AN46" s="159"/>
      <c r="AO46" s="159"/>
      <c r="AP46" s="159"/>
      <c r="AQ46" s="160"/>
      <c r="AR46" s="161"/>
      <c r="AS46" s="162"/>
      <c r="AT46" s="161"/>
      <c r="AU46" s="163"/>
      <c r="AV46" s="164"/>
      <c r="AW46" s="159"/>
      <c r="AX46" s="159"/>
      <c r="AY46" s="159"/>
      <c r="AZ46" s="160"/>
      <c r="BA46" s="161"/>
      <c r="BB46" s="162"/>
      <c r="BC46" s="161"/>
      <c r="BD46" s="163"/>
      <c r="BE46" s="164"/>
      <c r="BF46" s="159"/>
      <c r="BG46" s="159"/>
      <c r="BH46" s="159"/>
      <c r="BI46" s="160"/>
      <c r="BJ46" s="161"/>
      <c r="BK46" s="162"/>
      <c r="BL46" s="161"/>
      <c r="BM46" s="163"/>
      <c r="BN46" s="164"/>
      <c r="BO46" s="159"/>
      <c r="BP46" s="159"/>
      <c r="BQ46" s="159"/>
      <c r="BR46" s="160"/>
      <c r="BS46" s="161"/>
      <c r="BT46" s="162"/>
      <c r="BU46" s="161"/>
      <c r="BV46" s="163"/>
      <c r="BW46" s="164"/>
      <c r="BX46" s="159"/>
      <c r="BY46" s="159"/>
      <c r="BZ46" s="159"/>
      <c r="CA46" s="160"/>
      <c r="CB46" s="161"/>
      <c r="CC46" s="162"/>
      <c r="CD46" s="161"/>
      <c r="CE46" s="163"/>
      <c r="CF46" s="164"/>
      <c r="CG46" s="159"/>
      <c r="CH46" s="159"/>
      <c r="CI46" s="159"/>
      <c r="CJ46" s="160"/>
      <c r="CK46" s="161"/>
      <c r="CL46" s="162"/>
      <c r="CM46" s="161"/>
      <c r="CN46" s="163"/>
      <c r="CO46" s="164"/>
      <c r="CP46" s="159"/>
      <c r="CQ46" s="159"/>
      <c r="CR46" s="159"/>
      <c r="CS46" s="160"/>
      <c r="CT46" s="161"/>
      <c r="CU46" s="162"/>
      <c r="CV46" s="161"/>
      <c r="CW46" s="163"/>
      <c r="CX46" s="164"/>
      <c r="CY46" s="159"/>
      <c r="CZ46" s="159"/>
      <c r="DA46" s="159"/>
      <c r="DB46" s="160"/>
      <c r="DC46" s="161"/>
      <c r="DD46" s="162"/>
      <c r="DE46" s="161"/>
      <c r="DF46" s="163"/>
      <c r="DG46" s="164"/>
      <c r="DH46" s="159"/>
      <c r="DI46" s="159"/>
      <c r="DJ46" s="159"/>
      <c r="DK46" s="160"/>
      <c r="DL46" s="161"/>
      <c r="DM46" s="162"/>
      <c r="DN46" s="161"/>
      <c r="DO46" s="163"/>
      <c r="DP46" s="164"/>
      <c r="DQ46" s="159"/>
      <c r="DR46" s="159"/>
      <c r="DS46" s="159"/>
      <c r="DT46" s="160"/>
      <c r="DU46" s="161"/>
      <c r="DV46" s="162"/>
      <c r="DW46" s="161"/>
      <c r="DX46" s="163"/>
      <c r="DY46" s="164"/>
      <c r="DZ46" s="159"/>
      <c r="EA46" s="159"/>
      <c r="EB46" s="159"/>
      <c r="EC46" s="160"/>
      <c r="ED46" s="161"/>
      <c r="EE46" s="162"/>
      <c r="EF46" s="161"/>
      <c r="EG46" s="163"/>
      <c r="EH46" s="164"/>
      <c r="EI46" s="159"/>
      <c r="EJ46" s="159"/>
      <c r="EK46" s="159"/>
      <c r="EL46" s="160"/>
      <c r="EM46" s="161"/>
      <c r="EN46" s="162"/>
      <c r="EO46" s="161"/>
      <c r="EP46" s="163"/>
      <c r="EQ46" s="164"/>
      <c r="ER46" s="159"/>
      <c r="ES46" s="159"/>
      <c r="ET46" s="159"/>
      <c r="EU46" s="160"/>
      <c r="EV46" s="161"/>
      <c r="EW46" s="162"/>
      <c r="EX46" s="161"/>
      <c r="EY46" s="163"/>
      <c r="EZ46" s="164"/>
      <c r="FA46" s="159"/>
      <c r="FB46" s="159"/>
      <c r="FC46" s="159"/>
      <c r="FD46" s="160"/>
      <c r="FE46" s="161"/>
      <c r="FF46" s="162"/>
      <c r="FG46" s="161"/>
      <c r="FH46" s="163"/>
      <c r="FI46" s="164"/>
      <c r="FJ46" s="159"/>
      <c r="FK46" s="159"/>
      <c r="FL46" s="159"/>
      <c r="FM46" s="160"/>
      <c r="FN46" s="161"/>
      <c r="FO46" s="162"/>
      <c r="FP46" s="161"/>
      <c r="FQ46" s="163"/>
      <c r="FR46" s="164"/>
      <c r="FS46" s="159"/>
      <c r="FT46" s="159"/>
      <c r="FU46" s="159"/>
      <c r="FV46" s="160"/>
      <c r="FW46" s="161"/>
      <c r="FX46" s="162"/>
      <c r="FY46" s="161"/>
      <c r="FZ46" s="163"/>
      <c r="GA46" s="164"/>
      <c r="GB46" s="159"/>
      <c r="GC46" s="159"/>
      <c r="GD46" s="159"/>
      <c r="GE46" s="160"/>
      <c r="GF46" s="161"/>
      <c r="GG46" s="162"/>
      <c r="GH46" s="161"/>
      <c r="GI46" s="163"/>
      <c r="GJ46" s="164"/>
      <c r="GK46" s="159"/>
      <c r="GL46" s="159"/>
      <c r="GM46" s="159"/>
      <c r="GN46" s="160"/>
      <c r="GO46" s="161"/>
      <c r="GP46" s="162"/>
      <c r="GQ46" s="161"/>
      <c r="GR46" s="163"/>
      <c r="GS46" s="164"/>
      <c r="GT46" s="165"/>
      <c r="GU46" s="136"/>
      <c r="GV46" s="100"/>
      <c r="GW46" s="114"/>
      <c r="GX46" s="114"/>
      <c r="GY46" s="217"/>
      <c r="GZ46" s="93"/>
      <c r="HA46" s="116"/>
      <c r="HB46" s="116"/>
    </row>
    <row r="47" spans="1:210" ht="18.75" x14ac:dyDescent="0.3">
      <c r="B47" s="116"/>
      <c r="C47" s="116"/>
      <c r="D47" s="41"/>
      <c r="E47" s="42"/>
      <c r="F47" s="43"/>
      <c r="G47" s="44"/>
      <c r="H47" s="45"/>
      <c r="I47" s="46"/>
      <c r="J47" s="155"/>
      <c r="K47" s="498"/>
      <c r="L47" s="499"/>
      <c r="M47" s="87"/>
      <c r="N47" s="173"/>
      <c r="O47" s="106"/>
      <c r="P47" s="150">
        <f t="shared" si="0"/>
        <v>0</v>
      </c>
      <c r="Q47" s="485"/>
      <c r="R47" s="486"/>
      <c r="S47" s="174"/>
      <c r="T47" s="458">
        <f>Q47*O47+7.35</f>
        <v>7.35</v>
      </c>
      <c r="U47" s="464"/>
      <c r="V47" s="487"/>
      <c r="W47" s="175"/>
      <c r="X47" s="159"/>
      <c r="Y47" s="160"/>
      <c r="Z47" s="161"/>
      <c r="AA47" s="162"/>
      <c r="AB47" s="161"/>
      <c r="AC47" s="163"/>
      <c r="AD47" s="164"/>
      <c r="AE47" s="159"/>
      <c r="AF47" s="159"/>
      <c r="AG47" s="159"/>
      <c r="AH47" s="160"/>
      <c r="AI47" s="161"/>
      <c r="AJ47" s="162"/>
      <c r="AK47" s="161"/>
      <c r="AL47" s="163"/>
      <c r="AM47" s="164"/>
      <c r="AN47" s="159"/>
      <c r="AO47" s="159"/>
      <c r="AP47" s="159"/>
      <c r="AQ47" s="160"/>
      <c r="AR47" s="161"/>
      <c r="AS47" s="162"/>
      <c r="AT47" s="161"/>
      <c r="AU47" s="163"/>
      <c r="AV47" s="164"/>
      <c r="AW47" s="159"/>
      <c r="AX47" s="159"/>
      <c r="AY47" s="159"/>
      <c r="AZ47" s="160"/>
      <c r="BA47" s="161"/>
      <c r="BB47" s="162"/>
      <c r="BC47" s="161"/>
      <c r="BD47" s="163"/>
      <c r="BE47" s="164"/>
      <c r="BF47" s="159"/>
      <c r="BG47" s="159"/>
      <c r="BH47" s="159"/>
      <c r="BI47" s="160"/>
      <c r="BJ47" s="161"/>
      <c r="BK47" s="162"/>
      <c r="BL47" s="161"/>
      <c r="BM47" s="163"/>
      <c r="BN47" s="164"/>
      <c r="BO47" s="159"/>
      <c r="BP47" s="159"/>
      <c r="BQ47" s="159"/>
      <c r="BR47" s="160"/>
      <c r="BS47" s="161"/>
      <c r="BT47" s="162"/>
      <c r="BU47" s="161"/>
      <c r="BV47" s="163"/>
      <c r="BW47" s="164"/>
      <c r="BX47" s="159"/>
      <c r="BY47" s="159"/>
      <c r="BZ47" s="159"/>
      <c r="CA47" s="160"/>
      <c r="CB47" s="161"/>
      <c r="CC47" s="162"/>
      <c r="CD47" s="161"/>
      <c r="CE47" s="163"/>
      <c r="CF47" s="164"/>
      <c r="CG47" s="159"/>
      <c r="CH47" s="159"/>
      <c r="CI47" s="159"/>
      <c r="CJ47" s="160"/>
      <c r="CK47" s="161"/>
      <c r="CL47" s="162"/>
      <c r="CM47" s="161"/>
      <c r="CN47" s="163"/>
      <c r="CO47" s="164"/>
      <c r="CP47" s="159"/>
      <c r="CQ47" s="159"/>
      <c r="CR47" s="159"/>
      <c r="CS47" s="160"/>
      <c r="CT47" s="161"/>
      <c r="CU47" s="162"/>
      <c r="CV47" s="161"/>
      <c r="CW47" s="163"/>
      <c r="CX47" s="164"/>
      <c r="CY47" s="159"/>
      <c r="CZ47" s="159"/>
      <c r="DA47" s="159"/>
      <c r="DB47" s="160"/>
      <c r="DC47" s="161"/>
      <c r="DD47" s="162"/>
      <c r="DE47" s="161"/>
      <c r="DF47" s="163"/>
      <c r="DG47" s="164"/>
      <c r="DH47" s="159"/>
      <c r="DI47" s="159"/>
      <c r="DJ47" s="159"/>
      <c r="DK47" s="160"/>
      <c r="DL47" s="161"/>
      <c r="DM47" s="162"/>
      <c r="DN47" s="161"/>
      <c r="DO47" s="163"/>
      <c r="DP47" s="164"/>
      <c r="DQ47" s="159"/>
      <c r="DR47" s="159"/>
      <c r="DS47" s="159"/>
      <c r="DT47" s="160"/>
      <c r="DU47" s="161"/>
      <c r="DV47" s="162"/>
      <c r="DW47" s="161"/>
      <c r="DX47" s="163"/>
      <c r="DY47" s="164"/>
      <c r="DZ47" s="159"/>
      <c r="EA47" s="159"/>
      <c r="EB47" s="159"/>
      <c r="EC47" s="160"/>
      <c r="ED47" s="161"/>
      <c r="EE47" s="162"/>
      <c r="EF47" s="161"/>
      <c r="EG47" s="163"/>
      <c r="EH47" s="164"/>
      <c r="EI47" s="159"/>
      <c r="EJ47" s="159"/>
      <c r="EK47" s="159"/>
      <c r="EL47" s="160"/>
      <c r="EM47" s="161"/>
      <c r="EN47" s="162"/>
      <c r="EO47" s="161"/>
      <c r="EP47" s="163"/>
      <c r="EQ47" s="164"/>
      <c r="ER47" s="159"/>
      <c r="ES47" s="159"/>
      <c r="ET47" s="159"/>
      <c r="EU47" s="160"/>
      <c r="EV47" s="161"/>
      <c r="EW47" s="162"/>
      <c r="EX47" s="161"/>
      <c r="EY47" s="163"/>
      <c r="EZ47" s="164"/>
      <c r="FA47" s="159"/>
      <c r="FB47" s="159"/>
      <c r="FC47" s="159"/>
      <c r="FD47" s="160"/>
      <c r="FE47" s="161"/>
      <c r="FF47" s="162"/>
      <c r="FG47" s="161"/>
      <c r="FH47" s="163"/>
      <c r="FI47" s="164"/>
      <c r="FJ47" s="159"/>
      <c r="FK47" s="159"/>
      <c r="FL47" s="159"/>
      <c r="FM47" s="160"/>
      <c r="FN47" s="161"/>
      <c r="FO47" s="162"/>
      <c r="FP47" s="161"/>
      <c r="FQ47" s="163"/>
      <c r="FR47" s="164"/>
      <c r="FS47" s="159"/>
      <c r="FT47" s="159"/>
      <c r="FU47" s="159"/>
      <c r="FV47" s="160"/>
      <c r="FW47" s="161"/>
      <c r="FX47" s="162"/>
      <c r="FY47" s="161"/>
      <c r="FZ47" s="163"/>
      <c r="GA47" s="164"/>
      <c r="GB47" s="159"/>
      <c r="GC47" s="159"/>
      <c r="GD47" s="159"/>
      <c r="GE47" s="160"/>
      <c r="GF47" s="161"/>
      <c r="GG47" s="162"/>
      <c r="GH47" s="161"/>
      <c r="GI47" s="163"/>
      <c r="GJ47" s="164"/>
      <c r="GK47" s="159"/>
      <c r="GL47" s="159"/>
      <c r="GM47" s="159"/>
      <c r="GN47" s="160"/>
      <c r="GO47" s="161"/>
      <c r="GP47" s="162"/>
      <c r="GQ47" s="161"/>
      <c r="GR47" s="163"/>
      <c r="GS47" s="164"/>
      <c r="GT47" s="176"/>
      <c r="GU47" s="136"/>
      <c r="GV47" s="122"/>
      <c r="GW47" s="114"/>
      <c r="GX47" s="114"/>
      <c r="GY47" s="217"/>
      <c r="GZ47" s="93"/>
      <c r="HA47" s="116"/>
      <c r="HB47" s="116"/>
    </row>
    <row r="48" spans="1:210" x14ac:dyDescent="0.25">
      <c r="B48" s="116"/>
      <c r="C48" s="116"/>
      <c r="D48" s="41"/>
      <c r="E48" s="42"/>
      <c r="F48" s="43"/>
      <c r="G48" s="44"/>
      <c r="H48" s="45"/>
      <c r="I48" s="46"/>
      <c r="J48" s="155"/>
      <c r="K48" s="494"/>
      <c r="L48" s="105"/>
      <c r="M48" s="87"/>
      <c r="N48" s="88"/>
      <c r="O48" s="106"/>
      <c r="P48" s="150">
        <f t="shared" si="0"/>
        <v>0</v>
      </c>
      <c r="Q48" s="166"/>
      <c r="R48" s="166"/>
      <c r="S48" s="126"/>
      <c r="T48" s="45">
        <f t="shared" si="2"/>
        <v>0</v>
      </c>
      <c r="U48" s="153"/>
      <c r="V48" s="148"/>
      <c r="W48" s="178"/>
      <c r="X48" s="111"/>
      <c r="Y48" s="110"/>
      <c r="Z48" s="130"/>
      <c r="AA48" s="131"/>
      <c r="AB48" s="130"/>
      <c r="AC48" s="132"/>
      <c r="AD48" s="133"/>
      <c r="AE48" s="111"/>
      <c r="AF48" s="111"/>
      <c r="AG48" s="111"/>
      <c r="AH48" s="110"/>
      <c r="AI48" s="130"/>
      <c r="AJ48" s="131"/>
      <c r="AK48" s="130"/>
      <c r="AL48" s="132"/>
      <c r="AM48" s="133"/>
      <c r="AN48" s="111"/>
      <c r="AO48" s="111"/>
      <c r="AP48" s="111"/>
      <c r="AQ48" s="110"/>
      <c r="AR48" s="130"/>
      <c r="AS48" s="131"/>
      <c r="AT48" s="130"/>
      <c r="AU48" s="132"/>
      <c r="AV48" s="133"/>
      <c r="AW48" s="111"/>
      <c r="AX48" s="111"/>
      <c r="AY48" s="111"/>
      <c r="AZ48" s="110"/>
      <c r="BA48" s="130"/>
      <c r="BB48" s="131"/>
      <c r="BC48" s="130"/>
      <c r="BD48" s="132"/>
      <c r="BE48" s="133"/>
      <c r="BF48" s="111"/>
      <c r="BG48" s="111"/>
      <c r="BH48" s="111"/>
      <c r="BI48" s="110"/>
      <c r="BJ48" s="130"/>
      <c r="BK48" s="131"/>
      <c r="BL48" s="130"/>
      <c r="BM48" s="132"/>
      <c r="BN48" s="133"/>
      <c r="BO48" s="111"/>
      <c r="BP48" s="111"/>
      <c r="BQ48" s="111"/>
      <c r="BR48" s="110"/>
      <c r="BS48" s="130"/>
      <c r="BT48" s="131"/>
      <c r="BU48" s="130"/>
      <c r="BV48" s="132"/>
      <c r="BW48" s="133"/>
      <c r="BX48" s="111"/>
      <c r="BY48" s="111"/>
      <c r="BZ48" s="111"/>
      <c r="CA48" s="110"/>
      <c r="CB48" s="130"/>
      <c r="CC48" s="131"/>
      <c r="CD48" s="130"/>
      <c r="CE48" s="132"/>
      <c r="CF48" s="133"/>
      <c r="CG48" s="111"/>
      <c r="CH48" s="111"/>
      <c r="CI48" s="111"/>
      <c r="CJ48" s="110"/>
      <c r="CK48" s="130"/>
      <c r="CL48" s="131"/>
      <c r="CM48" s="130"/>
      <c r="CN48" s="132"/>
      <c r="CO48" s="133"/>
      <c r="CP48" s="111"/>
      <c r="CQ48" s="111"/>
      <c r="CR48" s="111"/>
      <c r="CS48" s="110"/>
      <c r="CT48" s="130"/>
      <c r="CU48" s="131"/>
      <c r="CV48" s="130"/>
      <c r="CW48" s="132"/>
      <c r="CX48" s="133"/>
      <c r="CY48" s="111"/>
      <c r="CZ48" s="111"/>
      <c r="DA48" s="111"/>
      <c r="DB48" s="110"/>
      <c r="DC48" s="130"/>
      <c r="DD48" s="131"/>
      <c r="DE48" s="130"/>
      <c r="DF48" s="132"/>
      <c r="DG48" s="133"/>
      <c r="DH48" s="111"/>
      <c r="DI48" s="111"/>
      <c r="DJ48" s="111"/>
      <c r="DK48" s="110"/>
      <c r="DL48" s="130"/>
      <c r="DM48" s="131"/>
      <c r="DN48" s="130"/>
      <c r="DO48" s="132"/>
      <c r="DP48" s="133"/>
      <c r="DQ48" s="111"/>
      <c r="DR48" s="111"/>
      <c r="DS48" s="111"/>
      <c r="DT48" s="110"/>
      <c r="DU48" s="130"/>
      <c r="DV48" s="131"/>
      <c r="DW48" s="130"/>
      <c r="DX48" s="132"/>
      <c r="DY48" s="133"/>
      <c r="DZ48" s="111"/>
      <c r="EA48" s="111"/>
      <c r="EB48" s="111"/>
      <c r="EC48" s="110"/>
      <c r="ED48" s="130"/>
      <c r="EE48" s="131"/>
      <c r="EF48" s="130"/>
      <c r="EG48" s="132"/>
      <c r="EH48" s="133"/>
      <c r="EI48" s="111"/>
      <c r="EJ48" s="111"/>
      <c r="EK48" s="111"/>
      <c r="EL48" s="110"/>
      <c r="EM48" s="130"/>
      <c r="EN48" s="131"/>
      <c r="EO48" s="130"/>
      <c r="EP48" s="132"/>
      <c r="EQ48" s="133"/>
      <c r="ER48" s="111"/>
      <c r="ES48" s="111"/>
      <c r="ET48" s="111"/>
      <c r="EU48" s="110"/>
      <c r="EV48" s="130"/>
      <c r="EW48" s="131"/>
      <c r="EX48" s="130"/>
      <c r="EY48" s="132"/>
      <c r="EZ48" s="133"/>
      <c r="FA48" s="111"/>
      <c r="FB48" s="111"/>
      <c r="FC48" s="111"/>
      <c r="FD48" s="110"/>
      <c r="FE48" s="130"/>
      <c r="FF48" s="131"/>
      <c r="FG48" s="130"/>
      <c r="FH48" s="132"/>
      <c r="FI48" s="133"/>
      <c r="FJ48" s="111"/>
      <c r="FK48" s="111"/>
      <c r="FL48" s="111"/>
      <c r="FM48" s="110"/>
      <c r="FN48" s="130"/>
      <c r="FO48" s="131"/>
      <c r="FP48" s="130"/>
      <c r="FQ48" s="132"/>
      <c r="FR48" s="133"/>
      <c r="FS48" s="111"/>
      <c r="FT48" s="111"/>
      <c r="FU48" s="111"/>
      <c r="FV48" s="110"/>
      <c r="FW48" s="130"/>
      <c r="FX48" s="131"/>
      <c r="FY48" s="130"/>
      <c r="FZ48" s="132"/>
      <c r="GA48" s="133"/>
      <c r="GB48" s="111"/>
      <c r="GC48" s="111"/>
      <c r="GD48" s="111"/>
      <c r="GE48" s="110"/>
      <c r="GF48" s="130"/>
      <c r="GG48" s="131"/>
      <c r="GH48" s="130"/>
      <c r="GI48" s="132"/>
      <c r="GJ48" s="133"/>
      <c r="GK48" s="111"/>
      <c r="GL48" s="111"/>
      <c r="GM48" s="111"/>
      <c r="GN48" s="110"/>
      <c r="GO48" s="130"/>
      <c r="GP48" s="131"/>
      <c r="GQ48" s="130"/>
      <c r="GR48" s="132"/>
      <c r="GS48" s="133"/>
      <c r="GT48" s="135"/>
      <c r="GU48" s="136"/>
      <c r="GV48" s="100"/>
      <c r="GW48" s="114"/>
      <c r="GX48" s="114"/>
      <c r="GY48" s="217"/>
      <c r="GZ48" s="93"/>
      <c r="HA48" s="116"/>
      <c r="HB48" s="116"/>
    </row>
    <row r="49" spans="1:210" x14ac:dyDescent="0.25">
      <c r="B49" s="116"/>
      <c r="C49" s="116"/>
      <c r="D49" s="41"/>
      <c r="E49" s="42"/>
      <c r="F49" s="43"/>
      <c r="G49" s="44"/>
      <c r="H49" s="45"/>
      <c r="I49" s="46"/>
      <c r="J49" s="104"/>
      <c r="K49" s="494"/>
      <c r="L49" s="105"/>
      <c r="M49" s="87"/>
      <c r="N49" s="88"/>
      <c r="O49" s="106"/>
      <c r="P49" s="150">
        <f t="shared" si="0"/>
        <v>0</v>
      </c>
      <c r="Q49" s="166"/>
      <c r="R49" s="166"/>
      <c r="S49" s="126"/>
      <c r="T49" s="45">
        <f t="shared" si="2"/>
        <v>0</v>
      </c>
      <c r="U49" s="153"/>
      <c r="V49" s="148"/>
      <c r="W49" s="178"/>
      <c r="X49" s="111"/>
      <c r="Y49" s="110"/>
      <c r="Z49" s="130"/>
      <c r="AA49" s="131"/>
      <c r="AB49" s="130"/>
      <c r="AC49" s="132"/>
      <c r="AD49" s="133"/>
      <c r="AE49" s="111"/>
      <c r="AF49" s="111"/>
      <c r="AG49" s="111"/>
      <c r="AH49" s="110"/>
      <c r="AI49" s="130"/>
      <c r="AJ49" s="131"/>
      <c r="AK49" s="130"/>
      <c r="AL49" s="132"/>
      <c r="AM49" s="133"/>
      <c r="AN49" s="111"/>
      <c r="AO49" s="111"/>
      <c r="AP49" s="111"/>
      <c r="AQ49" s="110"/>
      <c r="AR49" s="130"/>
      <c r="AS49" s="131"/>
      <c r="AT49" s="130"/>
      <c r="AU49" s="132"/>
      <c r="AV49" s="133"/>
      <c r="AW49" s="111"/>
      <c r="AX49" s="111"/>
      <c r="AY49" s="111"/>
      <c r="AZ49" s="110"/>
      <c r="BA49" s="130"/>
      <c r="BB49" s="131"/>
      <c r="BC49" s="130"/>
      <c r="BD49" s="132"/>
      <c r="BE49" s="133"/>
      <c r="BF49" s="111"/>
      <c r="BG49" s="111"/>
      <c r="BH49" s="111"/>
      <c r="BI49" s="110"/>
      <c r="BJ49" s="130"/>
      <c r="BK49" s="131"/>
      <c r="BL49" s="130"/>
      <c r="BM49" s="132"/>
      <c r="BN49" s="133"/>
      <c r="BO49" s="111"/>
      <c r="BP49" s="111"/>
      <c r="BQ49" s="111"/>
      <c r="BR49" s="110"/>
      <c r="BS49" s="130"/>
      <c r="BT49" s="131"/>
      <c r="BU49" s="130"/>
      <c r="BV49" s="132"/>
      <c r="BW49" s="133"/>
      <c r="BX49" s="111"/>
      <c r="BY49" s="111"/>
      <c r="BZ49" s="111"/>
      <c r="CA49" s="110"/>
      <c r="CB49" s="130"/>
      <c r="CC49" s="131"/>
      <c r="CD49" s="130"/>
      <c r="CE49" s="132"/>
      <c r="CF49" s="133"/>
      <c r="CG49" s="111"/>
      <c r="CH49" s="111"/>
      <c r="CI49" s="111"/>
      <c r="CJ49" s="110"/>
      <c r="CK49" s="130"/>
      <c r="CL49" s="131"/>
      <c r="CM49" s="130"/>
      <c r="CN49" s="132"/>
      <c r="CO49" s="133"/>
      <c r="CP49" s="111"/>
      <c r="CQ49" s="111"/>
      <c r="CR49" s="111"/>
      <c r="CS49" s="110"/>
      <c r="CT49" s="130"/>
      <c r="CU49" s="131"/>
      <c r="CV49" s="130"/>
      <c r="CW49" s="132"/>
      <c r="CX49" s="133"/>
      <c r="CY49" s="111"/>
      <c r="CZ49" s="111"/>
      <c r="DA49" s="111"/>
      <c r="DB49" s="110"/>
      <c r="DC49" s="130"/>
      <c r="DD49" s="131"/>
      <c r="DE49" s="130"/>
      <c r="DF49" s="132"/>
      <c r="DG49" s="133"/>
      <c r="DH49" s="111"/>
      <c r="DI49" s="111"/>
      <c r="DJ49" s="111"/>
      <c r="DK49" s="110"/>
      <c r="DL49" s="130"/>
      <c r="DM49" s="131"/>
      <c r="DN49" s="130"/>
      <c r="DO49" s="132"/>
      <c r="DP49" s="133"/>
      <c r="DQ49" s="111"/>
      <c r="DR49" s="111"/>
      <c r="DS49" s="111"/>
      <c r="DT49" s="110"/>
      <c r="DU49" s="130"/>
      <c r="DV49" s="131"/>
      <c r="DW49" s="130"/>
      <c r="DX49" s="132"/>
      <c r="DY49" s="133"/>
      <c r="DZ49" s="111"/>
      <c r="EA49" s="111"/>
      <c r="EB49" s="111"/>
      <c r="EC49" s="110"/>
      <c r="ED49" s="130"/>
      <c r="EE49" s="131"/>
      <c r="EF49" s="130"/>
      <c r="EG49" s="132"/>
      <c r="EH49" s="133"/>
      <c r="EI49" s="111"/>
      <c r="EJ49" s="111"/>
      <c r="EK49" s="111"/>
      <c r="EL49" s="110"/>
      <c r="EM49" s="130"/>
      <c r="EN49" s="131"/>
      <c r="EO49" s="130"/>
      <c r="EP49" s="132"/>
      <c r="EQ49" s="133"/>
      <c r="ER49" s="111"/>
      <c r="ES49" s="111"/>
      <c r="ET49" s="111"/>
      <c r="EU49" s="110"/>
      <c r="EV49" s="130"/>
      <c r="EW49" s="131"/>
      <c r="EX49" s="130"/>
      <c r="EY49" s="132"/>
      <c r="EZ49" s="133"/>
      <c r="FA49" s="111"/>
      <c r="FB49" s="111"/>
      <c r="FC49" s="111"/>
      <c r="FD49" s="110"/>
      <c r="FE49" s="130"/>
      <c r="FF49" s="131"/>
      <c r="FG49" s="130"/>
      <c r="FH49" s="132"/>
      <c r="FI49" s="133"/>
      <c r="FJ49" s="111"/>
      <c r="FK49" s="111"/>
      <c r="FL49" s="111"/>
      <c r="FM49" s="110"/>
      <c r="FN49" s="130"/>
      <c r="FO49" s="131"/>
      <c r="FP49" s="130"/>
      <c r="FQ49" s="132"/>
      <c r="FR49" s="133"/>
      <c r="FS49" s="111"/>
      <c r="FT49" s="111"/>
      <c r="FU49" s="111"/>
      <c r="FV49" s="110"/>
      <c r="FW49" s="130"/>
      <c r="FX49" s="131"/>
      <c r="FY49" s="130"/>
      <c r="FZ49" s="132"/>
      <c r="GA49" s="133"/>
      <c r="GB49" s="111"/>
      <c r="GC49" s="111"/>
      <c r="GD49" s="111"/>
      <c r="GE49" s="110"/>
      <c r="GF49" s="130"/>
      <c r="GG49" s="131"/>
      <c r="GH49" s="130"/>
      <c r="GI49" s="132"/>
      <c r="GJ49" s="133"/>
      <c r="GK49" s="111"/>
      <c r="GL49" s="111"/>
      <c r="GM49" s="111"/>
      <c r="GN49" s="110"/>
      <c r="GO49" s="130"/>
      <c r="GP49" s="131"/>
      <c r="GQ49" s="130"/>
      <c r="GR49" s="132"/>
      <c r="GS49" s="133"/>
      <c r="GT49" s="135"/>
      <c r="GU49" s="136"/>
      <c r="GV49" s="100"/>
      <c r="GW49" s="114"/>
      <c r="GX49" s="114"/>
      <c r="GY49" s="217"/>
      <c r="GZ49" s="93"/>
      <c r="HA49" s="116"/>
      <c r="HB49" s="116"/>
    </row>
    <row r="50" spans="1:210" x14ac:dyDescent="0.25">
      <c r="B50" s="116"/>
      <c r="C50" s="116"/>
      <c r="D50" s="41"/>
      <c r="E50" s="42"/>
      <c r="F50" s="43"/>
      <c r="G50" s="44"/>
      <c r="H50" s="45"/>
      <c r="I50" s="46"/>
      <c r="J50" s="104"/>
      <c r="K50" s="494"/>
      <c r="L50" s="105"/>
      <c r="M50" s="87"/>
      <c r="N50" s="88"/>
      <c r="O50" s="106"/>
      <c r="P50" s="150">
        <f t="shared" si="0"/>
        <v>0</v>
      </c>
      <c r="Q50" s="99"/>
      <c r="R50" s="179"/>
      <c r="S50" s="166"/>
      <c r="T50" s="45">
        <f t="shared" si="2"/>
        <v>0</v>
      </c>
      <c r="U50" s="157"/>
      <c r="V50" s="158"/>
      <c r="W50" s="180"/>
      <c r="X50" s="159"/>
      <c r="Y50" s="160"/>
      <c r="Z50" s="161"/>
      <c r="AA50" s="162"/>
      <c r="AB50" s="161"/>
      <c r="AC50" s="163"/>
      <c r="AD50" s="164"/>
      <c r="AE50" s="159"/>
      <c r="AF50" s="159"/>
      <c r="AG50" s="159"/>
      <c r="AH50" s="160"/>
      <c r="AI50" s="161"/>
      <c r="AJ50" s="162"/>
      <c r="AK50" s="161"/>
      <c r="AL50" s="163"/>
      <c r="AM50" s="164"/>
      <c r="AN50" s="159"/>
      <c r="AO50" s="159"/>
      <c r="AP50" s="159"/>
      <c r="AQ50" s="160"/>
      <c r="AR50" s="161"/>
      <c r="AS50" s="162"/>
      <c r="AT50" s="161"/>
      <c r="AU50" s="163"/>
      <c r="AV50" s="164"/>
      <c r="AW50" s="159"/>
      <c r="AX50" s="159"/>
      <c r="AY50" s="159"/>
      <c r="AZ50" s="160"/>
      <c r="BA50" s="161"/>
      <c r="BB50" s="162"/>
      <c r="BC50" s="161"/>
      <c r="BD50" s="163"/>
      <c r="BE50" s="164"/>
      <c r="BF50" s="159"/>
      <c r="BG50" s="159"/>
      <c r="BH50" s="159"/>
      <c r="BI50" s="160"/>
      <c r="BJ50" s="161"/>
      <c r="BK50" s="162"/>
      <c r="BL50" s="161"/>
      <c r="BM50" s="163"/>
      <c r="BN50" s="164"/>
      <c r="BO50" s="159"/>
      <c r="BP50" s="159"/>
      <c r="BQ50" s="159"/>
      <c r="BR50" s="160"/>
      <c r="BS50" s="161"/>
      <c r="BT50" s="162"/>
      <c r="BU50" s="161"/>
      <c r="BV50" s="163"/>
      <c r="BW50" s="164"/>
      <c r="BX50" s="159"/>
      <c r="BY50" s="159"/>
      <c r="BZ50" s="159"/>
      <c r="CA50" s="160"/>
      <c r="CB50" s="161"/>
      <c r="CC50" s="162"/>
      <c r="CD50" s="161"/>
      <c r="CE50" s="163"/>
      <c r="CF50" s="164"/>
      <c r="CG50" s="159"/>
      <c r="CH50" s="159"/>
      <c r="CI50" s="159"/>
      <c r="CJ50" s="160"/>
      <c r="CK50" s="161"/>
      <c r="CL50" s="162"/>
      <c r="CM50" s="161"/>
      <c r="CN50" s="163"/>
      <c r="CO50" s="164"/>
      <c r="CP50" s="159"/>
      <c r="CQ50" s="159"/>
      <c r="CR50" s="159"/>
      <c r="CS50" s="160"/>
      <c r="CT50" s="161"/>
      <c r="CU50" s="162"/>
      <c r="CV50" s="161"/>
      <c r="CW50" s="163"/>
      <c r="CX50" s="164"/>
      <c r="CY50" s="159"/>
      <c r="CZ50" s="159"/>
      <c r="DA50" s="159"/>
      <c r="DB50" s="160"/>
      <c r="DC50" s="161"/>
      <c r="DD50" s="162"/>
      <c r="DE50" s="161"/>
      <c r="DF50" s="163"/>
      <c r="DG50" s="164"/>
      <c r="DH50" s="159"/>
      <c r="DI50" s="159"/>
      <c r="DJ50" s="159"/>
      <c r="DK50" s="160"/>
      <c r="DL50" s="161"/>
      <c r="DM50" s="162"/>
      <c r="DN50" s="161"/>
      <c r="DO50" s="163"/>
      <c r="DP50" s="164"/>
      <c r="DQ50" s="159"/>
      <c r="DR50" s="159"/>
      <c r="DS50" s="159"/>
      <c r="DT50" s="160"/>
      <c r="DU50" s="161"/>
      <c r="DV50" s="162"/>
      <c r="DW50" s="161"/>
      <c r="DX50" s="163"/>
      <c r="DY50" s="164"/>
      <c r="DZ50" s="159"/>
      <c r="EA50" s="159"/>
      <c r="EB50" s="159"/>
      <c r="EC50" s="160"/>
      <c r="ED50" s="161"/>
      <c r="EE50" s="162"/>
      <c r="EF50" s="161"/>
      <c r="EG50" s="163"/>
      <c r="EH50" s="164"/>
      <c r="EI50" s="159"/>
      <c r="EJ50" s="159"/>
      <c r="EK50" s="159"/>
      <c r="EL50" s="160"/>
      <c r="EM50" s="161"/>
      <c r="EN50" s="162"/>
      <c r="EO50" s="161"/>
      <c r="EP50" s="163"/>
      <c r="EQ50" s="164"/>
      <c r="ER50" s="159"/>
      <c r="ES50" s="159"/>
      <c r="ET50" s="159"/>
      <c r="EU50" s="160"/>
      <c r="EV50" s="161"/>
      <c r="EW50" s="162"/>
      <c r="EX50" s="161"/>
      <c r="EY50" s="163"/>
      <c r="EZ50" s="164"/>
      <c r="FA50" s="159"/>
      <c r="FB50" s="159"/>
      <c r="FC50" s="159"/>
      <c r="FD50" s="160"/>
      <c r="FE50" s="161"/>
      <c r="FF50" s="162"/>
      <c r="FG50" s="161"/>
      <c r="FH50" s="163"/>
      <c r="FI50" s="164"/>
      <c r="FJ50" s="159"/>
      <c r="FK50" s="159"/>
      <c r="FL50" s="159"/>
      <c r="FM50" s="160"/>
      <c r="FN50" s="161"/>
      <c r="FO50" s="162"/>
      <c r="FP50" s="161"/>
      <c r="FQ50" s="163"/>
      <c r="FR50" s="164"/>
      <c r="FS50" s="159"/>
      <c r="FT50" s="159"/>
      <c r="FU50" s="159"/>
      <c r="FV50" s="160"/>
      <c r="FW50" s="161"/>
      <c r="FX50" s="162"/>
      <c r="FY50" s="161"/>
      <c r="FZ50" s="163"/>
      <c r="GA50" s="164"/>
      <c r="GB50" s="159"/>
      <c r="GC50" s="159"/>
      <c r="GD50" s="159"/>
      <c r="GE50" s="160"/>
      <c r="GF50" s="161"/>
      <c r="GG50" s="162"/>
      <c r="GH50" s="161"/>
      <c r="GI50" s="163"/>
      <c r="GJ50" s="164"/>
      <c r="GK50" s="159"/>
      <c r="GL50" s="159"/>
      <c r="GM50" s="159"/>
      <c r="GN50" s="160"/>
      <c r="GO50" s="161"/>
      <c r="GP50" s="162"/>
      <c r="GQ50" s="161"/>
      <c r="GR50" s="163"/>
      <c r="GS50" s="164"/>
      <c r="GT50" s="176"/>
      <c r="GU50" s="136"/>
      <c r="GV50" s="100"/>
      <c r="GW50" s="114"/>
      <c r="GX50" s="114"/>
      <c r="GY50" s="217"/>
      <c r="GZ50" s="93"/>
      <c r="HA50" s="116"/>
      <c r="HB50" s="116"/>
    </row>
    <row r="51" spans="1:210" x14ac:dyDescent="0.25">
      <c r="B51" s="116"/>
      <c r="C51" s="116"/>
      <c r="D51" s="41"/>
      <c r="E51" s="42"/>
      <c r="F51" s="43"/>
      <c r="G51" s="44"/>
      <c r="H51" s="45"/>
      <c r="I51" s="46"/>
      <c r="J51" s="104"/>
      <c r="K51" s="494"/>
      <c r="L51" s="105"/>
      <c r="M51" s="87"/>
      <c r="N51" s="88"/>
      <c r="O51" s="106"/>
      <c r="P51" s="150">
        <f t="shared" si="0"/>
        <v>0</v>
      </c>
      <c r="Q51" s="99"/>
      <c r="R51" s="179"/>
      <c r="S51" s="181"/>
      <c r="T51" s="45">
        <f t="shared" si="2"/>
        <v>0</v>
      </c>
      <c r="U51" s="157"/>
      <c r="V51" s="158"/>
      <c r="W51" s="180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76"/>
      <c r="GU51" s="136"/>
      <c r="GV51" s="100"/>
      <c r="GW51" s="114"/>
      <c r="GX51" s="114"/>
      <c r="GY51" s="217"/>
      <c r="GZ51" s="93"/>
      <c r="HA51" s="116"/>
      <c r="HB51" s="116"/>
    </row>
    <row r="52" spans="1:210" x14ac:dyDescent="0.25">
      <c r="A52"/>
      <c r="B52" s="116"/>
      <c r="C52" s="116"/>
      <c r="D52" s="41"/>
      <c r="E52" s="42"/>
      <c r="F52" s="43"/>
      <c r="G52" s="44"/>
      <c r="H52" s="45"/>
      <c r="I52" s="46"/>
      <c r="J52" s="104"/>
      <c r="K52" s="494"/>
      <c r="L52" s="105"/>
      <c r="M52" s="87"/>
      <c r="N52" s="88"/>
      <c r="O52" s="106"/>
      <c r="P52" s="150">
        <f t="shared" si="0"/>
        <v>0</v>
      </c>
      <c r="Q52" s="182"/>
      <c r="R52" s="183"/>
      <c r="S52" s="183"/>
      <c r="T52" s="45">
        <f t="shared" si="2"/>
        <v>0</v>
      </c>
      <c r="U52" s="157"/>
      <c r="V52" s="158"/>
      <c r="W52" s="167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84"/>
      <c r="GU52" s="136"/>
      <c r="GV52" s="100"/>
      <c r="GW52" s="114"/>
      <c r="GX52" s="114"/>
      <c r="GY52" s="217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55"/>
      <c r="K53" s="494"/>
      <c r="L53" s="105"/>
      <c r="M53" s="87"/>
      <c r="N53" s="88"/>
      <c r="O53" s="106"/>
      <c r="P53" s="150">
        <f t="shared" si="0"/>
        <v>0</v>
      </c>
      <c r="Q53" s="166"/>
      <c r="R53" s="183"/>
      <c r="S53" s="183"/>
      <c r="T53" s="45">
        <f t="shared" si="2"/>
        <v>0</v>
      </c>
      <c r="U53" s="157"/>
      <c r="V53" s="158"/>
      <c r="W53" s="167"/>
      <c r="X53" s="159"/>
      <c r="Y53" s="160"/>
      <c r="Z53" s="161"/>
      <c r="AA53" s="162"/>
      <c r="AB53" s="161"/>
      <c r="AC53" s="163"/>
      <c r="AD53" s="164"/>
      <c r="AE53" s="159"/>
      <c r="AF53" s="159"/>
      <c r="AG53" s="159"/>
      <c r="AH53" s="160"/>
      <c r="AI53" s="161"/>
      <c r="AJ53" s="162"/>
      <c r="AK53" s="161"/>
      <c r="AL53" s="163"/>
      <c r="AM53" s="164"/>
      <c r="AN53" s="159"/>
      <c r="AO53" s="159"/>
      <c r="AP53" s="159"/>
      <c r="AQ53" s="160"/>
      <c r="AR53" s="161"/>
      <c r="AS53" s="162"/>
      <c r="AT53" s="161"/>
      <c r="AU53" s="163"/>
      <c r="AV53" s="164"/>
      <c r="AW53" s="159"/>
      <c r="AX53" s="159"/>
      <c r="AY53" s="159"/>
      <c r="AZ53" s="160"/>
      <c r="BA53" s="161"/>
      <c r="BB53" s="162"/>
      <c r="BC53" s="161"/>
      <c r="BD53" s="163"/>
      <c r="BE53" s="164"/>
      <c r="BF53" s="159"/>
      <c r="BG53" s="159"/>
      <c r="BH53" s="159"/>
      <c r="BI53" s="160"/>
      <c r="BJ53" s="161"/>
      <c r="BK53" s="162"/>
      <c r="BL53" s="161"/>
      <c r="BM53" s="163"/>
      <c r="BN53" s="164"/>
      <c r="BO53" s="159"/>
      <c r="BP53" s="159"/>
      <c r="BQ53" s="159"/>
      <c r="BR53" s="160"/>
      <c r="BS53" s="161"/>
      <c r="BT53" s="162"/>
      <c r="BU53" s="161"/>
      <c r="BV53" s="163"/>
      <c r="BW53" s="164"/>
      <c r="BX53" s="159"/>
      <c r="BY53" s="159"/>
      <c r="BZ53" s="159"/>
      <c r="CA53" s="160"/>
      <c r="CB53" s="161"/>
      <c r="CC53" s="162"/>
      <c r="CD53" s="161"/>
      <c r="CE53" s="163"/>
      <c r="CF53" s="164"/>
      <c r="CG53" s="159"/>
      <c r="CH53" s="159"/>
      <c r="CI53" s="159"/>
      <c r="CJ53" s="160"/>
      <c r="CK53" s="161"/>
      <c r="CL53" s="162"/>
      <c r="CM53" s="161"/>
      <c r="CN53" s="163"/>
      <c r="CO53" s="164"/>
      <c r="CP53" s="159"/>
      <c r="CQ53" s="159"/>
      <c r="CR53" s="159"/>
      <c r="CS53" s="160"/>
      <c r="CT53" s="161"/>
      <c r="CU53" s="162"/>
      <c r="CV53" s="161"/>
      <c r="CW53" s="163"/>
      <c r="CX53" s="164"/>
      <c r="CY53" s="159"/>
      <c r="CZ53" s="159"/>
      <c r="DA53" s="159"/>
      <c r="DB53" s="160"/>
      <c r="DC53" s="161"/>
      <c r="DD53" s="162"/>
      <c r="DE53" s="161"/>
      <c r="DF53" s="163"/>
      <c r="DG53" s="164"/>
      <c r="DH53" s="159"/>
      <c r="DI53" s="159"/>
      <c r="DJ53" s="159"/>
      <c r="DK53" s="160"/>
      <c r="DL53" s="161"/>
      <c r="DM53" s="162"/>
      <c r="DN53" s="161"/>
      <c r="DO53" s="163"/>
      <c r="DP53" s="164"/>
      <c r="DQ53" s="159"/>
      <c r="DR53" s="159"/>
      <c r="DS53" s="159"/>
      <c r="DT53" s="160"/>
      <c r="DU53" s="161"/>
      <c r="DV53" s="162"/>
      <c r="DW53" s="161"/>
      <c r="DX53" s="163"/>
      <c r="DY53" s="164"/>
      <c r="DZ53" s="159"/>
      <c r="EA53" s="159"/>
      <c r="EB53" s="159"/>
      <c r="EC53" s="160"/>
      <c r="ED53" s="161"/>
      <c r="EE53" s="162"/>
      <c r="EF53" s="161"/>
      <c r="EG53" s="163"/>
      <c r="EH53" s="164"/>
      <c r="EI53" s="159"/>
      <c r="EJ53" s="159"/>
      <c r="EK53" s="159"/>
      <c r="EL53" s="160"/>
      <c r="EM53" s="161"/>
      <c r="EN53" s="162"/>
      <c r="EO53" s="161"/>
      <c r="EP53" s="163"/>
      <c r="EQ53" s="164"/>
      <c r="ER53" s="159"/>
      <c r="ES53" s="159"/>
      <c r="ET53" s="159"/>
      <c r="EU53" s="160"/>
      <c r="EV53" s="161"/>
      <c r="EW53" s="162"/>
      <c r="EX53" s="161"/>
      <c r="EY53" s="163"/>
      <c r="EZ53" s="164"/>
      <c r="FA53" s="159"/>
      <c r="FB53" s="159"/>
      <c r="FC53" s="159"/>
      <c r="FD53" s="160"/>
      <c r="FE53" s="161"/>
      <c r="FF53" s="162"/>
      <c r="FG53" s="161"/>
      <c r="FH53" s="163"/>
      <c r="FI53" s="164"/>
      <c r="FJ53" s="159"/>
      <c r="FK53" s="159"/>
      <c r="FL53" s="159"/>
      <c r="FM53" s="160"/>
      <c r="FN53" s="161"/>
      <c r="FO53" s="162"/>
      <c r="FP53" s="161"/>
      <c r="FQ53" s="163"/>
      <c r="FR53" s="164"/>
      <c r="FS53" s="159"/>
      <c r="FT53" s="159"/>
      <c r="FU53" s="159"/>
      <c r="FV53" s="160"/>
      <c r="FW53" s="161"/>
      <c r="FX53" s="162"/>
      <c r="FY53" s="161"/>
      <c r="FZ53" s="163"/>
      <c r="GA53" s="164"/>
      <c r="GB53" s="159"/>
      <c r="GC53" s="159"/>
      <c r="GD53" s="159"/>
      <c r="GE53" s="160"/>
      <c r="GF53" s="161"/>
      <c r="GG53" s="162"/>
      <c r="GH53" s="161"/>
      <c r="GI53" s="163"/>
      <c r="GJ53" s="164"/>
      <c r="GK53" s="159"/>
      <c r="GL53" s="159"/>
      <c r="GM53" s="159"/>
      <c r="GN53" s="160"/>
      <c r="GO53" s="161"/>
      <c r="GP53" s="162"/>
      <c r="GQ53" s="161"/>
      <c r="GR53" s="163"/>
      <c r="GS53" s="164"/>
      <c r="GT53" s="165"/>
      <c r="GU53" s="136"/>
      <c r="GV53" s="100"/>
      <c r="GW53" s="114"/>
      <c r="GX53" s="114"/>
      <c r="GY53" s="217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55"/>
      <c r="K54" s="494"/>
      <c r="L54" s="105"/>
      <c r="M54" s="87"/>
      <c r="N54" s="88"/>
      <c r="O54" s="106"/>
      <c r="P54" s="150">
        <f t="shared" si="0"/>
        <v>0</v>
      </c>
      <c r="Q54" s="166"/>
      <c r="R54" s="166"/>
      <c r="S54" s="166"/>
      <c r="T54" s="45">
        <f>Q54*O54</f>
        <v>0</v>
      </c>
      <c r="U54" s="157"/>
      <c r="V54" s="158"/>
      <c r="W54" s="167"/>
      <c r="X54" s="159"/>
      <c r="Y54" s="160"/>
      <c r="Z54" s="161"/>
      <c r="AA54" s="162"/>
      <c r="AB54" s="161"/>
      <c r="AC54" s="163"/>
      <c r="AD54" s="164"/>
      <c r="AE54" s="159"/>
      <c r="AF54" s="159"/>
      <c r="AG54" s="159"/>
      <c r="AH54" s="160"/>
      <c r="AI54" s="161"/>
      <c r="AJ54" s="162"/>
      <c r="AK54" s="161"/>
      <c r="AL54" s="163"/>
      <c r="AM54" s="164"/>
      <c r="AN54" s="159"/>
      <c r="AO54" s="159"/>
      <c r="AP54" s="159"/>
      <c r="AQ54" s="160"/>
      <c r="AR54" s="161"/>
      <c r="AS54" s="162"/>
      <c r="AT54" s="161"/>
      <c r="AU54" s="163"/>
      <c r="AV54" s="164"/>
      <c r="AW54" s="159"/>
      <c r="AX54" s="159"/>
      <c r="AY54" s="159"/>
      <c r="AZ54" s="160"/>
      <c r="BA54" s="161"/>
      <c r="BB54" s="162"/>
      <c r="BC54" s="161"/>
      <c r="BD54" s="163"/>
      <c r="BE54" s="164"/>
      <c r="BF54" s="159"/>
      <c r="BG54" s="159"/>
      <c r="BH54" s="159"/>
      <c r="BI54" s="160"/>
      <c r="BJ54" s="161"/>
      <c r="BK54" s="162"/>
      <c r="BL54" s="161"/>
      <c r="BM54" s="163"/>
      <c r="BN54" s="164"/>
      <c r="BO54" s="159"/>
      <c r="BP54" s="159"/>
      <c r="BQ54" s="159"/>
      <c r="BR54" s="160"/>
      <c r="BS54" s="161"/>
      <c r="BT54" s="162"/>
      <c r="BU54" s="161"/>
      <c r="BV54" s="163"/>
      <c r="BW54" s="164"/>
      <c r="BX54" s="159"/>
      <c r="BY54" s="159"/>
      <c r="BZ54" s="159"/>
      <c r="CA54" s="160"/>
      <c r="CB54" s="161"/>
      <c r="CC54" s="162"/>
      <c r="CD54" s="161"/>
      <c r="CE54" s="163"/>
      <c r="CF54" s="164"/>
      <c r="CG54" s="159"/>
      <c r="CH54" s="159"/>
      <c r="CI54" s="159"/>
      <c r="CJ54" s="160"/>
      <c r="CK54" s="161"/>
      <c r="CL54" s="162"/>
      <c r="CM54" s="161"/>
      <c r="CN54" s="163"/>
      <c r="CO54" s="164"/>
      <c r="CP54" s="159"/>
      <c r="CQ54" s="159"/>
      <c r="CR54" s="159"/>
      <c r="CS54" s="160"/>
      <c r="CT54" s="161"/>
      <c r="CU54" s="162"/>
      <c r="CV54" s="161"/>
      <c r="CW54" s="163"/>
      <c r="CX54" s="164"/>
      <c r="CY54" s="159"/>
      <c r="CZ54" s="159"/>
      <c r="DA54" s="159"/>
      <c r="DB54" s="160"/>
      <c r="DC54" s="161"/>
      <c r="DD54" s="162"/>
      <c r="DE54" s="161"/>
      <c r="DF54" s="163"/>
      <c r="DG54" s="164"/>
      <c r="DH54" s="159"/>
      <c r="DI54" s="159"/>
      <c r="DJ54" s="159"/>
      <c r="DK54" s="160"/>
      <c r="DL54" s="161"/>
      <c r="DM54" s="162"/>
      <c r="DN54" s="161"/>
      <c r="DO54" s="163"/>
      <c r="DP54" s="164"/>
      <c r="DQ54" s="159"/>
      <c r="DR54" s="159"/>
      <c r="DS54" s="159"/>
      <c r="DT54" s="160"/>
      <c r="DU54" s="161"/>
      <c r="DV54" s="162"/>
      <c r="DW54" s="161"/>
      <c r="DX54" s="163"/>
      <c r="DY54" s="164"/>
      <c r="DZ54" s="159"/>
      <c r="EA54" s="159"/>
      <c r="EB54" s="159"/>
      <c r="EC54" s="160"/>
      <c r="ED54" s="161"/>
      <c r="EE54" s="162"/>
      <c r="EF54" s="161"/>
      <c r="EG54" s="163"/>
      <c r="EH54" s="164"/>
      <c r="EI54" s="159"/>
      <c r="EJ54" s="159"/>
      <c r="EK54" s="159"/>
      <c r="EL54" s="160"/>
      <c r="EM54" s="161"/>
      <c r="EN54" s="162"/>
      <c r="EO54" s="161"/>
      <c r="EP54" s="163"/>
      <c r="EQ54" s="164"/>
      <c r="ER54" s="159"/>
      <c r="ES54" s="159"/>
      <c r="ET54" s="159"/>
      <c r="EU54" s="160"/>
      <c r="EV54" s="161"/>
      <c r="EW54" s="162"/>
      <c r="EX54" s="161"/>
      <c r="EY54" s="163"/>
      <c r="EZ54" s="164"/>
      <c r="FA54" s="159"/>
      <c r="FB54" s="159"/>
      <c r="FC54" s="159"/>
      <c r="FD54" s="160"/>
      <c r="FE54" s="161"/>
      <c r="FF54" s="162"/>
      <c r="FG54" s="161"/>
      <c r="FH54" s="163"/>
      <c r="FI54" s="164"/>
      <c r="FJ54" s="159"/>
      <c r="FK54" s="159"/>
      <c r="FL54" s="159"/>
      <c r="FM54" s="160"/>
      <c r="FN54" s="161"/>
      <c r="FO54" s="162"/>
      <c r="FP54" s="161"/>
      <c r="FQ54" s="163"/>
      <c r="FR54" s="164"/>
      <c r="FS54" s="159"/>
      <c r="FT54" s="159"/>
      <c r="FU54" s="159"/>
      <c r="FV54" s="160"/>
      <c r="FW54" s="161"/>
      <c r="FX54" s="162"/>
      <c r="FY54" s="161"/>
      <c r="FZ54" s="163"/>
      <c r="GA54" s="164"/>
      <c r="GB54" s="159"/>
      <c r="GC54" s="159"/>
      <c r="GD54" s="159"/>
      <c r="GE54" s="160"/>
      <c r="GF54" s="161"/>
      <c r="GG54" s="162"/>
      <c r="GH54" s="161"/>
      <c r="GI54" s="163"/>
      <c r="GJ54" s="164"/>
      <c r="GK54" s="159"/>
      <c r="GL54" s="159"/>
      <c r="GM54" s="159"/>
      <c r="GN54" s="160"/>
      <c r="GO54" s="161"/>
      <c r="GP54" s="162"/>
      <c r="GQ54" s="161"/>
      <c r="GR54" s="163"/>
      <c r="GS54" s="164"/>
      <c r="GT54" s="185"/>
      <c r="GU54" s="136"/>
      <c r="GV54" s="100"/>
      <c r="GW54" s="114"/>
      <c r="GX54" s="114"/>
      <c r="GY54" s="123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55"/>
      <c r="K55" s="494"/>
      <c r="L55" s="105"/>
      <c r="M55" s="87"/>
      <c r="N55" s="88"/>
      <c r="O55" s="106"/>
      <c r="P55" s="150">
        <f t="shared" si="0"/>
        <v>0</v>
      </c>
      <c r="Q55" s="166"/>
      <c r="R55" s="166"/>
      <c r="S55" s="166"/>
      <c r="T55" s="45">
        <f>Q55*O55</f>
        <v>0</v>
      </c>
      <c r="U55" s="157"/>
      <c r="V55" s="158"/>
      <c r="W55" s="167"/>
      <c r="X55" s="159"/>
      <c r="Y55" s="160"/>
      <c r="Z55" s="161"/>
      <c r="AA55" s="162"/>
      <c r="AB55" s="161"/>
      <c r="AC55" s="163"/>
      <c r="AD55" s="164"/>
      <c r="AE55" s="159"/>
      <c r="AF55" s="159"/>
      <c r="AG55" s="159"/>
      <c r="AH55" s="160"/>
      <c r="AI55" s="161"/>
      <c r="AJ55" s="162"/>
      <c r="AK55" s="161"/>
      <c r="AL55" s="163"/>
      <c r="AM55" s="164"/>
      <c r="AN55" s="159"/>
      <c r="AO55" s="159"/>
      <c r="AP55" s="159"/>
      <c r="AQ55" s="160"/>
      <c r="AR55" s="161"/>
      <c r="AS55" s="162"/>
      <c r="AT55" s="161"/>
      <c r="AU55" s="163"/>
      <c r="AV55" s="164"/>
      <c r="AW55" s="159"/>
      <c r="AX55" s="159"/>
      <c r="AY55" s="159"/>
      <c r="AZ55" s="160"/>
      <c r="BA55" s="161"/>
      <c r="BB55" s="162"/>
      <c r="BC55" s="161"/>
      <c r="BD55" s="163"/>
      <c r="BE55" s="164"/>
      <c r="BF55" s="159"/>
      <c r="BG55" s="159"/>
      <c r="BH55" s="159"/>
      <c r="BI55" s="160"/>
      <c r="BJ55" s="161"/>
      <c r="BK55" s="162"/>
      <c r="BL55" s="161"/>
      <c r="BM55" s="163"/>
      <c r="BN55" s="164"/>
      <c r="BO55" s="159"/>
      <c r="BP55" s="159"/>
      <c r="BQ55" s="159"/>
      <c r="BR55" s="160"/>
      <c r="BS55" s="161"/>
      <c r="BT55" s="162"/>
      <c r="BU55" s="161"/>
      <c r="BV55" s="163"/>
      <c r="BW55" s="164"/>
      <c r="BX55" s="159"/>
      <c r="BY55" s="159"/>
      <c r="BZ55" s="159"/>
      <c r="CA55" s="160"/>
      <c r="CB55" s="161"/>
      <c r="CC55" s="162"/>
      <c r="CD55" s="161"/>
      <c r="CE55" s="163"/>
      <c r="CF55" s="164"/>
      <c r="CG55" s="159"/>
      <c r="CH55" s="159"/>
      <c r="CI55" s="159"/>
      <c r="CJ55" s="160"/>
      <c r="CK55" s="161"/>
      <c r="CL55" s="162"/>
      <c r="CM55" s="161"/>
      <c r="CN55" s="163"/>
      <c r="CO55" s="164"/>
      <c r="CP55" s="159"/>
      <c r="CQ55" s="159"/>
      <c r="CR55" s="159"/>
      <c r="CS55" s="160"/>
      <c r="CT55" s="161"/>
      <c r="CU55" s="162"/>
      <c r="CV55" s="161"/>
      <c r="CW55" s="163"/>
      <c r="CX55" s="164"/>
      <c r="CY55" s="159"/>
      <c r="CZ55" s="159"/>
      <c r="DA55" s="159"/>
      <c r="DB55" s="160"/>
      <c r="DC55" s="161"/>
      <c r="DD55" s="162"/>
      <c r="DE55" s="161"/>
      <c r="DF55" s="163"/>
      <c r="DG55" s="164"/>
      <c r="DH55" s="159"/>
      <c r="DI55" s="159"/>
      <c r="DJ55" s="159"/>
      <c r="DK55" s="160"/>
      <c r="DL55" s="161"/>
      <c r="DM55" s="162"/>
      <c r="DN55" s="161"/>
      <c r="DO55" s="163"/>
      <c r="DP55" s="164"/>
      <c r="DQ55" s="159"/>
      <c r="DR55" s="159"/>
      <c r="DS55" s="159"/>
      <c r="DT55" s="160"/>
      <c r="DU55" s="161"/>
      <c r="DV55" s="162"/>
      <c r="DW55" s="161"/>
      <c r="DX55" s="163"/>
      <c r="DY55" s="164"/>
      <c r="DZ55" s="159"/>
      <c r="EA55" s="159"/>
      <c r="EB55" s="159"/>
      <c r="EC55" s="160"/>
      <c r="ED55" s="161"/>
      <c r="EE55" s="162"/>
      <c r="EF55" s="161"/>
      <c r="EG55" s="163"/>
      <c r="EH55" s="164"/>
      <c r="EI55" s="159"/>
      <c r="EJ55" s="159"/>
      <c r="EK55" s="159"/>
      <c r="EL55" s="160"/>
      <c r="EM55" s="161"/>
      <c r="EN55" s="162"/>
      <c r="EO55" s="161"/>
      <c r="EP55" s="163"/>
      <c r="EQ55" s="164"/>
      <c r="ER55" s="159"/>
      <c r="ES55" s="159"/>
      <c r="ET55" s="159"/>
      <c r="EU55" s="160"/>
      <c r="EV55" s="161"/>
      <c r="EW55" s="162"/>
      <c r="EX55" s="161"/>
      <c r="EY55" s="163"/>
      <c r="EZ55" s="164"/>
      <c r="FA55" s="159"/>
      <c r="FB55" s="159"/>
      <c r="FC55" s="159"/>
      <c r="FD55" s="160"/>
      <c r="FE55" s="161"/>
      <c r="FF55" s="162"/>
      <c r="FG55" s="161"/>
      <c r="FH55" s="163"/>
      <c r="FI55" s="164"/>
      <c r="FJ55" s="159"/>
      <c r="FK55" s="159"/>
      <c r="FL55" s="159"/>
      <c r="FM55" s="160"/>
      <c r="FN55" s="161"/>
      <c r="FO55" s="162"/>
      <c r="FP55" s="161"/>
      <c r="FQ55" s="163"/>
      <c r="FR55" s="164"/>
      <c r="FS55" s="159"/>
      <c r="FT55" s="159"/>
      <c r="FU55" s="159"/>
      <c r="FV55" s="160"/>
      <c r="FW55" s="161"/>
      <c r="FX55" s="162"/>
      <c r="FY55" s="161"/>
      <c r="FZ55" s="163"/>
      <c r="GA55" s="164"/>
      <c r="GB55" s="159"/>
      <c r="GC55" s="159"/>
      <c r="GD55" s="159"/>
      <c r="GE55" s="160"/>
      <c r="GF55" s="161"/>
      <c r="GG55" s="162"/>
      <c r="GH55" s="161"/>
      <c r="GI55" s="163"/>
      <c r="GJ55" s="164"/>
      <c r="GK55" s="159"/>
      <c r="GL55" s="159"/>
      <c r="GM55" s="159"/>
      <c r="GN55" s="160"/>
      <c r="GO55" s="161"/>
      <c r="GP55" s="162"/>
      <c r="GQ55" s="161"/>
      <c r="GR55" s="163"/>
      <c r="GS55" s="164"/>
      <c r="GT55" s="165"/>
      <c r="GU55" s="136"/>
      <c r="GV55" s="100"/>
      <c r="GW55" s="114"/>
      <c r="GX55" s="114"/>
      <c r="GY55" s="123"/>
      <c r="GZ55" s="93"/>
      <c r="HA55" s="116"/>
      <c r="HB55" s="116"/>
    </row>
    <row r="56" spans="1:210" ht="18.75" x14ac:dyDescent="0.3">
      <c r="A56"/>
      <c r="B56" s="116"/>
      <c r="C56" s="116"/>
      <c r="D56" s="41"/>
      <c r="E56" s="42"/>
      <c r="F56" s="43"/>
      <c r="G56" s="44"/>
      <c r="H56" s="45"/>
      <c r="I56" s="46"/>
      <c r="J56" s="497"/>
      <c r="K56" s="494"/>
      <c r="L56" s="105"/>
      <c r="M56" s="87"/>
      <c r="N56" s="88"/>
      <c r="O56" s="106"/>
      <c r="P56" s="150">
        <f t="shared" si="0"/>
        <v>0</v>
      </c>
      <c r="Q56" s="99"/>
      <c r="R56" s="166"/>
      <c r="S56" s="166"/>
      <c r="T56" s="45">
        <f>Q56*O56</f>
        <v>0</v>
      </c>
      <c r="U56" s="153"/>
      <c r="V56" s="148"/>
      <c r="W56" s="178"/>
      <c r="X56" s="111"/>
      <c r="Y56" s="110"/>
      <c r="Z56" s="130"/>
      <c r="AA56" s="131"/>
      <c r="AB56" s="130"/>
      <c r="AC56" s="132"/>
      <c r="AD56" s="133"/>
      <c r="AE56" s="111"/>
      <c r="AF56" s="111"/>
      <c r="AG56" s="111"/>
      <c r="AH56" s="110"/>
      <c r="AI56" s="130"/>
      <c r="AJ56" s="131"/>
      <c r="AK56" s="130"/>
      <c r="AL56" s="132"/>
      <c r="AM56" s="133"/>
      <c r="AN56" s="111"/>
      <c r="AO56" s="111"/>
      <c r="AP56" s="111"/>
      <c r="AQ56" s="110"/>
      <c r="AR56" s="130"/>
      <c r="AS56" s="131"/>
      <c r="AT56" s="130"/>
      <c r="AU56" s="132"/>
      <c r="AV56" s="133"/>
      <c r="AW56" s="111"/>
      <c r="AX56" s="111"/>
      <c r="AY56" s="111"/>
      <c r="AZ56" s="110"/>
      <c r="BA56" s="130"/>
      <c r="BB56" s="131"/>
      <c r="BC56" s="130"/>
      <c r="BD56" s="132"/>
      <c r="BE56" s="133"/>
      <c r="BF56" s="111"/>
      <c r="BG56" s="111"/>
      <c r="BH56" s="111"/>
      <c r="BI56" s="110"/>
      <c r="BJ56" s="130"/>
      <c r="BK56" s="131"/>
      <c r="BL56" s="130"/>
      <c r="BM56" s="132"/>
      <c r="BN56" s="133"/>
      <c r="BO56" s="111"/>
      <c r="BP56" s="111"/>
      <c r="BQ56" s="111"/>
      <c r="BR56" s="110"/>
      <c r="BS56" s="130"/>
      <c r="BT56" s="131"/>
      <c r="BU56" s="130"/>
      <c r="BV56" s="132"/>
      <c r="BW56" s="133"/>
      <c r="BX56" s="111"/>
      <c r="BY56" s="111"/>
      <c r="BZ56" s="111"/>
      <c r="CA56" s="110"/>
      <c r="CB56" s="130"/>
      <c r="CC56" s="131"/>
      <c r="CD56" s="130"/>
      <c r="CE56" s="132"/>
      <c r="CF56" s="133"/>
      <c r="CG56" s="111"/>
      <c r="CH56" s="111"/>
      <c r="CI56" s="111"/>
      <c r="CJ56" s="110"/>
      <c r="CK56" s="130"/>
      <c r="CL56" s="131"/>
      <c r="CM56" s="130"/>
      <c r="CN56" s="132"/>
      <c r="CO56" s="133"/>
      <c r="CP56" s="111"/>
      <c r="CQ56" s="111"/>
      <c r="CR56" s="111"/>
      <c r="CS56" s="110"/>
      <c r="CT56" s="130"/>
      <c r="CU56" s="131"/>
      <c r="CV56" s="130"/>
      <c r="CW56" s="132"/>
      <c r="CX56" s="133"/>
      <c r="CY56" s="111"/>
      <c r="CZ56" s="111"/>
      <c r="DA56" s="111"/>
      <c r="DB56" s="110"/>
      <c r="DC56" s="130"/>
      <c r="DD56" s="131"/>
      <c r="DE56" s="130"/>
      <c r="DF56" s="132"/>
      <c r="DG56" s="133"/>
      <c r="DH56" s="111"/>
      <c r="DI56" s="111"/>
      <c r="DJ56" s="111"/>
      <c r="DK56" s="110"/>
      <c r="DL56" s="130"/>
      <c r="DM56" s="131"/>
      <c r="DN56" s="130"/>
      <c r="DO56" s="132"/>
      <c r="DP56" s="133"/>
      <c r="DQ56" s="111"/>
      <c r="DR56" s="111"/>
      <c r="DS56" s="111"/>
      <c r="DT56" s="110"/>
      <c r="DU56" s="130"/>
      <c r="DV56" s="131"/>
      <c r="DW56" s="130"/>
      <c r="DX56" s="132"/>
      <c r="DY56" s="133"/>
      <c r="DZ56" s="111"/>
      <c r="EA56" s="111"/>
      <c r="EB56" s="111"/>
      <c r="EC56" s="110"/>
      <c r="ED56" s="130"/>
      <c r="EE56" s="131"/>
      <c r="EF56" s="130"/>
      <c r="EG56" s="132"/>
      <c r="EH56" s="133"/>
      <c r="EI56" s="111"/>
      <c r="EJ56" s="111"/>
      <c r="EK56" s="111"/>
      <c r="EL56" s="110"/>
      <c r="EM56" s="130"/>
      <c r="EN56" s="131"/>
      <c r="EO56" s="130"/>
      <c r="EP56" s="132"/>
      <c r="EQ56" s="133"/>
      <c r="ER56" s="111"/>
      <c r="ES56" s="111"/>
      <c r="ET56" s="111"/>
      <c r="EU56" s="110"/>
      <c r="EV56" s="130"/>
      <c r="EW56" s="131"/>
      <c r="EX56" s="130"/>
      <c r="EY56" s="132"/>
      <c r="EZ56" s="133"/>
      <c r="FA56" s="111"/>
      <c r="FB56" s="111"/>
      <c r="FC56" s="111"/>
      <c r="FD56" s="110"/>
      <c r="FE56" s="130"/>
      <c r="FF56" s="131"/>
      <c r="FG56" s="130"/>
      <c r="FH56" s="132"/>
      <c r="FI56" s="133"/>
      <c r="FJ56" s="111"/>
      <c r="FK56" s="111"/>
      <c r="FL56" s="111"/>
      <c r="FM56" s="110"/>
      <c r="FN56" s="130"/>
      <c r="FO56" s="131"/>
      <c r="FP56" s="130"/>
      <c r="FQ56" s="132"/>
      <c r="FR56" s="133"/>
      <c r="FS56" s="111"/>
      <c r="FT56" s="111"/>
      <c r="FU56" s="111"/>
      <c r="FV56" s="110"/>
      <c r="FW56" s="130"/>
      <c r="FX56" s="131"/>
      <c r="FY56" s="130"/>
      <c r="FZ56" s="132"/>
      <c r="GA56" s="133"/>
      <c r="GB56" s="111"/>
      <c r="GC56" s="111"/>
      <c r="GD56" s="111"/>
      <c r="GE56" s="110"/>
      <c r="GF56" s="130"/>
      <c r="GG56" s="131"/>
      <c r="GH56" s="130"/>
      <c r="GI56" s="132"/>
      <c r="GJ56" s="133"/>
      <c r="GK56" s="111"/>
      <c r="GL56" s="111"/>
      <c r="GM56" s="111"/>
      <c r="GN56" s="110"/>
      <c r="GO56" s="130"/>
      <c r="GP56" s="131"/>
      <c r="GQ56" s="130"/>
      <c r="GR56" s="132"/>
      <c r="GS56" s="133"/>
      <c r="GT56" s="186"/>
      <c r="GU56" s="136"/>
      <c r="GV56" s="122"/>
      <c r="GW56" s="114"/>
      <c r="GX56" s="114"/>
      <c r="GY56" s="123"/>
      <c r="GZ56" s="93"/>
      <c r="HA56" s="116"/>
      <c r="HB56" s="116"/>
    </row>
    <row r="57" spans="1:210" x14ac:dyDescent="0.25">
      <c r="A57"/>
      <c r="B57" s="116"/>
      <c r="C57" s="116"/>
      <c r="D57" s="41"/>
      <c r="E57" s="42"/>
      <c r="F57" s="43"/>
      <c r="G57" s="44"/>
      <c r="H57" s="45"/>
      <c r="I57" s="46"/>
      <c r="J57" s="104"/>
      <c r="K57" s="494"/>
      <c r="L57" s="105"/>
      <c r="M57" s="87"/>
      <c r="N57" s="173"/>
      <c r="O57" s="106"/>
      <c r="P57" s="150">
        <f>O57-L57</f>
        <v>0</v>
      </c>
      <c r="Q57" s="166"/>
      <c r="R57" s="166"/>
      <c r="S57" s="147"/>
      <c r="T57" s="45">
        <f>Q57*O57+S57+0</f>
        <v>0</v>
      </c>
      <c r="U57" s="157"/>
      <c r="V57" s="158"/>
      <c r="W57" s="167"/>
      <c r="X57" s="159"/>
      <c r="Y57" s="160"/>
      <c r="Z57" s="161"/>
      <c r="AA57" s="162"/>
      <c r="AB57" s="161"/>
      <c r="AC57" s="163"/>
      <c r="AD57" s="164"/>
      <c r="AE57" s="159"/>
      <c r="AF57" s="159"/>
      <c r="AG57" s="159"/>
      <c r="AH57" s="160"/>
      <c r="AI57" s="161"/>
      <c r="AJ57" s="162"/>
      <c r="AK57" s="161"/>
      <c r="AL57" s="163"/>
      <c r="AM57" s="164"/>
      <c r="AN57" s="159"/>
      <c r="AO57" s="159"/>
      <c r="AP57" s="159"/>
      <c r="AQ57" s="160"/>
      <c r="AR57" s="161"/>
      <c r="AS57" s="162"/>
      <c r="AT57" s="161"/>
      <c r="AU57" s="163"/>
      <c r="AV57" s="164"/>
      <c r="AW57" s="159"/>
      <c r="AX57" s="159"/>
      <c r="AY57" s="159"/>
      <c r="AZ57" s="160"/>
      <c r="BA57" s="161"/>
      <c r="BB57" s="162"/>
      <c r="BC57" s="161"/>
      <c r="BD57" s="163"/>
      <c r="BE57" s="164"/>
      <c r="BF57" s="159"/>
      <c r="BG57" s="159"/>
      <c r="BH57" s="159"/>
      <c r="BI57" s="160"/>
      <c r="BJ57" s="161"/>
      <c r="BK57" s="162"/>
      <c r="BL57" s="161"/>
      <c r="BM57" s="163"/>
      <c r="BN57" s="164"/>
      <c r="BO57" s="159"/>
      <c r="BP57" s="159"/>
      <c r="BQ57" s="159"/>
      <c r="BR57" s="160"/>
      <c r="BS57" s="161"/>
      <c r="BT57" s="162"/>
      <c r="BU57" s="161"/>
      <c r="BV57" s="163"/>
      <c r="BW57" s="164"/>
      <c r="BX57" s="159"/>
      <c r="BY57" s="159"/>
      <c r="BZ57" s="159"/>
      <c r="CA57" s="160"/>
      <c r="CB57" s="161"/>
      <c r="CC57" s="162"/>
      <c r="CD57" s="161"/>
      <c r="CE57" s="163"/>
      <c r="CF57" s="164"/>
      <c r="CG57" s="159"/>
      <c r="CH57" s="159"/>
      <c r="CI57" s="159"/>
      <c r="CJ57" s="160"/>
      <c r="CK57" s="161"/>
      <c r="CL57" s="162"/>
      <c r="CM57" s="161"/>
      <c r="CN57" s="163"/>
      <c r="CO57" s="164"/>
      <c r="CP57" s="159"/>
      <c r="CQ57" s="159"/>
      <c r="CR57" s="159"/>
      <c r="CS57" s="160"/>
      <c r="CT57" s="161"/>
      <c r="CU57" s="162"/>
      <c r="CV57" s="161"/>
      <c r="CW57" s="163"/>
      <c r="CX57" s="164"/>
      <c r="CY57" s="159"/>
      <c r="CZ57" s="159"/>
      <c r="DA57" s="159"/>
      <c r="DB57" s="160"/>
      <c r="DC57" s="161"/>
      <c r="DD57" s="162"/>
      <c r="DE57" s="161"/>
      <c r="DF57" s="163"/>
      <c r="DG57" s="164"/>
      <c r="DH57" s="159"/>
      <c r="DI57" s="159"/>
      <c r="DJ57" s="159"/>
      <c r="DK57" s="160"/>
      <c r="DL57" s="161"/>
      <c r="DM57" s="162"/>
      <c r="DN57" s="161"/>
      <c r="DO57" s="163"/>
      <c r="DP57" s="164"/>
      <c r="DQ57" s="159"/>
      <c r="DR57" s="159"/>
      <c r="DS57" s="159"/>
      <c r="DT57" s="160"/>
      <c r="DU57" s="161"/>
      <c r="DV57" s="162"/>
      <c r="DW57" s="161"/>
      <c r="DX57" s="163"/>
      <c r="DY57" s="164"/>
      <c r="DZ57" s="159"/>
      <c r="EA57" s="159"/>
      <c r="EB57" s="159"/>
      <c r="EC57" s="160"/>
      <c r="ED57" s="161"/>
      <c r="EE57" s="162"/>
      <c r="EF57" s="161"/>
      <c r="EG57" s="163"/>
      <c r="EH57" s="164"/>
      <c r="EI57" s="159"/>
      <c r="EJ57" s="159"/>
      <c r="EK57" s="159"/>
      <c r="EL57" s="160"/>
      <c r="EM57" s="161"/>
      <c r="EN57" s="162"/>
      <c r="EO57" s="161"/>
      <c r="EP57" s="163"/>
      <c r="EQ57" s="164"/>
      <c r="ER57" s="159"/>
      <c r="ES57" s="159"/>
      <c r="ET57" s="159"/>
      <c r="EU57" s="160"/>
      <c r="EV57" s="161"/>
      <c r="EW57" s="162"/>
      <c r="EX57" s="161"/>
      <c r="EY57" s="163"/>
      <c r="EZ57" s="164"/>
      <c r="FA57" s="159"/>
      <c r="FB57" s="159"/>
      <c r="FC57" s="159"/>
      <c r="FD57" s="160"/>
      <c r="FE57" s="161"/>
      <c r="FF57" s="162"/>
      <c r="FG57" s="161"/>
      <c r="FH57" s="163"/>
      <c r="FI57" s="164"/>
      <c r="FJ57" s="159"/>
      <c r="FK57" s="159"/>
      <c r="FL57" s="159"/>
      <c r="FM57" s="160"/>
      <c r="FN57" s="161"/>
      <c r="FO57" s="162"/>
      <c r="FP57" s="161"/>
      <c r="FQ57" s="163"/>
      <c r="FR57" s="164"/>
      <c r="FS57" s="159"/>
      <c r="FT57" s="159"/>
      <c r="FU57" s="159"/>
      <c r="FV57" s="160"/>
      <c r="FW57" s="161"/>
      <c r="FX57" s="162"/>
      <c r="FY57" s="161"/>
      <c r="FZ57" s="163"/>
      <c r="GA57" s="164"/>
      <c r="GB57" s="159"/>
      <c r="GC57" s="159"/>
      <c r="GD57" s="159"/>
      <c r="GE57" s="160"/>
      <c r="GF57" s="161"/>
      <c r="GG57" s="162"/>
      <c r="GH57" s="161"/>
      <c r="GI57" s="163"/>
      <c r="GJ57" s="164"/>
      <c r="GK57" s="159"/>
      <c r="GL57" s="159"/>
      <c r="GM57" s="159"/>
      <c r="GN57" s="160"/>
      <c r="GO57" s="161"/>
      <c r="GP57" s="162"/>
      <c r="GQ57" s="161"/>
      <c r="GR57" s="163"/>
      <c r="GS57" s="164"/>
      <c r="GT57" s="165"/>
      <c r="GU57" s="136"/>
      <c r="GV57" s="100"/>
      <c r="GW57" s="114"/>
      <c r="GX57" s="114"/>
      <c r="GY57" s="123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4"/>
      <c r="L58" s="105"/>
      <c r="M58" s="87"/>
      <c r="N58" s="173"/>
      <c r="O58" s="106"/>
      <c r="P58" s="150">
        <f t="shared" ref="P58:P69" si="3">O58-L58</f>
        <v>0</v>
      </c>
      <c r="Q58" s="166"/>
      <c r="R58" s="166"/>
      <c r="S58" s="147"/>
      <c r="T58" s="45">
        <f>Q58*O58+S58+0</f>
        <v>0</v>
      </c>
      <c r="U58" s="157"/>
      <c r="V58" s="15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87"/>
      <c r="GV58" s="100"/>
      <c r="GW58" s="114"/>
      <c r="GX58" s="114"/>
      <c r="GY58" s="123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494"/>
      <c r="L59" s="105"/>
      <c r="M59" s="87"/>
      <c r="N59" s="173"/>
      <c r="O59" s="106"/>
      <c r="P59" s="150">
        <f t="shared" si="3"/>
        <v>0</v>
      </c>
      <c r="Q59" s="166"/>
      <c r="R59" s="833"/>
      <c r="S59" s="834"/>
      <c r="T59" s="45">
        <f>Q59*O59</f>
        <v>0</v>
      </c>
      <c r="U59" s="157"/>
      <c r="V59" s="15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87"/>
      <c r="GV59" s="100"/>
      <c r="GW59" s="114"/>
      <c r="GX59" s="114"/>
      <c r="GY59" s="123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494"/>
      <c r="L60" s="105"/>
      <c r="M60" s="87"/>
      <c r="N60" s="88"/>
      <c r="O60" s="106"/>
      <c r="P60" s="150">
        <f t="shared" si="3"/>
        <v>0</v>
      </c>
      <c r="Q60" s="166"/>
      <c r="R60" s="166"/>
      <c r="S60" s="166"/>
      <c r="T60" s="45">
        <f t="shared" ref="T60:T67" si="4">Q60*O60+S60+0</f>
        <v>0</v>
      </c>
      <c r="U60" s="157"/>
      <c r="V60" s="15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36"/>
      <c r="GV60" s="100"/>
      <c r="GW60" s="114"/>
      <c r="GX60" s="188"/>
      <c r="GY60" s="123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494"/>
      <c r="L61" s="105"/>
      <c r="M61" s="87"/>
      <c r="N61" s="88"/>
      <c r="O61" s="106"/>
      <c r="P61" s="150">
        <f t="shared" si="3"/>
        <v>0</v>
      </c>
      <c r="Q61" s="166"/>
      <c r="R61" s="166"/>
      <c r="S61" s="166"/>
      <c r="T61" s="45">
        <f t="shared" si="4"/>
        <v>0</v>
      </c>
      <c r="U61" s="153"/>
      <c r="V61" s="14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123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4"/>
      <c r="L62" s="105"/>
      <c r="M62" s="87"/>
      <c r="N62" s="88"/>
      <c r="O62" s="106"/>
      <c r="P62" s="150">
        <f t="shared" si="3"/>
        <v>0</v>
      </c>
      <c r="Q62" s="166"/>
      <c r="R62" s="166"/>
      <c r="S62" s="166"/>
      <c r="T62" s="45">
        <f t="shared" si="4"/>
        <v>0</v>
      </c>
      <c r="U62" s="153"/>
      <c r="V62" s="14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65"/>
      <c r="GU62" s="136"/>
      <c r="GV62" s="100"/>
      <c r="GW62" s="114"/>
      <c r="GX62" s="188"/>
      <c r="GY62" s="123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04"/>
      <c r="K63" s="494"/>
      <c r="L63" s="105"/>
      <c r="M63" s="87"/>
      <c r="N63" s="88"/>
      <c r="O63" s="106"/>
      <c r="P63" s="150">
        <f t="shared" si="3"/>
        <v>0</v>
      </c>
      <c r="Q63" s="166"/>
      <c r="R63" s="166"/>
      <c r="S63" s="166"/>
      <c r="T63" s="45">
        <f t="shared" si="4"/>
        <v>0</v>
      </c>
      <c r="U63" s="153"/>
      <c r="V63" s="14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65"/>
      <c r="GU63" s="136"/>
      <c r="GV63" s="100"/>
      <c r="GW63" s="114"/>
      <c r="GX63" s="188"/>
      <c r="GY63" s="123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494"/>
      <c r="L64" s="105"/>
      <c r="M64" s="87"/>
      <c r="N64" s="88"/>
      <c r="O64" s="106"/>
      <c r="P64" s="150">
        <f t="shared" si="3"/>
        <v>0</v>
      </c>
      <c r="Q64" s="166"/>
      <c r="R64" s="166"/>
      <c r="S64" s="166"/>
      <c r="T64" s="45">
        <f t="shared" si="4"/>
        <v>0</v>
      </c>
      <c r="U64" s="153"/>
      <c r="V64" s="148"/>
      <c r="W64" s="167"/>
      <c r="X64" s="159"/>
      <c r="Y64" s="160"/>
      <c r="Z64" s="161"/>
      <c r="AA64" s="162"/>
      <c r="AB64" s="161"/>
      <c r="AC64" s="163"/>
      <c r="AD64" s="164"/>
      <c r="AE64" s="159"/>
      <c r="AF64" s="159"/>
      <c r="AG64" s="159"/>
      <c r="AH64" s="160"/>
      <c r="AI64" s="161"/>
      <c r="AJ64" s="162"/>
      <c r="AK64" s="161"/>
      <c r="AL64" s="163"/>
      <c r="AM64" s="164"/>
      <c r="AN64" s="159"/>
      <c r="AO64" s="159"/>
      <c r="AP64" s="159"/>
      <c r="AQ64" s="160"/>
      <c r="AR64" s="161"/>
      <c r="AS64" s="162"/>
      <c r="AT64" s="161"/>
      <c r="AU64" s="163"/>
      <c r="AV64" s="164"/>
      <c r="AW64" s="159"/>
      <c r="AX64" s="159"/>
      <c r="AY64" s="159"/>
      <c r="AZ64" s="160"/>
      <c r="BA64" s="161"/>
      <c r="BB64" s="162"/>
      <c r="BC64" s="161"/>
      <c r="BD64" s="163"/>
      <c r="BE64" s="164"/>
      <c r="BF64" s="159"/>
      <c r="BG64" s="159"/>
      <c r="BH64" s="159"/>
      <c r="BI64" s="160"/>
      <c r="BJ64" s="161"/>
      <c r="BK64" s="162"/>
      <c r="BL64" s="161"/>
      <c r="BM64" s="163"/>
      <c r="BN64" s="164"/>
      <c r="BO64" s="159"/>
      <c r="BP64" s="159"/>
      <c r="BQ64" s="159"/>
      <c r="BR64" s="160"/>
      <c r="BS64" s="161"/>
      <c r="BT64" s="162"/>
      <c r="BU64" s="161"/>
      <c r="BV64" s="163"/>
      <c r="BW64" s="164"/>
      <c r="BX64" s="159"/>
      <c r="BY64" s="159"/>
      <c r="BZ64" s="159"/>
      <c r="CA64" s="160"/>
      <c r="CB64" s="161"/>
      <c r="CC64" s="162"/>
      <c r="CD64" s="161"/>
      <c r="CE64" s="163"/>
      <c r="CF64" s="164"/>
      <c r="CG64" s="159"/>
      <c r="CH64" s="159"/>
      <c r="CI64" s="159"/>
      <c r="CJ64" s="160"/>
      <c r="CK64" s="161"/>
      <c r="CL64" s="162"/>
      <c r="CM64" s="161"/>
      <c r="CN64" s="163"/>
      <c r="CO64" s="164"/>
      <c r="CP64" s="159"/>
      <c r="CQ64" s="159"/>
      <c r="CR64" s="159"/>
      <c r="CS64" s="160"/>
      <c r="CT64" s="161"/>
      <c r="CU64" s="162"/>
      <c r="CV64" s="161"/>
      <c r="CW64" s="163"/>
      <c r="CX64" s="164"/>
      <c r="CY64" s="159"/>
      <c r="CZ64" s="159"/>
      <c r="DA64" s="159"/>
      <c r="DB64" s="160"/>
      <c r="DC64" s="161"/>
      <c r="DD64" s="162"/>
      <c r="DE64" s="161"/>
      <c r="DF64" s="163"/>
      <c r="DG64" s="164"/>
      <c r="DH64" s="159"/>
      <c r="DI64" s="159"/>
      <c r="DJ64" s="159"/>
      <c r="DK64" s="160"/>
      <c r="DL64" s="161"/>
      <c r="DM64" s="162"/>
      <c r="DN64" s="161"/>
      <c r="DO64" s="163"/>
      <c r="DP64" s="164"/>
      <c r="DQ64" s="159"/>
      <c r="DR64" s="159"/>
      <c r="DS64" s="159"/>
      <c r="DT64" s="160"/>
      <c r="DU64" s="161"/>
      <c r="DV64" s="162"/>
      <c r="DW64" s="161"/>
      <c r="DX64" s="163"/>
      <c r="DY64" s="164"/>
      <c r="DZ64" s="159"/>
      <c r="EA64" s="159"/>
      <c r="EB64" s="159"/>
      <c r="EC64" s="160"/>
      <c r="ED64" s="161"/>
      <c r="EE64" s="162"/>
      <c r="EF64" s="161"/>
      <c r="EG64" s="163"/>
      <c r="EH64" s="164"/>
      <c r="EI64" s="159"/>
      <c r="EJ64" s="159"/>
      <c r="EK64" s="159"/>
      <c r="EL64" s="160"/>
      <c r="EM64" s="161"/>
      <c r="EN64" s="162"/>
      <c r="EO64" s="161"/>
      <c r="EP64" s="163"/>
      <c r="EQ64" s="164"/>
      <c r="ER64" s="159"/>
      <c r="ES64" s="159"/>
      <c r="ET64" s="159"/>
      <c r="EU64" s="160"/>
      <c r="EV64" s="161"/>
      <c r="EW64" s="162"/>
      <c r="EX64" s="161"/>
      <c r="EY64" s="163"/>
      <c r="EZ64" s="164"/>
      <c r="FA64" s="159"/>
      <c r="FB64" s="159"/>
      <c r="FC64" s="159"/>
      <c r="FD64" s="160"/>
      <c r="FE64" s="161"/>
      <c r="FF64" s="162"/>
      <c r="FG64" s="161"/>
      <c r="FH64" s="163"/>
      <c r="FI64" s="164"/>
      <c r="FJ64" s="159"/>
      <c r="FK64" s="159"/>
      <c r="FL64" s="159"/>
      <c r="FM64" s="160"/>
      <c r="FN64" s="161"/>
      <c r="FO64" s="162"/>
      <c r="FP64" s="161"/>
      <c r="FQ64" s="163"/>
      <c r="FR64" s="164"/>
      <c r="FS64" s="159"/>
      <c r="FT64" s="159"/>
      <c r="FU64" s="159"/>
      <c r="FV64" s="160"/>
      <c r="FW64" s="161"/>
      <c r="FX64" s="162"/>
      <c r="FY64" s="161"/>
      <c r="FZ64" s="163"/>
      <c r="GA64" s="164"/>
      <c r="GB64" s="159"/>
      <c r="GC64" s="159"/>
      <c r="GD64" s="159"/>
      <c r="GE64" s="160"/>
      <c r="GF64" s="161"/>
      <c r="GG64" s="162"/>
      <c r="GH64" s="161"/>
      <c r="GI64" s="163"/>
      <c r="GJ64" s="164"/>
      <c r="GK64" s="159"/>
      <c r="GL64" s="159"/>
      <c r="GM64" s="159"/>
      <c r="GN64" s="160"/>
      <c r="GO64" s="161"/>
      <c r="GP64" s="162"/>
      <c r="GQ64" s="161"/>
      <c r="GR64" s="163"/>
      <c r="GS64" s="164"/>
      <c r="GT64" s="165"/>
      <c r="GU64" s="136"/>
      <c r="GV64" s="100"/>
      <c r="GW64" s="114"/>
      <c r="GX64" s="188"/>
      <c r="GY64" s="123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4"/>
      <c r="L65" s="105"/>
      <c r="M65" s="87"/>
      <c r="N65" s="173"/>
      <c r="O65" s="106"/>
      <c r="P65" s="150">
        <f t="shared" si="3"/>
        <v>0</v>
      </c>
      <c r="Q65" s="166"/>
      <c r="R65" s="166"/>
      <c r="S65" s="166"/>
      <c r="T65" s="45">
        <f t="shared" si="4"/>
        <v>0</v>
      </c>
      <c r="U65" s="157"/>
      <c r="V65" s="158"/>
      <c r="W65" s="167"/>
      <c r="X65" s="159"/>
      <c r="Y65" s="160"/>
      <c r="Z65" s="161"/>
      <c r="AA65" s="162"/>
      <c r="AB65" s="161"/>
      <c r="AC65" s="163"/>
      <c r="AD65" s="164"/>
      <c r="AE65" s="159"/>
      <c r="AF65" s="159"/>
      <c r="AG65" s="159"/>
      <c r="AH65" s="160"/>
      <c r="AI65" s="161"/>
      <c r="AJ65" s="162"/>
      <c r="AK65" s="161"/>
      <c r="AL65" s="163"/>
      <c r="AM65" s="164"/>
      <c r="AN65" s="159"/>
      <c r="AO65" s="159"/>
      <c r="AP65" s="159"/>
      <c r="AQ65" s="160"/>
      <c r="AR65" s="161"/>
      <c r="AS65" s="162"/>
      <c r="AT65" s="161"/>
      <c r="AU65" s="163"/>
      <c r="AV65" s="164"/>
      <c r="AW65" s="159"/>
      <c r="AX65" s="159"/>
      <c r="AY65" s="159"/>
      <c r="AZ65" s="160"/>
      <c r="BA65" s="161"/>
      <c r="BB65" s="162"/>
      <c r="BC65" s="161"/>
      <c r="BD65" s="163"/>
      <c r="BE65" s="164"/>
      <c r="BF65" s="159"/>
      <c r="BG65" s="159"/>
      <c r="BH65" s="159"/>
      <c r="BI65" s="160"/>
      <c r="BJ65" s="161"/>
      <c r="BK65" s="162"/>
      <c r="BL65" s="161"/>
      <c r="BM65" s="163"/>
      <c r="BN65" s="164"/>
      <c r="BO65" s="159"/>
      <c r="BP65" s="159"/>
      <c r="BQ65" s="159"/>
      <c r="BR65" s="160"/>
      <c r="BS65" s="161"/>
      <c r="BT65" s="162"/>
      <c r="BU65" s="161"/>
      <c r="BV65" s="163"/>
      <c r="BW65" s="164"/>
      <c r="BX65" s="159"/>
      <c r="BY65" s="159"/>
      <c r="BZ65" s="159"/>
      <c r="CA65" s="160"/>
      <c r="CB65" s="161"/>
      <c r="CC65" s="162"/>
      <c r="CD65" s="161"/>
      <c r="CE65" s="163"/>
      <c r="CF65" s="164"/>
      <c r="CG65" s="159"/>
      <c r="CH65" s="159"/>
      <c r="CI65" s="159"/>
      <c r="CJ65" s="160"/>
      <c r="CK65" s="161"/>
      <c r="CL65" s="162"/>
      <c r="CM65" s="161"/>
      <c r="CN65" s="163"/>
      <c r="CO65" s="164"/>
      <c r="CP65" s="159"/>
      <c r="CQ65" s="159"/>
      <c r="CR65" s="159"/>
      <c r="CS65" s="160"/>
      <c r="CT65" s="161"/>
      <c r="CU65" s="162"/>
      <c r="CV65" s="161"/>
      <c r="CW65" s="163"/>
      <c r="CX65" s="164"/>
      <c r="CY65" s="159"/>
      <c r="CZ65" s="159"/>
      <c r="DA65" s="159"/>
      <c r="DB65" s="160"/>
      <c r="DC65" s="161"/>
      <c r="DD65" s="162"/>
      <c r="DE65" s="161"/>
      <c r="DF65" s="163"/>
      <c r="DG65" s="164"/>
      <c r="DH65" s="159"/>
      <c r="DI65" s="159"/>
      <c r="DJ65" s="159"/>
      <c r="DK65" s="160"/>
      <c r="DL65" s="161"/>
      <c r="DM65" s="162"/>
      <c r="DN65" s="161"/>
      <c r="DO65" s="163"/>
      <c r="DP65" s="164"/>
      <c r="DQ65" s="159"/>
      <c r="DR65" s="159"/>
      <c r="DS65" s="159"/>
      <c r="DT65" s="160"/>
      <c r="DU65" s="161"/>
      <c r="DV65" s="162"/>
      <c r="DW65" s="161"/>
      <c r="DX65" s="163"/>
      <c r="DY65" s="164"/>
      <c r="DZ65" s="159"/>
      <c r="EA65" s="159"/>
      <c r="EB65" s="159"/>
      <c r="EC65" s="160"/>
      <c r="ED65" s="161"/>
      <c r="EE65" s="162"/>
      <c r="EF65" s="161"/>
      <c r="EG65" s="163"/>
      <c r="EH65" s="164"/>
      <c r="EI65" s="159"/>
      <c r="EJ65" s="159"/>
      <c r="EK65" s="159"/>
      <c r="EL65" s="160"/>
      <c r="EM65" s="161"/>
      <c r="EN65" s="162"/>
      <c r="EO65" s="161"/>
      <c r="EP65" s="163"/>
      <c r="EQ65" s="164"/>
      <c r="ER65" s="159"/>
      <c r="ES65" s="159"/>
      <c r="ET65" s="159"/>
      <c r="EU65" s="160"/>
      <c r="EV65" s="161"/>
      <c r="EW65" s="162"/>
      <c r="EX65" s="161"/>
      <c r="EY65" s="163"/>
      <c r="EZ65" s="164"/>
      <c r="FA65" s="159"/>
      <c r="FB65" s="159"/>
      <c r="FC65" s="159"/>
      <c r="FD65" s="160"/>
      <c r="FE65" s="161"/>
      <c r="FF65" s="162"/>
      <c r="FG65" s="161"/>
      <c r="FH65" s="163"/>
      <c r="FI65" s="164"/>
      <c r="FJ65" s="159"/>
      <c r="FK65" s="159"/>
      <c r="FL65" s="159"/>
      <c r="FM65" s="160"/>
      <c r="FN65" s="161"/>
      <c r="FO65" s="162"/>
      <c r="FP65" s="161"/>
      <c r="FQ65" s="163"/>
      <c r="FR65" s="164"/>
      <c r="FS65" s="159"/>
      <c r="FT65" s="159"/>
      <c r="FU65" s="159"/>
      <c r="FV65" s="160"/>
      <c r="FW65" s="161"/>
      <c r="FX65" s="162"/>
      <c r="FY65" s="161"/>
      <c r="FZ65" s="163"/>
      <c r="GA65" s="164"/>
      <c r="GB65" s="159"/>
      <c r="GC65" s="159"/>
      <c r="GD65" s="159"/>
      <c r="GE65" s="160"/>
      <c r="GF65" s="161"/>
      <c r="GG65" s="162"/>
      <c r="GH65" s="161"/>
      <c r="GI65" s="163"/>
      <c r="GJ65" s="164"/>
      <c r="GK65" s="159"/>
      <c r="GL65" s="159"/>
      <c r="GM65" s="159"/>
      <c r="GN65" s="160"/>
      <c r="GO65" s="161"/>
      <c r="GP65" s="162"/>
      <c r="GQ65" s="161"/>
      <c r="GR65" s="163"/>
      <c r="GS65" s="164"/>
      <c r="GT65" s="176"/>
      <c r="GU65" s="136"/>
      <c r="GV65" s="100"/>
      <c r="GW65" s="114"/>
      <c r="GX65" s="114"/>
      <c r="GY65" s="123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4"/>
      <c r="L66" s="105"/>
      <c r="M66" s="87"/>
      <c r="N66" s="173"/>
      <c r="O66" s="106"/>
      <c r="P66" s="150">
        <f t="shared" si="3"/>
        <v>0</v>
      </c>
      <c r="Q66" s="166"/>
      <c r="R66" s="166"/>
      <c r="S66" s="166"/>
      <c r="T66" s="45">
        <f t="shared" si="4"/>
        <v>0</v>
      </c>
      <c r="U66" s="157"/>
      <c r="V66" s="158"/>
      <c r="W66" s="167"/>
      <c r="X66" s="159"/>
      <c r="Y66" s="160"/>
      <c r="Z66" s="161"/>
      <c r="AA66" s="162"/>
      <c r="AB66" s="161"/>
      <c r="AC66" s="163"/>
      <c r="AD66" s="164"/>
      <c r="AE66" s="159"/>
      <c r="AF66" s="159"/>
      <c r="AG66" s="159"/>
      <c r="AH66" s="160"/>
      <c r="AI66" s="161"/>
      <c r="AJ66" s="162"/>
      <c r="AK66" s="161"/>
      <c r="AL66" s="163"/>
      <c r="AM66" s="164"/>
      <c r="AN66" s="159"/>
      <c r="AO66" s="159"/>
      <c r="AP66" s="159"/>
      <c r="AQ66" s="160"/>
      <c r="AR66" s="161"/>
      <c r="AS66" s="162"/>
      <c r="AT66" s="161"/>
      <c r="AU66" s="163"/>
      <c r="AV66" s="164"/>
      <c r="AW66" s="159"/>
      <c r="AX66" s="159"/>
      <c r="AY66" s="159"/>
      <c r="AZ66" s="160"/>
      <c r="BA66" s="161"/>
      <c r="BB66" s="162"/>
      <c r="BC66" s="161"/>
      <c r="BD66" s="163"/>
      <c r="BE66" s="164"/>
      <c r="BF66" s="159"/>
      <c r="BG66" s="159"/>
      <c r="BH66" s="159"/>
      <c r="BI66" s="160"/>
      <c r="BJ66" s="161"/>
      <c r="BK66" s="162"/>
      <c r="BL66" s="161"/>
      <c r="BM66" s="163"/>
      <c r="BN66" s="164"/>
      <c r="BO66" s="159"/>
      <c r="BP66" s="159"/>
      <c r="BQ66" s="159"/>
      <c r="BR66" s="160"/>
      <c r="BS66" s="161"/>
      <c r="BT66" s="162"/>
      <c r="BU66" s="161"/>
      <c r="BV66" s="163"/>
      <c r="BW66" s="164"/>
      <c r="BX66" s="159"/>
      <c r="BY66" s="159"/>
      <c r="BZ66" s="159"/>
      <c r="CA66" s="160"/>
      <c r="CB66" s="161"/>
      <c r="CC66" s="162"/>
      <c r="CD66" s="161"/>
      <c r="CE66" s="163"/>
      <c r="CF66" s="164"/>
      <c r="CG66" s="159"/>
      <c r="CH66" s="159"/>
      <c r="CI66" s="159"/>
      <c r="CJ66" s="160"/>
      <c r="CK66" s="161"/>
      <c r="CL66" s="162"/>
      <c r="CM66" s="161"/>
      <c r="CN66" s="163"/>
      <c r="CO66" s="164"/>
      <c r="CP66" s="159"/>
      <c r="CQ66" s="159"/>
      <c r="CR66" s="159"/>
      <c r="CS66" s="160"/>
      <c r="CT66" s="161"/>
      <c r="CU66" s="162"/>
      <c r="CV66" s="161"/>
      <c r="CW66" s="163"/>
      <c r="CX66" s="164"/>
      <c r="CY66" s="159"/>
      <c r="CZ66" s="159"/>
      <c r="DA66" s="159"/>
      <c r="DB66" s="160"/>
      <c r="DC66" s="161"/>
      <c r="DD66" s="162"/>
      <c r="DE66" s="161"/>
      <c r="DF66" s="163"/>
      <c r="DG66" s="164"/>
      <c r="DH66" s="159"/>
      <c r="DI66" s="159"/>
      <c r="DJ66" s="159"/>
      <c r="DK66" s="160"/>
      <c r="DL66" s="161"/>
      <c r="DM66" s="162"/>
      <c r="DN66" s="161"/>
      <c r="DO66" s="163"/>
      <c r="DP66" s="164"/>
      <c r="DQ66" s="159"/>
      <c r="DR66" s="159"/>
      <c r="DS66" s="159"/>
      <c r="DT66" s="160"/>
      <c r="DU66" s="161"/>
      <c r="DV66" s="162"/>
      <c r="DW66" s="161"/>
      <c r="DX66" s="163"/>
      <c r="DY66" s="164"/>
      <c r="DZ66" s="159"/>
      <c r="EA66" s="159"/>
      <c r="EB66" s="159"/>
      <c r="EC66" s="160"/>
      <c r="ED66" s="161"/>
      <c r="EE66" s="162"/>
      <c r="EF66" s="161"/>
      <c r="EG66" s="163"/>
      <c r="EH66" s="164"/>
      <c r="EI66" s="159"/>
      <c r="EJ66" s="159"/>
      <c r="EK66" s="159"/>
      <c r="EL66" s="160"/>
      <c r="EM66" s="161"/>
      <c r="EN66" s="162"/>
      <c r="EO66" s="161"/>
      <c r="EP66" s="163"/>
      <c r="EQ66" s="164"/>
      <c r="ER66" s="159"/>
      <c r="ES66" s="159"/>
      <c r="ET66" s="159"/>
      <c r="EU66" s="160"/>
      <c r="EV66" s="161"/>
      <c r="EW66" s="162"/>
      <c r="EX66" s="161"/>
      <c r="EY66" s="163"/>
      <c r="EZ66" s="164"/>
      <c r="FA66" s="159"/>
      <c r="FB66" s="159"/>
      <c r="FC66" s="159"/>
      <c r="FD66" s="160"/>
      <c r="FE66" s="161"/>
      <c r="FF66" s="162"/>
      <c r="FG66" s="161"/>
      <c r="FH66" s="163"/>
      <c r="FI66" s="164"/>
      <c r="FJ66" s="159"/>
      <c r="FK66" s="159"/>
      <c r="FL66" s="159"/>
      <c r="FM66" s="160"/>
      <c r="FN66" s="161"/>
      <c r="FO66" s="162"/>
      <c r="FP66" s="161"/>
      <c r="FQ66" s="163"/>
      <c r="FR66" s="164"/>
      <c r="FS66" s="159"/>
      <c r="FT66" s="159"/>
      <c r="FU66" s="159"/>
      <c r="FV66" s="160"/>
      <c r="FW66" s="161"/>
      <c r="FX66" s="162"/>
      <c r="FY66" s="161"/>
      <c r="FZ66" s="163"/>
      <c r="GA66" s="164"/>
      <c r="GB66" s="159"/>
      <c r="GC66" s="159"/>
      <c r="GD66" s="159"/>
      <c r="GE66" s="160"/>
      <c r="GF66" s="161"/>
      <c r="GG66" s="162"/>
      <c r="GH66" s="161"/>
      <c r="GI66" s="163"/>
      <c r="GJ66" s="164"/>
      <c r="GK66" s="159"/>
      <c r="GL66" s="159"/>
      <c r="GM66" s="159"/>
      <c r="GN66" s="160"/>
      <c r="GO66" s="161"/>
      <c r="GP66" s="162"/>
      <c r="GQ66" s="161"/>
      <c r="GR66" s="163"/>
      <c r="GS66" s="164"/>
      <c r="GT66" s="176"/>
      <c r="GU66" s="136"/>
      <c r="GV66" s="189"/>
      <c r="GW66" s="190"/>
      <c r="GX66" s="190"/>
      <c r="GY66" s="123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4"/>
      <c r="L67" s="105"/>
      <c r="M67" s="87"/>
      <c r="N67" s="173"/>
      <c r="O67" s="106"/>
      <c r="P67" s="150">
        <f t="shared" si="3"/>
        <v>0</v>
      </c>
      <c r="Q67" s="166"/>
      <c r="R67" s="166"/>
      <c r="S67" s="166"/>
      <c r="T67" s="45">
        <f t="shared" si="4"/>
        <v>0</v>
      </c>
      <c r="U67" s="153"/>
      <c r="V67" s="148"/>
      <c r="W67" s="178"/>
      <c r="X67" s="111"/>
      <c r="Y67" s="110"/>
      <c r="Z67" s="130"/>
      <c r="AA67" s="131"/>
      <c r="AB67" s="130"/>
      <c r="AC67" s="132"/>
      <c r="AD67" s="133"/>
      <c r="AE67" s="111"/>
      <c r="AF67" s="111"/>
      <c r="AG67" s="111"/>
      <c r="AH67" s="110"/>
      <c r="AI67" s="130"/>
      <c r="AJ67" s="131"/>
      <c r="AK67" s="130"/>
      <c r="AL67" s="132"/>
      <c r="AM67" s="133"/>
      <c r="AN67" s="111"/>
      <c r="AO67" s="111"/>
      <c r="AP67" s="111"/>
      <c r="AQ67" s="110"/>
      <c r="AR67" s="130"/>
      <c r="AS67" s="131"/>
      <c r="AT67" s="130"/>
      <c r="AU67" s="132"/>
      <c r="AV67" s="133"/>
      <c r="AW67" s="111"/>
      <c r="AX67" s="111"/>
      <c r="AY67" s="111"/>
      <c r="AZ67" s="110"/>
      <c r="BA67" s="130"/>
      <c r="BB67" s="131"/>
      <c r="BC67" s="130"/>
      <c r="BD67" s="132"/>
      <c r="BE67" s="133"/>
      <c r="BF67" s="111"/>
      <c r="BG67" s="111"/>
      <c r="BH67" s="111"/>
      <c r="BI67" s="110"/>
      <c r="BJ67" s="130"/>
      <c r="BK67" s="131"/>
      <c r="BL67" s="130"/>
      <c r="BM67" s="132"/>
      <c r="BN67" s="133"/>
      <c r="BO67" s="111"/>
      <c r="BP67" s="111"/>
      <c r="BQ67" s="111"/>
      <c r="BR67" s="110"/>
      <c r="BS67" s="130"/>
      <c r="BT67" s="131"/>
      <c r="BU67" s="130"/>
      <c r="BV67" s="132"/>
      <c r="BW67" s="133"/>
      <c r="BX67" s="111"/>
      <c r="BY67" s="111"/>
      <c r="BZ67" s="111"/>
      <c r="CA67" s="110"/>
      <c r="CB67" s="130"/>
      <c r="CC67" s="131"/>
      <c r="CD67" s="130"/>
      <c r="CE67" s="132"/>
      <c r="CF67" s="133"/>
      <c r="CG67" s="111"/>
      <c r="CH67" s="111"/>
      <c r="CI67" s="111"/>
      <c r="CJ67" s="110"/>
      <c r="CK67" s="130"/>
      <c r="CL67" s="131"/>
      <c r="CM67" s="130"/>
      <c r="CN67" s="132"/>
      <c r="CO67" s="133"/>
      <c r="CP67" s="111"/>
      <c r="CQ67" s="111"/>
      <c r="CR67" s="111"/>
      <c r="CS67" s="110"/>
      <c r="CT67" s="130"/>
      <c r="CU67" s="131"/>
      <c r="CV67" s="130"/>
      <c r="CW67" s="132"/>
      <c r="CX67" s="133"/>
      <c r="CY67" s="111"/>
      <c r="CZ67" s="111"/>
      <c r="DA67" s="111"/>
      <c r="DB67" s="110"/>
      <c r="DC67" s="130"/>
      <c r="DD67" s="131"/>
      <c r="DE67" s="130"/>
      <c r="DF67" s="132"/>
      <c r="DG67" s="133"/>
      <c r="DH67" s="111"/>
      <c r="DI67" s="111"/>
      <c r="DJ67" s="111"/>
      <c r="DK67" s="110"/>
      <c r="DL67" s="130"/>
      <c r="DM67" s="131"/>
      <c r="DN67" s="130"/>
      <c r="DO67" s="132"/>
      <c r="DP67" s="133"/>
      <c r="DQ67" s="111"/>
      <c r="DR67" s="111"/>
      <c r="DS67" s="111"/>
      <c r="DT67" s="110"/>
      <c r="DU67" s="130"/>
      <c r="DV67" s="131"/>
      <c r="DW67" s="130"/>
      <c r="DX67" s="132"/>
      <c r="DY67" s="133"/>
      <c r="DZ67" s="111"/>
      <c r="EA67" s="111"/>
      <c r="EB67" s="111"/>
      <c r="EC67" s="110"/>
      <c r="ED67" s="130"/>
      <c r="EE67" s="131"/>
      <c r="EF67" s="130"/>
      <c r="EG67" s="132"/>
      <c r="EH67" s="133"/>
      <c r="EI67" s="111"/>
      <c r="EJ67" s="111"/>
      <c r="EK67" s="111"/>
      <c r="EL67" s="110"/>
      <c r="EM67" s="130"/>
      <c r="EN67" s="131"/>
      <c r="EO67" s="130"/>
      <c r="EP67" s="132"/>
      <c r="EQ67" s="133"/>
      <c r="ER67" s="111"/>
      <c r="ES67" s="111"/>
      <c r="ET67" s="111"/>
      <c r="EU67" s="110"/>
      <c r="EV67" s="130"/>
      <c r="EW67" s="131"/>
      <c r="EX67" s="130"/>
      <c r="EY67" s="132"/>
      <c r="EZ67" s="133"/>
      <c r="FA67" s="111"/>
      <c r="FB67" s="111"/>
      <c r="FC67" s="111"/>
      <c r="FD67" s="110"/>
      <c r="FE67" s="130"/>
      <c r="FF67" s="131"/>
      <c r="FG67" s="130"/>
      <c r="FH67" s="132"/>
      <c r="FI67" s="133"/>
      <c r="FJ67" s="111"/>
      <c r="FK67" s="111"/>
      <c r="FL67" s="111"/>
      <c r="FM67" s="110"/>
      <c r="FN67" s="130"/>
      <c r="FO67" s="131"/>
      <c r="FP67" s="130"/>
      <c r="FQ67" s="132"/>
      <c r="FR67" s="133"/>
      <c r="FS67" s="111"/>
      <c r="FT67" s="111"/>
      <c r="FU67" s="111"/>
      <c r="FV67" s="110"/>
      <c r="FW67" s="130"/>
      <c r="FX67" s="131"/>
      <c r="FY67" s="130"/>
      <c r="FZ67" s="132"/>
      <c r="GA67" s="133"/>
      <c r="GB67" s="111"/>
      <c r="GC67" s="111"/>
      <c r="GD67" s="111"/>
      <c r="GE67" s="110"/>
      <c r="GF67" s="130"/>
      <c r="GG67" s="131"/>
      <c r="GH67" s="130"/>
      <c r="GI67" s="132"/>
      <c r="GJ67" s="133"/>
      <c r="GK67" s="111"/>
      <c r="GL67" s="111"/>
      <c r="GM67" s="111"/>
      <c r="GN67" s="110"/>
      <c r="GO67" s="130"/>
      <c r="GP67" s="131"/>
      <c r="GQ67" s="130"/>
      <c r="GR67" s="132"/>
      <c r="GS67" s="133"/>
      <c r="GT67" s="191"/>
      <c r="GU67" s="136"/>
      <c r="GV67" s="189"/>
      <c r="GW67" s="190"/>
      <c r="GX67" s="190"/>
      <c r="GY67" s="123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4"/>
      <c r="L68" s="105"/>
      <c r="M68" s="87"/>
      <c r="N68" s="88"/>
      <c r="O68" s="106"/>
      <c r="P68" s="150">
        <f t="shared" si="3"/>
        <v>0</v>
      </c>
      <c r="Q68" s="166"/>
      <c r="R68" s="166"/>
      <c r="S68" s="166"/>
      <c r="T68" s="45">
        <f t="shared" ref="T68" si="5">Q68*O68</f>
        <v>0</v>
      </c>
      <c r="U68" s="153"/>
      <c r="V68" s="14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91"/>
      <c r="GU68" s="136"/>
      <c r="GV68" s="192"/>
      <c r="GW68" s="190"/>
      <c r="GX68" s="193"/>
      <c r="GY68" s="123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4"/>
      <c r="L69" s="105"/>
      <c r="M69" s="87"/>
      <c r="N69" s="88"/>
      <c r="O69" s="106"/>
      <c r="P69" s="150">
        <f t="shared" si="3"/>
        <v>0</v>
      </c>
      <c r="Q69" s="99"/>
      <c r="R69" s="166"/>
      <c r="S69" s="166"/>
      <c r="T69" s="45">
        <f>Q69*O69</f>
        <v>0</v>
      </c>
      <c r="U69" s="153"/>
      <c r="V69" s="128"/>
      <c r="W69" s="17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94"/>
      <c r="GU69" s="136"/>
      <c r="GV69" s="122"/>
      <c r="GW69" s="114"/>
      <c r="GX69" s="114"/>
      <c r="GY69" s="123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4"/>
      <c r="L70" s="105"/>
      <c r="M70" s="87"/>
      <c r="N70" s="88"/>
      <c r="O70" s="106"/>
      <c r="P70" s="150">
        <f t="shared" si="0"/>
        <v>0</v>
      </c>
      <c r="Q70" s="166"/>
      <c r="R70" s="166"/>
      <c r="S70" s="166"/>
      <c r="T70" s="45">
        <f>Q70*O70</f>
        <v>0</v>
      </c>
      <c r="U70" s="153"/>
      <c r="V70" s="148"/>
      <c r="W70" s="17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86"/>
      <c r="GU70" s="136"/>
      <c r="GV70" s="122"/>
      <c r="GW70" s="114"/>
      <c r="GX70" s="114"/>
      <c r="GY70" s="123"/>
      <c r="GZ70" s="93"/>
      <c r="HA70" s="116"/>
      <c r="HB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4"/>
      <c r="L71" s="105"/>
      <c r="M71" s="87"/>
      <c r="N71" s="88"/>
      <c r="O71" s="106"/>
      <c r="P71" s="150">
        <f t="shared" si="0"/>
        <v>0</v>
      </c>
      <c r="Q71" s="166"/>
      <c r="R71" s="166"/>
      <c r="S71" s="166"/>
      <c r="T71" s="45">
        <f>Q71*O71</f>
        <v>0</v>
      </c>
      <c r="U71" s="153"/>
      <c r="V71" s="148"/>
      <c r="W71" s="17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35"/>
      <c r="GU71" s="136"/>
      <c r="GV71" s="195"/>
      <c r="GW71" s="114"/>
      <c r="GX71" s="114"/>
      <c r="GY71" s="123"/>
      <c r="GZ71" s="93"/>
      <c r="HA71" s="116"/>
      <c r="HB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4"/>
      <c r="L72" s="105"/>
      <c r="M72" s="87"/>
      <c r="N72" s="88"/>
      <c r="O72" s="106"/>
      <c r="P72" s="150">
        <f t="shared" si="0"/>
        <v>0</v>
      </c>
      <c r="Q72" s="166"/>
      <c r="R72" s="166"/>
      <c r="S72" s="166"/>
      <c r="T72" s="45">
        <f>Q72*O72</f>
        <v>0</v>
      </c>
      <c r="U72" s="196"/>
      <c r="V72" s="197"/>
      <c r="W72" s="19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114"/>
      <c r="GX72" s="114"/>
      <c r="GY72" s="123"/>
      <c r="GZ72" s="93"/>
      <c r="HA72" s="116"/>
      <c r="HB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4"/>
      <c r="L73" s="105"/>
      <c r="M73" s="87"/>
      <c r="N73" s="88"/>
      <c r="O73" s="106"/>
      <c r="P73" s="150">
        <f t="shared" si="0"/>
        <v>0</v>
      </c>
      <c r="Q73" s="166"/>
      <c r="R73" s="166"/>
      <c r="S73" s="199"/>
      <c r="T73" s="45">
        <f t="shared" si="2"/>
        <v>0</v>
      </c>
      <c r="U73" s="196"/>
      <c r="V73" s="148"/>
      <c r="W73" s="198"/>
      <c r="X73" s="111"/>
      <c r="Y73" s="110"/>
      <c r="Z73" s="130"/>
      <c r="AA73" s="131"/>
      <c r="AB73" s="130"/>
      <c r="AC73" s="132"/>
      <c r="AD73" s="133"/>
      <c r="AE73" s="111"/>
      <c r="AF73" s="111"/>
      <c r="AG73" s="111"/>
      <c r="AH73" s="110"/>
      <c r="AI73" s="130"/>
      <c r="AJ73" s="131"/>
      <c r="AK73" s="130"/>
      <c r="AL73" s="132"/>
      <c r="AM73" s="133"/>
      <c r="AN73" s="111"/>
      <c r="AO73" s="111"/>
      <c r="AP73" s="111"/>
      <c r="AQ73" s="110"/>
      <c r="AR73" s="130"/>
      <c r="AS73" s="131"/>
      <c r="AT73" s="130"/>
      <c r="AU73" s="132"/>
      <c r="AV73" s="133"/>
      <c r="AW73" s="111"/>
      <c r="AX73" s="111"/>
      <c r="AY73" s="111"/>
      <c r="AZ73" s="110"/>
      <c r="BA73" s="130"/>
      <c r="BB73" s="131"/>
      <c r="BC73" s="130"/>
      <c r="BD73" s="132"/>
      <c r="BE73" s="133"/>
      <c r="BF73" s="111"/>
      <c r="BG73" s="111"/>
      <c r="BH73" s="111"/>
      <c r="BI73" s="110"/>
      <c r="BJ73" s="130"/>
      <c r="BK73" s="131"/>
      <c r="BL73" s="130"/>
      <c r="BM73" s="132"/>
      <c r="BN73" s="133"/>
      <c r="BO73" s="111"/>
      <c r="BP73" s="111"/>
      <c r="BQ73" s="111"/>
      <c r="BR73" s="110"/>
      <c r="BS73" s="130"/>
      <c r="BT73" s="131"/>
      <c r="BU73" s="130"/>
      <c r="BV73" s="132"/>
      <c r="BW73" s="133"/>
      <c r="BX73" s="111"/>
      <c r="BY73" s="111"/>
      <c r="BZ73" s="111"/>
      <c r="CA73" s="110"/>
      <c r="CB73" s="130"/>
      <c r="CC73" s="131"/>
      <c r="CD73" s="130"/>
      <c r="CE73" s="132"/>
      <c r="CF73" s="133"/>
      <c r="CG73" s="111"/>
      <c r="CH73" s="111"/>
      <c r="CI73" s="111"/>
      <c r="CJ73" s="110"/>
      <c r="CK73" s="130"/>
      <c r="CL73" s="131"/>
      <c r="CM73" s="130"/>
      <c r="CN73" s="132"/>
      <c r="CO73" s="133"/>
      <c r="CP73" s="111"/>
      <c r="CQ73" s="111"/>
      <c r="CR73" s="111"/>
      <c r="CS73" s="110"/>
      <c r="CT73" s="130"/>
      <c r="CU73" s="131"/>
      <c r="CV73" s="130"/>
      <c r="CW73" s="132"/>
      <c r="CX73" s="133"/>
      <c r="CY73" s="111"/>
      <c r="CZ73" s="111"/>
      <c r="DA73" s="111"/>
      <c r="DB73" s="110"/>
      <c r="DC73" s="130"/>
      <c r="DD73" s="131"/>
      <c r="DE73" s="130"/>
      <c r="DF73" s="132"/>
      <c r="DG73" s="133"/>
      <c r="DH73" s="111"/>
      <c r="DI73" s="111"/>
      <c r="DJ73" s="111"/>
      <c r="DK73" s="110"/>
      <c r="DL73" s="130"/>
      <c r="DM73" s="131"/>
      <c r="DN73" s="130"/>
      <c r="DO73" s="132"/>
      <c r="DP73" s="133"/>
      <c r="DQ73" s="111"/>
      <c r="DR73" s="111"/>
      <c r="DS73" s="111"/>
      <c r="DT73" s="110"/>
      <c r="DU73" s="130"/>
      <c r="DV73" s="131"/>
      <c r="DW73" s="130"/>
      <c r="DX73" s="132"/>
      <c r="DY73" s="133"/>
      <c r="DZ73" s="111"/>
      <c r="EA73" s="111"/>
      <c r="EB73" s="111"/>
      <c r="EC73" s="110"/>
      <c r="ED73" s="130"/>
      <c r="EE73" s="131"/>
      <c r="EF73" s="130"/>
      <c r="EG73" s="132"/>
      <c r="EH73" s="133"/>
      <c r="EI73" s="111"/>
      <c r="EJ73" s="111"/>
      <c r="EK73" s="111"/>
      <c r="EL73" s="110"/>
      <c r="EM73" s="130"/>
      <c r="EN73" s="131"/>
      <c r="EO73" s="130"/>
      <c r="EP73" s="132"/>
      <c r="EQ73" s="133"/>
      <c r="ER73" s="111"/>
      <c r="ES73" s="111"/>
      <c r="ET73" s="111"/>
      <c r="EU73" s="110"/>
      <c r="EV73" s="130"/>
      <c r="EW73" s="131"/>
      <c r="EX73" s="130"/>
      <c r="EY73" s="132"/>
      <c r="EZ73" s="133"/>
      <c r="FA73" s="111"/>
      <c r="FB73" s="111"/>
      <c r="FC73" s="111"/>
      <c r="FD73" s="110"/>
      <c r="FE73" s="130"/>
      <c r="FF73" s="131"/>
      <c r="FG73" s="130"/>
      <c r="FH73" s="132"/>
      <c r="FI73" s="133"/>
      <c r="FJ73" s="111"/>
      <c r="FK73" s="111"/>
      <c r="FL73" s="111"/>
      <c r="FM73" s="110"/>
      <c r="FN73" s="130"/>
      <c r="FO73" s="131"/>
      <c r="FP73" s="130"/>
      <c r="FQ73" s="132"/>
      <c r="FR73" s="133"/>
      <c r="FS73" s="111"/>
      <c r="FT73" s="111"/>
      <c r="FU73" s="111"/>
      <c r="FV73" s="110"/>
      <c r="FW73" s="130"/>
      <c r="FX73" s="131"/>
      <c r="FY73" s="130"/>
      <c r="FZ73" s="132"/>
      <c r="GA73" s="133"/>
      <c r="GB73" s="111"/>
      <c r="GC73" s="111"/>
      <c r="GD73" s="111"/>
      <c r="GE73" s="110"/>
      <c r="GF73" s="130"/>
      <c r="GG73" s="131"/>
      <c r="GH73" s="130"/>
      <c r="GI73" s="132"/>
      <c r="GJ73" s="133"/>
      <c r="GK73" s="111"/>
      <c r="GL73" s="111"/>
      <c r="GM73" s="111"/>
      <c r="GN73" s="110"/>
      <c r="GO73" s="130"/>
      <c r="GP73" s="131"/>
      <c r="GQ73" s="130"/>
      <c r="GR73" s="132"/>
      <c r="GS73" s="133"/>
      <c r="GT73" s="135"/>
      <c r="GU73" s="136"/>
      <c r="GV73" s="195"/>
      <c r="GW73" s="114"/>
      <c r="GX73" s="114"/>
      <c r="GY73" s="123"/>
      <c r="GZ73" s="93"/>
      <c r="HA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4"/>
      <c r="L74" s="105"/>
      <c r="M74" s="87"/>
      <c r="N74" s="88"/>
      <c r="O74" s="106"/>
      <c r="P74" s="150">
        <f t="shared" si="0"/>
        <v>0</v>
      </c>
      <c r="Q74" s="166"/>
      <c r="R74" s="166"/>
      <c r="S74" s="166"/>
      <c r="T74" s="45">
        <f t="shared" si="2"/>
        <v>0</v>
      </c>
      <c r="U74" s="196"/>
      <c r="V74" s="148"/>
      <c r="W74" s="198"/>
      <c r="X74" s="111"/>
      <c r="Y74" s="110"/>
      <c r="Z74" s="130"/>
      <c r="AA74" s="131"/>
      <c r="AB74" s="130"/>
      <c r="AC74" s="132"/>
      <c r="AD74" s="133"/>
      <c r="AE74" s="111"/>
      <c r="AF74" s="111"/>
      <c r="AG74" s="111"/>
      <c r="AH74" s="110"/>
      <c r="AI74" s="130"/>
      <c r="AJ74" s="131"/>
      <c r="AK74" s="130"/>
      <c r="AL74" s="132"/>
      <c r="AM74" s="133"/>
      <c r="AN74" s="111"/>
      <c r="AO74" s="111"/>
      <c r="AP74" s="111"/>
      <c r="AQ74" s="110"/>
      <c r="AR74" s="130"/>
      <c r="AS74" s="131"/>
      <c r="AT74" s="130"/>
      <c r="AU74" s="132"/>
      <c r="AV74" s="133"/>
      <c r="AW74" s="111"/>
      <c r="AX74" s="111"/>
      <c r="AY74" s="111"/>
      <c r="AZ74" s="110"/>
      <c r="BA74" s="130"/>
      <c r="BB74" s="131"/>
      <c r="BC74" s="130"/>
      <c r="BD74" s="132"/>
      <c r="BE74" s="133"/>
      <c r="BF74" s="111"/>
      <c r="BG74" s="111"/>
      <c r="BH74" s="111"/>
      <c r="BI74" s="110"/>
      <c r="BJ74" s="130"/>
      <c r="BK74" s="131"/>
      <c r="BL74" s="130"/>
      <c r="BM74" s="132"/>
      <c r="BN74" s="133"/>
      <c r="BO74" s="111"/>
      <c r="BP74" s="111"/>
      <c r="BQ74" s="111"/>
      <c r="BR74" s="110"/>
      <c r="BS74" s="130"/>
      <c r="BT74" s="131"/>
      <c r="BU74" s="130"/>
      <c r="BV74" s="132"/>
      <c r="BW74" s="133"/>
      <c r="BX74" s="111"/>
      <c r="BY74" s="111"/>
      <c r="BZ74" s="111"/>
      <c r="CA74" s="110"/>
      <c r="CB74" s="130"/>
      <c r="CC74" s="131"/>
      <c r="CD74" s="130"/>
      <c r="CE74" s="132"/>
      <c r="CF74" s="133"/>
      <c r="CG74" s="111"/>
      <c r="CH74" s="111"/>
      <c r="CI74" s="111"/>
      <c r="CJ74" s="110"/>
      <c r="CK74" s="130"/>
      <c r="CL74" s="131"/>
      <c r="CM74" s="130"/>
      <c r="CN74" s="132"/>
      <c r="CO74" s="133"/>
      <c r="CP74" s="111"/>
      <c r="CQ74" s="111"/>
      <c r="CR74" s="111"/>
      <c r="CS74" s="110"/>
      <c r="CT74" s="130"/>
      <c r="CU74" s="131"/>
      <c r="CV74" s="130"/>
      <c r="CW74" s="132"/>
      <c r="CX74" s="133"/>
      <c r="CY74" s="111"/>
      <c r="CZ74" s="111"/>
      <c r="DA74" s="111"/>
      <c r="DB74" s="110"/>
      <c r="DC74" s="130"/>
      <c r="DD74" s="131"/>
      <c r="DE74" s="130"/>
      <c r="DF74" s="132"/>
      <c r="DG74" s="133"/>
      <c r="DH74" s="111"/>
      <c r="DI74" s="111"/>
      <c r="DJ74" s="111"/>
      <c r="DK74" s="110"/>
      <c r="DL74" s="130"/>
      <c r="DM74" s="131"/>
      <c r="DN74" s="130"/>
      <c r="DO74" s="132"/>
      <c r="DP74" s="133"/>
      <c r="DQ74" s="111"/>
      <c r="DR74" s="111"/>
      <c r="DS74" s="111"/>
      <c r="DT74" s="110"/>
      <c r="DU74" s="130"/>
      <c r="DV74" s="131"/>
      <c r="DW74" s="130"/>
      <c r="DX74" s="132"/>
      <c r="DY74" s="133"/>
      <c r="DZ74" s="111"/>
      <c r="EA74" s="111"/>
      <c r="EB74" s="111"/>
      <c r="EC74" s="110"/>
      <c r="ED74" s="130"/>
      <c r="EE74" s="131"/>
      <c r="EF74" s="130"/>
      <c r="EG74" s="132"/>
      <c r="EH74" s="133"/>
      <c r="EI74" s="111"/>
      <c r="EJ74" s="111"/>
      <c r="EK74" s="111"/>
      <c r="EL74" s="110"/>
      <c r="EM74" s="130"/>
      <c r="EN74" s="131"/>
      <c r="EO74" s="130"/>
      <c r="EP74" s="132"/>
      <c r="EQ74" s="133"/>
      <c r="ER74" s="111"/>
      <c r="ES74" s="111"/>
      <c r="ET74" s="111"/>
      <c r="EU74" s="110"/>
      <c r="EV74" s="130"/>
      <c r="EW74" s="131"/>
      <c r="EX74" s="130"/>
      <c r="EY74" s="132"/>
      <c r="EZ74" s="133"/>
      <c r="FA74" s="111"/>
      <c r="FB74" s="111"/>
      <c r="FC74" s="111"/>
      <c r="FD74" s="110"/>
      <c r="FE74" s="130"/>
      <c r="FF74" s="131"/>
      <c r="FG74" s="130"/>
      <c r="FH74" s="132"/>
      <c r="FI74" s="133"/>
      <c r="FJ74" s="111"/>
      <c r="FK74" s="111"/>
      <c r="FL74" s="111"/>
      <c r="FM74" s="110"/>
      <c r="FN74" s="130"/>
      <c r="FO74" s="131"/>
      <c r="FP74" s="130"/>
      <c r="FQ74" s="132"/>
      <c r="FR74" s="133"/>
      <c r="FS74" s="111"/>
      <c r="FT74" s="111"/>
      <c r="FU74" s="111"/>
      <c r="FV74" s="110"/>
      <c r="FW74" s="130"/>
      <c r="FX74" s="131"/>
      <c r="FY74" s="130"/>
      <c r="FZ74" s="132"/>
      <c r="GA74" s="133"/>
      <c r="GB74" s="111"/>
      <c r="GC74" s="111"/>
      <c r="GD74" s="111"/>
      <c r="GE74" s="110"/>
      <c r="GF74" s="130"/>
      <c r="GG74" s="131"/>
      <c r="GH74" s="130"/>
      <c r="GI74" s="132"/>
      <c r="GJ74" s="133"/>
      <c r="GK74" s="111"/>
      <c r="GL74" s="111"/>
      <c r="GM74" s="111"/>
      <c r="GN74" s="110"/>
      <c r="GO74" s="130"/>
      <c r="GP74" s="131"/>
      <c r="GQ74" s="130"/>
      <c r="GR74" s="132"/>
      <c r="GS74" s="133"/>
      <c r="GT74" s="135"/>
      <c r="GU74" s="136"/>
      <c r="GV74" s="195"/>
      <c r="GW74" s="200"/>
      <c r="GX74" s="200"/>
      <c r="GY74" s="123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85"/>
      <c r="L75" s="105"/>
      <c r="M75" s="87"/>
      <c r="N75" s="88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196"/>
      <c r="V75" s="148"/>
      <c r="W75" s="198"/>
      <c r="X75" s="111"/>
      <c r="Y75" s="110"/>
      <c r="Z75" s="130"/>
      <c r="AA75" s="131"/>
      <c r="AB75" s="130"/>
      <c r="AC75" s="132"/>
      <c r="AD75" s="133"/>
      <c r="AE75" s="111"/>
      <c r="AF75" s="111"/>
      <c r="AG75" s="111"/>
      <c r="AH75" s="110"/>
      <c r="AI75" s="130"/>
      <c r="AJ75" s="131"/>
      <c r="AK75" s="130"/>
      <c r="AL75" s="132"/>
      <c r="AM75" s="133"/>
      <c r="AN75" s="111"/>
      <c r="AO75" s="111"/>
      <c r="AP75" s="111"/>
      <c r="AQ75" s="110"/>
      <c r="AR75" s="130"/>
      <c r="AS75" s="131"/>
      <c r="AT75" s="130"/>
      <c r="AU75" s="132"/>
      <c r="AV75" s="133"/>
      <c r="AW75" s="111"/>
      <c r="AX75" s="111"/>
      <c r="AY75" s="111"/>
      <c r="AZ75" s="110"/>
      <c r="BA75" s="130"/>
      <c r="BB75" s="131"/>
      <c r="BC75" s="130"/>
      <c r="BD75" s="132"/>
      <c r="BE75" s="133"/>
      <c r="BF75" s="111"/>
      <c r="BG75" s="111"/>
      <c r="BH75" s="111"/>
      <c r="BI75" s="110"/>
      <c r="BJ75" s="130"/>
      <c r="BK75" s="131"/>
      <c r="BL75" s="130"/>
      <c r="BM75" s="132"/>
      <c r="BN75" s="133"/>
      <c r="BO75" s="111"/>
      <c r="BP75" s="111"/>
      <c r="BQ75" s="111"/>
      <c r="BR75" s="110"/>
      <c r="BS75" s="130"/>
      <c r="BT75" s="131"/>
      <c r="BU75" s="130"/>
      <c r="BV75" s="132"/>
      <c r="BW75" s="133"/>
      <c r="BX75" s="111"/>
      <c r="BY75" s="111"/>
      <c r="BZ75" s="111"/>
      <c r="CA75" s="110"/>
      <c r="CB75" s="130"/>
      <c r="CC75" s="131"/>
      <c r="CD75" s="130"/>
      <c r="CE75" s="132"/>
      <c r="CF75" s="133"/>
      <c r="CG75" s="111"/>
      <c r="CH75" s="111"/>
      <c r="CI75" s="111"/>
      <c r="CJ75" s="110"/>
      <c r="CK75" s="130"/>
      <c r="CL75" s="131"/>
      <c r="CM75" s="130"/>
      <c r="CN75" s="132"/>
      <c r="CO75" s="133"/>
      <c r="CP75" s="111"/>
      <c r="CQ75" s="111"/>
      <c r="CR75" s="111"/>
      <c r="CS75" s="110"/>
      <c r="CT75" s="130"/>
      <c r="CU75" s="131"/>
      <c r="CV75" s="130"/>
      <c r="CW75" s="132"/>
      <c r="CX75" s="133"/>
      <c r="CY75" s="111"/>
      <c r="CZ75" s="111"/>
      <c r="DA75" s="111"/>
      <c r="DB75" s="110"/>
      <c r="DC75" s="130"/>
      <c r="DD75" s="131"/>
      <c r="DE75" s="130"/>
      <c r="DF75" s="132"/>
      <c r="DG75" s="133"/>
      <c r="DH75" s="111"/>
      <c r="DI75" s="111"/>
      <c r="DJ75" s="111"/>
      <c r="DK75" s="110"/>
      <c r="DL75" s="130"/>
      <c r="DM75" s="131"/>
      <c r="DN75" s="130"/>
      <c r="DO75" s="132"/>
      <c r="DP75" s="133"/>
      <c r="DQ75" s="111"/>
      <c r="DR75" s="111"/>
      <c r="DS75" s="111"/>
      <c r="DT75" s="110"/>
      <c r="DU75" s="130"/>
      <c r="DV75" s="131"/>
      <c r="DW75" s="130"/>
      <c r="DX75" s="132"/>
      <c r="DY75" s="133"/>
      <c r="DZ75" s="111"/>
      <c r="EA75" s="111"/>
      <c r="EB75" s="111"/>
      <c r="EC75" s="110"/>
      <c r="ED75" s="130"/>
      <c r="EE75" s="131"/>
      <c r="EF75" s="130"/>
      <c r="EG75" s="132"/>
      <c r="EH75" s="133"/>
      <c r="EI75" s="111"/>
      <c r="EJ75" s="111"/>
      <c r="EK75" s="111"/>
      <c r="EL75" s="110"/>
      <c r="EM75" s="130"/>
      <c r="EN75" s="131"/>
      <c r="EO75" s="130"/>
      <c r="EP75" s="132"/>
      <c r="EQ75" s="133"/>
      <c r="ER75" s="111"/>
      <c r="ES75" s="111"/>
      <c r="ET75" s="111"/>
      <c r="EU75" s="110"/>
      <c r="EV75" s="130"/>
      <c r="EW75" s="131"/>
      <c r="EX75" s="130"/>
      <c r="EY75" s="132"/>
      <c r="EZ75" s="133"/>
      <c r="FA75" s="111"/>
      <c r="FB75" s="111"/>
      <c r="FC75" s="111"/>
      <c r="FD75" s="110"/>
      <c r="FE75" s="130"/>
      <c r="FF75" s="131"/>
      <c r="FG75" s="130"/>
      <c r="FH75" s="132"/>
      <c r="FI75" s="133"/>
      <c r="FJ75" s="111"/>
      <c r="FK75" s="111"/>
      <c r="FL75" s="111"/>
      <c r="FM75" s="110"/>
      <c r="FN75" s="130"/>
      <c r="FO75" s="131"/>
      <c r="FP75" s="130"/>
      <c r="FQ75" s="132"/>
      <c r="FR75" s="133"/>
      <c r="FS75" s="111"/>
      <c r="FT75" s="111"/>
      <c r="FU75" s="111"/>
      <c r="FV75" s="110"/>
      <c r="FW75" s="130"/>
      <c r="FX75" s="131"/>
      <c r="FY75" s="130"/>
      <c r="FZ75" s="132"/>
      <c r="GA75" s="133"/>
      <c r="GB75" s="111"/>
      <c r="GC75" s="111"/>
      <c r="GD75" s="111"/>
      <c r="GE75" s="110"/>
      <c r="GF75" s="130"/>
      <c r="GG75" s="131"/>
      <c r="GH75" s="130"/>
      <c r="GI75" s="132"/>
      <c r="GJ75" s="133"/>
      <c r="GK75" s="111"/>
      <c r="GL75" s="111"/>
      <c r="GM75" s="111"/>
      <c r="GN75" s="110"/>
      <c r="GO75" s="130"/>
      <c r="GP75" s="131"/>
      <c r="GQ75" s="130"/>
      <c r="GR75" s="132"/>
      <c r="GS75" s="133"/>
      <c r="GT75" s="135"/>
      <c r="GU75" s="136"/>
      <c r="GV75" s="195"/>
      <c r="GW75" s="200"/>
      <c r="GX75" s="200"/>
      <c r="GY75" s="123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55"/>
      <c r="K76" s="85"/>
      <c r="L76" s="105"/>
      <c r="M76" s="87"/>
      <c r="N76" s="201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202"/>
      <c r="V76" s="158"/>
      <c r="W76" s="175"/>
      <c r="X76" s="159"/>
      <c r="Y76" s="160"/>
      <c r="Z76" s="161"/>
      <c r="AA76" s="162"/>
      <c r="AB76" s="161"/>
      <c r="AC76" s="163"/>
      <c r="AD76" s="164"/>
      <c r="AE76" s="159"/>
      <c r="AF76" s="159"/>
      <c r="AG76" s="159"/>
      <c r="AH76" s="160"/>
      <c r="AI76" s="161"/>
      <c r="AJ76" s="162"/>
      <c r="AK76" s="161"/>
      <c r="AL76" s="163"/>
      <c r="AM76" s="164"/>
      <c r="AN76" s="159"/>
      <c r="AO76" s="159"/>
      <c r="AP76" s="159"/>
      <c r="AQ76" s="160"/>
      <c r="AR76" s="161"/>
      <c r="AS76" s="162"/>
      <c r="AT76" s="161"/>
      <c r="AU76" s="163"/>
      <c r="AV76" s="164"/>
      <c r="AW76" s="159"/>
      <c r="AX76" s="159"/>
      <c r="AY76" s="159"/>
      <c r="AZ76" s="160"/>
      <c r="BA76" s="161"/>
      <c r="BB76" s="162"/>
      <c r="BC76" s="161"/>
      <c r="BD76" s="163"/>
      <c r="BE76" s="164"/>
      <c r="BF76" s="159"/>
      <c r="BG76" s="159"/>
      <c r="BH76" s="159"/>
      <c r="BI76" s="160"/>
      <c r="BJ76" s="161"/>
      <c r="BK76" s="162"/>
      <c r="BL76" s="161"/>
      <c r="BM76" s="163"/>
      <c r="BN76" s="164"/>
      <c r="BO76" s="159"/>
      <c r="BP76" s="159"/>
      <c r="BQ76" s="159"/>
      <c r="BR76" s="160"/>
      <c r="BS76" s="161"/>
      <c r="BT76" s="162"/>
      <c r="BU76" s="161"/>
      <c r="BV76" s="163"/>
      <c r="BW76" s="164"/>
      <c r="BX76" s="159"/>
      <c r="BY76" s="159"/>
      <c r="BZ76" s="159"/>
      <c r="CA76" s="160"/>
      <c r="CB76" s="161"/>
      <c r="CC76" s="162"/>
      <c r="CD76" s="161"/>
      <c r="CE76" s="163"/>
      <c r="CF76" s="164"/>
      <c r="CG76" s="159"/>
      <c r="CH76" s="159"/>
      <c r="CI76" s="159"/>
      <c r="CJ76" s="160"/>
      <c r="CK76" s="161"/>
      <c r="CL76" s="162"/>
      <c r="CM76" s="161"/>
      <c r="CN76" s="163"/>
      <c r="CO76" s="164"/>
      <c r="CP76" s="159"/>
      <c r="CQ76" s="159"/>
      <c r="CR76" s="159"/>
      <c r="CS76" s="160"/>
      <c r="CT76" s="161"/>
      <c r="CU76" s="162"/>
      <c r="CV76" s="161"/>
      <c r="CW76" s="163"/>
      <c r="CX76" s="164"/>
      <c r="CY76" s="159"/>
      <c r="CZ76" s="159"/>
      <c r="DA76" s="159"/>
      <c r="DB76" s="160"/>
      <c r="DC76" s="161"/>
      <c r="DD76" s="162"/>
      <c r="DE76" s="161"/>
      <c r="DF76" s="163"/>
      <c r="DG76" s="164"/>
      <c r="DH76" s="159"/>
      <c r="DI76" s="159"/>
      <c r="DJ76" s="159"/>
      <c r="DK76" s="160"/>
      <c r="DL76" s="161"/>
      <c r="DM76" s="162"/>
      <c r="DN76" s="161"/>
      <c r="DO76" s="163"/>
      <c r="DP76" s="164"/>
      <c r="DQ76" s="159"/>
      <c r="DR76" s="159"/>
      <c r="DS76" s="159"/>
      <c r="DT76" s="160"/>
      <c r="DU76" s="161"/>
      <c r="DV76" s="162"/>
      <c r="DW76" s="161"/>
      <c r="DX76" s="163"/>
      <c r="DY76" s="164"/>
      <c r="DZ76" s="159"/>
      <c r="EA76" s="159"/>
      <c r="EB76" s="159"/>
      <c r="EC76" s="160"/>
      <c r="ED76" s="161"/>
      <c r="EE76" s="162"/>
      <c r="EF76" s="161"/>
      <c r="EG76" s="163"/>
      <c r="EH76" s="164"/>
      <c r="EI76" s="159"/>
      <c r="EJ76" s="159"/>
      <c r="EK76" s="159"/>
      <c r="EL76" s="160"/>
      <c r="EM76" s="161"/>
      <c r="EN76" s="162"/>
      <c r="EO76" s="161"/>
      <c r="EP76" s="163"/>
      <c r="EQ76" s="164"/>
      <c r="ER76" s="159"/>
      <c r="ES76" s="159"/>
      <c r="ET76" s="159"/>
      <c r="EU76" s="160"/>
      <c r="EV76" s="161"/>
      <c r="EW76" s="162"/>
      <c r="EX76" s="161"/>
      <c r="EY76" s="163"/>
      <c r="EZ76" s="164"/>
      <c r="FA76" s="159"/>
      <c r="FB76" s="159"/>
      <c r="FC76" s="159"/>
      <c r="FD76" s="160"/>
      <c r="FE76" s="161"/>
      <c r="FF76" s="162"/>
      <c r="FG76" s="161"/>
      <c r="FH76" s="163"/>
      <c r="FI76" s="164"/>
      <c r="FJ76" s="159"/>
      <c r="FK76" s="159"/>
      <c r="FL76" s="159"/>
      <c r="FM76" s="160"/>
      <c r="FN76" s="161"/>
      <c r="FO76" s="162"/>
      <c r="FP76" s="161"/>
      <c r="FQ76" s="163"/>
      <c r="FR76" s="164"/>
      <c r="FS76" s="159"/>
      <c r="FT76" s="159"/>
      <c r="FU76" s="159"/>
      <c r="FV76" s="160"/>
      <c r="FW76" s="161"/>
      <c r="FX76" s="162"/>
      <c r="FY76" s="161"/>
      <c r="FZ76" s="163"/>
      <c r="GA76" s="164"/>
      <c r="GB76" s="159"/>
      <c r="GC76" s="159"/>
      <c r="GD76" s="159"/>
      <c r="GE76" s="160"/>
      <c r="GF76" s="161"/>
      <c r="GG76" s="162"/>
      <c r="GH76" s="161"/>
      <c r="GI76" s="163"/>
      <c r="GJ76" s="164"/>
      <c r="GK76" s="159"/>
      <c r="GL76" s="159"/>
      <c r="GM76" s="159"/>
      <c r="GN76" s="160"/>
      <c r="GO76" s="161"/>
      <c r="GP76" s="162"/>
      <c r="GQ76" s="161"/>
      <c r="GR76" s="163"/>
      <c r="GS76" s="164"/>
      <c r="GT76" s="165"/>
      <c r="GU76" s="187"/>
      <c r="GV76" s="203"/>
      <c r="GW76" s="200"/>
      <c r="GX76" s="200"/>
      <c r="GY76" s="123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204"/>
      <c r="W77" s="205"/>
      <c r="X77" s="159"/>
      <c r="Y77" s="160"/>
      <c r="Z77" s="161"/>
      <c r="AA77" s="162"/>
      <c r="AB77" s="161"/>
      <c r="AC77" s="163"/>
      <c r="AD77" s="164"/>
      <c r="AE77" s="159"/>
      <c r="AF77" s="159"/>
      <c r="AG77" s="159"/>
      <c r="AH77" s="160"/>
      <c r="AI77" s="161"/>
      <c r="AJ77" s="162"/>
      <c r="AK77" s="161"/>
      <c r="AL77" s="163"/>
      <c r="AM77" s="164"/>
      <c r="AN77" s="159"/>
      <c r="AO77" s="159"/>
      <c r="AP77" s="159"/>
      <c r="AQ77" s="160"/>
      <c r="AR77" s="161"/>
      <c r="AS77" s="162"/>
      <c r="AT77" s="161"/>
      <c r="AU77" s="163"/>
      <c r="AV77" s="164"/>
      <c r="AW77" s="159"/>
      <c r="AX77" s="159"/>
      <c r="AY77" s="159"/>
      <c r="AZ77" s="160"/>
      <c r="BA77" s="161"/>
      <c r="BB77" s="162"/>
      <c r="BC77" s="161"/>
      <c r="BD77" s="163"/>
      <c r="BE77" s="164"/>
      <c r="BF77" s="159"/>
      <c r="BG77" s="159"/>
      <c r="BH77" s="159"/>
      <c r="BI77" s="160"/>
      <c r="BJ77" s="161"/>
      <c r="BK77" s="162"/>
      <c r="BL77" s="161"/>
      <c r="BM77" s="163"/>
      <c r="BN77" s="164"/>
      <c r="BO77" s="159"/>
      <c r="BP77" s="159"/>
      <c r="BQ77" s="159"/>
      <c r="BR77" s="160"/>
      <c r="BS77" s="161"/>
      <c r="BT77" s="162"/>
      <c r="BU77" s="161"/>
      <c r="BV77" s="163"/>
      <c r="BW77" s="164"/>
      <c r="BX77" s="159"/>
      <c r="BY77" s="159"/>
      <c r="BZ77" s="159"/>
      <c r="CA77" s="160"/>
      <c r="CB77" s="161"/>
      <c r="CC77" s="162"/>
      <c r="CD77" s="161"/>
      <c r="CE77" s="163"/>
      <c r="CF77" s="164"/>
      <c r="CG77" s="159"/>
      <c r="CH77" s="159"/>
      <c r="CI77" s="159"/>
      <c r="CJ77" s="160"/>
      <c r="CK77" s="161"/>
      <c r="CL77" s="162"/>
      <c r="CM77" s="161"/>
      <c r="CN77" s="163"/>
      <c r="CO77" s="164"/>
      <c r="CP77" s="159"/>
      <c r="CQ77" s="159"/>
      <c r="CR77" s="159"/>
      <c r="CS77" s="160"/>
      <c r="CT77" s="161"/>
      <c r="CU77" s="162"/>
      <c r="CV77" s="161"/>
      <c r="CW77" s="163"/>
      <c r="CX77" s="164"/>
      <c r="CY77" s="159"/>
      <c r="CZ77" s="159"/>
      <c r="DA77" s="159"/>
      <c r="DB77" s="160"/>
      <c r="DC77" s="161"/>
      <c r="DD77" s="162"/>
      <c r="DE77" s="161"/>
      <c r="DF77" s="163"/>
      <c r="DG77" s="164"/>
      <c r="DH77" s="159"/>
      <c r="DI77" s="159"/>
      <c r="DJ77" s="159"/>
      <c r="DK77" s="160"/>
      <c r="DL77" s="161"/>
      <c r="DM77" s="162"/>
      <c r="DN77" s="161"/>
      <c r="DO77" s="163"/>
      <c r="DP77" s="164"/>
      <c r="DQ77" s="159"/>
      <c r="DR77" s="159"/>
      <c r="DS77" s="159"/>
      <c r="DT77" s="160"/>
      <c r="DU77" s="161"/>
      <c r="DV77" s="162"/>
      <c r="DW77" s="161"/>
      <c r="DX77" s="163"/>
      <c r="DY77" s="164"/>
      <c r="DZ77" s="159"/>
      <c r="EA77" s="159"/>
      <c r="EB77" s="159"/>
      <c r="EC77" s="160"/>
      <c r="ED77" s="161"/>
      <c r="EE77" s="162"/>
      <c r="EF77" s="161"/>
      <c r="EG77" s="163"/>
      <c r="EH77" s="164"/>
      <c r="EI77" s="159"/>
      <c r="EJ77" s="159"/>
      <c r="EK77" s="159"/>
      <c r="EL77" s="160"/>
      <c r="EM77" s="161"/>
      <c r="EN77" s="162"/>
      <c r="EO77" s="161"/>
      <c r="EP77" s="163"/>
      <c r="EQ77" s="164"/>
      <c r="ER77" s="159"/>
      <c r="ES77" s="159"/>
      <c r="ET77" s="159"/>
      <c r="EU77" s="160"/>
      <c r="EV77" s="161"/>
      <c r="EW77" s="162"/>
      <c r="EX77" s="161"/>
      <c r="EY77" s="163"/>
      <c r="EZ77" s="164"/>
      <c r="FA77" s="159"/>
      <c r="FB77" s="159"/>
      <c r="FC77" s="159"/>
      <c r="FD77" s="160"/>
      <c r="FE77" s="161"/>
      <c r="FF77" s="162"/>
      <c r="FG77" s="161"/>
      <c r="FH77" s="163"/>
      <c r="FI77" s="164"/>
      <c r="FJ77" s="159"/>
      <c r="FK77" s="159"/>
      <c r="FL77" s="159"/>
      <c r="FM77" s="160"/>
      <c r="FN77" s="161"/>
      <c r="FO77" s="162"/>
      <c r="FP77" s="161"/>
      <c r="FQ77" s="163"/>
      <c r="FR77" s="164"/>
      <c r="FS77" s="159"/>
      <c r="FT77" s="159"/>
      <c r="FU77" s="159"/>
      <c r="FV77" s="160"/>
      <c r="FW77" s="161"/>
      <c r="FX77" s="162"/>
      <c r="FY77" s="161"/>
      <c r="FZ77" s="163"/>
      <c r="GA77" s="164"/>
      <c r="GB77" s="159"/>
      <c r="GC77" s="159"/>
      <c r="GD77" s="159"/>
      <c r="GE77" s="160"/>
      <c r="GF77" s="161"/>
      <c r="GG77" s="162"/>
      <c r="GH77" s="161"/>
      <c r="GI77" s="163"/>
      <c r="GJ77" s="164"/>
      <c r="GK77" s="159"/>
      <c r="GL77" s="159"/>
      <c r="GM77" s="159"/>
      <c r="GN77" s="160"/>
      <c r="GO77" s="161"/>
      <c r="GP77" s="162"/>
      <c r="GQ77" s="161"/>
      <c r="GR77" s="163"/>
      <c r="GS77" s="164"/>
      <c r="GT77" s="206"/>
      <c r="GU77" s="207"/>
      <c r="GV77" s="203"/>
      <c r="GW77" s="200"/>
      <c r="GX77" s="200"/>
      <c r="GY77" s="123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01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08"/>
      <c r="X78" s="159"/>
      <c r="Y78" s="160"/>
      <c r="Z78" s="161"/>
      <c r="AA78" s="162"/>
      <c r="AB78" s="161"/>
      <c r="AC78" s="163"/>
      <c r="AD78" s="164"/>
      <c r="AE78" s="159"/>
      <c r="AF78" s="159"/>
      <c r="AG78" s="159"/>
      <c r="AH78" s="160"/>
      <c r="AI78" s="161"/>
      <c r="AJ78" s="162"/>
      <c r="AK78" s="161"/>
      <c r="AL78" s="163"/>
      <c r="AM78" s="164"/>
      <c r="AN78" s="159"/>
      <c r="AO78" s="159"/>
      <c r="AP78" s="159"/>
      <c r="AQ78" s="160"/>
      <c r="AR78" s="161"/>
      <c r="AS78" s="162"/>
      <c r="AT78" s="161"/>
      <c r="AU78" s="163"/>
      <c r="AV78" s="164"/>
      <c r="AW78" s="159"/>
      <c r="AX78" s="159"/>
      <c r="AY78" s="159"/>
      <c r="AZ78" s="160"/>
      <c r="BA78" s="161"/>
      <c r="BB78" s="162"/>
      <c r="BC78" s="161"/>
      <c r="BD78" s="163"/>
      <c r="BE78" s="164"/>
      <c r="BF78" s="159"/>
      <c r="BG78" s="159"/>
      <c r="BH78" s="159"/>
      <c r="BI78" s="160"/>
      <c r="BJ78" s="161"/>
      <c r="BK78" s="162"/>
      <c r="BL78" s="161"/>
      <c r="BM78" s="163"/>
      <c r="BN78" s="164"/>
      <c r="BO78" s="159"/>
      <c r="BP78" s="159"/>
      <c r="BQ78" s="159"/>
      <c r="BR78" s="160"/>
      <c r="BS78" s="161"/>
      <c r="BT78" s="162"/>
      <c r="BU78" s="161"/>
      <c r="BV78" s="163"/>
      <c r="BW78" s="164"/>
      <c r="BX78" s="159"/>
      <c r="BY78" s="159"/>
      <c r="BZ78" s="159"/>
      <c r="CA78" s="160"/>
      <c r="CB78" s="161"/>
      <c r="CC78" s="162"/>
      <c r="CD78" s="161"/>
      <c r="CE78" s="163"/>
      <c r="CF78" s="164"/>
      <c r="CG78" s="159"/>
      <c r="CH78" s="159"/>
      <c r="CI78" s="159"/>
      <c r="CJ78" s="160"/>
      <c r="CK78" s="161"/>
      <c r="CL78" s="162"/>
      <c r="CM78" s="161"/>
      <c r="CN78" s="163"/>
      <c r="CO78" s="164"/>
      <c r="CP78" s="159"/>
      <c r="CQ78" s="159"/>
      <c r="CR78" s="159"/>
      <c r="CS78" s="160"/>
      <c r="CT78" s="161"/>
      <c r="CU78" s="162"/>
      <c r="CV78" s="161"/>
      <c r="CW78" s="163"/>
      <c r="CX78" s="164"/>
      <c r="CY78" s="159"/>
      <c r="CZ78" s="159"/>
      <c r="DA78" s="159"/>
      <c r="DB78" s="160"/>
      <c r="DC78" s="161"/>
      <c r="DD78" s="162"/>
      <c r="DE78" s="161"/>
      <c r="DF78" s="163"/>
      <c r="DG78" s="164"/>
      <c r="DH78" s="159"/>
      <c r="DI78" s="159"/>
      <c r="DJ78" s="159"/>
      <c r="DK78" s="160"/>
      <c r="DL78" s="161"/>
      <c r="DM78" s="162"/>
      <c r="DN78" s="161"/>
      <c r="DO78" s="163"/>
      <c r="DP78" s="164"/>
      <c r="DQ78" s="159"/>
      <c r="DR78" s="159"/>
      <c r="DS78" s="159"/>
      <c r="DT78" s="160"/>
      <c r="DU78" s="161"/>
      <c r="DV78" s="162"/>
      <c r="DW78" s="161"/>
      <c r="DX78" s="163"/>
      <c r="DY78" s="164"/>
      <c r="DZ78" s="159"/>
      <c r="EA78" s="159"/>
      <c r="EB78" s="159"/>
      <c r="EC78" s="160"/>
      <c r="ED78" s="161"/>
      <c r="EE78" s="162"/>
      <c r="EF78" s="161"/>
      <c r="EG78" s="163"/>
      <c r="EH78" s="164"/>
      <c r="EI78" s="159"/>
      <c r="EJ78" s="159"/>
      <c r="EK78" s="159"/>
      <c r="EL78" s="160"/>
      <c r="EM78" s="161"/>
      <c r="EN78" s="162"/>
      <c r="EO78" s="161"/>
      <c r="EP78" s="163"/>
      <c r="EQ78" s="164"/>
      <c r="ER78" s="159"/>
      <c r="ES78" s="159"/>
      <c r="ET78" s="159"/>
      <c r="EU78" s="160"/>
      <c r="EV78" s="161"/>
      <c r="EW78" s="162"/>
      <c r="EX78" s="161"/>
      <c r="EY78" s="163"/>
      <c r="EZ78" s="164"/>
      <c r="FA78" s="159"/>
      <c r="FB78" s="159"/>
      <c r="FC78" s="159"/>
      <c r="FD78" s="160"/>
      <c r="FE78" s="161"/>
      <c r="FF78" s="162"/>
      <c r="FG78" s="161"/>
      <c r="FH78" s="163"/>
      <c r="FI78" s="164"/>
      <c r="FJ78" s="159"/>
      <c r="FK78" s="159"/>
      <c r="FL78" s="159"/>
      <c r="FM78" s="160"/>
      <c r="FN78" s="161"/>
      <c r="FO78" s="162"/>
      <c r="FP78" s="161"/>
      <c r="FQ78" s="163"/>
      <c r="FR78" s="164"/>
      <c r="FS78" s="159"/>
      <c r="FT78" s="159"/>
      <c r="FU78" s="159"/>
      <c r="FV78" s="160"/>
      <c r="FW78" s="161"/>
      <c r="FX78" s="162"/>
      <c r="FY78" s="161"/>
      <c r="FZ78" s="163"/>
      <c r="GA78" s="164"/>
      <c r="GB78" s="159"/>
      <c r="GC78" s="159"/>
      <c r="GD78" s="159"/>
      <c r="GE78" s="160"/>
      <c r="GF78" s="161"/>
      <c r="GG78" s="162"/>
      <c r="GH78" s="161"/>
      <c r="GI78" s="163"/>
      <c r="GJ78" s="164"/>
      <c r="GK78" s="159"/>
      <c r="GL78" s="159"/>
      <c r="GM78" s="159"/>
      <c r="GN78" s="160"/>
      <c r="GO78" s="161"/>
      <c r="GP78" s="162"/>
      <c r="GQ78" s="161"/>
      <c r="GR78" s="163"/>
      <c r="GS78" s="164"/>
      <c r="GT78" s="206"/>
      <c r="GU78" s="207"/>
      <c r="GV78" s="203"/>
      <c r="GW78" s="200"/>
      <c r="GX78" s="200"/>
      <c r="GY78" s="123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201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202"/>
      <c r="V79" s="204"/>
      <c r="W79" s="205"/>
      <c r="X79" s="159"/>
      <c r="Y79" s="160"/>
      <c r="Z79" s="161"/>
      <c r="AA79" s="162"/>
      <c r="AB79" s="161"/>
      <c r="AC79" s="163"/>
      <c r="AD79" s="164"/>
      <c r="AE79" s="159"/>
      <c r="AF79" s="159"/>
      <c r="AG79" s="159"/>
      <c r="AH79" s="160"/>
      <c r="AI79" s="161"/>
      <c r="AJ79" s="162"/>
      <c r="AK79" s="161"/>
      <c r="AL79" s="163"/>
      <c r="AM79" s="164"/>
      <c r="AN79" s="159"/>
      <c r="AO79" s="159"/>
      <c r="AP79" s="159"/>
      <c r="AQ79" s="160"/>
      <c r="AR79" s="161"/>
      <c r="AS79" s="162"/>
      <c r="AT79" s="161"/>
      <c r="AU79" s="163"/>
      <c r="AV79" s="164"/>
      <c r="AW79" s="159"/>
      <c r="AX79" s="159"/>
      <c r="AY79" s="159"/>
      <c r="AZ79" s="160"/>
      <c r="BA79" s="161"/>
      <c r="BB79" s="162"/>
      <c r="BC79" s="161"/>
      <c r="BD79" s="163"/>
      <c r="BE79" s="164"/>
      <c r="BF79" s="159"/>
      <c r="BG79" s="159"/>
      <c r="BH79" s="159"/>
      <c r="BI79" s="160"/>
      <c r="BJ79" s="161"/>
      <c r="BK79" s="162"/>
      <c r="BL79" s="161"/>
      <c r="BM79" s="163"/>
      <c r="BN79" s="164"/>
      <c r="BO79" s="159"/>
      <c r="BP79" s="159"/>
      <c r="BQ79" s="159"/>
      <c r="BR79" s="160"/>
      <c r="BS79" s="161"/>
      <c r="BT79" s="162"/>
      <c r="BU79" s="161"/>
      <c r="BV79" s="163"/>
      <c r="BW79" s="164"/>
      <c r="BX79" s="159"/>
      <c r="BY79" s="159"/>
      <c r="BZ79" s="159"/>
      <c r="CA79" s="160"/>
      <c r="CB79" s="161"/>
      <c r="CC79" s="162"/>
      <c r="CD79" s="161"/>
      <c r="CE79" s="163"/>
      <c r="CF79" s="164"/>
      <c r="CG79" s="159"/>
      <c r="CH79" s="159"/>
      <c r="CI79" s="159"/>
      <c r="CJ79" s="160"/>
      <c r="CK79" s="161"/>
      <c r="CL79" s="162"/>
      <c r="CM79" s="161"/>
      <c r="CN79" s="163"/>
      <c r="CO79" s="164"/>
      <c r="CP79" s="159"/>
      <c r="CQ79" s="159"/>
      <c r="CR79" s="159"/>
      <c r="CS79" s="160"/>
      <c r="CT79" s="161"/>
      <c r="CU79" s="162"/>
      <c r="CV79" s="161"/>
      <c r="CW79" s="163"/>
      <c r="CX79" s="164"/>
      <c r="CY79" s="159"/>
      <c r="CZ79" s="159"/>
      <c r="DA79" s="159"/>
      <c r="DB79" s="160"/>
      <c r="DC79" s="161"/>
      <c r="DD79" s="162"/>
      <c r="DE79" s="161"/>
      <c r="DF79" s="163"/>
      <c r="DG79" s="164"/>
      <c r="DH79" s="159"/>
      <c r="DI79" s="159"/>
      <c r="DJ79" s="159"/>
      <c r="DK79" s="160"/>
      <c r="DL79" s="161"/>
      <c r="DM79" s="162"/>
      <c r="DN79" s="161"/>
      <c r="DO79" s="163"/>
      <c r="DP79" s="164"/>
      <c r="DQ79" s="159"/>
      <c r="DR79" s="159"/>
      <c r="DS79" s="159"/>
      <c r="DT79" s="160"/>
      <c r="DU79" s="161"/>
      <c r="DV79" s="162"/>
      <c r="DW79" s="161"/>
      <c r="DX79" s="163"/>
      <c r="DY79" s="164"/>
      <c r="DZ79" s="159"/>
      <c r="EA79" s="159"/>
      <c r="EB79" s="159"/>
      <c r="EC79" s="160"/>
      <c r="ED79" s="161"/>
      <c r="EE79" s="162"/>
      <c r="EF79" s="161"/>
      <c r="EG79" s="163"/>
      <c r="EH79" s="164"/>
      <c r="EI79" s="159"/>
      <c r="EJ79" s="159"/>
      <c r="EK79" s="159"/>
      <c r="EL79" s="160"/>
      <c r="EM79" s="161"/>
      <c r="EN79" s="162"/>
      <c r="EO79" s="161"/>
      <c r="EP79" s="163"/>
      <c r="EQ79" s="164"/>
      <c r="ER79" s="159"/>
      <c r="ES79" s="159"/>
      <c r="ET79" s="159"/>
      <c r="EU79" s="160"/>
      <c r="EV79" s="161"/>
      <c r="EW79" s="162"/>
      <c r="EX79" s="161"/>
      <c r="EY79" s="163"/>
      <c r="EZ79" s="164"/>
      <c r="FA79" s="159"/>
      <c r="FB79" s="159"/>
      <c r="FC79" s="159"/>
      <c r="FD79" s="160"/>
      <c r="FE79" s="161"/>
      <c r="FF79" s="162"/>
      <c r="FG79" s="161"/>
      <c r="FH79" s="163"/>
      <c r="FI79" s="164"/>
      <c r="FJ79" s="159"/>
      <c r="FK79" s="159"/>
      <c r="FL79" s="159"/>
      <c r="FM79" s="160"/>
      <c r="FN79" s="161"/>
      <c r="FO79" s="162"/>
      <c r="FP79" s="161"/>
      <c r="FQ79" s="163"/>
      <c r="FR79" s="164"/>
      <c r="FS79" s="159"/>
      <c r="FT79" s="159"/>
      <c r="FU79" s="159"/>
      <c r="FV79" s="160"/>
      <c r="FW79" s="161"/>
      <c r="FX79" s="162"/>
      <c r="FY79" s="161"/>
      <c r="FZ79" s="163"/>
      <c r="GA79" s="164"/>
      <c r="GB79" s="159"/>
      <c r="GC79" s="159"/>
      <c r="GD79" s="159"/>
      <c r="GE79" s="160"/>
      <c r="GF79" s="161"/>
      <c r="GG79" s="162"/>
      <c r="GH79" s="161"/>
      <c r="GI79" s="163"/>
      <c r="GJ79" s="164"/>
      <c r="GK79" s="159"/>
      <c r="GL79" s="159"/>
      <c r="GM79" s="159"/>
      <c r="GN79" s="160"/>
      <c r="GO79" s="161"/>
      <c r="GP79" s="162"/>
      <c r="GQ79" s="161"/>
      <c r="GR79" s="163"/>
      <c r="GS79" s="164"/>
      <c r="GT79" s="206"/>
      <c r="GU79" s="207"/>
      <c r="GV79" s="203"/>
      <c r="GW79" s="200"/>
      <c r="GX79" s="200"/>
      <c r="GY79" s="123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201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202"/>
      <c r="V80" s="204"/>
      <c r="W80" s="205"/>
      <c r="X80" s="209"/>
      <c r="Y80" s="210"/>
      <c r="Z80" s="211"/>
      <c r="AA80" s="212"/>
      <c r="AB80" s="211"/>
      <c r="AC80" s="213"/>
      <c r="AD80" s="214"/>
      <c r="AE80" s="209"/>
      <c r="AF80" s="209"/>
      <c r="AG80" s="209"/>
      <c r="AH80" s="210"/>
      <c r="AI80" s="211"/>
      <c r="AJ80" s="212"/>
      <c r="AK80" s="211"/>
      <c r="AL80" s="213"/>
      <c r="AM80" s="214"/>
      <c r="AN80" s="209"/>
      <c r="AO80" s="209"/>
      <c r="AP80" s="209"/>
      <c r="AQ80" s="210"/>
      <c r="AR80" s="211"/>
      <c r="AS80" s="212"/>
      <c r="AT80" s="211"/>
      <c r="AU80" s="213"/>
      <c r="AV80" s="214"/>
      <c r="AW80" s="209"/>
      <c r="AX80" s="209"/>
      <c r="AY80" s="209"/>
      <c r="AZ80" s="210"/>
      <c r="BA80" s="211"/>
      <c r="BB80" s="212"/>
      <c r="BC80" s="211"/>
      <c r="BD80" s="213"/>
      <c r="BE80" s="214"/>
      <c r="BF80" s="209"/>
      <c r="BG80" s="209"/>
      <c r="BH80" s="209"/>
      <c r="BI80" s="210"/>
      <c r="BJ80" s="211"/>
      <c r="BK80" s="212"/>
      <c r="BL80" s="211"/>
      <c r="BM80" s="213"/>
      <c r="BN80" s="214"/>
      <c r="BO80" s="209"/>
      <c r="BP80" s="209"/>
      <c r="BQ80" s="209"/>
      <c r="BR80" s="210"/>
      <c r="BS80" s="211"/>
      <c r="BT80" s="212"/>
      <c r="BU80" s="211"/>
      <c r="BV80" s="213"/>
      <c r="BW80" s="214"/>
      <c r="BX80" s="209"/>
      <c r="BY80" s="209"/>
      <c r="BZ80" s="209"/>
      <c r="CA80" s="210"/>
      <c r="CB80" s="211"/>
      <c r="CC80" s="212"/>
      <c r="CD80" s="211"/>
      <c r="CE80" s="213"/>
      <c r="CF80" s="214"/>
      <c r="CG80" s="209"/>
      <c r="CH80" s="209"/>
      <c r="CI80" s="209"/>
      <c r="CJ80" s="210"/>
      <c r="CK80" s="211"/>
      <c r="CL80" s="212"/>
      <c r="CM80" s="211"/>
      <c r="CN80" s="213"/>
      <c r="CO80" s="214"/>
      <c r="CP80" s="209"/>
      <c r="CQ80" s="209"/>
      <c r="CR80" s="209"/>
      <c r="CS80" s="210"/>
      <c r="CT80" s="211"/>
      <c r="CU80" s="212"/>
      <c r="CV80" s="211"/>
      <c r="CW80" s="213"/>
      <c r="CX80" s="214"/>
      <c r="CY80" s="209"/>
      <c r="CZ80" s="209"/>
      <c r="DA80" s="209"/>
      <c r="DB80" s="210"/>
      <c r="DC80" s="211"/>
      <c r="DD80" s="212"/>
      <c r="DE80" s="211"/>
      <c r="DF80" s="213"/>
      <c r="DG80" s="214"/>
      <c r="DH80" s="209"/>
      <c r="DI80" s="209"/>
      <c r="DJ80" s="209"/>
      <c r="DK80" s="210"/>
      <c r="DL80" s="211"/>
      <c r="DM80" s="212"/>
      <c r="DN80" s="211"/>
      <c r="DO80" s="213"/>
      <c r="DP80" s="214"/>
      <c r="DQ80" s="209"/>
      <c r="DR80" s="209"/>
      <c r="DS80" s="209"/>
      <c r="DT80" s="210"/>
      <c r="DU80" s="211"/>
      <c r="DV80" s="212"/>
      <c r="DW80" s="211"/>
      <c r="DX80" s="213"/>
      <c r="DY80" s="214"/>
      <c r="DZ80" s="209"/>
      <c r="EA80" s="209"/>
      <c r="EB80" s="209"/>
      <c r="EC80" s="210"/>
      <c r="ED80" s="211"/>
      <c r="EE80" s="212"/>
      <c r="EF80" s="211"/>
      <c r="EG80" s="213"/>
      <c r="EH80" s="214"/>
      <c r="EI80" s="209"/>
      <c r="EJ80" s="209"/>
      <c r="EK80" s="209"/>
      <c r="EL80" s="210"/>
      <c r="EM80" s="211"/>
      <c r="EN80" s="212"/>
      <c r="EO80" s="211"/>
      <c r="EP80" s="213"/>
      <c r="EQ80" s="214"/>
      <c r="ER80" s="209"/>
      <c r="ES80" s="209"/>
      <c r="ET80" s="209"/>
      <c r="EU80" s="210"/>
      <c r="EV80" s="211"/>
      <c r="EW80" s="212"/>
      <c r="EX80" s="211"/>
      <c r="EY80" s="213"/>
      <c r="EZ80" s="214"/>
      <c r="FA80" s="209"/>
      <c r="FB80" s="209"/>
      <c r="FC80" s="209"/>
      <c r="FD80" s="210"/>
      <c r="FE80" s="211"/>
      <c r="FF80" s="212"/>
      <c r="FG80" s="211"/>
      <c r="FH80" s="213"/>
      <c r="FI80" s="214"/>
      <c r="FJ80" s="209"/>
      <c r="FK80" s="209"/>
      <c r="FL80" s="209"/>
      <c r="FM80" s="210"/>
      <c r="FN80" s="211"/>
      <c r="FO80" s="212"/>
      <c r="FP80" s="211"/>
      <c r="FQ80" s="213"/>
      <c r="FR80" s="214"/>
      <c r="FS80" s="209"/>
      <c r="FT80" s="209"/>
      <c r="FU80" s="209"/>
      <c r="FV80" s="210"/>
      <c r="FW80" s="211"/>
      <c r="FX80" s="212"/>
      <c r="FY80" s="211"/>
      <c r="FZ80" s="213"/>
      <c r="GA80" s="214"/>
      <c r="GB80" s="209"/>
      <c r="GC80" s="209"/>
      <c r="GD80" s="209"/>
      <c r="GE80" s="210"/>
      <c r="GF80" s="211"/>
      <c r="GG80" s="212"/>
      <c r="GH80" s="211"/>
      <c r="GI80" s="213"/>
      <c r="GJ80" s="214"/>
      <c r="GK80" s="209"/>
      <c r="GL80" s="209"/>
      <c r="GM80" s="209"/>
      <c r="GN80" s="210"/>
      <c r="GO80" s="211"/>
      <c r="GP80" s="212"/>
      <c r="GQ80" s="211"/>
      <c r="GR80" s="213"/>
      <c r="GS80" s="214"/>
      <c r="GT80" s="206"/>
      <c r="GU80" s="207"/>
      <c r="GV80" s="203"/>
      <c r="GW80" s="200"/>
      <c r="GX80" s="200"/>
      <c r="GY80" s="123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215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202"/>
      <c r="V81" s="204"/>
      <c r="W81" s="216"/>
      <c r="X81" s="209"/>
      <c r="Y81" s="210"/>
      <c r="Z81" s="211"/>
      <c r="AA81" s="212"/>
      <c r="AB81" s="211"/>
      <c r="AC81" s="213"/>
      <c r="AD81" s="214"/>
      <c r="AE81" s="209"/>
      <c r="AF81" s="209"/>
      <c r="AG81" s="209"/>
      <c r="AH81" s="210"/>
      <c r="AI81" s="211"/>
      <c r="AJ81" s="212"/>
      <c r="AK81" s="211"/>
      <c r="AL81" s="213"/>
      <c r="AM81" s="214"/>
      <c r="AN81" s="209"/>
      <c r="AO81" s="209"/>
      <c r="AP81" s="209"/>
      <c r="AQ81" s="210"/>
      <c r="AR81" s="211"/>
      <c r="AS81" s="212"/>
      <c r="AT81" s="211"/>
      <c r="AU81" s="213"/>
      <c r="AV81" s="214"/>
      <c r="AW81" s="209"/>
      <c r="AX81" s="209"/>
      <c r="AY81" s="209"/>
      <c r="AZ81" s="210"/>
      <c r="BA81" s="211"/>
      <c r="BB81" s="212"/>
      <c r="BC81" s="211"/>
      <c r="BD81" s="213"/>
      <c r="BE81" s="214"/>
      <c r="BF81" s="209"/>
      <c r="BG81" s="209"/>
      <c r="BH81" s="209"/>
      <c r="BI81" s="210"/>
      <c r="BJ81" s="211"/>
      <c r="BK81" s="212"/>
      <c r="BL81" s="211"/>
      <c r="BM81" s="213"/>
      <c r="BN81" s="214"/>
      <c r="BO81" s="209"/>
      <c r="BP81" s="209"/>
      <c r="BQ81" s="209"/>
      <c r="BR81" s="210"/>
      <c r="BS81" s="211"/>
      <c r="BT81" s="212"/>
      <c r="BU81" s="211"/>
      <c r="BV81" s="213"/>
      <c r="BW81" s="214"/>
      <c r="BX81" s="209"/>
      <c r="BY81" s="209"/>
      <c r="BZ81" s="209"/>
      <c r="CA81" s="210"/>
      <c r="CB81" s="211"/>
      <c r="CC81" s="212"/>
      <c r="CD81" s="211"/>
      <c r="CE81" s="213"/>
      <c r="CF81" s="214"/>
      <c r="CG81" s="209"/>
      <c r="CH81" s="209"/>
      <c r="CI81" s="209"/>
      <c r="CJ81" s="210"/>
      <c r="CK81" s="211"/>
      <c r="CL81" s="212"/>
      <c r="CM81" s="211"/>
      <c r="CN81" s="213"/>
      <c r="CO81" s="214"/>
      <c r="CP81" s="209"/>
      <c r="CQ81" s="209"/>
      <c r="CR81" s="209"/>
      <c r="CS81" s="210"/>
      <c r="CT81" s="211"/>
      <c r="CU81" s="212"/>
      <c r="CV81" s="211"/>
      <c r="CW81" s="213"/>
      <c r="CX81" s="214"/>
      <c r="CY81" s="209"/>
      <c r="CZ81" s="209"/>
      <c r="DA81" s="209"/>
      <c r="DB81" s="210"/>
      <c r="DC81" s="211"/>
      <c r="DD81" s="212"/>
      <c r="DE81" s="211"/>
      <c r="DF81" s="213"/>
      <c r="DG81" s="214"/>
      <c r="DH81" s="209"/>
      <c r="DI81" s="209"/>
      <c r="DJ81" s="209"/>
      <c r="DK81" s="210"/>
      <c r="DL81" s="211"/>
      <c r="DM81" s="212"/>
      <c r="DN81" s="211"/>
      <c r="DO81" s="213"/>
      <c r="DP81" s="214"/>
      <c r="DQ81" s="209"/>
      <c r="DR81" s="209"/>
      <c r="DS81" s="209"/>
      <c r="DT81" s="210"/>
      <c r="DU81" s="211"/>
      <c r="DV81" s="212"/>
      <c r="DW81" s="211"/>
      <c r="DX81" s="213"/>
      <c r="DY81" s="214"/>
      <c r="DZ81" s="209"/>
      <c r="EA81" s="209"/>
      <c r="EB81" s="209"/>
      <c r="EC81" s="210"/>
      <c r="ED81" s="211"/>
      <c r="EE81" s="212"/>
      <c r="EF81" s="211"/>
      <c r="EG81" s="213"/>
      <c r="EH81" s="214"/>
      <c r="EI81" s="209"/>
      <c r="EJ81" s="209"/>
      <c r="EK81" s="209"/>
      <c r="EL81" s="210"/>
      <c r="EM81" s="211"/>
      <c r="EN81" s="212"/>
      <c r="EO81" s="211"/>
      <c r="EP81" s="213"/>
      <c r="EQ81" s="214"/>
      <c r="ER81" s="209"/>
      <c r="ES81" s="209"/>
      <c r="ET81" s="209"/>
      <c r="EU81" s="210"/>
      <c r="EV81" s="211"/>
      <c r="EW81" s="212"/>
      <c r="EX81" s="211"/>
      <c r="EY81" s="213"/>
      <c r="EZ81" s="214"/>
      <c r="FA81" s="209"/>
      <c r="FB81" s="209"/>
      <c r="FC81" s="209"/>
      <c r="FD81" s="210"/>
      <c r="FE81" s="211"/>
      <c r="FF81" s="212"/>
      <c r="FG81" s="211"/>
      <c r="FH81" s="213"/>
      <c r="FI81" s="214"/>
      <c r="FJ81" s="209"/>
      <c r="FK81" s="209"/>
      <c r="FL81" s="209"/>
      <c r="FM81" s="210"/>
      <c r="FN81" s="211"/>
      <c r="FO81" s="212"/>
      <c r="FP81" s="211"/>
      <c r="FQ81" s="213"/>
      <c r="FR81" s="214"/>
      <c r="FS81" s="209"/>
      <c r="FT81" s="209"/>
      <c r="FU81" s="209"/>
      <c r="FV81" s="210"/>
      <c r="FW81" s="211"/>
      <c r="FX81" s="212"/>
      <c r="FY81" s="211"/>
      <c r="FZ81" s="213"/>
      <c r="GA81" s="214"/>
      <c r="GB81" s="209"/>
      <c r="GC81" s="209"/>
      <c r="GD81" s="209"/>
      <c r="GE81" s="210"/>
      <c r="GF81" s="211"/>
      <c r="GG81" s="212"/>
      <c r="GH81" s="211"/>
      <c r="GI81" s="213"/>
      <c r="GJ81" s="214"/>
      <c r="GK81" s="209"/>
      <c r="GL81" s="209"/>
      <c r="GM81" s="209"/>
      <c r="GN81" s="210"/>
      <c r="GO81" s="211"/>
      <c r="GP81" s="212"/>
      <c r="GQ81" s="211"/>
      <c r="GR81" s="213"/>
      <c r="GS81" s="214"/>
      <c r="GT81" s="206"/>
      <c r="GU81" s="207"/>
      <c r="GV81" s="203"/>
      <c r="GW81" s="101"/>
      <c r="GX81" s="101"/>
      <c r="GY81" s="123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88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196"/>
      <c r="V82" s="92"/>
      <c r="W82" s="93"/>
      <c r="X82" s="104"/>
      <c r="Y82" s="217"/>
      <c r="Z82" s="218"/>
      <c r="AA82" s="219"/>
      <c r="AB82" s="218"/>
      <c r="AC82" s="220"/>
      <c r="AD82" s="221"/>
      <c r="AE82" s="104"/>
      <c r="AF82" s="104"/>
      <c r="AG82" s="104"/>
      <c r="AH82" s="217"/>
      <c r="AI82" s="218"/>
      <c r="AJ82" s="219"/>
      <c r="AK82" s="218"/>
      <c r="AL82" s="220"/>
      <c r="AM82" s="221"/>
      <c r="AN82" s="104"/>
      <c r="AO82" s="104"/>
      <c r="AP82" s="104"/>
      <c r="AQ82" s="217"/>
      <c r="AR82" s="218"/>
      <c r="AS82" s="219"/>
      <c r="AT82" s="218"/>
      <c r="AU82" s="220"/>
      <c r="AV82" s="221"/>
      <c r="AW82" s="104"/>
      <c r="AX82" s="104"/>
      <c r="AY82" s="104"/>
      <c r="AZ82" s="217"/>
      <c r="BA82" s="218"/>
      <c r="BB82" s="219"/>
      <c r="BC82" s="218"/>
      <c r="BD82" s="220"/>
      <c r="BE82" s="221"/>
      <c r="BF82" s="104"/>
      <c r="BG82" s="104"/>
      <c r="BH82" s="104"/>
      <c r="BI82" s="217"/>
      <c r="BJ82" s="218"/>
      <c r="BK82" s="219"/>
      <c r="BL82" s="218"/>
      <c r="BM82" s="220"/>
      <c r="BN82" s="221"/>
      <c r="BO82" s="104"/>
      <c r="BP82" s="104"/>
      <c r="BQ82" s="104"/>
      <c r="BR82" s="217"/>
      <c r="BS82" s="218"/>
      <c r="BT82" s="219"/>
      <c r="BU82" s="218"/>
      <c r="BV82" s="220"/>
      <c r="BW82" s="221"/>
      <c r="BX82" s="104"/>
      <c r="BY82" s="104"/>
      <c r="BZ82" s="104"/>
      <c r="CA82" s="217"/>
      <c r="CB82" s="218"/>
      <c r="CC82" s="219"/>
      <c r="CD82" s="218"/>
      <c r="CE82" s="220"/>
      <c r="CF82" s="221"/>
      <c r="CG82" s="104"/>
      <c r="CH82" s="104"/>
      <c r="CI82" s="104"/>
      <c r="CJ82" s="217"/>
      <c r="CK82" s="218"/>
      <c r="CL82" s="219"/>
      <c r="CM82" s="218"/>
      <c r="CN82" s="220"/>
      <c r="CO82" s="221"/>
      <c r="CP82" s="104"/>
      <c r="CQ82" s="104"/>
      <c r="CR82" s="104"/>
      <c r="CS82" s="217"/>
      <c r="CT82" s="218"/>
      <c r="CU82" s="219"/>
      <c r="CV82" s="218"/>
      <c r="CW82" s="220"/>
      <c r="CX82" s="221"/>
      <c r="CY82" s="104"/>
      <c r="CZ82" s="104"/>
      <c r="DA82" s="104"/>
      <c r="DB82" s="217"/>
      <c r="DC82" s="218"/>
      <c r="DD82" s="219"/>
      <c r="DE82" s="218"/>
      <c r="DF82" s="220"/>
      <c r="DG82" s="221"/>
      <c r="DH82" s="104"/>
      <c r="DI82" s="104"/>
      <c r="DJ82" s="104"/>
      <c r="DK82" s="217"/>
      <c r="DL82" s="218"/>
      <c r="DM82" s="219"/>
      <c r="DN82" s="218"/>
      <c r="DO82" s="220"/>
      <c r="DP82" s="221"/>
      <c r="DQ82" s="104"/>
      <c r="DR82" s="104"/>
      <c r="DS82" s="104"/>
      <c r="DT82" s="217"/>
      <c r="DU82" s="218"/>
      <c r="DV82" s="219"/>
      <c r="DW82" s="218"/>
      <c r="DX82" s="220"/>
      <c r="DY82" s="221"/>
      <c r="DZ82" s="104"/>
      <c r="EA82" s="104"/>
      <c r="EB82" s="104"/>
      <c r="EC82" s="217"/>
      <c r="ED82" s="218"/>
      <c r="EE82" s="219"/>
      <c r="EF82" s="218"/>
      <c r="EG82" s="220"/>
      <c r="EH82" s="221"/>
      <c r="EI82" s="104"/>
      <c r="EJ82" s="104"/>
      <c r="EK82" s="104"/>
      <c r="EL82" s="217"/>
      <c r="EM82" s="218"/>
      <c r="EN82" s="219"/>
      <c r="EO82" s="218"/>
      <c r="EP82" s="220"/>
      <c r="EQ82" s="221"/>
      <c r="ER82" s="104"/>
      <c r="ES82" s="104"/>
      <c r="ET82" s="104"/>
      <c r="EU82" s="217"/>
      <c r="EV82" s="218"/>
      <c r="EW82" s="219"/>
      <c r="EX82" s="218"/>
      <c r="EY82" s="220"/>
      <c r="EZ82" s="221"/>
      <c r="FA82" s="104"/>
      <c r="FB82" s="104"/>
      <c r="FC82" s="104"/>
      <c r="FD82" s="217"/>
      <c r="FE82" s="218"/>
      <c r="FF82" s="219"/>
      <c r="FG82" s="218"/>
      <c r="FH82" s="220"/>
      <c r="FI82" s="221"/>
      <c r="FJ82" s="104"/>
      <c r="FK82" s="104"/>
      <c r="FL82" s="104"/>
      <c r="FM82" s="217"/>
      <c r="FN82" s="218"/>
      <c r="FO82" s="219"/>
      <c r="FP82" s="218"/>
      <c r="FQ82" s="220"/>
      <c r="FR82" s="221"/>
      <c r="FS82" s="104"/>
      <c r="FT82" s="104"/>
      <c r="FU82" s="104"/>
      <c r="FV82" s="217"/>
      <c r="FW82" s="218"/>
      <c r="FX82" s="219"/>
      <c r="FY82" s="218"/>
      <c r="FZ82" s="220"/>
      <c r="GA82" s="221"/>
      <c r="GB82" s="104"/>
      <c r="GC82" s="104"/>
      <c r="GD82" s="104"/>
      <c r="GE82" s="217"/>
      <c r="GF82" s="218"/>
      <c r="GG82" s="219"/>
      <c r="GH82" s="218"/>
      <c r="GI82" s="220"/>
      <c r="GJ82" s="221"/>
      <c r="GK82" s="104"/>
      <c r="GL82" s="104"/>
      <c r="GM82" s="104"/>
      <c r="GN82" s="217"/>
      <c r="GO82" s="218"/>
      <c r="GP82" s="219"/>
      <c r="GQ82" s="218"/>
      <c r="GR82" s="220"/>
      <c r="GS82" s="221"/>
      <c r="GT82" s="101"/>
      <c r="GU82" s="99"/>
      <c r="GV82" s="222"/>
      <c r="GW82" s="101"/>
      <c r="GX82" s="101"/>
      <c r="GY82" s="123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101"/>
      <c r="GU83" s="99"/>
      <c r="GV83" s="222"/>
      <c r="GW83" s="101"/>
      <c r="GX83" s="101"/>
      <c r="GY83" s="123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223"/>
      <c r="GU84" s="99"/>
      <c r="GV84" s="222"/>
      <c r="GW84" s="101"/>
      <c r="GX84" s="101"/>
      <c r="GY84" s="123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si="0"/>
        <v>0</v>
      </c>
      <c r="Q85" s="166"/>
      <c r="R85" s="166"/>
      <c r="S85" s="166"/>
      <c r="T85" s="45">
        <f t="shared" si="2"/>
        <v>0</v>
      </c>
      <c r="U85" s="196"/>
      <c r="V85" s="92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123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88"/>
      <c r="O86" s="106"/>
      <c r="P86" s="150">
        <f t="shared" si="0"/>
        <v>0</v>
      </c>
      <c r="Q86" s="166"/>
      <c r="R86" s="166"/>
      <c r="S86" s="166"/>
      <c r="T86" s="45">
        <f t="shared" si="2"/>
        <v>0</v>
      </c>
      <c r="U86" s="196"/>
      <c r="V86" s="92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123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105"/>
      <c r="M87" s="87"/>
      <c r="N87" s="88"/>
      <c r="O87" s="106"/>
      <c r="P87" s="150">
        <f t="shared" si="0"/>
        <v>0</v>
      </c>
      <c r="Q87" s="166"/>
      <c r="R87" s="166"/>
      <c r="S87" s="166"/>
      <c r="T87" s="45">
        <f t="shared" si="2"/>
        <v>0</v>
      </c>
      <c r="U87" s="196"/>
      <c r="V87" s="92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123"/>
      <c r="GZ87" s="93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105"/>
      <c r="M88" s="87"/>
      <c r="N88" s="88"/>
      <c r="O88" s="106"/>
      <c r="P88" s="150">
        <f t="shared" ref="P88:P90" si="6">O88-L88</f>
        <v>0</v>
      </c>
      <c r="Q88" s="166"/>
      <c r="R88" s="166"/>
      <c r="S88" s="166"/>
      <c r="T88" s="45">
        <f t="shared" si="2"/>
        <v>0</v>
      </c>
      <c r="U88" s="196"/>
      <c r="V88" s="224"/>
      <c r="W88" s="93"/>
      <c r="X88" s="104"/>
      <c r="Y88" s="217"/>
      <c r="Z88" s="218"/>
      <c r="AA88" s="219"/>
      <c r="AB88" s="218"/>
      <c r="AC88" s="220"/>
      <c r="AD88" s="221"/>
      <c r="AE88" s="104"/>
      <c r="AF88" s="104"/>
      <c r="AG88" s="104"/>
      <c r="AH88" s="217"/>
      <c r="AI88" s="218"/>
      <c r="AJ88" s="219"/>
      <c r="AK88" s="218"/>
      <c r="AL88" s="220"/>
      <c r="AM88" s="221"/>
      <c r="AN88" s="104"/>
      <c r="AO88" s="104"/>
      <c r="AP88" s="104"/>
      <c r="AQ88" s="217"/>
      <c r="AR88" s="218"/>
      <c r="AS88" s="219"/>
      <c r="AT88" s="218"/>
      <c r="AU88" s="220"/>
      <c r="AV88" s="221"/>
      <c r="AW88" s="104"/>
      <c r="AX88" s="104"/>
      <c r="AY88" s="104"/>
      <c r="AZ88" s="217"/>
      <c r="BA88" s="218"/>
      <c r="BB88" s="219"/>
      <c r="BC88" s="218"/>
      <c r="BD88" s="220"/>
      <c r="BE88" s="221"/>
      <c r="BF88" s="104"/>
      <c r="BG88" s="104"/>
      <c r="BH88" s="104"/>
      <c r="BI88" s="217"/>
      <c r="BJ88" s="218"/>
      <c r="BK88" s="219"/>
      <c r="BL88" s="218"/>
      <c r="BM88" s="220"/>
      <c r="BN88" s="221"/>
      <c r="BO88" s="104"/>
      <c r="BP88" s="104"/>
      <c r="BQ88" s="104"/>
      <c r="BR88" s="217"/>
      <c r="BS88" s="218"/>
      <c r="BT88" s="219"/>
      <c r="BU88" s="218"/>
      <c r="BV88" s="220"/>
      <c r="BW88" s="221"/>
      <c r="BX88" s="104"/>
      <c r="BY88" s="104"/>
      <c r="BZ88" s="104"/>
      <c r="CA88" s="217"/>
      <c r="CB88" s="218"/>
      <c r="CC88" s="219"/>
      <c r="CD88" s="218"/>
      <c r="CE88" s="220"/>
      <c r="CF88" s="221"/>
      <c r="CG88" s="104"/>
      <c r="CH88" s="104"/>
      <c r="CI88" s="104"/>
      <c r="CJ88" s="217"/>
      <c r="CK88" s="218"/>
      <c r="CL88" s="219"/>
      <c r="CM88" s="218"/>
      <c r="CN88" s="220"/>
      <c r="CO88" s="221"/>
      <c r="CP88" s="104"/>
      <c r="CQ88" s="104"/>
      <c r="CR88" s="104"/>
      <c r="CS88" s="217"/>
      <c r="CT88" s="218"/>
      <c r="CU88" s="219"/>
      <c r="CV88" s="218"/>
      <c r="CW88" s="220"/>
      <c r="CX88" s="221"/>
      <c r="CY88" s="104"/>
      <c r="CZ88" s="104"/>
      <c r="DA88" s="104"/>
      <c r="DB88" s="217"/>
      <c r="DC88" s="218"/>
      <c r="DD88" s="219"/>
      <c r="DE88" s="218"/>
      <c r="DF88" s="220"/>
      <c r="DG88" s="221"/>
      <c r="DH88" s="104"/>
      <c r="DI88" s="104"/>
      <c r="DJ88" s="104"/>
      <c r="DK88" s="217"/>
      <c r="DL88" s="218"/>
      <c r="DM88" s="219"/>
      <c r="DN88" s="218"/>
      <c r="DO88" s="220"/>
      <c r="DP88" s="221"/>
      <c r="DQ88" s="104"/>
      <c r="DR88" s="104"/>
      <c r="DS88" s="104"/>
      <c r="DT88" s="217"/>
      <c r="DU88" s="218"/>
      <c r="DV88" s="219"/>
      <c r="DW88" s="218"/>
      <c r="DX88" s="220"/>
      <c r="DY88" s="221"/>
      <c r="DZ88" s="104"/>
      <c r="EA88" s="104"/>
      <c r="EB88" s="104"/>
      <c r="EC88" s="217"/>
      <c r="ED88" s="218"/>
      <c r="EE88" s="219"/>
      <c r="EF88" s="218"/>
      <c r="EG88" s="220"/>
      <c r="EH88" s="221"/>
      <c r="EI88" s="104"/>
      <c r="EJ88" s="104"/>
      <c r="EK88" s="104"/>
      <c r="EL88" s="217"/>
      <c r="EM88" s="218"/>
      <c r="EN88" s="219"/>
      <c r="EO88" s="218"/>
      <c r="EP88" s="220"/>
      <c r="EQ88" s="221"/>
      <c r="ER88" s="104"/>
      <c r="ES88" s="104"/>
      <c r="ET88" s="104"/>
      <c r="EU88" s="217"/>
      <c r="EV88" s="218"/>
      <c r="EW88" s="219"/>
      <c r="EX88" s="218"/>
      <c r="EY88" s="220"/>
      <c r="EZ88" s="221"/>
      <c r="FA88" s="104"/>
      <c r="FB88" s="104"/>
      <c r="FC88" s="104"/>
      <c r="FD88" s="217"/>
      <c r="FE88" s="218"/>
      <c r="FF88" s="219"/>
      <c r="FG88" s="218"/>
      <c r="FH88" s="220"/>
      <c r="FI88" s="221"/>
      <c r="FJ88" s="104"/>
      <c r="FK88" s="104"/>
      <c r="FL88" s="104"/>
      <c r="FM88" s="217"/>
      <c r="FN88" s="218"/>
      <c r="FO88" s="219"/>
      <c r="FP88" s="218"/>
      <c r="FQ88" s="220"/>
      <c r="FR88" s="221"/>
      <c r="FS88" s="104"/>
      <c r="FT88" s="104"/>
      <c r="FU88" s="104"/>
      <c r="FV88" s="217"/>
      <c r="FW88" s="218"/>
      <c r="FX88" s="219"/>
      <c r="FY88" s="218"/>
      <c r="FZ88" s="220"/>
      <c r="GA88" s="221"/>
      <c r="GB88" s="104"/>
      <c r="GC88" s="104"/>
      <c r="GD88" s="104"/>
      <c r="GE88" s="217"/>
      <c r="GF88" s="218"/>
      <c r="GG88" s="219"/>
      <c r="GH88" s="218"/>
      <c r="GI88" s="220"/>
      <c r="GJ88" s="221"/>
      <c r="GK88" s="104"/>
      <c r="GL88" s="104"/>
      <c r="GM88" s="104"/>
      <c r="GN88" s="217"/>
      <c r="GO88" s="218"/>
      <c r="GP88" s="219"/>
      <c r="GQ88" s="218"/>
      <c r="GR88" s="220"/>
      <c r="GS88" s="221"/>
      <c r="GT88" s="223"/>
      <c r="GU88" s="99"/>
      <c r="GV88" s="222"/>
      <c r="GW88" s="101"/>
      <c r="GX88" s="101"/>
      <c r="GY88" s="123"/>
      <c r="GZ88" s="93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105"/>
      <c r="M89" s="87"/>
      <c r="N89" s="225"/>
      <c r="O89" s="106"/>
      <c r="P89" s="150">
        <f t="shared" si="6"/>
        <v>0</v>
      </c>
      <c r="Q89" s="166"/>
      <c r="R89" s="166"/>
      <c r="S89" s="166"/>
      <c r="T89" s="45">
        <f t="shared" si="2"/>
        <v>0</v>
      </c>
      <c r="U89" s="196"/>
      <c r="V89" s="224"/>
      <c r="W89" s="93"/>
      <c r="X89" s="104"/>
      <c r="Y89" s="217"/>
      <c r="Z89" s="218"/>
      <c r="AA89" s="219"/>
      <c r="AB89" s="218"/>
      <c r="AC89" s="220"/>
      <c r="AD89" s="221"/>
      <c r="AE89" s="104"/>
      <c r="AF89" s="104"/>
      <c r="AG89" s="104"/>
      <c r="AH89" s="217"/>
      <c r="AI89" s="218"/>
      <c r="AJ89" s="219"/>
      <c r="AK89" s="218"/>
      <c r="AL89" s="220"/>
      <c r="AM89" s="221"/>
      <c r="AN89" s="104"/>
      <c r="AO89" s="104"/>
      <c r="AP89" s="104"/>
      <c r="AQ89" s="217"/>
      <c r="AR89" s="218"/>
      <c r="AS89" s="219"/>
      <c r="AT89" s="218"/>
      <c r="AU89" s="220"/>
      <c r="AV89" s="221"/>
      <c r="AW89" s="104"/>
      <c r="AX89" s="104"/>
      <c r="AY89" s="104"/>
      <c r="AZ89" s="217"/>
      <c r="BA89" s="218"/>
      <c r="BB89" s="219"/>
      <c r="BC89" s="218"/>
      <c r="BD89" s="220"/>
      <c r="BE89" s="221"/>
      <c r="BF89" s="104"/>
      <c r="BG89" s="104"/>
      <c r="BH89" s="104"/>
      <c r="BI89" s="217"/>
      <c r="BJ89" s="218"/>
      <c r="BK89" s="219"/>
      <c r="BL89" s="218"/>
      <c r="BM89" s="220"/>
      <c r="BN89" s="221"/>
      <c r="BO89" s="104"/>
      <c r="BP89" s="104"/>
      <c r="BQ89" s="104"/>
      <c r="BR89" s="217"/>
      <c r="BS89" s="218"/>
      <c r="BT89" s="219"/>
      <c r="BU89" s="218"/>
      <c r="BV89" s="220"/>
      <c r="BW89" s="221"/>
      <c r="BX89" s="104"/>
      <c r="BY89" s="104"/>
      <c r="BZ89" s="104"/>
      <c r="CA89" s="217"/>
      <c r="CB89" s="218"/>
      <c r="CC89" s="219"/>
      <c r="CD89" s="218"/>
      <c r="CE89" s="220"/>
      <c r="CF89" s="221"/>
      <c r="CG89" s="104"/>
      <c r="CH89" s="104"/>
      <c r="CI89" s="104"/>
      <c r="CJ89" s="217"/>
      <c r="CK89" s="218"/>
      <c r="CL89" s="219"/>
      <c r="CM89" s="218"/>
      <c r="CN89" s="220"/>
      <c r="CO89" s="221"/>
      <c r="CP89" s="104"/>
      <c r="CQ89" s="104"/>
      <c r="CR89" s="104"/>
      <c r="CS89" s="217"/>
      <c r="CT89" s="218"/>
      <c r="CU89" s="219"/>
      <c r="CV89" s="218"/>
      <c r="CW89" s="220"/>
      <c r="CX89" s="221"/>
      <c r="CY89" s="104"/>
      <c r="CZ89" s="104"/>
      <c r="DA89" s="104"/>
      <c r="DB89" s="217"/>
      <c r="DC89" s="218"/>
      <c r="DD89" s="219"/>
      <c r="DE89" s="218"/>
      <c r="DF89" s="220"/>
      <c r="DG89" s="221"/>
      <c r="DH89" s="104"/>
      <c r="DI89" s="104"/>
      <c r="DJ89" s="104"/>
      <c r="DK89" s="217"/>
      <c r="DL89" s="218"/>
      <c r="DM89" s="219"/>
      <c r="DN89" s="218"/>
      <c r="DO89" s="220"/>
      <c r="DP89" s="221"/>
      <c r="DQ89" s="104"/>
      <c r="DR89" s="104"/>
      <c r="DS89" s="104"/>
      <c r="DT89" s="217"/>
      <c r="DU89" s="218"/>
      <c r="DV89" s="219"/>
      <c r="DW89" s="218"/>
      <c r="DX89" s="220"/>
      <c r="DY89" s="221"/>
      <c r="DZ89" s="104"/>
      <c r="EA89" s="104"/>
      <c r="EB89" s="104"/>
      <c r="EC89" s="217"/>
      <c r="ED89" s="218"/>
      <c r="EE89" s="219"/>
      <c r="EF89" s="218"/>
      <c r="EG89" s="220"/>
      <c r="EH89" s="221"/>
      <c r="EI89" s="104"/>
      <c r="EJ89" s="104"/>
      <c r="EK89" s="104"/>
      <c r="EL89" s="217"/>
      <c r="EM89" s="218"/>
      <c r="EN89" s="219"/>
      <c r="EO89" s="218"/>
      <c r="EP89" s="220"/>
      <c r="EQ89" s="221"/>
      <c r="ER89" s="104"/>
      <c r="ES89" s="104"/>
      <c r="ET89" s="104"/>
      <c r="EU89" s="217"/>
      <c r="EV89" s="218"/>
      <c r="EW89" s="219"/>
      <c r="EX89" s="218"/>
      <c r="EY89" s="220"/>
      <c r="EZ89" s="221"/>
      <c r="FA89" s="104"/>
      <c r="FB89" s="104"/>
      <c r="FC89" s="104"/>
      <c r="FD89" s="217"/>
      <c r="FE89" s="218"/>
      <c r="FF89" s="219"/>
      <c r="FG89" s="218"/>
      <c r="FH89" s="220"/>
      <c r="FI89" s="221"/>
      <c r="FJ89" s="104"/>
      <c r="FK89" s="104"/>
      <c r="FL89" s="104"/>
      <c r="FM89" s="217"/>
      <c r="FN89" s="218"/>
      <c r="FO89" s="219"/>
      <c r="FP89" s="218"/>
      <c r="FQ89" s="220"/>
      <c r="FR89" s="221"/>
      <c r="FS89" s="104"/>
      <c r="FT89" s="104"/>
      <c r="FU89" s="104"/>
      <c r="FV89" s="217"/>
      <c r="FW89" s="218"/>
      <c r="FX89" s="219"/>
      <c r="FY89" s="218"/>
      <c r="FZ89" s="220"/>
      <c r="GA89" s="221"/>
      <c r="GB89" s="104"/>
      <c r="GC89" s="104"/>
      <c r="GD89" s="104"/>
      <c r="GE89" s="217"/>
      <c r="GF89" s="218"/>
      <c r="GG89" s="219"/>
      <c r="GH89" s="218"/>
      <c r="GI89" s="220"/>
      <c r="GJ89" s="221"/>
      <c r="GK89" s="104"/>
      <c r="GL89" s="104"/>
      <c r="GM89" s="104"/>
      <c r="GN89" s="217"/>
      <c r="GO89" s="218"/>
      <c r="GP89" s="219"/>
      <c r="GQ89" s="218"/>
      <c r="GR89" s="220"/>
      <c r="GS89" s="221"/>
      <c r="GT89" s="223"/>
      <c r="GU89" s="99"/>
      <c r="GV89" s="222"/>
      <c r="GW89" s="101"/>
      <c r="GX89" s="101"/>
      <c r="GY89" s="123"/>
      <c r="GZ89" s="93"/>
      <c r="HA89" s="116"/>
    </row>
    <row r="90" spans="1:209" x14ac:dyDescent="0.25">
      <c r="A90"/>
      <c r="B90" s="116"/>
      <c r="C90" s="116"/>
      <c r="D90" s="41"/>
      <c r="E90" s="42"/>
      <c r="F90" s="43"/>
      <c r="G90" s="44"/>
      <c r="H90" s="45"/>
      <c r="I90" s="46"/>
      <c r="J90" s="226"/>
      <c r="K90" s="85"/>
      <c r="L90" s="105"/>
      <c r="M90" s="87"/>
      <c r="N90" s="227"/>
      <c r="O90" s="106"/>
      <c r="P90" s="150">
        <f t="shared" si="6"/>
        <v>0</v>
      </c>
      <c r="Q90" s="166"/>
      <c r="R90" s="166"/>
      <c r="S90" s="166"/>
      <c r="T90" s="45">
        <f t="shared" ref="T90:T97" si="7">Q90*O90</f>
        <v>0</v>
      </c>
      <c r="U90" s="196"/>
      <c r="V90" s="224"/>
      <c r="W90" s="93"/>
      <c r="X90" s="104"/>
      <c r="Y90" s="217"/>
      <c r="Z90" s="218"/>
      <c r="AA90" s="219"/>
      <c r="AB90" s="218"/>
      <c r="AC90" s="220"/>
      <c r="AD90" s="221"/>
      <c r="AE90" s="104"/>
      <c r="AF90" s="104"/>
      <c r="AG90" s="104"/>
      <c r="AH90" s="217"/>
      <c r="AI90" s="218"/>
      <c r="AJ90" s="219"/>
      <c r="AK90" s="218"/>
      <c r="AL90" s="220"/>
      <c r="AM90" s="221"/>
      <c r="AN90" s="104"/>
      <c r="AO90" s="104"/>
      <c r="AP90" s="104"/>
      <c r="AQ90" s="217"/>
      <c r="AR90" s="218"/>
      <c r="AS90" s="219"/>
      <c r="AT90" s="218"/>
      <c r="AU90" s="220"/>
      <c r="AV90" s="221"/>
      <c r="AW90" s="104"/>
      <c r="AX90" s="104"/>
      <c r="AY90" s="104"/>
      <c r="AZ90" s="217"/>
      <c r="BA90" s="218"/>
      <c r="BB90" s="219"/>
      <c r="BC90" s="218"/>
      <c r="BD90" s="220"/>
      <c r="BE90" s="221"/>
      <c r="BF90" s="104"/>
      <c r="BG90" s="104"/>
      <c r="BH90" s="104"/>
      <c r="BI90" s="217"/>
      <c r="BJ90" s="218"/>
      <c r="BK90" s="219"/>
      <c r="BL90" s="218"/>
      <c r="BM90" s="220"/>
      <c r="BN90" s="221"/>
      <c r="BO90" s="104"/>
      <c r="BP90" s="104"/>
      <c r="BQ90" s="104"/>
      <c r="BR90" s="217"/>
      <c r="BS90" s="218"/>
      <c r="BT90" s="219"/>
      <c r="BU90" s="218"/>
      <c r="BV90" s="220"/>
      <c r="BW90" s="221"/>
      <c r="BX90" s="104"/>
      <c r="BY90" s="104"/>
      <c r="BZ90" s="104"/>
      <c r="CA90" s="217"/>
      <c r="CB90" s="218"/>
      <c r="CC90" s="219"/>
      <c r="CD90" s="218"/>
      <c r="CE90" s="220"/>
      <c r="CF90" s="221"/>
      <c r="CG90" s="104"/>
      <c r="CH90" s="104"/>
      <c r="CI90" s="104"/>
      <c r="CJ90" s="217"/>
      <c r="CK90" s="218"/>
      <c r="CL90" s="219"/>
      <c r="CM90" s="218"/>
      <c r="CN90" s="220"/>
      <c r="CO90" s="221"/>
      <c r="CP90" s="104"/>
      <c r="CQ90" s="104"/>
      <c r="CR90" s="104"/>
      <c r="CS90" s="217"/>
      <c r="CT90" s="218"/>
      <c r="CU90" s="219"/>
      <c r="CV90" s="218"/>
      <c r="CW90" s="220"/>
      <c r="CX90" s="221"/>
      <c r="CY90" s="104"/>
      <c r="CZ90" s="104"/>
      <c r="DA90" s="104"/>
      <c r="DB90" s="217"/>
      <c r="DC90" s="218"/>
      <c r="DD90" s="219"/>
      <c r="DE90" s="218"/>
      <c r="DF90" s="220"/>
      <c r="DG90" s="221"/>
      <c r="DH90" s="104"/>
      <c r="DI90" s="104"/>
      <c r="DJ90" s="104"/>
      <c r="DK90" s="217"/>
      <c r="DL90" s="218"/>
      <c r="DM90" s="219"/>
      <c r="DN90" s="218"/>
      <c r="DO90" s="220"/>
      <c r="DP90" s="221"/>
      <c r="DQ90" s="104"/>
      <c r="DR90" s="104"/>
      <c r="DS90" s="104"/>
      <c r="DT90" s="217"/>
      <c r="DU90" s="218"/>
      <c r="DV90" s="219"/>
      <c r="DW90" s="218"/>
      <c r="DX90" s="220"/>
      <c r="DY90" s="221"/>
      <c r="DZ90" s="104"/>
      <c r="EA90" s="104"/>
      <c r="EB90" s="104"/>
      <c r="EC90" s="217"/>
      <c r="ED90" s="218"/>
      <c r="EE90" s="219"/>
      <c r="EF90" s="218"/>
      <c r="EG90" s="220"/>
      <c r="EH90" s="221"/>
      <c r="EI90" s="104"/>
      <c r="EJ90" s="104"/>
      <c r="EK90" s="104"/>
      <c r="EL90" s="217"/>
      <c r="EM90" s="218"/>
      <c r="EN90" s="219"/>
      <c r="EO90" s="218"/>
      <c r="EP90" s="220"/>
      <c r="EQ90" s="221"/>
      <c r="ER90" s="104"/>
      <c r="ES90" s="104"/>
      <c r="ET90" s="104"/>
      <c r="EU90" s="217"/>
      <c r="EV90" s="218"/>
      <c r="EW90" s="219"/>
      <c r="EX90" s="218"/>
      <c r="EY90" s="220"/>
      <c r="EZ90" s="221"/>
      <c r="FA90" s="104"/>
      <c r="FB90" s="104"/>
      <c r="FC90" s="104"/>
      <c r="FD90" s="217"/>
      <c r="FE90" s="218"/>
      <c r="FF90" s="219"/>
      <c r="FG90" s="218"/>
      <c r="FH90" s="220"/>
      <c r="FI90" s="221"/>
      <c r="FJ90" s="104"/>
      <c r="FK90" s="104"/>
      <c r="FL90" s="104"/>
      <c r="FM90" s="217"/>
      <c r="FN90" s="218"/>
      <c r="FO90" s="219"/>
      <c r="FP90" s="218"/>
      <c r="FQ90" s="220"/>
      <c r="FR90" s="221"/>
      <c r="FS90" s="104"/>
      <c r="FT90" s="104"/>
      <c r="FU90" s="104"/>
      <c r="FV90" s="217"/>
      <c r="FW90" s="218"/>
      <c r="FX90" s="219"/>
      <c r="FY90" s="218"/>
      <c r="FZ90" s="220"/>
      <c r="GA90" s="221"/>
      <c r="GB90" s="104"/>
      <c r="GC90" s="104"/>
      <c r="GD90" s="104"/>
      <c r="GE90" s="217"/>
      <c r="GF90" s="218"/>
      <c r="GG90" s="219"/>
      <c r="GH90" s="218"/>
      <c r="GI90" s="220"/>
      <c r="GJ90" s="221"/>
      <c r="GK90" s="104"/>
      <c r="GL90" s="104"/>
      <c r="GM90" s="104"/>
      <c r="GN90" s="217"/>
      <c r="GO90" s="218"/>
      <c r="GP90" s="219"/>
      <c r="GQ90" s="218"/>
      <c r="GR90" s="220"/>
      <c r="GS90" s="221"/>
      <c r="GT90" s="223"/>
      <c r="GU90" s="99"/>
      <c r="GV90" s="222"/>
      <c r="GW90" s="101"/>
      <c r="GX90" s="101"/>
      <c r="GY90" s="228"/>
      <c r="GZ90" s="229"/>
      <c r="HA90" s="116"/>
    </row>
    <row r="91" spans="1:209" x14ac:dyDescent="0.25">
      <c r="A91"/>
      <c r="B91" s="116"/>
      <c r="C91" s="116"/>
      <c r="D91" s="41"/>
      <c r="E91" s="42"/>
      <c r="F91" s="43"/>
      <c r="G91" s="44"/>
      <c r="H91" s="45"/>
      <c r="I91" s="46"/>
      <c r="J91" s="230"/>
      <c r="K91" s="231"/>
      <c r="L91" s="232"/>
      <c r="M91" s="233"/>
      <c r="N91" s="234"/>
      <c r="O91" s="89"/>
      <c r="P91" s="89"/>
      <c r="Q91" s="235"/>
      <c r="R91" s="235"/>
      <c r="S91" s="235"/>
      <c r="T91" s="45">
        <f t="shared" si="7"/>
        <v>0</v>
      </c>
      <c r="U91" s="236"/>
      <c r="V91" s="237"/>
      <c r="W91" s="238"/>
      <c r="X91" s="239"/>
      <c r="Y91" s="240"/>
      <c r="Z91" s="241"/>
      <c r="AA91" s="242"/>
      <c r="AB91" s="241"/>
      <c r="AC91" s="243"/>
      <c r="AD91" s="244"/>
      <c r="AE91" s="245"/>
      <c r="AF91" s="239"/>
      <c r="AG91" s="246"/>
      <c r="AH91" s="240"/>
      <c r="AI91" s="241"/>
      <c r="AJ91" s="242"/>
      <c r="AK91" s="247"/>
      <c r="AL91" s="243"/>
      <c r="AM91" s="244"/>
      <c r="AN91" s="245"/>
      <c r="AO91" s="239"/>
      <c r="AP91" s="246"/>
      <c r="AQ91" s="240"/>
      <c r="AR91" s="241"/>
      <c r="AS91" s="242"/>
      <c r="AT91" s="241"/>
      <c r="AU91" s="243"/>
      <c r="AV91" s="244"/>
      <c r="AW91" s="245"/>
      <c r="AX91" s="239"/>
      <c r="AY91" s="246"/>
      <c r="AZ91" s="240"/>
      <c r="BA91" s="241"/>
      <c r="BB91" s="242"/>
      <c r="BC91" s="247"/>
      <c r="BD91" s="243"/>
      <c r="BE91" s="244"/>
      <c r="BF91" s="245"/>
      <c r="BG91" s="239"/>
      <c r="BH91" s="246"/>
      <c r="BI91" s="240"/>
      <c r="BJ91" s="241"/>
      <c r="BK91" s="242"/>
      <c r="BL91" s="247"/>
      <c r="BM91" s="243"/>
      <c r="BN91" s="244"/>
      <c r="BO91" s="245"/>
      <c r="BP91" s="239"/>
      <c r="BQ91" s="246"/>
      <c r="BR91" s="240"/>
      <c r="BS91" s="241"/>
      <c r="BT91" s="242"/>
      <c r="BU91" s="241"/>
      <c r="BV91" s="243"/>
      <c r="BW91" s="244"/>
      <c r="BX91" s="245"/>
      <c r="BY91" s="239"/>
      <c r="BZ91" s="246"/>
      <c r="CA91" s="240"/>
      <c r="CB91" s="241"/>
      <c r="CC91" s="242"/>
      <c r="CD91" s="241"/>
      <c r="CE91" s="243"/>
      <c r="CF91" s="244"/>
      <c r="CG91" s="245"/>
      <c r="CH91" s="239"/>
      <c r="CI91" s="246"/>
      <c r="CJ91" s="240"/>
      <c r="CK91" s="241"/>
      <c r="CL91" s="242"/>
      <c r="CM91" s="241"/>
      <c r="CN91" s="243"/>
      <c r="CO91" s="244"/>
      <c r="CP91" s="245"/>
      <c r="CQ91" s="239"/>
      <c r="CR91" s="246"/>
      <c r="CS91" s="240"/>
      <c r="CT91" s="241"/>
      <c r="CU91" s="248"/>
      <c r="CV91" s="247"/>
      <c r="CW91" s="249"/>
      <c r="CX91" s="244"/>
      <c r="CY91" s="245"/>
      <c r="CZ91" s="239"/>
      <c r="DA91" s="246"/>
      <c r="DB91" s="240"/>
      <c r="DC91" s="241"/>
      <c r="DD91" s="242"/>
      <c r="DE91" s="241"/>
      <c r="DF91" s="243"/>
      <c r="DG91" s="244"/>
      <c r="DH91" s="245"/>
      <c r="DI91" s="239"/>
      <c r="DJ91" s="246"/>
      <c r="DK91" s="240"/>
      <c r="DL91" s="241"/>
      <c r="DM91" s="248"/>
      <c r="DN91" s="247"/>
      <c r="DO91" s="249"/>
      <c r="DP91" s="244"/>
      <c r="DQ91" s="245"/>
      <c r="DR91" s="239"/>
      <c r="DS91" s="246"/>
      <c r="DT91" s="240"/>
      <c r="DU91" s="241"/>
      <c r="DV91" s="242"/>
      <c r="DW91" s="241"/>
      <c r="DX91" s="243"/>
      <c r="DY91" s="244"/>
      <c r="DZ91" s="245"/>
      <c r="EA91" s="239"/>
      <c r="EB91" s="246"/>
      <c r="EC91" s="240"/>
      <c r="ED91" s="241"/>
      <c r="EE91" s="248"/>
      <c r="EF91" s="247"/>
      <c r="EG91" s="249"/>
      <c r="EH91" s="244"/>
      <c r="EI91" s="245"/>
      <c r="EJ91" s="239"/>
      <c r="EK91" s="246"/>
      <c r="EL91" s="240"/>
      <c r="EM91" s="241"/>
      <c r="EN91" s="248"/>
      <c r="EO91" s="247"/>
      <c r="EP91" s="249"/>
      <c r="EQ91" s="244"/>
      <c r="ER91" s="245"/>
      <c r="ES91" s="239"/>
      <c r="ET91" s="246"/>
      <c r="EU91" s="240"/>
      <c r="EV91" s="241"/>
      <c r="EW91" s="242"/>
      <c r="EX91" s="241"/>
      <c r="EY91" s="243"/>
      <c r="EZ91" s="244"/>
      <c r="FA91" s="245"/>
      <c r="FB91" s="239"/>
      <c r="FC91" s="246"/>
      <c r="FD91" s="240"/>
      <c r="FE91" s="241"/>
      <c r="FF91" s="242"/>
      <c r="FG91" s="241"/>
      <c r="FH91" s="243"/>
      <c r="FI91" s="244"/>
      <c r="FJ91" s="245"/>
      <c r="FK91" s="239"/>
      <c r="FL91" s="246"/>
      <c r="FM91" s="240"/>
      <c r="FN91" s="241"/>
      <c r="FO91" s="242"/>
      <c r="FP91" s="241"/>
      <c r="FQ91" s="243"/>
      <c r="FR91" s="244"/>
      <c r="FS91" s="245"/>
      <c r="FT91" s="239"/>
      <c r="FU91" s="246"/>
      <c r="FV91" s="240"/>
      <c r="FW91" s="241"/>
      <c r="FX91" s="242"/>
      <c r="FY91" s="241"/>
      <c r="FZ91" s="243"/>
      <c r="GA91" s="244"/>
      <c r="GB91" s="245"/>
      <c r="GC91" s="239"/>
      <c r="GD91" s="246"/>
      <c r="GE91" s="240"/>
      <c r="GF91" s="241"/>
      <c r="GG91" s="242"/>
      <c r="GH91" s="241"/>
      <c r="GI91" s="243"/>
      <c r="GJ91" s="244"/>
      <c r="GK91" s="245"/>
      <c r="GL91" s="239"/>
      <c r="GM91" s="246"/>
      <c r="GN91" s="240"/>
      <c r="GO91" s="241"/>
      <c r="GP91" s="242"/>
      <c r="GQ91" s="241"/>
      <c r="GR91" s="243"/>
      <c r="GS91" s="244"/>
      <c r="GT91" s="250"/>
      <c r="GU91" s="140"/>
      <c r="GV91" s="251"/>
      <c r="GW91" s="82"/>
      <c r="GX91" s="82"/>
      <c r="GY91" s="252"/>
      <c r="GZ91" s="253"/>
      <c r="HA91" s="116"/>
    </row>
    <row r="92" spans="1:209" x14ac:dyDescent="0.25">
      <c r="A92"/>
      <c r="B92" s="116"/>
      <c r="C92" s="116"/>
      <c r="D92" s="41"/>
      <c r="E92" s="42"/>
      <c r="F92" s="43"/>
      <c r="G92" s="44"/>
      <c r="H92" s="45"/>
      <c r="I92" s="46"/>
      <c r="J92" s="230"/>
      <c r="K92" s="231"/>
      <c r="L92" s="232"/>
      <c r="M92" s="233"/>
      <c r="N92" s="254"/>
      <c r="O92" s="89"/>
      <c r="P92" s="89"/>
      <c r="Q92" s="235"/>
      <c r="R92" s="235"/>
      <c r="S92" s="235"/>
      <c r="T92" s="45">
        <f t="shared" si="7"/>
        <v>0</v>
      </c>
      <c r="U92" s="236"/>
      <c r="V92" s="237"/>
      <c r="W92" s="238"/>
      <c r="X92" s="239"/>
      <c r="Y92" s="240"/>
      <c r="Z92" s="241"/>
      <c r="AA92" s="242"/>
      <c r="AB92" s="241"/>
      <c r="AC92" s="243"/>
      <c r="AD92" s="244"/>
      <c r="AE92" s="245"/>
      <c r="AF92" s="239"/>
      <c r="AG92" s="246"/>
      <c r="AH92" s="240"/>
      <c r="AI92" s="241"/>
      <c r="AJ92" s="242"/>
      <c r="AK92" s="247"/>
      <c r="AL92" s="243"/>
      <c r="AM92" s="244"/>
      <c r="AN92" s="245"/>
      <c r="AO92" s="239"/>
      <c r="AP92" s="246"/>
      <c r="AQ92" s="240"/>
      <c r="AR92" s="241"/>
      <c r="AS92" s="242"/>
      <c r="AT92" s="241"/>
      <c r="AU92" s="243"/>
      <c r="AV92" s="244"/>
      <c r="AW92" s="245"/>
      <c r="AX92" s="239"/>
      <c r="AY92" s="246"/>
      <c r="AZ92" s="240"/>
      <c r="BA92" s="241"/>
      <c r="BB92" s="242"/>
      <c r="BC92" s="247"/>
      <c r="BD92" s="243"/>
      <c r="BE92" s="244"/>
      <c r="BF92" s="245"/>
      <c r="BG92" s="239"/>
      <c r="BH92" s="246"/>
      <c r="BI92" s="240"/>
      <c r="BJ92" s="241"/>
      <c r="BK92" s="242"/>
      <c r="BL92" s="247"/>
      <c r="BM92" s="243"/>
      <c r="BN92" s="244"/>
      <c r="BO92" s="245"/>
      <c r="BP92" s="239"/>
      <c r="BQ92" s="246"/>
      <c r="BR92" s="240"/>
      <c r="BS92" s="241"/>
      <c r="BT92" s="242"/>
      <c r="BU92" s="241"/>
      <c r="BV92" s="243"/>
      <c r="BW92" s="244"/>
      <c r="BX92" s="245"/>
      <c r="BY92" s="239"/>
      <c r="BZ92" s="246"/>
      <c r="CA92" s="240"/>
      <c r="CB92" s="241"/>
      <c r="CC92" s="242"/>
      <c r="CD92" s="241"/>
      <c r="CE92" s="243"/>
      <c r="CF92" s="244"/>
      <c r="CG92" s="245"/>
      <c r="CH92" s="239"/>
      <c r="CI92" s="246"/>
      <c r="CJ92" s="240"/>
      <c r="CK92" s="241"/>
      <c r="CL92" s="242"/>
      <c r="CM92" s="241"/>
      <c r="CN92" s="243"/>
      <c r="CO92" s="244"/>
      <c r="CP92" s="245"/>
      <c r="CQ92" s="239"/>
      <c r="CR92" s="246"/>
      <c r="CS92" s="240"/>
      <c r="CT92" s="241"/>
      <c r="CU92" s="248"/>
      <c r="CV92" s="247"/>
      <c r="CW92" s="249"/>
      <c r="CX92" s="244"/>
      <c r="CY92" s="245"/>
      <c r="CZ92" s="239"/>
      <c r="DA92" s="246"/>
      <c r="DB92" s="240"/>
      <c r="DC92" s="241"/>
      <c r="DD92" s="242"/>
      <c r="DE92" s="241"/>
      <c r="DF92" s="243"/>
      <c r="DG92" s="244"/>
      <c r="DH92" s="245"/>
      <c r="DI92" s="239"/>
      <c r="DJ92" s="246"/>
      <c r="DK92" s="240"/>
      <c r="DL92" s="241"/>
      <c r="DM92" s="248"/>
      <c r="DN92" s="247"/>
      <c r="DO92" s="249"/>
      <c r="DP92" s="244"/>
      <c r="DQ92" s="245"/>
      <c r="DR92" s="239"/>
      <c r="DS92" s="246"/>
      <c r="DT92" s="240"/>
      <c r="DU92" s="241"/>
      <c r="DV92" s="242"/>
      <c r="DW92" s="241"/>
      <c r="DX92" s="243"/>
      <c r="DY92" s="244"/>
      <c r="DZ92" s="245"/>
      <c r="EA92" s="239"/>
      <c r="EB92" s="246"/>
      <c r="EC92" s="240"/>
      <c r="ED92" s="241"/>
      <c r="EE92" s="248"/>
      <c r="EF92" s="247"/>
      <c r="EG92" s="249"/>
      <c r="EH92" s="244"/>
      <c r="EI92" s="245"/>
      <c r="EJ92" s="239"/>
      <c r="EK92" s="246"/>
      <c r="EL92" s="240"/>
      <c r="EM92" s="241"/>
      <c r="EN92" s="248"/>
      <c r="EO92" s="247"/>
      <c r="EP92" s="249"/>
      <c r="EQ92" s="244"/>
      <c r="ER92" s="245"/>
      <c r="ES92" s="239"/>
      <c r="ET92" s="246"/>
      <c r="EU92" s="240"/>
      <c r="EV92" s="241"/>
      <c r="EW92" s="242"/>
      <c r="EX92" s="241"/>
      <c r="EY92" s="243"/>
      <c r="EZ92" s="244"/>
      <c r="FA92" s="245"/>
      <c r="FB92" s="239"/>
      <c r="FC92" s="246"/>
      <c r="FD92" s="240"/>
      <c r="FE92" s="241"/>
      <c r="FF92" s="242"/>
      <c r="FG92" s="241"/>
      <c r="FH92" s="243"/>
      <c r="FI92" s="244"/>
      <c r="FJ92" s="245"/>
      <c r="FK92" s="239"/>
      <c r="FL92" s="246"/>
      <c r="FM92" s="240"/>
      <c r="FN92" s="241"/>
      <c r="FO92" s="242"/>
      <c r="FP92" s="241"/>
      <c r="FQ92" s="243"/>
      <c r="FR92" s="244"/>
      <c r="FS92" s="245"/>
      <c r="FT92" s="239"/>
      <c r="FU92" s="246"/>
      <c r="FV92" s="240"/>
      <c r="FW92" s="241"/>
      <c r="FX92" s="242"/>
      <c r="FY92" s="241"/>
      <c r="FZ92" s="243"/>
      <c r="GA92" s="244"/>
      <c r="GB92" s="245"/>
      <c r="GC92" s="239"/>
      <c r="GD92" s="246"/>
      <c r="GE92" s="240"/>
      <c r="GF92" s="241"/>
      <c r="GG92" s="242"/>
      <c r="GH92" s="241"/>
      <c r="GI92" s="243"/>
      <c r="GJ92" s="244"/>
      <c r="GK92" s="245"/>
      <c r="GL92" s="239"/>
      <c r="GM92" s="246"/>
      <c r="GN92" s="240"/>
      <c r="GO92" s="241"/>
      <c r="GP92" s="242"/>
      <c r="GQ92" s="241"/>
      <c r="GR92" s="243"/>
      <c r="GS92" s="244"/>
      <c r="GT92" s="250"/>
      <c r="GU92" s="140"/>
      <c r="GV92" s="251"/>
      <c r="GW92" s="82"/>
      <c r="GX92" s="82"/>
      <c r="GY92" s="252"/>
      <c r="GZ92" s="253"/>
    </row>
    <row r="93" spans="1:209" ht="16.5" thickBot="1" x14ac:dyDescent="0.3">
      <c r="A93"/>
      <c r="B93" s="116"/>
      <c r="C93" s="116"/>
      <c r="D93" s="41"/>
      <c r="E93" s="42"/>
      <c r="F93" s="43"/>
      <c r="G93" s="44"/>
      <c r="H93" s="45"/>
      <c r="I93" s="46"/>
      <c r="J93" s="230"/>
      <c r="K93" s="231"/>
      <c r="L93" s="232"/>
      <c r="M93" s="233"/>
      <c r="N93" s="254"/>
      <c r="O93" s="255"/>
      <c r="P93" s="89"/>
      <c r="Q93" s="235"/>
      <c r="R93" s="235"/>
      <c r="S93" s="235"/>
      <c r="T93" s="45">
        <f t="shared" si="7"/>
        <v>0</v>
      </c>
      <c r="U93" s="236"/>
      <c r="V93" s="237"/>
      <c r="W93" s="238"/>
      <c r="X93" s="239"/>
      <c r="Y93" s="240"/>
      <c r="Z93" s="241"/>
      <c r="AA93" s="242"/>
      <c r="AB93" s="241"/>
      <c r="AC93" s="243"/>
      <c r="AD93" s="244"/>
      <c r="AE93" s="245"/>
      <c r="AF93" s="239"/>
      <c r="AG93" s="246"/>
      <c r="AH93" s="240"/>
      <c r="AI93" s="241"/>
      <c r="AJ93" s="242"/>
      <c r="AK93" s="247"/>
      <c r="AL93" s="243"/>
      <c r="AM93" s="244"/>
      <c r="AN93" s="245"/>
      <c r="AO93" s="239"/>
      <c r="AP93" s="246"/>
      <c r="AQ93" s="240"/>
      <c r="AR93" s="241"/>
      <c r="AS93" s="242"/>
      <c r="AT93" s="241"/>
      <c r="AU93" s="243"/>
      <c r="AV93" s="244"/>
      <c r="AW93" s="245"/>
      <c r="AX93" s="239"/>
      <c r="AY93" s="246"/>
      <c r="AZ93" s="240"/>
      <c r="BA93" s="241"/>
      <c r="BB93" s="242"/>
      <c r="BC93" s="247"/>
      <c r="BD93" s="243"/>
      <c r="BE93" s="244"/>
      <c r="BF93" s="245"/>
      <c r="BG93" s="239"/>
      <c r="BH93" s="246"/>
      <c r="BI93" s="240"/>
      <c r="BJ93" s="241"/>
      <c r="BK93" s="242"/>
      <c r="BL93" s="247"/>
      <c r="BM93" s="243"/>
      <c r="BN93" s="244"/>
      <c r="BO93" s="245"/>
      <c r="BP93" s="239"/>
      <c r="BQ93" s="246"/>
      <c r="BR93" s="240"/>
      <c r="BS93" s="241"/>
      <c r="BT93" s="242"/>
      <c r="BU93" s="241"/>
      <c r="BV93" s="243"/>
      <c r="BW93" s="244"/>
      <c r="BX93" s="245"/>
      <c r="BY93" s="239"/>
      <c r="BZ93" s="246"/>
      <c r="CA93" s="240"/>
      <c r="CB93" s="241"/>
      <c r="CC93" s="242"/>
      <c r="CD93" s="241"/>
      <c r="CE93" s="243"/>
      <c r="CF93" s="244"/>
      <c r="CG93" s="245"/>
      <c r="CH93" s="239"/>
      <c r="CI93" s="246"/>
      <c r="CJ93" s="240"/>
      <c r="CK93" s="241"/>
      <c r="CL93" s="242"/>
      <c r="CM93" s="241"/>
      <c r="CN93" s="243"/>
      <c r="CO93" s="244"/>
      <c r="CP93" s="245"/>
      <c r="CQ93" s="239"/>
      <c r="CR93" s="246"/>
      <c r="CS93" s="240"/>
      <c r="CT93" s="241"/>
      <c r="CU93" s="248"/>
      <c r="CV93" s="247"/>
      <c r="CW93" s="249"/>
      <c r="CX93" s="244"/>
      <c r="CY93" s="245"/>
      <c r="CZ93" s="239"/>
      <c r="DA93" s="246"/>
      <c r="DB93" s="240"/>
      <c r="DC93" s="241"/>
      <c r="DD93" s="242"/>
      <c r="DE93" s="241"/>
      <c r="DF93" s="243"/>
      <c r="DG93" s="244"/>
      <c r="DH93" s="245"/>
      <c r="DI93" s="239"/>
      <c r="DJ93" s="246"/>
      <c r="DK93" s="240"/>
      <c r="DL93" s="241"/>
      <c r="DM93" s="248"/>
      <c r="DN93" s="247"/>
      <c r="DO93" s="249"/>
      <c r="DP93" s="244"/>
      <c r="DQ93" s="245"/>
      <c r="DR93" s="239"/>
      <c r="DS93" s="246"/>
      <c r="DT93" s="240"/>
      <c r="DU93" s="241"/>
      <c r="DV93" s="242"/>
      <c r="DW93" s="241"/>
      <c r="DX93" s="243"/>
      <c r="DY93" s="244"/>
      <c r="DZ93" s="245"/>
      <c r="EA93" s="239"/>
      <c r="EB93" s="246"/>
      <c r="EC93" s="240"/>
      <c r="ED93" s="241"/>
      <c r="EE93" s="248"/>
      <c r="EF93" s="247"/>
      <c r="EG93" s="249"/>
      <c r="EH93" s="244"/>
      <c r="EI93" s="245"/>
      <c r="EJ93" s="239"/>
      <c r="EK93" s="246"/>
      <c r="EL93" s="240"/>
      <c r="EM93" s="241"/>
      <c r="EN93" s="248"/>
      <c r="EO93" s="247"/>
      <c r="EP93" s="249"/>
      <c r="EQ93" s="244"/>
      <c r="ER93" s="245"/>
      <c r="ES93" s="239"/>
      <c r="ET93" s="246"/>
      <c r="EU93" s="240"/>
      <c r="EV93" s="241"/>
      <c r="EW93" s="242"/>
      <c r="EX93" s="241"/>
      <c r="EY93" s="243"/>
      <c r="EZ93" s="244"/>
      <c r="FA93" s="245"/>
      <c r="FB93" s="239"/>
      <c r="FC93" s="246"/>
      <c r="FD93" s="240"/>
      <c r="FE93" s="241"/>
      <c r="FF93" s="242"/>
      <c r="FG93" s="241"/>
      <c r="FH93" s="243"/>
      <c r="FI93" s="244"/>
      <c r="FJ93" s="245"/>
      <c r="FK93" s="239"/>
      <c r="FL93" s="246"/>
      <c r="FM93" s="240"/>
      <c r="FN93" s="241"/>
      <c r="FO93" s="242"/>
      <c r="FP93" s="241"/>
      <c r="FQ93" s="243"/>
      <c r="FR93" s="244"/>
      <c r="FS93" s="245"/>
      <c r="FT93" s="239"/>
      <c r="FU93" s="246"/>
      <c r="FV93" s="240"/>
      <c r="FW93" s="241"/>
      <c r="FX93" s="242"/>
      <c r="FY93" s="241"/>
      <c r="FZ93" s="243"/>
      <c r="GA93" s="244"/>
      <c r="GB93" s="245"/>
      <c r="GC93" s="239"/>
      <c r="GD93" s="246"/>
      <c r="GE93" s="240"/>
      <c r="GF93" s="241"/>
      <c r="GG93" s="242"/>
      <c r="GH93" s="241"/>
      <c r="GI93" s="243"/>
      <c r="GJ93" s="244"/>
      <c r="GK93" s="245"/>
      <c r="GL93" s="239"/>
      <c r="GM93" s="246"/>
      <c r="GN93" s="240"/>
      <c r="GO93" s="241"/>
      <c r="GP93" s="242"/>
      <c r="GQ93" s="241"/>
      <c r="GR93" s="243"/>
      <c r="GS93" s="244"/>
      <c r="GT93" s="250"/>
      <c r="GU93" s="140"/>
      <c r="GV93" s="256"/>
      <c r="GW93" s="37"/>
      <c r="GX93" s="37"/>
      <c r="GY93" s="38"/>
      <c r="GZ93" s="39"/>
    </row>
    <row r="94" spans="1:209" ht="20.25" thickTop="1" thickBot="1" x14ac:dyDescent="0.35">
      <c r="A94"/>
      <c r="B94" s="116"/>
      <c r="C94" s="116"/>
      <c r="D94" s="41"/>
      <c r="E94" s="42"/>
      <c r="F94" s="43"/>
      <c r="G94" s="44"/>
      <c r="H94" s="45"/>
      <c r="I94" s="46"/>
      <c r="J94" s="230"/>
      <c r="K94" s="231"/>
      <c r="L94" s="232"/>
      <c r="M94" s="835" t="s">
        <v>34</v>
      </c>
      <c r="N94" s="836"/>
      <c r="O94" s="837">
        <f>SUM(O12:O93)</f>
        <v>711551.4</v>
      </c>
      <c r="P94" s="257"/>
      <c r="Q94" s="235"/>
      <c r="R94" s="258"/>
      <c r="S94" s="235"/>
      <c r="T94" s="45">
        <f t="shared" si="7"/>
        <v>0</v>
      </c>
      <c r="U94" s="236"/>
      <c r="V94" s="237"/>
      <c r="W94" s="238"/>
      <c r="X94" s="259"/>
      <c r="Y94" s="260"/>
      <c r="Z94" s="261"/>
      <c r="AA94" s="262"/>
      <c r="AB94" s="261"/>
      <c r="AC94" s="263"/>
      <c r="AD94" s="264"/>
      <c r="AE94" s="265"/>
      <c r="AF94" s="259"/>
      <c r="AG94" s="266"/>
      <c r="AH94" s="260"/>
      <c r="AI94" s="261"/>
      <c r="AJ94" s="262"/>
      <c r="AK94" s="267"/>
      <c r="AL94" s="263"/>
      <c r="AM94" s="264"/>
      <c r="AN94" s="265"/>
      <c r="AO94" s="259"/>
      <c r="AP94" s="266"/>
      <c r="AQ94" s="260"/>
      <c r="AR94" s="261"/>
      <c r="AS94" s="262"/>
      <c r="AT94" s="261"/>
      <c r="AU94" s="263"/>
      <c r="AV94" s="264"/>
      <c r="AW94" s="265"/>
      <c r="AX94" s="259"/>
      <c r="AY94" s="266"/>
      <c r="AZ94" s="260"/>
      <c r="BA94" s="261"/>
      <c r="BB94" s="262"/>
      <c r="BC94" s="267"/>
      <c r="BD94" s="263"/>
      <c r="BE94" s="264"/>
      <c r="BF94" s="265"/>
      <c r="BG94" s="259"/>
      <c r="BH94" s="266"/>
      <c r="BI94" s="260"/>
      <c r="BJ94" s="261"/>
      <c r="BK94" s="262"/>
      <c r="BL94" s="267"/>
      <c r="BM94" s="263"/>
      <c r="BN94" s="264"/>
      <c r="BO94" s="265"/>
      <c r="BP94" s="259"/>
      <c r="BQ94" s="266"/>
      <c r="BR94" s="260"/>
      <c r="BS94" s="261"/>
      <c r="BT94" s="262"/>
      <c r="BU94" s="261"/>
      <c r="BV94" s="263"/>
      <c r="BW94" s="264"/>
      <c r="BX94" s="265"/>
      <c r="BY94" s="259"/>
      <c r="BZ94" s="266"/>
      <c r="CA94" s="260"/>
      <c r="CB94" s="261"/>
      <c r="CC94" s="262"/>
      <c r="CD94" s="261"/>
      <c r="CE94" s="263"/>
      <c r="CF94" s="264"/>
      <c r="CG94" s="265"/>
      <c r="CH94" s="259"/>
      <c r="CI94" s="266"/>
      <c r="CJ94" s="260"/>
      <c r="CK94" s="261"/>
      <c r="CL94" s="262"/>
      <c r="CM94" s="261"/>
      <c r="CN94" s="263"/>
      <c r="CO94" s="264"/>
      <c r="CP94" s="265"/>
      <c r="CQ94" s="259"/>
      <c r="CR94" s="266"/>
      <c r="CS94" s="260"/>
      <c r="CT94" s="261"/>
      <c r="CU94" s="268"/>
      <c r="CV94" s="267"/>
      <c r="CW94" s="269"/>
      <c r="CX94" s="264"/>
      <c r="CY94" s="265"/>
      <c r="CZ94" s="259"/>
      <c r="DA94" s="266"/>
      <c r="DB94" s="260"/>
      <c r="DC94" s="261"/>
      <c r="DD94" s="262"/>
      <c r="DE94" s="261"/>
      <c r="DF94" s="263"/>
      <c r="DG94" s="264"/>
      <c r="DH94" s="265"/>
      <c r="DI94" s="259"/>
      <c r="DJ94" s="266"/>
      <c r="DK94" s="260"/>
      <c r="DL94" s="261"/>
      <c r="DM94" s="268"/>
      <c r="DN94" s="267"/>
      <c r="DO94" s="269"/>
      <c r="DP94" s="264"/>
      <c r="DQ94" s="265"/>
      <c r="DR94" s="259"/>
      <c r="DS94" s="266"/>
      <c r="DT94" s="260"/>
      <c r="DU94" s="261"/>
      <c r="DV94" s="262"/>
      <c r="DW94" s="261"/>
      <c r="DX94" s="263"/>
      <c r="DY94" s="264"/>
      <c r="DZ94" s="265"/>
      <c r="EA94" s="259"/>
      <c r="EB94" s="266"/>
      <c r="EC94" s="260"/>
      <c r="ED94" s="261"/>
      <c r="EE94" s="268"/>
      <c r="EF94" s="267"/>
      <c r="EG94" s="269"/>
      <c r="EH94" s="264"/>
      <c r="EI94" s="265"/>
      <c r="EJ94" s="259"/>
      <c r="EK94" s="266"/>
      <c r="EL94" s="260"/>
      <c r="EM94" s="261"/>
      <c r="EN94" s="268"/>
      <c r="EO94" s="267"/>
      <c r="EP94" s="269"/>
      <c r="EQ94" s="264"/>
      <c r="ER94" s="265"/>
      <c r="ES94" s="259"/>
      <c r="ET94" s="266"/>
      <c r="EU94" s="260"/>
      <c r="EV94" s="261"/>
      <c r="EW94" s="262"/>
      <c r="EX94" s="261"/>
      <c r="EY94" s="263"/>
      <c r="EZ94" s="264"/>
      <c r="FA94" s="265"/>
      <c r="FB94" s="259"/>
      <c r="FC94" s="266"/>
      <c r="FD94" s="260"/>
      <c r="FE94" s="261"/>
      <c r="FF94" s="262"/>
      <c r="FG94" s="261"/>
      <c r="FH94" s="263"/>
      <c r="FI94" s="264"/>
      <c r="FJ94" s="265"/>
      <c r="FK94" s="259"/>
      <c r="FL94" s="266"/>
      <c r="FM94" s="260"/>
      <c r="FN94" s="261"/>
      <c r="FO94" s="262"/>
      <c r="FP94" s="261"/>
      <c r="FQ94" s="263"/>
      <c r="FR94" s="264"/>
      <c r="FS94" s="265"/>
      <c r="FT94" s="259"/>
      <c r="FU94" s="266"/>
      <c r="FV94" s="260"/>
      <c r="FW94" s="261"/>
      <c r="FX94" s="262"/>
      <c r="FY94" s="261"/>
      <c r="FZ94" s="263"/>
      <c r="GA94" s="264"/>
      <c r="GB94" s="265"/>
      <c r="GC94" s="259"/>
      <c r="GD94" s="266"/>
      <c r="GE94" s="260"/>
      <c r="GF94" s="261"/>
      <c r="GG94" s="262"/>
      <c r="GH94" s="261"/>
      <c r="GI94" s="263"/>
      <c r="GJ94" s="264"/>
      <c r="GK94" s="265"/>
      <c r="GL94" s="259"/>
      <c r="GM94" s="266"/>
      <c r="GN94" s="260"/>
      <c r="GO94" s="261"/>
      <c r="GP94" s="262"/>
      <c r="GQ94" s="261"/>
      <c r="GR94" s="263"/>
      <c r="GS94" s="264"/>
      <c r="GT94" s="250"/>
      <c r="GU94" s="140"/>
      <c r="GV94" s="270"/>
      <c r="GW94" s="271"/>
      <c r="GX94" s="271"/>
      <c r="GY94" s="272"/>
      <c r="GZ94" s="39"/>
    </row>
    <row r="95" spans="1:209" ht="19.5" thickBot="1" x14ac:dyDescent="0.3">
      <c r="A95"/>
      <c r="B95" s="116"/>
      <c r="C95" s="116"/>
      <c r="D95" s="41"/>
      <c r="E95" s="42"/>
      <c r="F95" s="43"/>
      <c r="G95" s="44"/>
      <c r="H95" s="45"/>
      <c r="I95" s="46"/>
      <c r="J95" s="273"/>
      <c r="K95" s="231"/>
      <c r="L95" s="232"/>
      <c r="M95" s="233"/>
      <c r="N95" s="254"/>
      <c r="O95" s="838"/>
      <c r="P95" s="257"/>
      <c r="Q95" s="235"/>
      <c r="R95" s="258"/>
      <c r="S95" s="235"/>
      <c r="T95" s="274">
        <f t="shared" si="7"/>
        <v>0</v>
      </c>
      <c r="U95" s="236"/>
      <c r="V95" s="237"/>
      <c r="W95" s="238"/>
      <c r="X95" s="259"/>
      <c r="Y95" s="260"/>
      <c r="Z95" s="261"/>
      <c r="AA95" s="262"/>
      <c r="AB95" s="261"/>
      <c r="AC95" s="263"/>
      <c r="AD95" s="264"/>
      <c r="AE95" s="265"/>
      <c r="AF95" s="259"/>
      <c r="AG95" s="266"/>
      <c r="AH95" s="260"/>
      <c r="AI95" s="261"/>
      <c r="AJ95" s="262"/>
      <c r="AK95" s="267"/>
      <c r="AL95" s="263"/>
      <c r="AM95" s="264"/>
      <c r="AN95" s="265"/>
      <c r="AO95" s="259"/>
      <c r="AP95" s="266"/>
      <c r="AQ95" s="260"/>
      <c r="AR95" s="261"/>
      <c r="AS95" s="262"/>
      <c r="AT95" s="261"/>
      <c r="AU95" s="263"/>
      <c r="AV95" s="264"/>
      <c r="AW95" s="265"/>
      <c r="AX95" s="259"/>
      <c r="AY95" s="266"/>
      <c r="AZ95" s="260"/>
      <c r="BA95" s="261"/>
      <c r="BB95" s="262"/>
      <c r="BC95" s="267"/>
      <c r="BD95" s="263"/>
      <c r="BE95" s="264"/>
      <c r="BF95" s="265"/>
      <c r="BG95" s="259"/>
      <c r="BH95" s="266"/>
      <c r="BI95" s="260"/>
      <c r="BJ95" s="261"/>
      <c r="BK95" s="262"/>
      <c r="BL95" s="267"/>
      <c r="BM95" s="263"/>
      <c r="BN95" s="264"/>
      <c r="BO95" s="265"/>
      <c r="BP95" s="259"/>
      <c r="BQ95" s="266"/>
      <c r="BR95" s="260"/>
      <c r="BS95" s="261"/>
      <c r="BT95" s="262"/>
      <c r="BU95" s="261"/>
      <c r="BV95" s="263"/>
      <c r="BW95" s="264"/>
      <c r="BX95" s="265"/>
      <c r="BY95" s="259"/>
      <c r="BZ95" s="266"/>
      <c r="CA95" s="260"/>
      <c r="CB95" s="261"/>
      <c r="CC95" s="262"/>
      <c r="CD95" s="261"/>
      <c r="CE95" s="263"/>
      <c r="CF95" s="264"/>
      <c r="CG95" s="265"/>
      <c r="CH95" s="259"/>
      <c r="CI95" s="266"/>
      <c r="CJ95" s="260"/>
      <c r="CK95" s="261"/>
      <c r="CL95" s="262"/>
      <c r="CM95" s="261"/>
      <c r="CN95" s="263"/>
      <c r="CO95" s="264"/>
      <c r="CP95" s="265"/>
      <c r="CQ95" s="259"/>
      <c r="CR95" s="266"/>
      <c r="CS95" s="260"/>
      <c r="CT95" s="261"/>
      <c r="CU95" s="268"/>
      <c r="CV95" s="267"/>
      <c r="CW95" s="269"/>
      <c r="CX95" s="264"/>
      <c r="CY95" s="265"/>
      <c r="CZ95" s="259"/>
      <c r="DA95" s="266"/>
      <c r="DB95" s="260"/>
      <c r="DC95" s="261"/>
      <c r="DD95" s="262"/>
      <c r="DE95" s="261"/>
      <c r="DF95" s="263"/>
      <c r="DG95" s="264"/>
      <c r="DH95" s="265"/>
      <c r="DI95" s="259"/>
      <c r="DJ95" s="266"/>
      <c r="DK95" s="260"/>
      <c r="DL95" s="261"/>
      <c r="DM95" s="268"/>
      <c r="DN95" s="267"/>
      <c r="DO95" s="269"/>
      <c r="DP95" s="264"/>
      <c r="DQ95" s="265"/>
      <c r="DR95" s="259"/>
      <c r="DS95" s="266"/>
      <c r="DT95" s="260"/>
      <c r="DU95" s="261"/>
      <c r="DV95" s="262"/>
      <c r="DW95" s="261"/>
      <c r="DX95" s="263"/>
      <c r="DY95" s="264"/>
      <c r="DZ95" s="265"/>
      <c r="EA95" s="259"/>
      <c r="EB95" s="266"/>
      <c r="EC95" s="260"/>
      <c r="ED95" s="261"/>
      <c r="EE95" s="268"/>
      <c r="EF95" s="267"/>
      <c r="EG95" s="269"/>
      <c r="EH95" s="264"/>
      <c r="EI95" s="265"/>
      <c r="EJ95" s="259"/>
      <c r="EK95" s="266"/>
      <c r="EL95" s="260"/>
      <c r="EM95" s="261"/>
      <c r="EN95" s="268"/>
      <c r="EO95" s="267"/>
      <c r="EP95" s="269"/>
      <c r="EQ95" s="264"/>
      <c r="ER95" s="265"/>
      <c r="ES95" s="259"/>
      <c r="ET95" s="266"/>
      <c r="EU95" s="260"/>
      <c r="EV95" s="261"/>
      <c r="EW95" s="262"/>
      <c r="EX95" s="261"/>
      <c r="EY95" s="263"/>
      <c r="EZ95" s="264"/>
      <c r="FA95" s="265"/>
      <c r="FB95" s="259"/>
      <c r="FC95" s="266"/>
      <c r="FD95" s="260"/>
      <c r="FE95" s="261"/>
      <c r="FF95" s="262"/>
      <c r="FG95" s="261"/>
      <c r="FH95" s="263"/>
      <c r="FI95" s="264"/>
      <c r="FJ95" s="265"/>
      <c r="FK95" s="259"/>
      <c r="FL95" s="266"/>
      <c r="FM95" s="260"/>
      <c r="FN95" s="261"/>
      <c r="FO95" s="262"/>
      <c r="FP95" s="261"/>
      <c r="FQ95" s="263"/>
      <c r="FR95" s="264"/>
      <c r="FS95" s="265"/>
      <c r="FT95" s="259"/>
      <c r="FU95" s="266"/>
      <c r="FV95" s="260"/>
      <c r="FW95" s="261"/>
      <c r="FX95" s="262"/>
      <c r="FY95" s="261"/>
      <c r="FZ95" s="263"/>
      <c r="GA95" s="264"/>
      <c r="GB95" s="265"/>
      <c r="GC95" s="259"/>
      <c r="GD95" s="266"/>
      <c r="GE95" s="260"/>
      <c r="GF95" s="261"/>
      <c r="GG95" s="262"/>
      <c r="GH95" s="261"/>
      <c r="GI95" s="263"/>
      <c r="GJ95" s="264"/>
      <c r="GK95" s="265"/>
      <c r="GL95" s="259"/>
      <c r="GM95" s="266"/>
      <c r="GN95" s="260"/>
      <c r="GO95" s="261"/>
      <c r="GP95" s="262"/>
      <c r="GQ95" s="261"/>
      <c r="GR95" s="263"/>
      <c r="GS95" s="264"/>
      <c r="GT95" s="250"/>
      <c r="GU95" s="140"/>
      <c r="GV95" s="270"/>
      <c r="GW95" s="271"/>
      <c r="GX95" s="271"/>
      <c r="GY95" s="272"/>
      <c r="GZ95" s="39"/>
    </row>
    <row r="96" spans="1:209" ht="16.5" thickTop="1" x14ac:dyDescent="0.25">
      <c r="A96"/>
      <c r="B96" s="116"/>
      <c r="C96" s="116"/>
      <c r="D96" s="41"/>
      <c r="E96" s="42"/>
      <c r="F96" s="43"/>
      <c r="G96" s="44"/>
      <c r="H96" s="45"/>
      <c r="I96" s="46"/>
      <c r="J96" s="230"/>
      <c r="K96" s="231"/>
      <c r="L96" s="232"/>
      <c r="M96" s="233"/>
      <c r="N96" s="254"/>
      <c r="O96" s="275"/>
      <c r="P96" s="275"/>
      <c r="Q96" s="235"/>
      <c r="R96" s="235"/>
      <c r="S96" s="235"/>
      <c r="T96" s="274">
        <f t="shared" si="7"/>
        <v>0</v>
      </c>
      <c r="U96" s="236"/>
      <c r="V96" s="237"/>
      <c r="W96" s="238"/>
      <c r="X96" s="259"/>
      <c r="Y96" s="260"/>
      <c r="Z96" s="261"/>
      <c r="AA96" s="262"/>
      <c r="AB96" s="261"/>
      <c r="AC96" s="263"/>
      <c r="AD96" s="264"/>
      <c r="AE96" s="265"/>
      <c r="AF96" s="259"/>
      <c r="AG96" s="266"/>
      <c r="AH96" s="260"/>
      <c r="AI96" s="261"/>
      <c r="AJ96" s="262"/>
      <c r="AK96" s="267"/>
      <c r="AL96" s="263"/>
      <c r="AM96" s="264"/>
      <c r="AN96" s="265"/>
      <c r="AO96" s="259"/>
      <c r="AP96" s="266"/>
      <c r="AQ96" s="260"/>
      <c r="AR96" s="261"/>
      <c r="AS96" s="262"/>
      <c r="AT96" s="261"/>
      <c r="AU96" s="263"/>
      <c r="AV96" s="264"/>
      <c r="AW96" s="265"/>
      <c r="AX96" s="259"/>
      <c r="AY96" s="266"/>
      <c r="AZ96" s="260"/>
      <c r="BA96" s="261"/>
      <c r="BB96" s="262"/>
      <c r="BC96" s="267"/>
      <c r="BD96" s="263"/>
      <c r="BE96" s="264"/>
      <c r="BF96" s="265"/>
      <c r="BG96" s="259"/>
      <c r="BH96" s="266"/>
      <c r="BI96" s="260"/>
      <c r="BJ96" s="261"/>
      <c r="BK96" s="262"/>
      <c r="BL96" s="267"/>
      <c r="BM96" s="263"/>
      <c r="BN96" s="264"/>
      <c r="BO96" s="265"/>
      <c r="BP96" s="259"/>
      <c r="BQ96" s="266"/>
      <c r="BR96" s="260"/>
      <c r="BS96" s="261"/>
      <c r="BT96" s="262"/>
      <c r="BU96" s="261"/>
      <c r="BV96" s="263"/>
      <c r="BW96" s="264"/>
      <c r="BX96" s="265"/>
      <c r="BY96" s="259"/>
      <c r="BZ96" s="266"/>
      <c r="CA96" s="260"/>
      <c r="CB96" s="261"/>
      <c r="CC96" s="262"/>
      <c r="CD96" s="261"/>
      <c r="CE96" s="263"/>
      <c r="CF96" s="264"/>
      <c r="CG96" s="265"/>
      <c r="CH96" s="259"/>
      <c r="CI96" s="266"/>
      <c r="CJ96" s="260"/>
      <c r="CK96" s="261"/>
      <c r="CL96" s="262"/>
      <c r="CM96" s="261"/>
      <c r="CN96" s="263"/>
      <c r="CO96" s="264"/>
      <c r="CP96" s="265"/>
      <c r="CQ96" s="259"/>
      <c r="CR96" s="266"/>
      <c r="CS96" s="260"/>
      <c r="CT96" s="261"/>
      <c r="CU96" s="268"/>
      <c r="CV96" s="267"/>
      <c r="CW96" s="269"/>
      <c r="CX96" s="264"/>
      <c r="CY96" s="265"/>
      <c r="CZ96" s="259"/>
      <c r="DA96" s="266"/>
      <c r="DB96" s="260"/>
      <c r="DC96" s="261"/>
      <c r="DD96" s="262"/>
      <c r="DE96" s="261"/>
      <c r="DF96" s="263"/>
      <c r="DG96" s="264"/>
      <c r="DH96" s="265"/>
      <c r="DI96" s="259"/>
      <c r="DJ96" s="266"/>
      <c r="DK96" s="260"/>
      <c r="DL96" s="261"/>
      <c r="DM96" s="268"/>
      <c r="DN96" s="267"/>
      <c r="DO96" s="269"/>
      <c r="DP96" s="264"/>
      <c r="DQ96" s="265"/>
      <c r="DR96" s="259"/>
      <c r="DS96" s="266"/>
      <c r="DT96" s="260"/>
      <c r="DU96" s="261"/>
      <c r="DV96" s="262"/>
      <c r="DW96" s="261"/>
      <c r="DX96" s="263"/>
      <c r="DY96" s="264"/>
      <c r="DZ96" s="265"/>
      <c r="EA96" s="259"/>
      <c r="EB96" s="266"/>
      <c r="EC96" s="260"/>
      <c r="ED96" s="261"/>
      <c r="EE96" s="268"/>
      <c r="EF96" s="267"/>
      <c r="EG96" s="269"/>
      <c r="EH96" s="264"/>
      <c r="EI96" s="265"/>
      <c r="EJ96" s="259"/>
      <c r="EK96" s="266"/>
      <c r="EL96" s="260"/>
      <c r="EM96" s="261"/>
      <c r="EN96" s="268"/>
      <c r="EO96" s="267"/>
      <c r="EP96" s="269"/>
      <c r="EQ96" s="264"/>
      <c r="ER96" s="265"/>
      <c r="ES96" s="259"/>
      <c r="ET96" s="266"/>
      <c r="EU96" s="260"/>
      <c r="EV96" s="261"/>
      <c r="EW96" s="262"/>
      <c r="EX96" s="261"/>
      <c r="EY96" s="263"/>
      <c r="EZ96" s="264"/>
      <c r="FA96" s="265"/>
      <c r="FB96" s="259"/>
      <c r="FC96" s="266"/>
      <c r="FD96" s="260"/>
      <c r="FE96" s="261"/>
      <c r="FF96" s="262"/>
      <c r="FG96" s="261"/>
      <c r="FH96" s="263"/>
      <c r="FI96" s="264"/>
      <c r="FJ96" s="265"/>
      <c r="FK96" s="259"/>
      <c r="FL96" s="266"/>
      <c r="FM96" s="260"/>
      <c r="FN96" s="261"/>
      <c r="FO96" s="262"/>
      <c r="FP96" s="261"/>
      <c r="FQ96" s="263"/>
      <c r="FR96" s="264"/>
      <c r="FS96" s="265"/>
      <c r="FT96" s="259"/>
      <c r="FU96" s="266"/>
      <c r="FV96" s="260"/>
      <c r="FW96" s="261"/>
      <c r="FX96" s="262"/>
      <c r="FY96" s="261"/>
      <c r="FZ96" s="263"/>
      <c r="GA96" s="264"/>
      <c r="GB96" s="265"/>
      <c r="GC96" s="259"/>
      <c r="GD96" s="266"/>
      <c r="GE96" s="260"/>
      <c r="GF96" s="261"/>
      <c r="GG96" s="262"/>
      <c r="GH96" s="261"/>
      <c r="GI96" s="263"/>
      <c r="GJ96" s="264"/>
      <c r="GK96" s="265"/>
      <c r="GL96" s="259"/>
      <c r="GM96" s="266"/>
      <c r="GN96" s="260"/>
      <c r="GO96" s="261"/>
      <c r="GP96" s="262"/>
      <c r="GQ96" s="261"/>
      <c r="GR96" s="263"/>
      <c r="GS96" s="264"/>
      <c r="GT96" s="250"/>
      <c r="GU96" s="140"/>
      <c r="GV96" s="270"/>
      <c r="GW96" s="271"/>
      <c r="GX96" s="271"/>
      <c r="GY96" s="272"/>
      <c r="GZ96" s="39"/>
    </row>
    <row r="97" spans="1:208" ht="16.5" thickBot="1" x14ac:dyDescent="0.3">
      <c r="A97"/>
      <c r="B97" s="116"/>
      <c r="C97" s="116"/>
      <c r="D97" s="41"/>
      <c r="E97" s="42"/>
      <c r="F97" s="43"/>
      <c r="G97" s="44"/>
      <c r="H97" s="45"/>
      <c r="I97" s="46"/>
      <c r="J97" s="230"/>
      <c r="K97" s="231"/>
      <c r="L97" s="232"/>
      <c r="M97" s="233"/>
      <c r="N97" s="254"/>
      <c r="O97" s="275"/>
      <c r="P97" s="275"/>
      <c r="Q97" s="276"/>
      <c r="R97" s="595"/>
      <c r="S97" s="595"/>
      <c r="T97" s="45">
        <f t="shared" si="7"/>
        <v>0</v>
      </c>
      <c r="U97" s="277"/>
      <c r="V97" s="245"/>
      <c r="W97" s="238"/>
      <c r="X97" s="259"/>
      <c r="Y97" s="240"/>
      <c r="Z97" s="261"/>
      <c r="AA97" s="262"/>
      <c r="AB97" s="261"/>
      <c r="AC97" s="263"/>
      <c r="AD97" s="264"/>
      <c r="AE97" s="265"/>
      <c r="AF97" s="259"/>
      <c r="AG97" s="278"/>
      <c r="AH97" s="240"/>
      <c r="AI97" s="261"/>
      <c r="AJ97" s="262"/>
      <c r="AK97" s="267"/>
      <c r="AL97" s="263"/>
      <c r="AM97" s="264"/>
      <c r="AN97" s="279"/>
      <c r="AO97" s="280"/>
      <c r="AP97" s="278"/>
      <c r="AQ97" s="240"/>
      <c r="AR97" s="261"/>
      <c r="AS97" s="262"/>
      <c r="AT97" s="261"/>
      <c r="AU97" s="263"/>
      <c r="AV97" s="264"/>
      <c r="AW97" s="279"/>
      <c r="AX97" s="280"/>
      <c r="AY97" s="278"/>
      <c r="AZ97" s="240"/>
      <c r="BA97" s="261"/>
      <c r="BB97" s="262"/>
      <c r="BC97" s="267"/>
      <c r="BD97" s="263"/>
      <c r="BE97" s="264"/>
      <c r="BF97" s="279"/>
      <c r="BG97" s="280"/>
      <c r="BH97" s="278"/>
      <c r="BI97" s="240"/>
      <c r="BJ97" s="261"/>
      <c r="BK97" s="262"/>
      <c r="BL97" s="267"/>
      <c r="BM97" s="263"/>
      <c r="BN97" s="264"/>
      <c r="BO97" s="279"/>
      <c r="BP97" s="280"/>
      <c r="BQ97" s="278"/>
      <c r="BR97" s="240"/>
      <c r="BS97" s="261"/>
      <c r="BT97" s="262"/>
      <c r="BU97" s="261"/>
      <c r="BV97" s="263"/>
      <c r="BW97" s="264"/>
      <c r="BX97" s="279"/>
      <c r="BY97" s="280"/>
      <c r="BZ97" s="278"/>
      <c r="CA97" s="240"/>
      <c r="CB97" s="261"/>
      <c r="CC97" s="262"/>
      <c r="CD97" s="261"/>
      <c r="CE97" s="263"/>
      <c r="CF97" s="264"/>
      <c r="CG97" s="279"/>
      <c r="CH97" s="280"/>
      <c r="CI97" s="278"/>
      <c r="CJ97" s="240"/>
      <c r="CK97" s="261"/>
      <c r="CL97" s="262"/>
      <c r="CM97" s="261"/>
      <c r="CN97" s="263"/>
      <c r="CO97" s="264"/>
      <c r="CP97" s="279"/>
      <c r="CQ97" s="280"/>
      <c r="CR97" s="278"/>
      <c r="CS97" s="240"/>
      <c r="CT97" s="261"/>
      <c r="CU97" s="268"/>
      <c r="CV97" s="267"/>
      <c r="CW97" s="269"/>
      <c r="CX97" s="264"/>
      <c r="CY97" s="279"/>
      <c r="CZ97" s="280"/>
      <c r="DA97" s="278"/>
      <c r="DB97" s="240"/>
      <c r="DC97" s="261"/>
      <c r="DD97" s="262"/>
      <c r="DE97" s="261"/>
      <c r="DF97" s="263"/>
      <c r="DG97" s="264"/>
      <c r="DH97" s="279"/>
      <c r="DI97" s="280"/>
      <c r="DJ97" s="278"/>
      <c r="DK97" s="240"/>
      <c r="DL97" s="261"/>
      <c r="DM97" s="268"/>
      <c r="DN97" s="267"/>
      <c r="DO97" s="269"/>
      <c r="DP97" s="264"/>
      <c r="DQ97" s="279"/>
      <c r="DR97" s="280"/>
      <c r="DS97" s="278"/>
      <c r="DT97" s="240"/>
      <c r="DU97" s="261"/>
      <c r="DV97" s="262"/>
      <c r="DW97" s="261"/>
      <c r="DX97" s="263"/>
      <c r="DY97" s="264"/>
      <c r="DZ97" s="279"/>
      <c r="EA97" s="280"/>
      <c r="EB97" s="278"/>
      <c r="EC97" s="240"/>
      <c r="ED97" s="261"/>
      <c r="EE97" s="268"/>
      <c r="EF97" s="267"/>
      <c r="EG97" s="269"/>
      <c r="EH97" s="264"/>
      <c r="EI97" s="279"/>
      <c r="EJ97" s="280"/>
      <c r="EK97" s="278"/>
      <c r="EL97" s="240"/>
      <c r="EM97" s="261"/>
      <c r="EN97" s="268"/>
      <c r="EO97" s="267"/>
      <c r="EP97" s="269"/>
      <c r="EQ97" s="264"/>
      <c r="ER97" s="279"/>
      <c r="ES97" s="280"/>
      <c r="ET97" s="278"/>
      <c r="EU97" s="240"/>
      <c r="EV97" s="261"/>
      <c r="EW97" s="262"/>
      <c r="EX97" s="261"/>
      <c r="EY97" s="263"/>
      <c r="EZ97" s="264"/>
      <c r="FA97" s="279"/>
      <c r="FB97" s="280"/>
      <c r="FC97" s="278"/>
      <c r="FD97" s="240"/>
      <c r="FE97" s="261"/>
      <c r="FF97" s="262"/>
      <c r="FG97" s="261"/>
      <c r="FH97" s="263"/>
      <c r="FI97" s="264"/>
      <c r="FJ97" s="279"/>
      <c r="FK97" s="280"/>
      <c r="FL97" s="278"/>
      <c r="FM97" s="240"/>
      <c r="FN97" s="261"/>
      <c r="FO97" s="262"/>
      <c r="FP97" s="261"/>
      <c r="FQ97" s="263"/>
      <c r="FR97" s="264"/>
      <c r="FS97" s="279"/>
      <c r="FT97" s="280"/>
      <c r="FU97" s="278"/>
      <c r="FV97" s="240"/>
      <c r="FW97" s="261"/>
      <c r="FX97" s="262"/>
      <c r="FY97" s="261"/>
      <c r="FZ97" s="263"/>
      <c r="GA97" s="264"/>
      <c r="GB97" s="279"/>
      <c r="GC97" s="280"/>
      <c r="GD97" s="278"/>
      <c r="GE97" s="240"/>
      <c r="GF97" s="261"/>
      <c r="GG97" s="262"/>
      <c r="GH97" s="261"/>
      <c r="GI97" s="263"/>
      <c r="GJ97" s="264"/>
      <c r="GK97" s="279"/>
      <c r="GL97" s="280"/>
      <c r="GM97" s="278"/>
      <c r="GN97" s="240"/>
      <c r="GO97" s="261"/>
      <c r="GP97" s="262"/>
      <c r="GQ97" s="261"/>
      <c r="GR97" s="263"/>
      <c r="GS97" s="264"/>
      <c r="GT97" s="250"/>
      <c r="GU97" s="30"/>
      <c r="GV97" s="281"/>
      <c r="GW97" s="271"/>
      <c r="GX97" s="271"/>
      <c r="GY97" s="272"/>
      <c r="GZ97" s="39"/>
    </row>
    <row r="98" spans="1:208" ht="17.25" thickTop="1" thickBot="1" x14ac:dyDescent="0.3">
      <c r="A98"/>
      <c r="B98" s="116"/>
      <c r="C98" s="116"/>
      <c r="D98" s="41"/>
      <c r="E98" s="42"/>
      <c r="F98" s="43"/>
      <c r="G98" s="44"/>
      <c r="H98" s="45"/>
      <c r="I98" s="46"/>
      <c r="J98" s="230"/>
      <c r="K98" s="282"/>
      <c r="L98" s="232"/>
      <c r="M98" s="283"/>
      <c r="N98" s="284"/>
      <c r="O98" s="839" t="s">
        <v>35</v>
      </c>
      <c r="P98" s="840"/>
      <c r="Q98" s="840"/>
      <c r="R98" s="285">
        <f>SUM(R12:R97)</f>
        <v>0</v>
      </c>
      <c r="S98" s="596"/>
      <c r="T98" s="287">
        <f>SUM(T12:T97)</f>
        <v>18320135.550000001</v>
      </c>
      <c r="U98" s="288"/>
      <c r="V98" s="245"/>
      <c r="W98" s="289">
        <f t="shared" ref="W98:CH98" si="8">SUM(W12:W97)</f>
        <v>537559.07999999996</v>
      </c>
      <c r="X98" s="290">
        <f t="shared" si="8"/>
        <v>0</v>
      </c>
      <c r="Y98" s="290">
        <f t="shared" si="8"/>
        <v>0</v>
      </c>
      <c r="Z98" s="290">
        <f t="shared" si="8"/>
        <v>0</v>
      </c>
      <c r="AA98" s="290">
        <f t="shared" si="8"/>
        <v>0</v>
      </c>
      <c r="AB98" s="290">
        <f t="shared" si="8"/>
        <v>0</v>
      </c>
      <c r="AC98" s="290">
        <f t="shared" si="8"/>
        <v>0</v>
      </c>
      <c r="AD98" s="290">
        <f t="shared" si="8"/>
        <v>0</v>
      </c>
      <c r="AE98" s="290">
        <f t="shared" si="8"/>
        <v>0</v>
      </c>
      <c r="AF98" s="290">
        <f t="shared" si="8"/>
        <v>0</v>
      </c>
      <c r="AG98" s="290">
        <f t="shared" si="8"/>
        <v>0</v>
      </c>
      <c r="AH98" s="290">
        <f t="shared" si="8"/>
        <v>0</v>
      </c>
      <c r="AI98" s="290">
        <f t="shared" si="8"/>
        <v>0</v>
      </c>
      <c r="AJ98" s="290">
        <f t="shared" si="8"/>
        <v>0</v>
      </c>
      <c r="AK98" s="290">
        <f t="shared" si="8"/>
        <v>0</v>
      </c>
      <c r="AL98" s="290">
        <f t="shared" si="8"/>
        <v>0</v>
      </c>
      <c r="AM98" s="290">
        <f t="shared" si="8"/>
        <v>0</v>
      </c>
      <c r="AN98" s="290">
        <f t="shared" si="8"/>
        <v>0</v>
      </c>
      <c r="AO98" s="290">
        <f t="shared" si="8"/>
        <v>0</v>
      </c>
      <c r="AP98" s="290">
        <f t="shared" si="8"/>
        <v>0</v>
      </c>
      <c r="AQ98" s="290">
        <f t="shared" si="8"/>
        <v>0</v>
      </c>
      <c r="AR98" s="290">
        <f t="shared" si="8"/>
        <v>0</v>
      </c>
      <c r="AS98" s="290">
        <f t="shared" si="8"/>
        <v>0</v>
      </c>
      <c r="AT98" s="290">
        <f t="shared" si="8"/>
        <v>0</v>
      </c>
      <c r="AU98" s="290">
        <f t="shared" si="8"/>
        <v>0</v>
      </c>
      <c r="AV98" s="290">
        <f t="shared" si="8"/>
        <v>0</v>
      </c>
      <c r="AW98" s="290">
        <f t="shared" si="8"/>
        <v>0</v>
      </c>
      <c r="AX98" s="290">
        <f t="shared" si="8"/>
        <v>0</v>
      </c>
      <c r="AY98" s="290">
        <f t="shared" si="8"/>
        <v>0</v>
      </c>
      <c r="AZ98" s="290">
        <f t="shared" si="8"/>
        <v>0</v>
      </c>
      <c r="BA98" s="290">
        <f t="shared" si="8"/>
        <v>0</v>
      </c>
      <c r="BB98" s="290">
        <f t="shared" si="8"/>
        <v>0</v>
      </c>
      <c r="BC98" s="290">
        <f t="shared" si="8"/>
        <v>0</v>
      </c>
      <c r="BD98" s="290">
        <f t="shared" si="8"/>
        <v>0</v>
      </c>
      <c r="BE98" s="290">
        <f t="shared" si="8"/>
        <v>0</v>
      </c>
      <c r="BF98" s="290">
        <f t="shared" si="8"/>
        <v>0</v>
      </c>
      <c r="BG98" s="290">
        <f t="shared" si="8"/>
        <v>0</v>
      </c>
      <c r="BH98" s="290">
        <f t="shared" si="8"/>
        <v>0</v>
      </c>
      <c r="BI98" s="290">
        <f t="shared" si="8"/>
        <v>0</v>
      </c>
      <c r="BJ98" s="290">
        <f t="shared" si="8"/>
        <v>0</v>
      </c>
      <c r="BK98" s="290">
        <f t="shared" si="8"/>
        <v>0</v>
      </c>
      <c r="BL98" s="290">
        <f t="shared" si="8"/>
        <v>0</v>
      </c>
      <c r="BM98" s="290">
        <f t="shared" si="8"/>
        <v>0</v>
      </c>
      <c r="BN98" s="290">
        <f t="shared" si="8"/>
        <v>0</v>
      </c>
      <c r="BO98" s="290">
        <f t="shared" si="8"/>
        <v>0</v>
      </c>
      <c r="BP98" s="290">
        <f t="shared" si="8"/>
        <v>0</v>
      </c>
      <c r="BQ98" s="290">
        <f t="shared" si="8"/>
        <v>0</v>
      </c>
      <c r="BR98" s="290">
        <f t="shared" si="8"/>
        <v>0</v>
      </c>
      <c r="BS98" s="290">
        <f t="shared" si="8"/>
        <v>0</v>
      </c>
      <c r="BT98" s="290">
        <f t="shared" si="8"/>
        <v>0</v>
      </c>
      <c r="BU98" s="290">
        <f t="shared" si="8"/>
        <v>0</v>
      </c>
      <c r="BV98" s="290">
        <f t="shared" si="8"/>
        <v>0</v>
      </c>
      <c r="BW98" s="290">
        <f t="shared" si="8"/>
        <v>0</v>
      </c>
      <c r="BX98" s="290">
        <f t="shared" si="8"/>
        <v>0</v>
      </c>
      <c r="BY98" s="290">
        <f t="shared" si="8"/>
        <v>0</v>
      </c>
      <c r="BZ98" s="290">
        <f t="shared" si="8"/>
        <v>0</v>
      </c>
      <c r="CA98" s="290">
        <f t="shared" si="8"/>
        <v>0</v>
      </c>
      <c r="CB98" s="290">
        <f t="shared" si="8"/>
        <v>0</v>
      </c>
      <c r="CC98" s="290">
        <f t="shared" si="8"/>
        <v>0</v>
      </c>
      <c r="CD98" s="290">
        <f t="shared" si="8"/>
        <v>0</v>
      </c>
      <c r="CE98" s="290">
        <f t="shared" si="8"/>
        <v>0</v>
      </c>
      <c r="CF98" s="290">
        <f t="shared" si="8"/>
        <v>0</v>
      </c>
      <c r="CG98" s="290">
        <f t="shared" si="8"/>
        <v>0</v>
      </c>
      <c r="CH98" s="290">
        <f t="shared" si="8"/>
        <v>0</v>
      </c>
      <c r="CI98" s="290">
        <f t="shared" ref="CI98:ET98" si="9">SUM(CI12:CI97)</f>
        <v>0</v>
      </c>
      <c r="CJ98" s="290">
        <f t="shared" si="9"/>
        <v>0</v>
      </c>
      <c r="CK98" s="290">
        <f t="shared" si="9"/>
        <v>0</v>
      </c>
      <c r="CL98" s="290">
        <f t="shared" si="9"/>
        <v>0</v>
      </c>
      <c r="CM98" s="290">
        <f t="shared" si="9"/>
        <v>0</v>
      </c>
      <c r="CN98" s="290">
        <f t="shared" si="9"/>
        <v>0</v>
      </c>
      <c r="CO98" s="290">
        <f t="shared" si="9"/>
        <v>0</v>
      </c>
      <c r="CP98" s="290">
        <f t="shared" si="9"/>
        <v>0</v>
      </c>
      <c r="CQ98" s="290">
        <f t="shared" si="9"/>
        <v>0</v>
      </c>
      <c r="CR98" s="290">
        <f t="shared" si="9"/>
        <v>0</v>
      </c>
      <c r="CS98" s="290">
        <f t="shared" si="9"/>
        <v>0</v>
      </c>
      <c r="CT98" s="290">
        <f t="shared" si="9"/>
        <v>0</v>
      </c>
      <c r="CU98" s="290">
        <f t="shared" si="9"/>
        <v>0</v>
      </c>
      <c r="CV98" s="290">
        <f t="shared" si="9"/>
        <v>0</v>
      </c>
      <c r="CW98" s="290">
        <f t="shared" si="9"/>
        <v>0</v>
      </c>
      <c r="CX98" s="290">
        <f t="shared" si="9"/>
        <v>0</v>
      </c>
      <c r="CY98" s="290">
        <f t="shared" si="9"/>
        <v>0</v>
      </c>
      <c r="CZ98" s="290">
        <f t="shared" si="9"/>
        <v>0</v>
      </c>
      <c r="DA98" s="290">
        <f t="shared" si="9"/>
        <v>0</v>
      </c>
      <c r="DB98" s="290">
        <f t="shared" si="9"/>
        <v>0</v>
      </c>
      <c r="DC98" s="290">
        <f t="shared" si="9"/>
        <v>0</v>
      </c>
      <c r="DD98" s="290">
        <f t="shared" si="9"/>
        <v>0</v>
      </c>
      <c r="DE98" s="290">
        <f t="shared" si="9"/>
        <v>0</v>
      </c>
      <c r="DF98" s="290">
        <f t="shared" si="9"/>
        <v>0</v>
      </c>
      <c r="DG98" s="290">
        <f t="shared" si="9"/>
        <v>0</v>
      </c>
      <c r="DH98" s="290">
        <f t="shared" si="9"/>
        <v>0</v>
      </c>
      <c r="DI98" s="290">
        <f t="shared" si="9"/>
        <v>0</v>
      </c>
      <c r="DJ98" s="290">
        <f t="shared" si="9"/>
        <v>0</v>
      </c>
      <c r="DK98" s="290">
        <f t="shared" si="9"/>
        <v>0</v>
      </c>
      <c r="DL98" s="290">
        <f t="shared" si="9"/>
        <v>0</v>
      </c>
      <c r="DM98" s="290">
        <f t="shared" si="9"/>
        <v>0</v>
      </c>
      <c r="DN98" s="290">
        <f t="shared" si="9"/>
        <v>0</v>
      </c>
      <c r="DO98" s="290">
        <f t="shared" si="9"/>
        <v>0</v>
      </c>
      <c r="DP98" s="290">
        <f t="shared" si="9"/>
        <v>0</v>
      </c>
      <c r="DQ98" s="290">
        <f t="shared" si="9"/>
        <v>0</v>
      </c>
      <c r="DR98" s="290">
        <f t="shared" si="9"/>
        <v>0</v>
      </c>
      <c r="DS98" s="290">
        <f t="shared" si="9"/>
        <v>0</v>
      </c>
      <c r="DT98" s="290">
        <f t="shared" si="9"/>
        <v>0</v>
      </c>
      <c r="DU98" s="290">
        <f t="shared" si="9"/>
        <v>0</v>
      </c>
      <c r="DV98" s="290">
        <f t="shared" si="9"/>
        <v>0</v>
      </c>
      <c r="DW98" s="290">
        <f t="shared" si="9"/>
        <v>0</v>
      </c>
      <c r="DX98" s="290">
        <f t="shared" si="9"/>
        <v>0</v>
      </c>
      <c r="DY98" s="290">
        <f t="shared" si="9"/>
        <v>0</v>
      </c>
      <c r="DZ98" s="290">
        <f t="shared" si="9"/>
        <v>0</v>
      </c>
      <c r="EA98" s="290">
        <f t="shared" si="9"/>
        <v>0</v>
      </c>
      <c r="EB98" s="290">
        <f t="shared" si="9"/>
        <v>0</v>
      </c>
      <c r="EC98" s="290">
        <f t="shared" si="9"/>
        <v>0</v>
      </c>
      <c r="ED98" s="290">
        <f t="shared" si="9"/>
        <v>0</v>
      </c>
      <c r="EE98" s="290">
        <f t="shared" si="9"/>
        <v>0</v>
      </c>
      <c r="EF98" s="290">
        <f t="shared" si="9"/>
        <v>0</v>
      </c>
      <c r="EG98" s="290">
        <f t="shared" si="9"/>
        <v>0</v>
      </c>
      <c r="EH98" s="290">
        <f t="shared" si="9"/>
        <v>0</v>
      </c>
      <c r="EI98" s="290">
        <f t="shared" si="9"/>
        <v>0</v>
      </c>
      <c r="EJ98" s="290">
        <f t="shared" si="9"/>
        <v>0</v>
      </c>
      <c r="EK98" s="290">
        <f t="shared" si="9"/>
        <v>0</v>
      </c>
      <c r="EL98" s="290">
        <f t="shared" si="9"/>
        <v>0</v>
      </c>
      <c r="EM98" s="290">
        <f t="shared" si="9"/>
        <v>0</v>
      </c>
      <c r="EN98" s="290">
        <f t="shared" si="9"/>
        <v>0</v>
      </c>
      <c r="EO98" s="290">
        <f t="shared" si="9"/>
        <v>0</v>
      </c>
      <c r="EP98" s="290">
        <f t="shared" si="9"/>
        <v>0</v>
      </c>
      <c r="EQ98" s="290">
        <f t="shared" si="9"/>
        <v>0</v>
      </c>
      <c r="ER98" s="290">
        <f t="shared" si="9"/>
        <v>0</v>
      </c>
      <c r="ES98" s="290">
        <f t="shared" si="9"/>
        <v>0</v>
      </c>
      <c r="ET98" s="290">
        <f t="shared" si="9"/>
        <v>0</v>
      </c>
      <c r="EU98" s="290">
        <f t="shared" ref="EU98:GS98" si="10">SUM(EU12:EU97)</f>
        <v>0</v>
      </c>
      <c r="EV98" s="290">
        <f t="shared" si="10"/>
        <v>0</v>
      </c>
      <c r="EW98" s="290">
        <f t="shared" si="10"/>
        <v>0</v>
      </c>
      <c r="EX98" s="290">
        <f t="shared" si="10"/>
        <v>0</v>
      </c>
      <c r="EY98" s="290">
        <f t="shared" si="10"/>
        <v>0</v>
      </c>
      <c r="EZ98" s="290">
        <f t="shared" si="10"/>
        <v>0</v>
      </c>
      <c r="FA98" s="290">
        <f t="shared" si="10"/>
        <v>0</v>
      </c>
      <c r="FB98" s="290">
        <f t="shared" si="10"/>
        <v>0</v>
      </c>
      <c r="FC98" s="290">
        <f t="shared" si="10"/>
        <v>0</v>
      </c>
      <c r="FD98" s="290">
        <f t="shared" si="10"/>
        <v>0</v>
      </c>
      <c r="FE98" s="290">
        <f t="shared" si="10"/>
        <v>0</v>
      </c>
      <c r="FF98" s="290">
        <f t="shared" si="10"/>
        <v>0</v>
      </c>
      <c r="FG98" s="290">
        <f t="shared" si="10"/>
        <v>0</v>
      </c>
      <c r="FH98" s="290">
        <f t="shared" si="10"/>
        <v>0</v>
      </c>
      <c r="FI98" s="290">
        <f t="shared" si="10"/>
        <v>0</v>
      </c>
      <c r="FJ98" s="290">
        <f t="shared" si="10"/>
        <v>0</v>
      </c>
      <c r="FK98" s="290">
        <f t="shared" si="10"/>
        <v>0</v>
      </c>
      <c r="FL98" s="290">
        <f t="shared" si="10"/>
        <v>0</v>
      </c>
      <c r="FM98" s="290">
        <f t="shared" si="10"/>
        <v>0</v>
      </c>
      <c r="FN98" s="290">
        <f t="shared" si="10"/>
        <v>0</v>
      </c>
      <c r="FO98" s="290">
        <f t="shared" si="10"/>
        <v>0</v>
      </c>
      <c r="FP98" s="290">
        <f t="shared" si="10"/>
        <v>0</v>
      </c>
      <c r="FQ98" s="290">
        <f t="shared" si="10"/>
        <v>0</v>
      </c>
      <c r="FR98" s="290">
        <f t="shared" si="10"/>
        <v>0</v>
      </c>
      <c r="FS98" s="290">
        <f t="shared" si="10"/>
        <v>0</v>
      </c>
      <c r="FT98" s="290">
        <f t="shared" si="10"/>
        <v>0</v>
      </c>
      <c r="FU98" s="290">
        <f t="shared" si="10"/>
        <v>0</v>
      </c>
      <c r="FV98" s="290">
        <f t="shared" si="10"/>
        <v>0</v>
      </c>
      <c r="FW98" s="290">
        <f t="shared" si="10"/>
        <v>0</v>
      </c>
      <c r="FX98" s="290">
        <f t="shared" si="10"/>
        <v>0</v>
      </c>
      <c r="FY98" s="290">
        <f t="shared" si="10"/>
        <v>0</v>
      </c>
      <c r="FZ98" s="290">
        <f t="shared" si="10"/>
        <v>0</v>
      </c>
      <c r="GA98" s="290">
        <f t="shared" si="10"/>
        <v>0</v>
      </c>
      <c r="GB98" s="290">
        <f t="shared" si="10"/>
        <v>0</v>
      </c>
      <c r="GC98" s="290">
        <f t="shared" si="10"/>
        <v>0</v>
      </c>
      <c r="GD98" s="290">
        <f t="shared" si="10"/>
        <v>0</v>
      </c>
      <c r="GE98" s="290">
        <f t="shared" si="10"/>
        <v>0</v>
      </c>
      <c r="GF98" s="290">
        <f t="shared" si="10"/>
        <v>0</v>
      </c>
      <c r="GG98" s="290">
        <f t="shared" si="10"/>
        <v>0</v>
      </c>
      <c r="GH98" s="290">
        <f t="shared" si="10"/>
        <v>0</v>
      </c>
      <c r="GI98" s="290">
        <f t="shared" si="10"/>
        <v>0</v>
      </c>
      <c r="GJ98" s="290">
        <f t="shared" si="10"/>
        <v>0</v>
      </c>
      <c r="GK98" s="290">
        <f t="shared" si="10"/>
        <v>0</v>
      </c>
      <c r="GL98" s="290">
        <f t="shared" si="10"/>
        <v>0</v>
      </c>
      <c r="GM98" s="290">
        <f t="shared" si="10"/>
        <v>0</v>
      </c>
      <c r="GN98" s="290">
        <f t="shared" si="10"/>
        <v>0</v>
      </c>
      <c r="GO98" s="290">
        <f t="shared" si="10"/>
        <v>0</v>
      </c>
      <c r="GP98" s="290">
        <f t="shared" si="10"/>
        <v>0</v>
      </c>
      <c r="GQ98" s="290">
        <f t="shared" si="10"/>
        <v>0</v>
      </c>
      <c r="GR98" s="290">
        <f t="shared" si="10"/>
        <v>0</v>
      </c>
      <c r="GS98" s="290">
        <f t="shared" si="10"/>
        <v>0</v>
      </c>
      <c r="GT98" s="140"/>
      <c r="GU98" s="291">
        <f>SUM(GU12:GU97)</f>
        <v>236992</v>
      </c>
      <c r="GV98" s="292"/>
      <c r="GW98" s="293"/>
      <c r="GX98" s="293"/>
      <c r="GY98" s="294"/>
      <c r="GZ98" s="295">
        <f>SUM(GZ12:GZ97)</f>
        <v>108808</v>
      </c>
    </row>
    <row r="99" spans="1:208" x14ac:dyDescent="0.25">
      <c r="B99" s="116"/>
      <c r="C99" s="116"/>
      <c r="D99" s="41"/>
      <c r="E99" s="42"/>
      <c r="F99" s="43"/>
      <c r="G99" s="44"/>
      <c r="H99" s="45"/>
      <c r="I99" s="46"/>
      <c r="J99" s="230"/>
      <c r="K99" s="282"/>
      <c r="L99" s="232"/>
      <c r="M99" s="283"/>
      <c r="N99" s="284"/>
      <c r="O99" s="296"/>
      <c r="P99" s="297"/>
      <c r="Q99" s="298"/>
      <c r="R99" s="298"/>
      <c r="S99" s="298"/>
      <c r="T99" s="45"/>
      <c r="U99" s="288"/>
      <c r="V99" s="245"/>
      <c r="W99" s="290"/>
      <c r="X99" s="299"/>
      <c r="Y99" s="300"/>
      <c r="Z99" s="301"/>
      <c r="AA99" s="42"/>
      <c r="AB99" s="301"/>
      <c r="AC99" s="302"/>
      <c r="AD99" s="124"/>
      <c r="AE99" s="116"/>
      <c r="AF99" s="79"/>
      <c r="AG99" s="303"/>
      <c r="AH99" s="300"/>
      <c r="AI99" s="301"/>
      <c r="AJ99" s="42"/>
      <c r="AK99" s="304"/>
      <c r="AL99" s="302"/>
      <c r="AM99" s="124"/>
      <c r="AO99" s="60"/>
      <c r="AP99" s="303"/>
      <c r="AQ99" s="300"/>
      <c r="AR99" s="301"/>
      <c r="AS99" s="42"/>
      <c r="AT99" s="301"/>
      <c r="AU99" s="302"/>
      <c r="AV99" s="124"/>
      <c r="AX99" s="60"/>
      <c r="AY99" s="303"/>
      <c r="AZ99" s="300"/>
      <c r="BA99" s="301"/>
      <c r="BB99" s="42"/>
      <c r="BC99" s="304"/>
      <c r="BD99" s="302"/>
      <c r="BE99" s="124"/>
      <c r="BG99" s="60"/>
      <c r="BH99" s="303"/>
      <c r="BI99" s="300"/>
      <c r="BJ99" s="301"/>
      <c r="BK99" s="42"/>
      <c r="BL99" s="304"/>
      <c r="BM99" s="302"/>
      <c r="BN99" s="124"/>
      <c r="BP99" s="60"/>
      <c r="BQ99" s="303"/>
      <c r="BR99" s="300"/>
      <c r="BS99" s="301"/>
      <c r="BT99" s="42"/>
      <c r="BU99" s="301"/>
      <c r="BV99" s="302"/>
      <c r="BW99" s="124"/>
      <c r="BY99" s="60"/>
      <c r="BZ99" s="303"/>
      <c r="CA99" s="300"/>
      <c r="CB99" s="301"/>
      <c r="CC99" s="42"/>
      <c r="CD99" s="301"/>
      <c r="CE99" s="302"/>
      <c r="CF99" s="124"/>
      <c r="CH99" s="60"/>
      <c r="CI99" s="303"/>
      <c r="CJ99" s="300"/>
      <c r="CK99" s="301"/>
      <c r="CL99" s="42"/>
      <c r="CM99" s="301"/>
      <c r="CN99" s="302"/>
      <c r="CO99" s="124"/>
      <c r="CQ99" s="60"/>
      <c r="CR99" s="303"/>
      <c r="CS99" s="300"/>
      <c r="CT99" s="301"/>
      <c r="CU99" s="305"/>
      <c r="CV99" s="304"/>
      <c r="CW99" s="306"/>
      <c r="CX99" s="124"/>
      <c r="CZ99" s="60"/>
      <c r="DA99" s="303"/>
      <c r="DB99" s="300"/>
      <c r="DC99" s="301"/>
      <c r="DD99" s="42"/>
      <c r="DE99" s="301"/>
      <c r="DF99" s="302"/>
      <c r="DG99" s="124"/>
      <c r="DI99" s="60"/>
      <c r="DJ99" s="303"/>
      <c r="DK99" s="300"/>
      <c r="DL99" s="301"/>
      <c r="DM99" s="305"/>
      <c r="DN99" s="304"/>
      <c r="DO99" s="306"/>
      <c r="DP99" s="124"/>
      <c r="DR99" s="60"/>
      <c r="DS99" s="303"/>
      <c r="DT99" s="300"/>
      <c r="DU99" s="301"/>
      <c r="DV99" s="42"/>
      <c r="DW99" s="301"/>
      <c r="DX99" s="302"/>
      <c r="DY99" s="124"/>
      <c r="EA99" s="60"/>
      <c r="EB99" s="303"/>
      <c r="EC99" s="300"/>
      <c r="ED99" s="301"/>
      <c r="EE99" s="305"/>
      <c r="EF99" s="304"/>
      <c r="EG99" s="306"/>
      <c r="EH99" s="124"/>
      <c r="EJ99" s="60"/>
      <c r="EK99" s="303"/>
      <c r="EL99" s="300"/>
      <c r="EM99" s="301"/>
      <c r="EN99" s="305"/>
      <c r="EO99" s="304"/>
      <c r="EP99" s="306"/>
      <c r="EQ99" s="124"/>
      <c r="ES99" s="60"/>
      <c r="ET99" s="303"/>
      <c r="EU99" s="300"/>
      <c r="EV99" s="301"/>
      <c r="EW99" s="42"/>
      <c r="EX99" s="301"/>
      <c r="EY99" s="302"/>
      <c r="EZ99" s="124"/>
      <c r="FB99" s="60"/>
      <c r="FC99" s="303"/>
      <c r="FD99" s="300"/>
      <c r="FE99" s="301"/>
      <c r="FF99" s="42"/>
      <c r="FG99" s="301"/>
      <c r="FH99" s="302"/>
      <c r="FI99" s="124"/>
      <c r="FK99" s="60"/>
      <c r="FL99" s="303"/>
      <c r="FM99" s="300"/>
      <c r="FN99" s="301"/>
      <c r="FO99" s="42"/>
      <c r="FP99" s="301"/>
      <c r="FQ99" s="302"/>
      <c r="FR99" s="124"/>
      <c r="FT99" s="60"/>
      <c r="FU99" s="303"/>
      <c r="FV99" s="300"/>
      <c r="FW99" s="301"/>
      <c r="FX99" s="42"/>
      <c r="FY99" s="301"/>
      <c r="FZ99" s="302"/>
      <c r="GA99" s="124"/>
      <c r="GC99" s="60"/>
      <c r="GD99" s="303"/>
      <c r="GE99" s="300"/>
      <c r="GF99" s="301"/>
      <c r="GG99" s="42"/>
      <c r="GH99" s="301"/>
      <c r="GI99" s="302"/>
      <c r="GJ99" s="124"/>
      <c r="GL99" s="60"/>
      <c r="GM99" s="303"/>
      <c r="GN99" s="300"/>
      <c r="GO99" s="301"/>
      <c r="GP99" s="42"/>
      <c r="GQ99" s="301"/>
      <c r="GR99" s="302"/>
      <c r="GS99" s="124"/>
      <c r="GT99" s="250"/>
      <c r="GU99"/>
      <c r="GW99" s="308"/>
      <c r="GX99" s="308"/>
      <c r="GY99" s="309"/>
      <c r="GZ99"/>
    </row>
    <row r="100" spans="1:208" ht="16.5" thickBot="1" x14ac:dyDescent="0.3">
      <c r="B100" s="116"/>
      <c r="C100" s="116"/>
      <c r="D100" s="41"/>
      <c r="E100" s="42"/>
      <c r="F100" s="43"/>
      <c r="G100" s="44"/>
      <c r="H100" s="45"/>
      <c r="I100" s="46"/>
      <c r="J100" s="230"/>
      <c r="K100" s="282"/>
      <c r="L100" s="232"/>
      <c r="M100" s="283"/>
      <c r="N100" s="284"/>
      <c r="O100" s="296"/>
      <c r="P100" s="297"/>
      <c r="Q100" s="298"/>
      <c r="R100" s="298"/>
      <c r="S100" s="298"/>
      <c r="T100" s="45"/>
      <c r="U100" s="288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309"/>
      <c r="GZ100"/>
    </row>
    <row r="101" spans="1:208" ht="16.5" thickTop="1" x14ac:dyDescent="0.25">
      <c r="B101" s="116"/>
      <c r="C101" s="116"/>
      <c r="D101" s="41"/>
      <c r="E101" s="42"/>
      <c r="F101" s="43"/>
      <c r="G101" s="44"/>
      <c r="H101" s="45"/>
      <c r="I101" s="46"/>
      <c r="J101" s="230"/>
      <c r="K101" s="282"/>
      <c r="L101" s="232"/>
      <c r="M101" s="283"/>
      <c r="N101" s="254"/>
      <c r="O101" s="841" t="s">
        <v>36</v>
      </c>
      <c r="P101" s="842"/>
      <c r="Q101" s="842"/>
      <c r="R101" s="597"/>
      <c r="S101" s="597"/>
      <c r="T101" s="826">
        <f>GZ98+GU98+W98+T98+R98</f>
        <v>19203494.629999999</v>
      </c>
      <c r="U101" s="827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309"/>
      <c r="GZ101"/>
    </row>
    <row r="102" spans="1:208" ht="16.5" thickBot="1" x14ac:dyDescent="0.3">
      <c r="B102" s="116"/>
      <c r="C102" s="116"/>
      <c r="D102" s="41"/>
      <c r="E102" s="42"/>
      <c r="F102" s="43"/>
      <c r="G102" s="44"/>
      <c r="H102" s="45"/>
      <c r="I102" s="46"/>
      <c r="J102" s="311"/>
      <c r="K102" s="282"/>
      <c r="L102" s="232"/>
      <c r="M102" s="283"/>
      <c r="N102" s="254"/>
      <c r="O102" s="843"/>
      <c r="P102" s="844"/>
      <c r="Q102" s="844"/>
      <c r="R102" s="598"/>
      <c r="S102" s="598"/>
      <c r="T102" s="828"/>
      <c r="U102" s="829"/>
      <c r="V102" s="245"/>
      <c r="W102" s="290"/>
      <c r="X102" s="299"/>
      <c r="Y102" s="300"/>
      <c r="Z102" s="301"/>
      <c r="AA102" s="42"/>
      <c r="AB102" s="301"/>
      <c r="AC102" s="302"/>
      <c r="AD102" s="124"/>
      <c r="AE102" s="116"/>
      <c r="AF102" s="79"/>
      <c r="AG102" s="303"/>
      <c r="AH102" s="300"/>
      <c r="AI102" s="301"/>
      <c r="AJ102" s="42"/>
      <c r="AK102" s="304"/>
      <c r="AL102" s="302"/>
      <c r="AM102" s="124"/>
      <c r="AO102" s="60"/>
      <c r="AP102" s="303"/>
      <c r="AQ102" s="300"/>
      <c r="AR102" s="301"/>
      <c r="AS102" s="42"/>
      <c r="AT102" s="301"/>
      <c r="AU102" s="302"/>
      <c r="AV102" s="124"/>
      <c r="AX102" s="60"/>
      <c r="AY102" s="303"/>
      <c r="AZ102" s="300"/>
      <c r="BA102" s="301"/>
      <c r="BB102" s="42"/>
      <c r="BC102" s="304"/>
      <c r="BD102" s="302"/>
      <c r="BE102" s="124"/>
      <c r="BG102" s="60"/>
      <c r="BH102" s="303"/>
      <c r="BI102" s="300"/>
      <c r="BJ102" s="301"/>
      <c r="BK102" s="42"/>
      <c r="BL102" s="304"/>
      <c r="BM102" s="302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/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/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/>
      <c r="ED102" s="301"/>
      <c r="EE102" s="305"/>
      <c r="EF102" s="304"/>
      <c r="EG102" s="306"/>
      <c r="EH102" s="124"/>
      <c r="EJ102" s="60"/>
      <c r="EK102" s="303"/>
      <c r="EL102" s="300"/>
      <c r="EM102" s="301"/>
      <c r="EN102" s="305"/>
      <c r="EO102" s="304"/>
      <c r="EP102" s="306"/>
      <c r="EQ102" s="124"/>
      <c r="ES102" s="60"/>
      <c r="ET102" s="303"/>
      <c r="EU102" s="300"/>
      <c r="EV102" s="301"/>
      <c r="EW102" s="42"/>
      <c r="EX102" s="301"/>
      <c r="EY102" s="302"/>
      <c r="EZ102" s="124"/>
      <c r="FB102" s="60"/>
      <c r="FC102" s="303"/>
      <c r="FD102" s="300"/>
      <c r="FE102" s="301"/>
      <c r="FF102" s="42"/>
      <c r="FG102" s="301"/>
      <c r="FH102" s="302"/>
      <c r="FI102" s="124"/>
      <c r="FK102" s="60"/>
      <c r="FL102" s="303"/>
      <c r="FM102" s="300"/>
      <c r="FN102" s="301"/>
      <c r="FO102" s="42"/>
      <c r="FP102" s="301"/>
      <c r="FQ102" s="302"/>
      <c r="FR102" s="124"/>
      <c r="FT102" s="60"/>
      <c r="FU102" s="303"/>
      <c r="FV102" s="300"/>
      <c r="FW102" s="301"/>
      <c r="FX102" s="42"/>
      <c r="FY102" s="301"/>
      <c r="FZ102" s="302"/>
      <c r="GA102" s="124"/>
      <c r="GC102" s="60"/>
      <c r="GD102" s="303"/>
      <c r="GE102" s="300"/>
      <c r="GF102" s="301"/>
      <c r="GG102" s="42"/>
      <c r="GH102" s="301"/>
      <c r="GI102" s="302"/>
      <c r="GJ102" s="124"/>
      <c r="GL102" s="60"/>
      <c r="GM102" s="303"/>
      <c r="GN102" s="300"/>
      <c r="GO102" s="301"/>
      <c r="GP102" s="42"/>
      <c r="GQ102" s="301"/>
      <c r="GR102" s="302"/>
      <c r="GS102" s="124"/>
      <c r="GT102" s="250"/>
      <c r="GU102"/>
      <c r="GW102" s="308"/>
      <c r="GX102" s="308"/>
      <c r="GY102" s="309"/>
      <c r="GZ102"/>
    </row>
    <row r="103" spans="1:208" ht="16.5" thickTop="1" x14ac:dyDescent="0.25">
      <c r="B103" s="116"/>
      <c r="C103" s="116"/>
      <c r="D103" s="41"/>
      <c r="E103" s="42"/>
      <c r="F103" s="43"/>
      <c r="G103" s="44"/>
      <c r="H103" s="45"/>
      <c r="I103" s="46"/>
      <c r="J103" s="311"/>
      <c r="K103" s="282"/>
      <c r="L103" s="232"/>
      <c r="M103" s="283"/>
      <c r="N103" s="254"/>
      <c r="O103" s="296"/>
      <c r="P103" s="297"/>
      <c r="Q103" s="298"/>
      <c r="R103" s="298"/>
      <c r="S103" s="298"/>
      <c r="T103" s="274"/>
      <c r="U103" s="313"/>
      <c r="V103" s="245"/>
      <c r="W103" s="290"/>
      <c r="X103" s="299"/>
      <c r="Y103" s="300"/>
      <c r="Z103" s="301"/>
      <c r="AA103" s="42"/>
      <c r="AB103" s="301"/>
      <c r="AC103" s="302"/>
      <c r="AD103" s="124"/>
      <c r="AE103" s="116"/>
      <c r="AF103" s="79"/>
      <c r="AG103" s="303"/>
      <c r="AH103" s="300"/>
      <c r="AI103" s="301"/>
      <c r="AJ103" s="42"/>
      <c r="AK103" s="304"/>
      <c r="AL103" s="302"/>
      <c r="AM103" s="124"/>
      <c r="AO103" s="60"/>
      <c r="AP103" s="303"/>
      <c r="AQ103" s="300"/>
      <c r="AR103" s="301"/>
      <c r="AS103" s="42"/>
      <c r="AT103" s="301"/>
      <c r="AU103" s="302"/>
      <c r="AV103" s="124"/>
      <c r="AX103" s="60"/>
      <c r="AY103" s="303"/>
      <c r="AZ103" s="300"/>
      <c r="BA103" s="301"/>
      <c r="BB103" s="42"/>
      <c r="BC103" s="304"/>
      <c r="BD103" s="302"/>
      <c r="BE103" s="124"/>
      <c r="BG103" s="60"/>
      <c r="BH103" s="303"/>
      <c r="BI103" s="300"/>
      <c r="BJ103" s="301"/>
      <c r="BK103" s="42"/>
      <c r="BL103" s="304"/>
      <c r="BM103" s="302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/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/>
      <c r="DC103" s="301"/>
      <c r="DD103" s="42"/>
      <c r="DE103" s="301"/>
      <c r="DF103" s="302"/>
      <c r="DG103" s="124"/>
      <c r="DI103" s="60"/>
      <c r="DJ103" s="303"/>
      <c r="DK103" s="300"/>
      <c r="DL103" s="301"/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/>
      <c r="ED103" s="301"/>
      <c r="EE103" s="305"/>
      <c r="EF103" s="304"/>
      <c r="EG103" s="306"/>
      <c r="EH103" s="124"/>
      <c r="EJ103" s="60"/>
      <c r="EK103" s="303"/>
      <c r="EL103" s="300"/>
      <c r="EM103" s="301"/>
      <c r="EN103" s="305"/>
      <c r="EO103" s="304"/>
      <c r="EP103" s="306"/>
      <c r="EQ103" s="124"/>
      <c r="ES103" s="60"/>
      <c r="ET103" s="303"/>
      <c r="EU103" s="300"/>
      <c r="EV103" s="301"/>
      <c r="EW103" s="42"/>
      <c r="EX103" s="301"/>
      <c r="EY103" s="302"/>
      <c r="EZ103" s="124"/>
      <c r="FB103" s="60"/>
      <c r="FC103" s="303"/>
      <c r="FD103" s="300"/>
      <c r="FE103" s="301"/>
      <c r="FF103" s="42"/>
      <c r="FG103" s="301"/>
      <c r="FH103" s="302"/>
      <c r="FI103" s="124"/>
      <c r="FK103" s="60"/>
      <c r="FL103" s="303"/>
      <c r="FM103" s="300"/>
      <c r="FN103" s="301"/>
      <c r="FO103" s="42"/>
      <c r="FP103" s="301"/>
      <c r="FQ103" s="302"/>
      <c r="FR103" s="124"/>
      <c r="FT103" s="60"/>
      <c r="FU103" s="303"/>
      <c r="FV103" s="300"/>
      <c r="FW103" s="301"/>
      <c r="FX103" s="42"/>
      <c r="FY103" s="301"/>
      <c r="FZ103" s="302"/>
      <c r="GA103" s="124"/>
      <c r="GC103" s="60"/>
      <c r="GD103" s="303"/>
      <c r="GE103" s="300"/>
      <c r="GF103" s="301"/>
      <c r="GG103" s="42"/>
      <c r="GH103" s="301"/>
      <c r="GI103" s="302"/>
      <c r="GJ103" s="124"/>
      <c r="GL103" s="60"/>
      <c r="GM103" s="303"/>
      <c r="GN103" s="300"/>
      <c r="GO103" s="301"/>
      <c r="GP103" s="42"/>
      <c r="GQ103" s="301"/>
      <c r="GR103" s="302"/>
      <c r="GS103" s="124"/>
      <c r="GT103" s="250"/>
      <c r="GU103"/>
      <c r="GW103" s="308"/>
      <c r="GX103" s="308"/>
      <c r="GY103" s="309"/>
      <c r="GZ103"/>
    </row>
    <row r="104" spans="1:208" x14ac:dyDescent="0.25">
      <c r="B104" s="116"/>
      <c r="C104" s="116"/>
      <c r="D104" s="41"/>
      <c r="E104" s="42"/>
      <c r="F104" s="43"/>
      <c r="G104" s="44"/>
      <c r="H104" s="45"/>
      <c r="I104" s="46"/>
      <c r="J104" s="230"/>
      <c r="K104" s="282"/>
      <c r="L104" s="232"/>
      <c r="M104" s="283"/>
      <c r="N104" s="254"/>
      <c r="O104" s="296"/>
      <c r="P104" s="297"/>
      <c r="Q104" s="298"/>
      <c r="R104" s="298"/>
      <c r="S104" s="298"/>
      <c r="T104" s="274"/>
      <c r="U104" s="313"/>
      <c r="V104" s="245"/>
      <c r="W104" s="290"/>
      <c r="X104" s="299"/>
      <c r="Y104" s="300"/>
      <c r="Z104" s="301"/>
      <c r="AA104" s="42"/>
      <c r="AB104" s="301"/>
      <c r="AC104" s="302"/>
      <c r="AD104" s="124"/>
      <c r="AE104" s="116"/>
      <c r="AF104" s="79"/>
      <c r="AG104" s="303"/>
      <c r="AH104" s="300"/>
      <c r="AI104" s="301"/>
      <c r="AJ104" s="42"/>
      <c r="AK104" s="304"/>
      <c r="AL104" s="302"/>
      <c r="AM104" s="124"/>
      <c r="AO104" s="60"/>
      <c r="AP104" s="303"/>
      <c r="AQ104" s="300"/>
      <c r="AR104" s="301"/>
      <c r="AS104" s="42"/>
      <c r="AT104" s="301"/>
      <c r="AU104" s="302"/>
      <c r="AV104" s="124"/>
      <c r="AX104" s="60"/>
      <c r="AY104" s="303"/>
      <c r="AZ104" s="300"/>
      <c r="BA104" s="301"/>
      <c r="BB104" s="42"/>
      <c r="BC104" s="304"/>
      <c r="BD104" s="302"/>
      <c r="BE104" s="124"/>
      <c r="BG104" s="60"/>
      <c r="BH104" s="303"/>
      <c r="BI104" s="300"/>
      <c r="BJ104" s="301"/>
      <c r="BK104" s="42"/>
      <c r="BL104" s="304"/>
      <c r="BM104" s="302"/>
      <c r="BN104" s="124"/>
      <c r="BP104" s="60"/>
      <c r="BQ104" s="303"/>
      <c r="BR104" s="300"/>
      <c r="BS104" s="301"/>
      <c r="BT104" s="42"/>
      <c r="BU104" s="301"/>
      <c r="BV104" s="302"/>
      <c r="BW104" s="124"/>
      <c r="BY104" s="60"/>
      <c r="BZ104" s="303"/>
      <c r="CA104" s="300"/>
      <c r="CB104" s="301"/>
      <c r="CC104" s="42"/>
      <c r="CD104" s="301"/>
      <c r="CE104" s="302"/>
      <c r="CF104" s="124"/>
      <c r="CH104" s="60"/>
      <c r="CI104" s="303"/>
      <c r="CJ104" s="300"/>
      <c r="CK104" s="301"/>
      <c r="CL104" s="42"/>
      <c r="CM104" s="301"/>
      <c r="CN104" s="302"/>
      <c r="CO104" s="124"/>
      <c r="CQ104" s="60"/>
      <c r="CR104" s="303"/>
      <c r="CS104" s="300"/>
      <c r="CT104" s="301"/>
      <c r="CU104" s="305"/>
      <c r="CV104" s="304"/>
      <c r="CW104" s="306"/>
      <c r="CX104" s="124"/>
      <c r="CZ104" s="60"/>
      <c r="DA104" s="303"/>
      <c r="DB104" s="300"/>
      <c r="DC104" s="301"/>
      <c r="DD104" s="42"/>
      <c r="DE104" s="301"/>
      <c r="DF104" s="302"/>
      <c r="DG104" s="124"/>
      <c r="DI104" s="60"/>
      <c r="DJ104" s="303"/>
      <c r="DK104" s="300"/>
      <c r="DL104" s="301"/>
      <c r="DM104" s="305"/>
      <c r="DN104" s="304"/>
      <c r="DO104" s="306"/>
      <c r="DP104" s="124"/>
      <c r="DR104" s="60"/>
      <c r="DS104" s="303"/>
      <c r="DT104" s="300"/>
      <c r="DU104" s="301"/>
      <c r="DV104" s="42"/>
      <c r="DW104" s="301"/>
      <c r="DX104" s="302"/>
      <c r="DY104" s="124"/>
      <c r="EA104" s="60"/>
      <c r="EB104" s="303"/>
      <c r="EC104" s="300"/>
      <c r="ED104" s="301"/>
      <c r="EE104" s="305"/>
      <c r="EF104" s="304"/>
      <c r="EG104" s="306"/>
      <c r="EH104" s="124"/>
      <c r="EJ104" s="60"/>
      <c r="EK104" s="303"/>
      <c r="EL104" s="300"/>
      <c r="EM104" s="301"/>
      <c r="EN104" s="305"/>
      <c r="EO104" s="304"/>
      <c r="EP104" s="306"/>
      <c r="EQ104" s="124"/>
      <c r="ES104" s="60"/>
      <c r="ET104" s="303"/>
      <c r="EU104" s="300"/>
      <c r="EV104" s="301"/>
      <c r="EW104" s="42"/>
      <c r="EX104" s="301"/>
      <c r="EY104" s="302"/>
      <c r="EZ104" s="124"/>
      <c r="FB104" s="60"/>
      <c r="FC104" s="303"/>
      <c r="FD104" s="300"/>
      <c r="FE104" s="301"/>
      <c r="FF104" s="42"/>
      <c r="FG104" s="301"/>
      <c r="FH104" s="302"/>
      <c r="FI104" s="124"/>
      <c r="FK104" s="60"/>
      <c r="FL104" s="303"/>
      <c r="FM104" s="300"/>
      <c r="FN104" s="301"/>
      <c r="FO104" s="42"/>
      <c r="FP104" s="301"/>
      <c r="FQ104" s="302"/>
      <c r="FR104" s="124"/>
      <c r="FT104" s="60"/>
      <c r="FU104" s="303"/>
      <c r="FV104" s="300"/>
      <c r="FW104" s="301"/>
      <c r="FX104" s="42"/>
      <c r="FY104" s="301"/>
      <c r="FZ104" s="302"/>
      <c r="GA104" s="124"/>
      <c r="GC104" s="60"/>
      <c r="GD104" s="303"/>
      <c r="GE104" s="300"/>
      <c r="GF104" s="301"/>
      <c r="GG104" s="42"/>
      <c r="GH104" s="301"/>
      <c r="GI104" s="302"/>
      <c r="GJ104" s="124"/>
      <c r="GL104" s="60"/>
      <c r="GM104" s="303"/>
      <c r="GN104" s="300"/>
      <c r="GO104" s="301"/>
      <c r="GP104" s="42"/>
      <c r="GQ104" s="301"/>
      <c r="GR104" s="302"/>
      <c r="GS104" s="124"/>
      <c r="GT104" s="250"/>
      <c r="GU104"/>
      <c r="GW104" s="308"/>
      <c r="GX104" s="308"/>
      <c r="GY104" s="309"/>
      <c r="GZ104"/>
    </row>
    <row r="105" spans="1:208" x14ac:dyDescent="0.25">
      <c r="A105" s="1">
        <v>25</v>
      </c>
      <c r="B105" s="116" t="e">
        <f>#REF!</f>
        <v>#REF!</v>
      </c>
      <c r="C105" s="116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230"/>
      <c r="K105" s="282"/>
      <c r="L105" s="232"/>
      <c r="M105" s="283"/>
      <c r="N105" s="254"/>
      <c r="O105" s="296"/>
      <c r="P105" s="314"/>
      <c r="Q105" s="298"/>
      <c r="R105" s="298"/>
      <c r="S105" s="298"/>
      <c r="T105" s="274"/>
      <c r="U105" s="315"/>
      <c r="V105" s="245"/>
      <c r="W105" s="290"/>
      <c r="X105" s="299"/>
      <c r="Y105" s="300"/>
      <c r="Z105" s="301"/>
      <c r="AA105" s="262"/>
      <c r="AB105" s="261"/>
      <c r="AC105" s="263"/>
      <c r="AD105" s="264"/>
      <c r="AE105" s="116"/>
      <c r="AF105" s="79"/>
      <c r="AG105" s="303"/>
      <c r="AH105" s="300"/>
      <c r="AI105" s="301"/>
      <c r="AJ105" s="305"/>
      <c r="AK105" s="304"/>
      <c r="AL105" s="306"/>
      <c r="AM105" s="124"/>
      <c r="AO105" s="60"/>
      <c r="AP105" s="303"/>
      <c r="AQ105" s="300">
        <v>21</v>
      </c>
      <c r="AR105" s="301"/>
      <c r="AS105" s="305"/>
      <c r="AT105" s="301"/>
      <c r="AU105" s="306"/>
      <c r="AV105" s="124"/>
      <c r="AX105" s="60"/>
      <c r="AY105" s="303"/>
      <c r="AZ105" s="300">
        <v>21</v>
      </c>
      <c r="BA105" s="301"/>
      <c r="BB105" s="305"/>
      <c r="BC105" s="304"/>
      <c r="BD105" s="306"/>
      <c r="BE105" s="124"/>
      <c r="BG105" s="60"/>
      <c r="BH105" s="303"/>
      <c r="BI105" s="300"/>
      <c r="BJ105" s="301"/>
      <c r="BK105" s="305"/>
      <c r="BL105" s="304"/>
      <c r="BM105" s="306"/>
      <c r="BN105" s="124"/>
      <c r="BP105" s="60"/>
      <c r="BQ105" s="303"/>
      <c r="BR105" s="300"/>
      <c r="BS105" s="301"/>
      <c r="BT105" s="42"/>
      <c r="BU105" s="301"/>
      <c r="BV105" s="302"/>
      <c r="BW105" s="124"/>
      <c r="BY105" s="60"/>
      <c r="BZ105" s="303"/>
      <c r="CA105" s="300"/>
      <c r="CB105" s="301"/>
      <c r="CC105" s="42"/>
      <c r="CD105" s="301"/>
      <c r="CE105" s="302"/>
      <c r="CF105" s="124"/>
      <c r="CH105" s="60"/>
      <c r="CI105" s="303"/>
      <c r="CJ105" s="300">
        <v>21</v>
      </c>
      <c r="CK105" s="301"/>
      <c r="CL105" s="42"/>
      <c r="CM105" s="301"/>
      <c r="CN105" s="302"/>
      <c r="CO105" s="124"/>
      <c r="CQ105" s="60"/>
      <c r="CR105" s="303"/>
      <c r="CS105" s="300"/>
      <c r="CT105" s="301"/>
      <c r="CU105" s="305"/>
      <c r="CV105" s="304"/>
      <c r="CW105" s="306"/>
      <c r="CX105" s="124"/>
      <c r="CZ105" s="60"/>
      <c r="DA105" s="303"/>
      <c r="DB105" s="300">
        <v>21</v>
      </c>
      <c r="DC105" s="301"/>
      <c r="DD105" s="42"/>
      <c r="DE105" s="301"/>
      <c r="DF105" s="302"/>
      <c r="DG105" s="124"/>
      <c r="DI105" s="60"/>
      <c r="DJ105" s="303"/>
      <c r="DK105" s="300"/>
      <c r="DL105" s="301"/>
      <c r="DM105" s="305"/>
      <c r="DN105" s="304"/>
      <c r="DO105" s="306"/>
      <c r="DP105" s="124"/>
      <c r="DR105" s="60"/>
      <c r="DS105" s="303"/>
      <c r="DT105" s="300"/>
      <c r="DU105" s="301"/>
      <c r="DV105" s="42"/>
      <c r="DW105" s="301"/>
      <c r="DX105" s="302"/>
      <c r="DY105" s="124"/>
      <c r="EA105" s="60"/>
      <c r="EB105" s="303"/>
      <c r="EC105" s="300">
        <v>21</v>
      </c>
      <c r="ED105" s="301"/>
      <c r="EE105" s="305"/>
      <c r="EF105" s="304"/>
      <c r="EG105" s="306"/>
      <c r="EH105" s="124"/>
      <c r="EJ105" s="60"/>
      <c r="EK105" s="303"/>
      <c r="EL105" s="300">
        <v>21</v>
      </c>
      <c r="EM105" s="301"/>
      <c r="EN105" s="305"/>
      <c r="EO105" s="304"/>
      <c r="EP105" s="306"/>
      <c r="EQ105" s="124"/>
      <c r="ES105" s="60"/>
      <c r="ET105" s="303"/>
      <c r="EU105" s="300">
        <v>21</v>
      </c>
      <c r="EV105" s="301"/>
      <c r="EW105" s="42"/>
      <c r="EX105" s="301"/>
      <c r="EY105" s="302"/>
      <c r="EZ105" s="124"/>
      <c r="FB105" s="60"/>
      <c r="FC105" s="303"/>
      <c r="FD105" s="300">
        <v>21</v>
      </c>
      <c r="FE105" s="301"/>
      <c r="FF105" s="42"/>
      <c r="FG105" s="301"/>
      <c r="FH105" s="302"/>
      <c r="FI105" s="124"/>
      <c r="FK105" s="60"/>
      <c r="FL105" s="303"/>
      <c r="FM105" s="300">
        <v>21</v>
      </c>
      <c r="FN105" s="301"/>
      <c r="FO105" s="42"/>
      <c r="FP105" s="301"/>
      <c r="FQ105" s="302"/>
      <c r="FR105" s="124"/>
      <c r="FT105" s="60"/>
      <c r="FU105" s="303"/>
      <c r="FV105" s="300">
        <v>21</v>
      </c>
      <c r="FW105" s="301"/>
      <c r="FX105" s="42"/>
      <c r="FY105" s="301"/>
      <c r="FZ105" s="302"/>
      <c r="GA105" s="124"/>
      <c r="GC105" s="60"/>
      <c r="GD105" s="303"/>
      <c r="GE105" s="300">
        <v>21</v>
      </c>
      <c r="GF105" s="301"/>
      <c r="GG105" s="42"/>
      <c r="GH105" s="301"/>
      <c r="GI105" s="302"/>
      <c r="GJ105" s="124"/>
      <c r="GL105" s="60"/>
      <c r="GM105" s="303"/>
      <c r="GN105" s="300">
        <v>21</v>
      </c>
      <c r="GO105" s="301"/>
      <c r="GP105" s="42"/>
      <c r="GQ105" s="301"/>
      <c r="GR105" s="302"/>
      <c r="GS105" s="124"/>
      <c r="GT105" s="250"/>
      <c r="GU105"/>
      <c r="GW105" s="308"/>
      <c r="GX105" s="308"/>
      <c r="GY105" s="309"/>
      <c r="GZ105"/>
    </row>
    <row r="106" spans="1:208" x14ac:dyDescent="0.25">
      <c r="A106" s="1">
        <v>26</v>
      </c>
      <c r="B106" s="116" t="e">
        <f>#REF!</f>
        <v>#REF!</v>
      </c>
      <c r="C106" s="116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1"/>
      <c r="K106" s="282"/>
      <c r="L106" s="232"/>
      <c r="M106" s="283"/>
      <c r="N106" s="254"/>
      <c r="O106" s="89"/>
      <c r="P106" s="247"/>
      <c r="Q106" s="595"/>
      <c r="R106" s="595"/>
      <c r="S106" s="595"/>
      <c r="T106" s="274"/>
      <c r="U106" s="316"/>
      <c r="V106" s="245"/>
      <c r="W106" s="290"/>
      <c r="X106" s="299"/>
      <c r="Y106" s="300"/>
      <c r="Z106" s="301"/>
      <c r="AA106" s="42"/>
      <c r="AB106" s="301"/>
      <c r="AC106" s="302"/>
      <c r="AD106" s="124"/>
      <c r="AE106" s="116"/>
      <c r="AF106" s="79"/>
      <c r="AG106" s="303"/>
      <c r="AH106" s="300"/>
      <c r="AI106" s="301"/>
      <c r="AJ106" s="305"/>
      <c r="AK106" s="304"/>
      <c r="AL106" s="306"/>
      <c r="AM106" s="124"/>
      <c r="AO106" s="60"/>
      <c r="AP106" s="303"/>
      <c r="AQ106" s="300">
        <v>22</v>
      </c>
      <c r="AR106" s="304"/>
      <c r="AS106" s="305"/>
      <c r="AT106" s="301"/>
      <c r="AU106" s="306"/>
      <c r="AV106" s="124"/>
      <c r="AX106" s="60"/>
      <c r="AY106" s="303"/>
      <c r="AZ106" s="300">
        <v>22</v>
      </c>
      <c r="BA106" s="301"/>
      <c r="BB106" s="305"/>
      <c r="BC106" s="304"/>
      <c r="BD106" s="306"/>
      <c r="BE106" s="124"/>
      <c r="BG106" s="60"/>
      <c r="BH106" s="303"/>
      <c r="BI106" s="300"/>
      <c r="BJ106" s="301"/>
      <c r="BK106" s="305"/>
      <c r="BL106" s="304"/>
      <c r="BM106" s="306"/>
      <c r="BN106" s="124"/>
      <c r="BP106" s="60"/>
      <c r="BQ106" s="303"/>
      <c r="BR106" s="300"/>
      <c r="BS106" s="301"/>
      <c r="BT106" s="42"/>
      <c r="BU106" s="301"/>
      <c r="BV106" s="302"/>
      <c r="BW106" s="124"/>
      <c r="BY106" s="60"/>
      <c r="BZ106" s="303"/>
      <c r="CA106" s="300"/>
      <c r="CB106" s="301"/>
      <c r="CC106" s="42"/>
      <c r="CD106" s="301"/>
      <c r="CE106" s="302"/>
      <c r="CF106" s="124"/>
      <c r="CH106" s="60"/>
      <c r="CI106" s="303"/>
      <c r="CJ106" s="300">
        <v>22</v>
      </c>
      <c r="CK106" s="301"/>
      <c r="CL106" s="42"/>
      <c r="CM106" s="301"/>
      <c r="CN106" s="302"/>
      <c r="CO106" s="124"/>
      <c r="CQ106" s="60"/>
      <c r="CR106" s="303"/>
      <c r="CS106" s="300"/>
      <c r="CT106" s="301"/>
      <c r="CU106" s="305"/>
      <c r="CV106" s="304"/>
      <c r="CW106" s="306"/>
      <c r="CX106" s="124"/>
      <c r="CZ106" s="60"/>
      <c r="DA106" s="303"/>
      <c r="DB106" s="300">
        <v>22</v>
      </c>
      <c r="DC106" s="301"/>
      <c r="DD106" s="305"/>
      <c r="DE106" s="304"/>
      <c r="DF106" s="306"/>
      <c r="DG106" s="124"/>
      <c r="DI106" s="60"/>
      <c r="DJ106" s="303"/>
      <c r="DK106" s="300"/>
      <c r="DL106" s="301">
        <v>0</v>
      </c>
      <c r="DM106" s="305"/>
      <c r="DN106" s="304"/>
      <c r="DO106" s="306"/>
      <c r="DP106" s="124"/>
      <c r="DR106" s="60"/>
      <c r="DS106" s="303"/>
      <c r="DT106" s="300"/>
      <c r="DU106" s="301"/>
      <c r="DV106" s="42"/>
      <c r="DW106" s="301"/>
      <c r="DX106" s="302"/>
      <c r="DY106" s="124"/>
      <c r="EA106" s="60"/>
      <c r="EB106" s="303"/>
      <c r="EC106" s="300">
        <v>22</v>
      </c>
      <c r="ED106" s="301"/>
      <c r="EE106" s="305"/>
      <c r="EF106" s="304"/>
      <c r="EG106" s="306"/>
      <c r="EH106" s="124"/>
      <c r="EJ106" s="60"/>
      <c r="EK106" s="303"/>
      <c r="EL106" s="300">
        <v>22</v>
      </c>
      <c r="EM106" s="301"/>
      <c r="EN106" s="305"/>
      <c r="EO106" s="304"/>
      <c r="EP106" s="306"/>
      <c r="EQ106" s="124"/>
      <c r="ES106" s="60"/>
      <c r="ET106" s="303"/>
      <c r="EU106" s="300">
        <v>22</v>
      </c>
      <c r="EV106" s="301"/>
      <c r="EW106" s="42"/>
      <c r="EX106" s="301"/>
      <c r="EY106" s="302"/>
      <c r="EZ106" s="124"/>
      <c r="FB106" s="60"/>
      <c r="FC106" s="303"/>
      <c r="FD106" s="300">
        <v>22</v>
      </c>
      <c r="FE106" s="301"/>
      <c r="FF106" s="42"/>
      <c r="FG106" s="301"/>
      <c r="FH106" s="302"/>
      <c r="FI106" s="124"/>
      <c r="FK106" s="60"/>
      <c r="FL106" s="303"/>
      <c r="FM106" s="300">
        <v>22</v>
      </c>
      <c r="FN106" s="301"/>
      <c r="FO106" s="42"/>
      <c r="FP106" s="301"/>
      <c r="FQ106" s="302"/>
      <c r="FR106" s="124"/>
      <c r="FT106" s="60"/>
      <c r="FU106" s="303"/>
      <c r="FV106" s="300">
        <v>22</v>
      </c>
      <c r="FW106" s="301"/>
      <c r="FX106" s="42"/>
      <c r="FY106" s="301"/>
      <c r="FZ106" s="302"/>
      <c r="GA106" s="124"/>
      <c r="GC106" s="60"/>
      <c r="GD106" s="303"/>
      <c r="GE106" s="300">
        <v>22</v>
      </c>
      <c r="GF106" s="301"/>
      <c r="GG106" s="42"/>
      <c r="GH106" s="301"/>
      <c r="GI106" s="302"/>
      <c r="GJ106" s="124"/>
      <c r="GL106" s="60"/>
      <c r="GM106" s="303"/>
      <c r="GN106" s="300">
        <v>22</v>
      </c>
      <c r="GO106" s="301"/>
      <c r="GP106" s="42"/>
      <c r="GQ106" s="301"/>
      <c r="GR106" s="302"/>
      <c r="GS106" s="124"/>
      <c r="GT106" s="250"/>
      <c r="GU106"/>
      <c r="GW106" s="308"/>
      <c r="GX106" s="308"/>
      <c r="GY106" s="309"/>
      <c r="GZ106"/>
    </row>
    <row r="107" spans="1:208" ht="16.5" thickBot="1" x14ac:dyDescent="0.3">
      <c r="A107" s="1">
        <v>27</v>
      </c>
      <c r="B107" s="116" t="e">
        <f>#REF!</f>
        <v>#REF!</v>
      </c>
      <c r="C107" s="116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1"/>
      <c r="K107" s="282"/>
      <c r="L107" s="232"/>
      <c r="O107" s="317"/>
      <c r="P107" s="318"/>
      <c r="Q107" s="319"/>
      <c r="R107" s="319"/>
      <c r="S107" s="319"/>
      <c r="T107" s="60"/>
      <c r="U107" s="316"/>
      <c r="V107" s="245"/>
      <c r="W107" s="290"/>
      <c r="X107" s="299"/>
      <c r="Y107" s="300"/>
      <c r="Z107" s="304"/>
      <c r="AA107" s="42"/>
      <c r="AB107" s="301"/>
      <c r="AC107" s="302"/>
      <c r="AD107" s="124"/>
      <c r="AE107" s="116"/>
      <c r="AF107" s="79"/>
      <c r="AG107" s="320"/>
      <c r="AH107" s="321"/>
      <c r="AI107" s="322"/>
      <c r="AJ107" s="323"/>
      <c r="AK107" s="324"/>
      <c r="AL107" s="325"/>
      <c r="AO107" s="60"/>
      <c r="AP107" s="303"/>
      <c r="AQ107" s="300">
        <v>23</v>
      </c>
      <c r="AR107" s="326"/>
      <c r="AS107" s="327"/>
      <c r="AT107" s="301"/>
      <c r="AU107" s="328"/>
      <c r="AV107" s="329"/>
      <c r="AX107" s="60"/>
      <c r="AY107" s="303"/>
      <c r="AZ107" s="300"/>
      <c r="BA107" s="326"/>
      <c r="BB107" s="305"/>
      <c r="BC107" s="330"/>
      <c r="BD107" s="331"/>
      <c r="BE107" s="332"/>
      <c r="BG107" s="60"/>
      <c r="BH107" s="320"/>
      <c r="BI107" s="333"/>
      <c r="BJ107" s="322"/>
      <c r="BK107" s="334"/>
      <c r="BL107" s="324"/>
      <c r="BM107" s="335"/>
      <c r="BN107" s="332"/>
      <c r="BP107" s="60"/>
      <c r="BQ107" s="60"/>
      <c r="BR107" s="300"/>
      <c r="BS107" s="326"/>
      <c r="BT107" s="42"/>
      <c r="BU107" s="326"/>
      <c r="BV107" s="302"/>
      <c r="BW107" s="124"/>
      <c r="BY107" s="60"/>
      <c r="BZ107" s="320"/>
      <c r="CA107" s="336"/>
      <c r="CB107" s="322"/>
      <c r="CC107" s="323"/>
      <c r="CD107" s="324"/>
      <c r="CE107" s="325"/>
      <c r="CH107" s="60"/>
      <c r="CI107" s="303"/>
      <c r="CJ107" s="300">
        <v>23</v>
      </c>
      <c r="CK107" s="304"/>
      <c r="CL107" s="79"/>
      <c r="CM107" s="304"/>
      <c r="CN107" s="79"/>
      <c r="CO107" s="116"/>
      <c r="CQ107" s="60"/>
      <c r="CR107" s="320"/>
      <c r="CS107" s="336"/>
      <c r="CT107" s="322">
        <v>0</v>
      </c>
      <c r="CU107" s="323"/>
      <c r="CV107" s="324">
        <v>0</v>
      </c>
      <c r="CW107" s="325"/>
      <c r="CZ107" s="60"/>
      <c r="DA107" s="320"/>
      <c r="DB107" s="336"/>
      <c r="DC107" s="322">
        <v>0</v>
      </c>
      <c r="DD107" s="323"/>
      <c r="DE107" s="324">
        <v>0</v>
      </c>
      <c r="DF107" s="325"/>
      <c r="DI107" s="60"/>
      <c r="DJ107" s="320"/>
      <c r="DK107" s="336"/>
      <c r="DL107" s="322">
        <v>0</v>
      </c>
      <c r="DM107" s="323"/>
      <c r="DN107" s="324">
        <v>0</v>
      </c>
      <c r="DO107" s="325"/>
      <c r="DR107" s="60"/>
      <c r="DS107" s="320"/>
      <c r="DT107" s="336"/>
      <c r="DU107" s="322">
        <v>0</v>
      </c>
      <c r="DV107" s="323"/>
      <c r="DW107" s="324">
        <v>0</v>
      </c>
      <c r="DX107" s="325"/>
      <c r="EA107" s="60"/>
      <c r="EB107" s="320"/>
      <c r="EC107" s="336"/>
      <c r="ED107" s="322">
        <v>0</v>
      </c>
      <c r="EE107" s="323"/>
      <c r="EF107" s="324">
        <v>0</v>
      </c>
      <c r="EG107" s="325"/>
      <c r="EJ107" s="60"/>
      <c r="EK107" s="320"/>
      <c r="EL107" s="336"/>
      <c r="EM107" s="322">
        <v>0</v>
      </c>
      <c r="EN107" s="323"/>
      <c r="EO107" s="324">
        <v>0</v>
      </c>
      <c r="EP107" s="325"/>
      <c r="ES107" s="60"/>
      <c r="ET107" s="320"/>
      <c r="EU107" s="336"/>
      <c r="EV107" s="322">
        <v>0</v>
      </c>
      <c r="EW107" s="323"/>
      <c r="EX107" s="324">
        <v>0</v>
      </c>
      <c r="EY107" s="325"/>
      <c r="FB107" s="60"/>
      <c r="FC107" s="320"/>
      <c r="FD107" s="336"/>
      <c r="FE107" s="322">
        <v>0</v>
      </c>
      <c r="FF107" s="323"/>
      <c r="FG107" s="324">
        <v>0</v>
      </c>
      <c r="FH107" s="325"/>
      <c r="FK107" s="60"/>
      <c r="FL107" s="320"/>
      <c r="FM107" s="336"/>
      <c r="FN107" s="322">
        <v>0</v>
      </c>
      <c r="FO107" s="323"/>
      <c r="FP107" s="324">
        <v>0</v>
      </c>
      <c r="FQ107" s="325"/>
      <c r="FT107" s="60"/>
      <c r="FU107" s="320"/>
      <c r="FV107" s="336"/>
      <c r="FW107" s="322">
        <v>0</v>
      </c>
      <c r="FX107" s="323"/>
      <c r="FY107" s="324">
        <v>0</v>
      </c>
      <c r="FZ107" s="325"/>
      <c r="GC107" s="60"/>
      <c r="GD107" s="320"/>
      <c r="GE107" s="336"/>
      <c r="GF107" s="322">
        <v>0</v>
      </c>
      <c r="GG107" s="323"/>
      <c r="GH107" s="324">
        <v>0</v>
      </c>
      <c r="GI107" s="325"/>
      <c r="GL107" s="60"/>
      <c r="GM107" s="320"/>
      <c r="GN107" s="336"/>
      <c r="GO107" s="322">
        <v>0</v>
      </c>
      <c r="GP107" s="323"/>
      <c r="GQ107" s="324">
        <v>0</v>
      </c>
      <c r="GR107" s="325"/>
      <c r="GU107"/>
      <c r="GW107" s="308"/>
      <c r="GX107" s="308"/>
      <c r="GY107" s="309"/>
      <c r="GZ107"/>
    </row>
    <row r="108" spans="1:208" x14ac:dyDescent="0.25">
      <c r="J108" s="230"/>
      <c r="K108" s="231"/>
      <c r="L108" s="232"/>
      <c r="M108" s="233"/>
      <c r="N108" s="254"/>
      <c r="O108" s="89"/>
      <c r="P108" s="247"/>
      <c r="Q108" s="595"/>
      <c r="R108" s="595"/>
      <c r="S108" s="595"/>
      <c r="T108" s="274"/>
      <c r="U108" s="313"/>
      <c r="GU108"/>
      <c r="GW108" s="308"/>
      <c r="GX108" s="308"/>
      <c r="GY108" s="309"/>
      <c r="GZ108"/>
    </row>
    <row r="109" spans="1:208" x14ac:dyDescent="0.25">
      <c r="J109" s="311"/>
      <c r="K109" s="231"/>
      <c r="L109" s="232"/>
      <c r="M109" s="233"/>
      <c r="N109" s="254"/>
      <c r="O109" s="89"/>
      <c r="P109" s="247"/>
      <c r="Q109" s="595"/>
      <c r="R109" s="595"/>
      <c r="S109" s="595"/>
      <c r="T109" s="274"/>
      <c r="U109" s="313"/>
      <c r="GU109"/>
      <c r="GW109" s="308"/>
      <c r="GX109" s="308"/>
      <c r="GY109" s="309"/>
      <c r="GZ109"/>
    </row>
    <row r="110" spans="1:208" x14ac:dyDescent="0.25">
      <c r="J110" s="230"/>
      <c r="K110" s="231"/>
      <c r="L110" s="232"/>
      <c r="M110" s="233"/>
      <c r="N110" s="254"/>
      <c r="O110" s="296"/>
      <c r="P110" s="297"/>
      <c r="Q110" s="298"/>
      <c r="R110" s="298"/>
      <c r="S110" s="298"/>
      <c r="T110" s="274"/>
      <c r="U110" s="313"/>
      <c r="GU110"/>
      <c r="GW110" s="308"/>
      <c r="GX110" s="308"/>
      <c r="GY110" s="309"/>
      <c r="GZ110"/>
    </row>
    <row r="111" spans="1:208" x14ac:dyDescent="0.25">
      <c r="J111" s="311"/>
      <c r="K111" s="231"/>
      <c r="L111" s="232"/>
      <c r="M111" s="283"/>
      <c r="N111" s="254"/>
      <c r="O111" s="296"/>
      <c r="P111" s="297"/>
      <c r="Q111" s="298"/>
      <c r="R111" s="298"/>
      <c r="S111" s="298"/>
      <c r="T111" s="274"/>
      <c r="U111" s="313"/>
      <c r="GU111"/>
      <c r="GW111" s="308"/>
      <c r="GX111" s="308"/>
      <c r="GY111" s="309"/>
      <c r="GZ111"/>
    </row>
    <row r="112" spans="1:208" x14ac:dyDescent="0.25">
      <c r="J112" s="230"/>
      <c r="K112" s="231"/>
      <c r="L112" s="232"/>
      <c r="M112" s="283"/>
      <c r="N112" s="254"/>
      <c r="O112" s="832"/>
      <c r="P112" s="832"/>
      <c r="Q112" s="832"/>
      <c r="R112" s="595"/>
      <c r="S112" s="595"/>
      <c r="T112" s="274"/>
      <c r="U112" s="313"/>
      <c r="GU112"/>
      <c r="GW112" s="308"/>
      <c r="GX112" s="308"/>
      <c r="GY112" s="309"/>
      <c r="GZ112"/>
    </row>
    <row r="113" spans="1:208" x14ac:dyDescent="0.25">
      <c r="J113" s="311"/>
      <c r="O113" s="317"/>
      <c r="P113" s="318"/>
      <c r="Q113" s="319"/>
      <c r="R113" s="319"/>
      <c r="S113" s="319"/>
      <c r="T113" s="60"/>
      <c r="U113" s="340"/>
      <c r="GU113"/>
      <c r="GW113" s="308"/>
      <c r="GX113" s="308"/>
      <c r="GY113" s="309"/>
      <c r="GZ113"/>
    </row>
    <row r="114" spans="1:208" x14ac:dyDescent="0.25">
      <c r="J114" s="230"/>
      <c r="O114" s="317"/>
      <c r="P114" s="318"/>
      <c r="Q114" s="319"/>
      <c r="R114" s="319"/>
      <c r="S114" s="319"/>
      <c r="T114" s="60"/>
      <c r="U114" s="340"/>
      <c r="GU114"/>
      <c r="GW114" s="308"/>
      <c r="GX114" s="308"/>
      <c r="GY114" s="309"/>
      <c r="GZ114"/>
    </row>
    <row r="115" spans="1:208" x14ac:dyDescent="0.25">
      <c r="A115"/>
      <c r="F115"/>
      <c r="J115" s="230"/>
      <c r="K115" s="341"/>
      <c r="L115"/>
      <c r="M115"/>
      <c r="N115"/>
      <c r="O115" s="342"/>
      <c r="P115"/>
      <c r="Q115"/>
      <c r="R115"/>
      <c r="S115"/>
      <c r="V115"/>
      <c r="W115"/>
      <c r="GU115"/>
      <c r="GW115" s="308"/>
      <c r="GX115" s="308"/>
      <c r="GY115" s="309"/>
      <c r="GZ115"/>
    </row>
    <row r="116" spans="1:208" x14ac:dyDescent="0.25">
      <c r="A116"/>
      <c r="F116"/>
      <c r="J116" s="311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309"/>
      <c r="GZ116"/>
    </row>
    <row r="117" spans="1:208" x14ac:dyDescent="0.25">
      <c r="A117"/>
      <c r="F117"/>
      <c r="J117" s="311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309"/>
      <c r="GZ117"/>
    </row>
    <row r="118" spans="1:208" x14ac:dyDescent="0.25">
      <c r="A118"/>
      <c r="F118"/>
      <c r="J118" s="311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309"/>
      <c r="GZ118"/>
    </row>
    <row r="119" spans="1:208" x14ac:dyDescent="0.25">
      <c r="A119"/>
      <c r="F119"/>
      <c r="J119" s="343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309"/>
      <c r="GZ119"/>
    </row>
    <row r="120" spans="1:208" x14ac:dyDescent="0.25">
      <c r="A120"/>
      <c r="F120"/>
      <c r="J120" s="273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309"/>
      <c r="GZ120"/>
    </row>
    <row r="121" spans="1:208" x14ac:dyDescent="0.25">
      <c r="A121"/>
      <c r="F121"/>
      <c r="J121" s="344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309"/>
      <c r="GZ121"/>
    </row>
    <row r="122" spans="1:208" x14ac:dyDescent="0.25">
      <c r="A122"/>
      <c r="F122"/>
      <c r="J122" s="344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309"/>
      <c r="GZ122"/>
    </row>
    <row r="123" spans="1:208" x14ac:dyDescent="0.25">
      <c r="A123"/>
      <c r="F123"/>
      <c r="J123" s="230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30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309"/>
      <c r="GZ124"/>
    </row>
    <row r="125" spans="1:208" x14ac:dyDescent="0.25">
      <c r="A125"/>
      <c r="F125"/>
      <c r="J125" s="230"/>
      <c r="K125" s="341"/>
      <c r="L125"/>
      <c r="M125"/>
      <c r="N125"/>
      <c r="O125" s="342"/>
      <c r="P125"/>
      <c r="Q125"/>
      <c r="R125"/>
      <c r="S125"/>
      <c r="V125"/>
      <c r="W125"/>
      <c r="GU125"/>
      <c r="GW125" s="308"/>
      <c r="GX125" s="308"/>
      <c r="GY125" s="309"/>
      <c r="GZ125"/>
    </row>
    <row r="126" spans="1:208" x14ac:dyDescent="0.25">
      <c r="A126"/>
      <c r="F126"/>
      <c r="J126" s="230"/>
      <c r="K126" s="341"/>
      <c r="L126"/>
      <c r="M126"/>
      <c r="N126"/>
      <c r="O126" s="342"/>
      <c r="P126"/>
      <c r="Q126"/>
      <c r="R126"/>
      <c r="S126"/>
      <c r="V126"/>
      <c r="W126"/>
      <c r="GU126"/>
      <c r="GW126" s="308"/>
      <c r="GX126" s="308"/>
      <c r="GY126" s="309"/>
      <c r="GZ126"/>
    </row>
    <row r="127" spans="1:208" x14ac:dyDescent="0.25">
      <c r="A127"/>
      <c r="F127"/>
      <c r="J127" s="230"/>
      <c r="K127" s="341"/>
      <c r="L127"/>
      <c r="M127"/>
      <c r="N127"/>
      <c r="O127" s="342"/>
      <c r="P127"/>
      <c r="Q127"/>
      <c r="R127"/>
      <c r="S127"/>
      <c r="V127"/>
      <c r="W127"/>
      <c r="GU127"/>
      <c r="GW127" s="308"/>
      <c r="GX127" s="308"/>
      <c r="GY127" s="309"/>
      <c r="GZ127"/>
    </row>
  </sheetData>
  <mergeCells count="34">
    <mergeCell ref="J1:Q1"/>
    <mergeCell ref="X1:AC1"/>
    <mergeCell ref="AF1:AL1"/>
    <mergeCell ref="AO1:AU1"/>
    <mergeCell ref="AX1:BD1"/>
    <mergeCell ref="R26:S26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R9:S9"/>
    <mergeCell ref="R14:S14"/>
    <mergeCell ref="FT1:FZ1"/>
    <mergeCell ref="GC1:GI1"/>
    <mergeCell ref="GL1:GR1"/>
    <mergeCell ref="R20:S20"/>
    <mergeCell ref="R22:S22"/>
    <mergeCell ref="FB1:FH1"/>
    <mergeCell ref="FK1:FQ1"/>
    <mergeCell ref="T101:U102"/>
    <mergeCell ref="O112:Q112"/>
    <mergeCell ref="R43:S43"/>
    <mergeCell ref="R59:S59"/>
    <mergeCell ref="M94:N94"/>
    <mergeCell ref="O94:O95"/>
    <mergeCell ref="O98:Q98"/>
    <mergeCell ref="O101:Q10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CANALES   ENERO   2018     </vt:lpstr>
      <vt:lpstr>FOLIOS   ENERO    2018     </vt:lpstr>
      <vt:lpstr>CANALES FEBRERO    2018      </vt:lpstr>
      <vt:lpstr>FOLIOS  FEBRERO   2018    </vt:lpstr>
      <vt:lpstr>CANALES   MARZO    2018   </vt:lpstr>
      <vt:lpstr>FOLIOS    MARZO   2018     </vt:lpstr>
      <vt:lpstr>CANALES   ABRIL   2018    </vt:lpstr>
      <vt:lpstr>FOLIOS   ABRIL   2018    </vt:lpstr>
      <vt:lpstr>CANALES  MAYO    2018   </vt:lpstr>
      <vt:lpstr>FOLIOS  MAYO    2018    </vt:lpstr>
      <vt:lpstr>CANALES  J U N I O   2018     </vt:lpstr>
      <vt:lpstr>FOLIOS  JUNIO   2018    </vt:lpstr>
      <vt:lpstr>CANALES   JULIO     2018      </vt:lpstr>
      <vt:lpstr>FOLIOS   JULIO    2018     </vt:lpstr>
      <vt:lpstr>CANALES   A G O S T O   2018  </vt:lpstr>
      <vt:lpstr>FOLIOS   A G O S T O    2018   </vt:lpstr>
      <vt:lpstr>CANALES  SEPTIEMBRE   2018     </vt:lpstr>
      <vt:lpstr>FOLIOS   SEPTIEMBRE   2018    </vt:lpstr>
      <vt:lpstr>CANALES  OCTUBRE  2018   </vt:lpstr>
      <vt:lpstr>FOLIOS  OCTUBRE   2018   </vt:lpstr>
      <vt:lpstr>CANALES  NOVIEMBRE 2018</vt:lpstr>
      <vt:lpstr>FOLIOS NOVIEMBRE 2018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2018-10-31T16:39:53Z</cp:lastPrinted>
  <dcterms:created xsi:type="dcterms:W3CDTF">2018-01-18T21:14:14Z</dcterms:created>
  <dcterms:modified xsi:type="dcterms:W3CDTF">2018-12-07T14:27:22Z</dcterms:modified>
</cp:coreProperties>
</file>