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01 DOCUEMENTOS\CENTRAL   #  01  ENERO 2019\"/>
    </mc:Choice>
  </mc:AlternateContent>
  <xr:revisionPtr revIDLastSave="0" documentId="13_ncr:1_{95311E85-4BAD-4B5D-B4DB-9E7E74037C65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E N E R O   2019   " sheetId="1" r:id="rId1"/>
    <sheet name="SALIDAS  ENERO  2019  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E49" i="2" l="1"/>
  <c r="C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9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<sst xmlns="http://schemas.openxmlformats.org/spreadsheetml/2006/main" count="119" uniqueCount="83">
  <si>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</si>
  <si>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</si>
  <si>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</si>
  <si>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</si>
  <si>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</si>
  <si>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</si>
  <si>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</si>
  <si>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</si>
  <si>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</si>
  <si>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</si>
  <si>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</si>
  <si>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</si>
  <si>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</si>
  <si>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</si>
  <si>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</si>
  <si>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</si>
  <si>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</si>
  <si>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</si>
  <si>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</si>
  <si>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</si>
  <si>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</si>
  <si>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</si>
  <si>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PERDIDA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</si>
  <si>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</si>
  <si>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</si>
  <si>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</si>
  <si>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</si>
  <si>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</si>
  <si>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</si>
  <si>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</si>
  <si>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</si>
  <si>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</si>
  <si>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</si>
  <si>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</si>
  <si>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</si>
  <si>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</si>
  <si>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</si>
  <si>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</si>
  <si>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</si>
  <si>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</si>
  <si>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</si>
  <si>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</si>
  <si>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</si>
  <si>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</si>
  <si>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</si>
  <si>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</si>
  <si>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</si>
  <si>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</si>
  <si>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</si>
  <si>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</si>
  <si>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</si>
  <si>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</si>
  <si>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</si>
  <si>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</si>
  <si>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</si>
  <si>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</si>
  <si>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</si>
  <si>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</si>
  <si>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</si>
  <si>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</si>
  <si>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</si>
  <si>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</si>
  <si>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</si>
  <si>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</si>
  <si>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</si>
  <si>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</si>
  <si>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</si>
  <si>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</si>
  <si>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</si>
  <si>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343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</si>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</sst>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3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Fill="1" applyBorder="1" applyAlignment="1">
      <alignment horizontal="center"/>
    </xf>
    <xf numFmtId="44" fontId="2" fillId="0" borderId="9" xfId="1" applyFont="1" applyFill="1" applyBorder="1"/>
    <xf numFmtId="165" fontId="5" fillId="0" borderId="0" xfId="0" applyNumberFormat="1" applyFont="1" applyFill="1"/>
    <xf numFmtId="15" fontId="2" fillId="0" borderId="10" xfId="0" applyNumberFormat="1" applyFont="1" applyFill="1" applyBorder="1" applyAlignment="1">
      <alignment horizontal="center"/>
    </xf>
    <xf numFmtId="44" fontId="2" fillId="0" borderId="11" xfId="1" applyFont="1" applyFill="1" applyBorder="1"/>
    <xf numFmtId="0" fontId="1" fillId="0" borderId="0" xfId="0" applyFont="1" applyFill="1"/>
    <xf numFmtId="15" fontId="2" fillId="0" borderId="12" xfId="0" applyNumberFormat="1" applyFont="1" applyFill="1" applyBorder="1" applyAlignment="1">
      <alignment horizontal="center"/>
    </xf>
    <xf numFmtId="44" fontId="2" fillId="0" borderId="14" xfId="1" applyFont="1" applyFill="1" applyBorder="1"/>
    <xf numFmtId="0" fontId="2" fillId="0" borderId="14" xfId="0" applyFont="1" applyBorder="1"/>
    <xf numFmtId="44" fontId="7" fillId="0" borderId="15" xfId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64" fontId="2" fillId="0" borderId="16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44" fontId="2" fillId="0" borderId="17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0" fillId="0" borderId="0" xfId="0" applyFill="1"/>
    <xf numFmtId="15" fontId="10" fillId="0" borderId="0" xfId="1" applyNumberFormat="1" applyFont="1" applyFill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165" fontId="2" fillId="0" borderId="0" xfId="0" applyNumberFormat="1" applyFont="1" applyFill="1" applyBorder="1"/>
    <xf numFmtId="17" fontId="13" fillId="0" borderId="0" xfId="1" applyNumberFormat="1" applyFont="1" applyFill="1" applyBorder="1" applyAlignment="1">
      <alignment horizontal="center"/>
    </xf>
    <xf numFmtId="44" fontId="10" fillId="0" borderId="0" xfId="1" applyFont="1" applyFill="1" applyBorder="1" applyAlignment="1">
      <alignment horizontal="left"/>
    </xf>
    <xf numFmtId="44" fontId="14" fillId="0" borderId="0" xfId="1" applyFont="1" applyFill="1" applyBorder="1" applyAlignment="1">
      <alignment horizontal="left"/>
    </xf>
    <xf numFmtId="16" fontId="2" fillId="0" borderId="0" xfId="1" applyNumberFormat="1" applyFont="1" applyFill="1" applyBorder="1"/>
    <xf numFmtId="0" fontId="10" fillId="0" borderId="0" xfId="0" applyFont="1" applyBorder="1"/>
    <xf numFmtId="16" fontId="15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44" fontId="2" fillId="0" borderId="0" xfId="1" applyFont="1" applyBorder="1" applyAlignment="1">
      <alignment horizontal="center"/>
    </xf>
    <xf numFmtId="44" fontId="2" fillId="0" borderId="18" xfId="1" applyFont="1" applyFill="1" applyBorder="1" applyAlignment="1"/>
    <xf numFmtId="0" fontId="2" fillId="0" borderId="0" xfId="0" applyFont="1" applyFill="1" applyBorder="1" applyAlignment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7" fillId="0" borderId="0" xfId="1" applyFont="1" applyFill="1" applyBorder="1" applyAlignment="1">
      <alignment horizontal="left"/>
    </xf>
    <xf numFmtId="165" fontId="16" fillId="0" borderId="0" xfId="0" applyNumberFormat="1" applyFont="1" applyFill="1"/>
    <xf numFmtId="44" fontId="14" fillId="0" borderId="0" xfId="1" applyFont="1" applyFill="1" applyBorder="1"/>
    <xf numFmtId="16" fontId="14" fillId="0" borderId="0" xfId="0" applyNumberFormat="1" applyFont="1" applyBorder="1"/>
    <xf numFmtId="44" fontId="2" fillId="0" borderId="0" xfId="1" applyFont="1" applyBorder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Fill="1" applyBorder="1"/>
    <xf numFmtId="164" fontId="2" fillId="0" borderId="19" xfId="0" applyNumberFormat="1" applyFont="1" applyFill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0" fontId="2" fillId="0" borderId="19" xfId="0" applyFont="1" applyFill="1" applyBorder="1"/>
    <xf numFmtId="164" fontId="13" fillId="0" borderId="20" xfId="0" applyNumberFormat="1" applyFont="1" applyBorder="1" applyAlignment="1">
      <alignment horizontal="center"/>
    </xf>
    <xf numFmtId="44" fontId="0" fillId="0" borderId="0" xfId="1" applyFont="1" applyBorder="1"/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 applyFill="1" applyBorder="1"/>
    <xf numFmtId="44" fontId="19" fillId="0" borderId="0" xfId="1" applyFont="1" applyFill="1" applyBorder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0" fontId="0" fillId="0" borderId="0" xfId="0" applyBorder="1"/>
    <xf numFmtId="44" fontId="2" fillId="0" borderId="31" xfId="1" applyFont="1" applyFill="1" applyBorder="1"/>
    <xf numFmtId="0" fontId="6" fillId="0" borderId="0" xfId="0" applyFont="1" applyBorder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Fill="1" applyBorder="1" applyAlignment="1">
      <alignment vertic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20" xfId="1" applyFont="1" applyFill="1" applyBorder="1" applyAlignment="1">
      <alignment horizontal="center"/>
    </xf>
    <xf numFmtId="44" fontId="7" fillId="0" borderId="4" xfId="1" applyFont="1" applyFill="1" applyBorder="1" applyAlignment="1">
      <alignment horizontal="center"/>
    </xf>
    <xf numFmtId="164" fontId="2" fillId="0" borderId="33" xfId="0" applyNumberFormat="1" applyFont="1" applyFill="1" applyBorder="1" applyAlignment="1">
      <alignment horizontal="center"/>
    </xf>
    <xf numFmtId="0" fontId="21" fillId="0" borderId="34" xfId="0" applyFont="1" applyFill="1" applyBorder="1" applyAlignment="1">
      <alignment horizontal="center"/>
    </xf>
    <xf numFmtId="44" fontId="19" fillId="0" borderId="34" xfId="1" applyFont="1" applyFill="1" applyBorder="1"/>
    <xf numFmtId="164" fontId="2" fillId="0" borderId="0" xfId="0" applyNumberFormat="1" applyFont="1" applyFill="1" applyBorder="1"/>
    <xf numFmtId="44" fontId="22" fillId="0" borderId="35" xfId="1" applyFont="1" applyFill="1" applyBorder="1"/>
    <xf numFmtId="44" fontId="19" fillId="0" borderId="36" xfId="1" applyFont="1" applyFill="1" applyBorder="1"/>
    <xf numFmtId="44" fontId="2" fillId="0" borderId="37" xfId="1" applyFont="1" applyFill="1" applyBorder="1"/>
    <xf numFmtId="164" fontId="2" fillId="0" borderId="15" xfId="0" applyNumberFormat="1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44" fontId="22" fillId="0" borderId="37" xfId="1" applyFont="1" applyFill="1" applyBorder="1"/>
    <xf numFmtId="0" fontId="21" fillId="0" borderId="36" xfId="0" applyFont="1" applyFill="1" applyBorder="1" applyAlignment="1">
      <alignment horizontal="center" wrapText="1"/>
    </xf>
    <xf numFmtId="164" fontId="2" fillId="0" borderId="38" xfId="0" applyNumberFormat="1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164" fontId="7" fillId="4" borderId="39" xfId="0" applyNumberFormat="1" applyFont="1" applyFill="1" applyBorder="1" applyAlignment="1"/>
    <xf numFmtId="164" fontId="7" fillId="4" borderId="40" xfId="0" applyNumberFormat="1" applyFont="1" applyFill="1" applyBorder="1" applyAlignment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Fill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4" fontId="2" fillId="0" borderId="43" xfId="1" applyFont="1" applyFill="1" applyBorder="1"/>
    <xf numFmtId="44" fontId="2" fillId="0" borderId="22" xfId="1" applyFont="1" applyFill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Fill="1" applyBorder="1" applyAlignment="1">
      <alignment horizontal="center"/>
    </xf>
    <xf numFmtId="44" fontId="28" fillId="0" borderId="36" xfId="1" applyFont="1" applyFill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Fill="1" applyBorder="1" applyAlignment="1">
      <alignment horizontal="center"/>
    </xf>
    <xf numFmtId="16" fontId="13" fillId="0" borderId="0" xfId="1" applyNumberFormat="1" applyFont="1" applyFill="1" applyBorder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Fill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0" fontId="8" fillId="5" borderId="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Border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Fill="1" applyBorder="1" applyAlignment="1">
      <alignment horizontal="center" vertical="center"/>
    </xf>
    <xf numFmtId="44" fontId="7" fillId="0" borderId="25" xfId="1" applyFont="1" applyFill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0" xfId="0" applyFont="1" applyFill="1" applyAlignme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Border="1" applyAlignment="1">
      <alignment horizontal="center"/>
    </xf>
    <xf numFmtId="44" fontId="26" fillId="0" borderId="21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Border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tabSelected="1" topLeftCell="A40" workbookViewId="0">
      <selection activeCell="E50" sqref="E50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172" t="s">
        <v>29</v>
      </c>
      <c r="C1" s="172"/>
      <c r="D1" s="172"/>
      <c r="E1" s="172"/>
      <c r="F1" s="172"/>
      <c r="G1" s="172"/>
      <c r="H1" s="172"/>
      <c r="I1" s="172"/>
      <c r="J1" s="172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179" t="s">
        <v>1</v>
      </c>
      <c r="B3" s="180"/>
      <c r="C3" s="10"/>
      <c r="D3" s="173" t="s">
        <v>2</v>
      </c>
      <c r="E3" s="173"/>
      <c r="F3" s="173"/>
      <c r="G3" s="174">
        <v>2000</v>
      </c>
      <c r="H3" s="174"/>
      <c r="I3" s="5"/>
      <c r="L3" s="9"/>
      <c r="M3" s="4"/>
    </row>
    <row r="4" spans="1:13" ht="20.25" thickTop="1" thickBot="1" x14ac:dyDescent="0.35">
      <c r="A4" s="140"/>
      <c r="B4" s="11">
        <v>227176.14</v>
      </c>
      <c r="C4" s="12"/>
      <c r="D4" s="175" t="s">
        <v>3</v>
      </c>
      <c r="E4" s="176"/>
      <c r="H4" s="177" t="s">
        <v>4</v>
      </c>
      <c r="I4" s="178"/>
      <c r="J4" s="178"/>
      <c r="K4" s="178"/>
      <c r="L4" s="13" t="s">
        <v>5</v>
      </c>
    </row>
    <row r="5" spans="1:13" ht="17.25" thickTop="1" thickBot="1" x14ac:dyDescent="0.3">
      <c r="A5" s="15"/>
      <c r="B5" s="16">
        <v>0</v>
      </c>
      <c r="C5" s="17"/>
      <c r="D5" s="18">
        <v>43466</v>
      </c>
      <c r="E5" s="133">
        <v>0</v>
      </c>
      <c r="F5" s="20"/>
      <c r="G5" s="21">
        <v>43466</v>
      </c>
      <c r="H5" s="134">
        <v>0</v>
      </c>
      <c r="I5" s="22"/>
      <c r="J5" s="23"/>
      <c r="K5" s="23"/>
      <c r="L5" s="135">
        <v>0</v>
      </c>
      <c r="M5" s="25"/>
    </row>
    <row r="6" spans="1:13" ht="16.5" thickBot="1" x14ac:dyDescent="0.3">
      <c r="A6" s="26"/>
      <c r="B6" s="16">
        <v>0</v>
      </c>
      <c r="C6" s="17"/>
      <c r="D6" s="18">
        <v>43467</v>
      </c>
      <c r="E6" s="19">
        <v>84416.43</v>
      </c>
      <c r="F6" s="27"/>
      <c r="G6" s="21">
        <v>43467</v>
      </c>
      <c r="H6" s="28">
        <v>0</v>
      </c>
      <c r="I6" s="29"/>
      <c r="J6" s="30" t="s">
        <v>6</v>
      </c>
      <c r="K6" s="31">
        <v>549</v>
      </c>
      <c r="L6" s="24">
        <v>101082</v>
      </c>
      <c r="M6" s="25"/>
    </row>
    <row r="7" spans="1:13" ht="16.5" thickBot="1" x14ac:dyDescent="0.3">
      <c r="A7" s="26"/>
      <c r="B7" s="16">
        <v>0</v>
      </c>
      <c r="C7" s="17"/>
      <c r="D7" s="18">
        <v>43468</v>
      </c>
      <c r="E7" s="19">
        <v>80838.84</v>
      </c>
      <c r="F7" s="32"/>
      <c r="G7" s="21">
        <v>43468</v>
      </c>
      <c r="H7" s="28">
        <v>0</v>
      </c>
      <c r="I7" s="33">
        <v>43819</v>
      </c>
      <c r="J7" s="34" t="s">
        <v>7</v>
      </c>
      <c r="K7" s="35">
        <v>8629.5</v>
      </c>
      <c r="L7" s="24">
        <f>5000+75839</f>
        <v>80839</v>
      </c>
      <c r="M7" s="36"/>
    </row>
    <row r="8" spans="1:13" ht="16.5" thickBot="1" x14ac:dyDescent="0.3">
      <c r="A8" s="26"/>
      <c r="B8" s="16">
        <v>0</v>
      </c>
      <c r="C8" s="37"/>
      <c r="D8" s="18">
        <v>43469</v>
      </c>
      <c r="E8" s="19">
        <v>115317.32</v>
      </c>
      <c r="F8" s="32"/>
      <c r="G8" s="21">
        <v>43469</v>
      </c>
      <c r="H8" s="28">
        <v>60</v>
      </c>
      <c r="I8" s="29"/>
      <c r="J8" s="30" t="s">
        <v>8</v>
      </c>
      <c r="K8" s="38">
        <f>7187.5+7187.5+7187.5+7187.5</f>
        <v>28750</v>
      </c>
      <c r="L8" s="24">
        <v>114387.5</v>
      </c>
      <c r="M8" s="36"/>
    </row>
    <row r="9" spans="1:13" ht="16.5" thickBot="1" x14ac:dyDescent="0.3">
      <c r="A9" s="26"/>
      <c r="B9" s="16">
        <v>0</v>
      </c>
      <c r="C9" s="39"/>
      <c r="D9" s="18">
        <v>43470</v>
      </c>
      <c r="E9" s="19">
        <v>99559.6</v>
      </c>
      <c r="F9" s="32"/>
      <c r="G9" s="21">
        <v>43470</v>
      </c>
      <c r="H9" s="28">
        <v>0</v>
      </c>
      <c r="I9" s="146">
        <v>43471</v>
      </c>
      <c r="J9" s="30" t="s">
        <v>25</v>
      </c>
      <c r="K9" s="40">
        <v>10035.790000000001</v>
      </c>
      <c r="L9" s="24">
        <f>30000+30000+20000+19560</f>
        <v>99560</v>
      </c>
      <c r="M9" s="36"/>
    </row>
    <row r="10" spans="1:13" ht="16.5" thickBot="1" x14ac:dyDescent="0.3">
      <c r="A10" s="26"/>
      <c r="B10" s="16">
        <v>0</v>
      </c>
      <c r="C10" s="37"/>
      <c r="D10" s="18">
        <v>43471</v>
      </c>
      <c r="E10" s="19">
        <v>134376.01</v>
      </c>
      <c r="F10" s="32"/>
      <c r="G10" s="21">
        <v>43471</v>
      </c>
      <c r="H10" s="28">
        <v>0</v>
      </c>
      <c r="I10" s="41">
        <v>43478</v>
      </c>
      <c r="J10" s="30" t="s">
        <v>26</v>
      </c>
      <c r="K10" s="40">
        <v>9150.08</v>
      </c>
      <c r="L10" s="24">
        <f>100000+25000+9376</f>
        <v>134376</v>
      </c>
      <c r="M10" s="42"/>
    </row>
    <row r="11" spans="1:13" ht="16.5" thickBot="1" x14ac:dyDescent="0.3">
      <c r="A11" s="26"/>
      <c r="B11" s="16">
        <v>0</v>
      </c>
      <c r="C11" s="37"/>
      <c r="D11" s="18">
        <v>43472</v>
      </c>
      <c r="E11" s="19">
        <v>105955.58</v>
      </c>
      <c r="F11" s="32"/>
      <c r="G11" s="21">
        <v>43472</v>
      </c>
      <c r="H11" s="28">
        <v>0</v>
      </c>
      <c r="I11" s="147">
        <v>43485</v>
      </c>
      <c r="J11" s="30" t="s">
        <v>27</v>
      </c>
      <c r="K11" s="40">
        <v>9150.08</v>
      </c>
      <c r="L11" s="24">
        <f>96000+9955</f>
        <v>105955</v>
      </c>
      <c r="M11" s="36"/>
    </row>
    <row r="12" spans="1:13" ht="16.5" thickBot="1" x14ac:dyDescent="0.3">
      <c r="A12" s="26"/>
      <c r="B12" s="16">
        <v>0</v>
      </c>
      <c r="C12" s="37"/>
      <c r="D12" s="18">
        <v>43473</v>
      </c>
      <c r="E12" s="19">
        <v>43640.61</v>
      </c>
      <c r="F12" s="32"/>
      <c r="G12" s="21">
        <v>43473</v>
      </c>
      <c r="H12" s="28">
        <v>0</v>
      </c>
      <c r="I12" s="147">
        <v>43492</v>
      </c>
      <c r="J12" s="30" t="s">
        <v>28</v>
      </c>
      <c r="K12" s="40">
        <v>9150.08</v>
      </c>
      <c r="L12" s="24">
        <v>43641</v>
      </c>
      <c r="M12" s="43"/>
    </row>
    <row r="13" spans="1:13" ht="16.5" thickBot="1" x14ac:dyDescent="0.3">
      <c r="A13" s="26"/>
      <c r="B13" s="16">
        <v>0</v>
      </c>
      <c r="C13" s="37"/>
      <c r="D13" s="18">
        <v>43474</v>
      </c>
      <c r="E13" s="19">
        <v>51366.68</v>
      </c>
      <c r="F13" s="32"/>
      <c r="G13" s="21">
        <v>43474</v>
      </c>
      <c r="H13" s="28">
        <v>0</v>
      </c>
      <c r="I13" s="147">
        <v>43498</v>
      </c>
      <c r="J13" s="30" t="s">
        <v>82</v>
      </c>
      <c r="K13" s="31">
        <v>9150.08</v>
      </c>
      <c r="L13" s="24">
        <v>49567</v>
      </c>
      <c r="M13" s="36"/>
    </row>
    <row r="14" spans="1:13" ht="16.5" thickBot="1" x14ac:dyDescent="0.3">
      <c r="A14" s="26"/>
      <c r="B14" s="16">
        <v>0</v>
      </c>
      <c r="C14" s="39"/>
      <c r="D14" s="18">
        <v>43475</v>
      </c>
      <c r="E14" s="19">
        <v>45956.83</v>
      </c>
      <c r="F14" s="32"/>
      <c r="G14" s="21">
        <v>43475</v>
      </c>
      <c r="H14" s="28">
        <v>0</v>
      </c>
      <c r="I14" s="44"/>
      <c r="J14" s="45" t="s">
        <v>9</v>
      </c>
      <c r="K14" s="31">
        <v>0</v>
      </c>
      <c r="L14" s="24">
        <v>45957</v>
      </c>
      <c r="M14" s="36"/>
    </row>
    <row r="15" spans="1:13" ht="16.5" thickBot="1" x14ac:dyDescent="0.3">
      <c r="A15" s="26"/>
      <c r="B15" s="16">
        <v>0</v>
      </c>
      <c r="C15" s="39"/>
      <c r="D15" s="18">
        <v>43476</v>
      </c>
      <c r="E15" s="19">
        <v>85642.86</v>
      </c>
      <c r="F15" s="32"/>
      <c r="G15" s="21">
        <v>43476</v>
      </c>
      <c r="H15" s="28">
        <v>0</v>
      </c>
      <c r="I15" s="29"/>
      <c r="J15" s="46"/>
      <c r="K15" s="31">
        <v>0</v>
      </c>
      <c r="L15" s="24">
        <v>85583</v>
      </c>
      <c r="M15" s="36"/>
    </row>
    <row r="16" spans="1:13" ht="16.5" thickBot="1" x14ac:dyDescent="0.3">
      <c r="A16" s="26"/>
      <c r="B16" s="16">
        <v>0</v>
      </c>
      <c r="C16" s="39"/>
      <c r="D16" s="18">
        <v>43477</v>
      </c>
      <c r="E16" s="19">
        <v>73495.31</v>
      </c>
      <c r="F16" s="32"/>
      <c r="G16" s="21">
        <v>43477</v>
      </c>
      <c r="H16" s="28">
        <v>0</v>
      </c>
      <c r="I16" s="29"/>
      <c r="J16" s="47"/>
      <c r="K16" s="48">
        <v>0</v>
      </c>
      <c r="L16" s="24">
        <v>73495.5</v>
      </c>
      <c r="M16" s="36"/>
    </row>
    <row r="17" spans="1:13" ht="16.5" thickBot="1" x14ac:dyDescent="0.3">
      <c r="A17" s="26"/>
      <c r="B17" s="16">
        <v>0</v>
      </c>
      <c r="C17" s="39"/>
      <c r="D17" s="18">
        <v>43478</v>
      </c>
      <c r="E17" s="19">
        <v>100182.14</v>
      </c>
      <c r="F17" s="32"/>
      <c r="G17" s="21">
        <v>43478</v>
      </c>
      <c r="H17" s="28">
        <v>0</v>
      </c>
      <c r="I17" s="49"/>
      <c r="J17" s="50"/>
      <c r="K17" s="48">
        <v>0</v>
      </c>
      <c r="L17" s="24">
        <f>99982+200</f>
        <v>100182</v>
      </c>
      <c r="M17" s="36"/>
    </row>
    <row r="18" spans="1:13" ht="16.5" thickBot="1" x14ac:dyDescent="0.3">
      <c r="A18" s="26"/>
      <c r="B18" s="16">
        <v>0</v>
      </c>
      <c r="C18" s="37"/>
      <c r="D18" s="18">
        <v>43479</v>
      </c>
      <c r="E18" s="19">
        <v>80505.06</v>
      </c>
      <c r="F18" s="32"/>
      <c r="G18" s="21">
        <v>43479</v>
      </c>
      <c r="H18" s="28">
        <v>0</v>
      </c>
      <c r="I18" s="49"/>
      <c r="J18" s="50"/>
      <c r="K18" s="51">
        <v>0</v>
      </c>
      <c r="L18" s="24">
        <f>56505.5+24000</f>
        <v>80505.5</v>
      </c>
      <c r="M18" s="36"/>
    </row>
    <row r="19" spans="1:13" ht="16.5" thickBot="1" x14ac:dyDescent="0.3">
      <c r="A19" s="26"/>
      <c r="B19" s="16">
        <v>0</v>
      </c>
      <c r="C19" s="39"/>
      <c r="D19" s="18">
        <v>43480</v>
      </c>
      <c r="E19" s="19">
        <v>38828.769999999997</v>
      </c>
      <c r="F19" s="32"/>
      <c r="G19" s="21">
        <v>43480</v>
      </c>
      <c r="H19" s="28">
        <v>0</v>
      </c>
      <c r="I19" s="29"/>
      <c r="J19" s="52"/>
      <c r="K19" s="51">
        <v>0</v>
      </c>
      <c r="L19" s="24">
        <v>38829</v>
      </c>
      <c r="M19" s="53"/>
    </row>
    <row r="20" spans="1:13" ht="16.5" thickBot="1" x14ac:dyDescent="0.3">
      <c r="A20" s="26"/>
      <c r="B20" s="16">
        <v>0</v>
      </c>
      <c r="C20" s="54"/>
      <c r="D20" s="18">
        <v>43481</v>
      </c>
      <c r="E20" s="19">
        <v>48948.94</v>
      </c>
      <c r="F20" s="32"/>
      <c r="G20" s="21">
        <v>43481</v>
      </c>
      <c r="H20" s="28">
        <v>0</v>
      </c>
      <c r="I20" s="55"/>
      <c r="J20" s="56"/>
      <c r="K20" s="57" t="s">
        <v>10</v>
      </c>
      <c r="L20" s="24">
        <v>48949</v>
      </c>
      <c r="M20" s="53"/>
    </row>
    <row r="21" spans="1:13" ht="16.5" thickBot="1" x14ac:dyDescent="0.3">
      <c r="A21" s="26"/>
      <c r="B21" s="16">
        <v>0</v>
      </c>
      <c r="C21" s="54"/>
      <c r="D21" s="18">
        <v>43482</v>
      </c>
      <c r="E21" s="19">
        <v>67412.820000000007</v>
      </c>
      <c r="F21" s="32"/>
      <c r="G21" s="21">
        <v>43482</v>
      </c>
      <c r="H21" s="28">
        <v>36</v>
      </c>
      <c r="I21" s="36"/>
      <c r="J21" s="58"/>
      <c r="K21" s="57"/>
      <c r="L21" s="24">
        <v>67377</v>
      </c>
      <c r="M21" s="36"/>
    </row>
    <row r="22" spans="1:13" ht="16.5" thickBot="1" x14ac:dyDescent="0.3">
      <c r="A22" s="26"/>
      <c r="B22" s="16">
        <v>0</v>
      </c>
      <c r="C22" s="39"/>
      <c r="D22" s="18">
        <v>43483</v>
      </c>
      <c r="E22" s="19">
        <v>60301.51</v>
      </c>
      <c r="F22" s="32"/>
      <c r="G22" s="21">
        <v>43483</v>
      </c>
      <c r="H22" s="28">
        <v>30</v>
      </c>
      <c r="I22" s="55" t="s">
        <v>11</v>
      </c>
      <c r="J22" s="59"/>
      <c r="K22" s="57">
        <v>0</v>
      </c>
      <c r="L22" s="24">
        <v>60271.5</v>
      </c>
      <c r="M22" s="53"/>
    </row>
    <row r="23" spans="1:13" ht="16.5" thickBot="1" x14ac:dyDescent="0.3">
      <c r="A23" s="26"/>
      <c r="B23" s="16">
        <v>0</v>
      </c>
      <c r="C23" s="39"/>
      <c r="D23" s="18">
        <v>43484</v>
      </c>
      <c r="E23" s="19">
        <v>93345.64</v>
      </c>
      <c r="F23" s="32"/>
      <c r="G23" s="21">
        <v>43484</v>
      </c>
      <c r="H23" s="28">
        <v>0</v>
      </c>
      <c r="I23" s="29"/>
      <c r="J23" s="58"/>
      <c r="K23" s="57">
        <v>0</v>
      </c>
      <c r="L23" s="24">
        <f>30000+63346</f>
        <v>93346</v>
      </c>
      <c r="M23" s="36"/>
    </row>
    <row r="24" spans="1:13" ht="16.5" thickBot="1" x14ac:dyDescent="0.3">
      <c r="A24" s="26"/>
      <c r="B24" s="16">
        <v>0</v>
      </c>
      <c r="C24" s="39"/>
      <c r="D24" s="18">
        <v>43485</v>
      </c>
      <c r="E24" s="19">
        <v>92560.52</v>
      </c>
      <c r="F24" s="32"/>
      <c r="G24" s="21">
        <v>43485</v>
      </c>
      <c r="H24" s="28">
        <v>0</v>
      </c>
      <c r="I24" s="29"/>
      <c r="J24" s="60"/>
      <c r="K24" s="57">
        <v>0</v>
      </c>
      <c r="L24" s="24">
        <v>92560</v>
      </c>
      <c r="M24" s="36"/>
    </row>
    <row r="25" spans="1:13" ht="16.5" thickBot="1" x14ac:dyDescent="0.3">
      <c r="A25" s="26"/>
      <c r="B25" s="16">
        <v>0</v>
      </c>
      <c r="C25" s="54"/>
      <c r="D25" s="18">
        <v>43486</v>
      </c>
      <c r="E25" s="19">
        <v>79490.5</v>
      </c>
      <c r="F25" s="32"/>
      <c r="G25" s="21">
        <v>43486</v>
      </c>
      <c r="H25" s="28">
        <v>115</v>
      </c>
      <c r="I25" s="29"/>
      <c r="J25" s="61"/>
      <c r="K25" s="57"/>
      <c r="L25" s="24">
        <f>50000+29375.5</f>
        <v>79375.5</v>
      </c>
      <c r="M25" s="36"/>
    </row>
    <row r="26" spans="1:13" ht="16.5" thickBot="1" x14ac:dyDescent="0.3">
      <c r="A26" s="26"/>
      <c r="B26" s="16">
        <v>0</v>
      </c>
      <c r="C26" s="39"/>
      <c r="D26" s="18">
        <v>43487</v>
      </c>
      <c r="E26" s="19">
        <v>54332.55</v>
      </c>
      <c r="F26" s="32"/>
      <c r="G26" s="21">
        <v>43487</v>
      </c>
      <c r="H26" s="28">
        <v>0</v>
      </c>
      <c r="I26" s="29" t="s">
        <v>39</v>
      </c>
      <c r="J26" s="62" t="s">
        <v>12</v>
      </c>
      <c r="K26" s="29">
        <v>1800</v>
      </c>
      <c r="L26" s="24">
        <v>54332.5</v>
      </c>
      <c r="M26" s="36"/>
    </row>
    <row r="27" spans="1:13" ht="16.5" thickBot="1" x14ac:dyDescent="0.3">
      <c r="A27" s="26"/>
      <c r="B27" s="16">
        <v>0</v>
      </c>
      <c r="C27" s="39"/>
      <c r="D27" s="18">
        <v>43488</v>
      </c>
      <c r="E27" s="19">
        <v>42899.74</v>
      </c>
      <c r="F27" s="32"/>
      <c r="G27" s="21">
        <v>43488</v>
      </c>
      <c r="H27" s="28">
        <v>0</v>
      </c>
      <c r="I27" s="29"/>
      <c r="J27" s="63" t="s">
        <v>38</v>
      </c>
      <c r="K27" s="29">
        <v>0</v>
      </c>
      <c r="L27" s="24">
        <v>42900</v>
      </c>
      <c r="M27" s="36"/>
    </row>
    <row r="28" spans="1:13" ht="16.5" thickBot="1" x14ac:dyDescent="0.3">
      <c r="A28" s="26"/>
      <c r="B28" s="16">
        <v>0</v>
      </c>
      <c r="C28" s="39"/>
      <c r="D28" s="18">
        <v>43489</v>
      </c>
      <c r="E28" s="19">
        <v>43197.56</v>
      </c>
      <c r="F28" s="32"/>
      <c r="G28" s="21">
        <v>43489</v>
      </c>
      <c r="H28" s="28">
        <v>0</v>
      </c>
      <c r="I28" s="29"/>
      <c r="J28" s="64" t="s">
        <v>13</v>
      </c>
      <c r="K28" s="57">
        <v>0</v>
      </c>
      <c r="L28" s="24">
        <v>43197.5</v>
      </c>
      <c r="M28" s="36"/>
    </row>
    <row r="29" spans="1:13" ht="16.5" thickBot="1" x14ac:dyDescent="0.3">
      <c r="A29" s="26"/>
      <c r="B29" s="16">
        <v>0</v>
      </c>
      <c r="C29" s="39"/>
      <c r="D29" s="18">
        <v>43490</v>
      </c>
      <c r="E29" s="19">
        <v>89195.06</v>
      </c>
      <c r="F29" s="32"/>
      <c r="G29" s="21">
        <v>43490</v>
      </c>
      <c r="H29" s="28">
        <v>10</v>
      </c>
      <c r="I29" s="29" t="s">
        <v>11</v>
      </c>
      <c r="J29" s="61"/>
      <c r="K29" s="57">
        <v>0</v>
      </c>
      <c r="L29" s="24">
        <v>89185</v>
      </c>
      <c r="M29" s="36"/>
    </row>
    <row r="30" spans="1:13" ht="16.5" thickBot="1" x14ac:dyDescent="0.3">
      <c r="A30" s="26"/>
      <c r="B30" s="16">
        <v>0</v>
      </c>
      <c r="C30" s="54"/>
      <c r="D30" s="18">
        <v>43491</v>
      </c>
      <c r="E30" s="19">
        <v>85520.61</v>
      </c>
      <c r="F30" s="32"/>
      <c r="G30" s="21">
        <v>43491</v>
      </c>
      <c r="H30" s="28">
        <v>0</v>
      </c>
      <c r="I30" s="29"/>
      <c r="J30" s="65" t="s">
        <v>14</v>
      </c>
      <c r="K30" s="57">
        <v>0</v>
      </c>
      <c r="L30" s="24">
        <f>50520+35000</f>
        <v>85520</v>
      </c>
      <c r="M30" s="36"/>
    </row>
    <row r="31" spans="1:13" ht="16.5" thickBot="1" x14ac:dyDescent="0.3">
      <c r="A31" s="26"/>
      <c r="B31" s="16">
        <v>0</v>
      </c>
      <c r="C31" s="54"/>
      <c r="D31" s="18">
        <v>43492</v>
      </c>
      <c r="E31" s="19">
        <v>75669.960000000006</v>
      </c>
      <c r="F31" s="32"/>
      <c r="G31" s="21">
        <v>43492</v>
      </c>
      <c r="H31" s="28">
        <v>0</v>
      </c>
      <c r="I31" s="44"/>
      <c r="J31" s="66"/>
      <c r="K31" s="57">
        <v>0</v>
      </c>
      <c r="L31" s="24">
        <v>75670</v>
      </c>
      <c r="M31" s="36"/>
    </row>
    <row r="32" spans="1:13" ht="16.5" thickBot="1" x14ac:dyDescent="0.3">
      <c r="A32" s="26"/>
      <c r="B32" s="16">
        <v>0</v>
      </c>
      <c r="C32" s="37"/>
      <c r="D32" s="18">
        <v>43493</v>
      </c>
      <c r="E32" s="19">
        <v>69835.350000000006</v>
      </c>
      <c r="F32" s="32"/>
      <c r="G32" s="21">
        <v>43493</v>
      </c>
      <c r="H32" s="28">
        <v>90</v>
      </c>
      <c r="I32" s="44"/>
      <c r="J32" s="65"/>
      <c r="K32" s="31">
        <v>0</v>
      </c>
      <c r="L32" s="24">
        <f>49745+20000</f>
        <v>69745</v>
      </c>
      <c r="M32" s="36"/>
    </row>
    <row r="33" spans="1:13" ht="16.5" thickBot="1" x14ac:dyDescent="0.3">
      <c r="A33" s="26"/>
      <c r="B33" s="16">
        <v>0</v>
      </c>
      <c r="C33" s="37"/>
      <c r="D33" s="18">
        <v>43494</v>
      </c>
      <c r="E33" s="19">
        <v>49010.8</v>
      </c>
      <c r="F33" s="32"/>
      <c r="G33" s="21">
        <v>43494</v>
      </c>
      <c r="H33" s="28">
        <v>0</v>
      </c>
      <c r="I33" s="29"/>
      <c r="J33" s="67"/>
      <c r="K33" s="40"/>
      <c r="L33" s="24">
        <v>49011</v>
      </c>
      <c r="M33" s="36"/>
    </row>
    <row r="34" spans="1:13" ht="16.5" thickBot="1" x14ac:dyDescent="0.3">
      <c r="A34" s="26"/>
      <c r="B34" s="16">
        <v>0</v>
      </c>
      <c r="C34" s="54"/>
      <c r="D34" s="18">
        <v>43495</v>
      </c>
      <c r="E34" s="19">
        <v>74802</v>
      </c>
      <c r="F34" s="32"/>
      <c r="G34" s="21">
        <v>43495</v>
      </c>
      <c r="H34" s="28">
        <v>36</v>
      </c>
      <c r="I34" s="29"/>
      <c r="J34" s="67"/>
      <c r="K34" s="40"/>
      <c r="L34" s="24">
        <f>55000+19766</f>
        <v>74766</v>
      </c>
      <c r="M34" s="36"/>
    </row>
    <row r="35" spans="1:13" ht="16.5" thickBot="1" x14ac:dyDescent="0.3">
      <c r="A35" s="26"/>
      <c r="B35" s="16">
        <v>0</v>
      </c>
      <c r="C35" s="17"/>
      <c r="D35" s="18">
        <v>43496</v>
      </c>
      <c r="E35" s="19">
        <v>48590.400000000001</v>
      </c>
      <c r="F35" s="32"/>
      <c r="G35" s="21">
        <v>43496</v>
      </c>
      <c r="H35" s="28">
        <v>0</v>
      </c>
      <c r="I35" s="29"/>
      <c r="J35" s="65"/>
      <c r="K35" s="31"/>
      <c r="L35" s="24">
        <v>48590</v>
      </c>
      <c r="M35" s="36"/>
    </row>
    <row r="36" spans="1:13" ht="16.5" thickBot="1" x14ac:dyDescent="0.3">
      <c r="A36" s="137"/>
      <c r="B36" s="16">
        <v>0</v>
      </c>
      <c r="C36" s="17"/>
      <c r="D36" s="141">
        <v>43497</v>
      </c>
      <c r="E36" s="138">
        <v>88434.27</v>
      </c>
      <c r="F36" s="32"/>
      <c r="G36" s="142">
        <v>43497</v>
      </c>
      <c r="H36" s="139">
        <v>0</v>
      </c>
      <c r="I36" s="29"/>
      <c r="J36" s="65"/>
      <c r="K36" s="31"/>
      <c r="L36" s="24">
        <v>88434.5</v>
      </c>
      <c r="M36" s="36"/>
    </row>
    <row r="37" spans="1:13" ht="16.5" thickBot="1" x14ac:dyDescent="0.3">
      <c r="A37" s="137"/>
      <c r="B37" s="16">
        <v>0</v>
      </c>
      <c r="C37" s="17"/>
      <c r="D37" s="141">
        <v>43498</v>
      </c>
      <c r="E37" s="138">
        <v>134429.10999999999</v>
      </c>
      <c r="F37" s="32"/>
      <c r="G37" s="142">
        <v>43498</v>
      </c>
      <c r="H37" s="139">
        <v>0</v>
      </c>
      <c r="I37" s="29"/>
      <c r="J37" s="65"/>
      <c r="K37" s="31"/>
      <c r="L37" s="24">
        <f>70000+64429</f>
        <v>134429</v>
      </c>
      <c r="M37" s="36"/>
    </row>
    <row r="38" spans="1:13" ht="16.5" thickBot="1" x14ac:dyDescent="0.3">
      <c r="A38" s="137"/>
      <c r="B38" s="16">
        <v>0</v>
      </c>
      <c r="C38" s="17"/>
      <c r="D38" s="141">
        <v>43499</v>
      </c>
      <c r="E38" s="138">
        <v>81125.11</v>
      </c>
      <c r="F38" s="32"/>
      <c r="G38" s="142">
        <v>43499</v>
      </c>
      <c r="H38" s="139">
        <v>0</v>
      </c>
      <c r="I38" s="29"/>
      <c r="J38" s="65"/>
      <c r="K38" s="31"/>
      <c r="L38" s="24">
        <v>81125</v>
      </c>
      <c r="M38" s="36"/>
    </row>
    <row r="39" spans="1:13" ht="16.5" thickBot="1" x14ac:dyDescent="0.3">
      <c r="A39" s="137"/>
      <c r="B39" s="16">
        <v>0</v>
      </c>
      <c r="C39" s="17"/>
      <c r="D39" s="141">
        <v>43500</v>
      </c>
      <c r="E39" s="138">
        <v>86953.88</v>
      </c>
      <c r="F39" s="32"/>
      <c r="G39" s="142">
        <v>43500</v>
      </c>
      <c r="H39" s="139">
        <v>110</v>
      </c>
      <c r="I39" s="29"/>
      <c r="J39" s="65"/>
      <c r="K39" s="31"/>
      <c r="L39" s="24">
        <v>86844</v>
      </c>
      <c r="M39" s="36"/>
    </row>
    <row r="40" spans="1:13" ht="16.5" thickBot="1" x14ac:dyDescent="0.3">
      <c r="A40" s="137"/>
      <c r="B40" s="16">
        <v>0</v>
      </c>
      <c r="C40" s="17"/>
      <c r="D40" s="141">
        <v>43501</v>
      </c>
      <c r="E40" s="138">
        <v>43511.62</v>
      </c>
      <c r="F40" s="32"/>
      <c r="G40" s="142">
        <v>43501</v>
      </c>
      <c r="H40" s="139">
        <v>0</v>
      </c>
      <c r="I40" s="29"/>
      <c r="J40" s="65"/>
      <c r="K40" s="31"/>
      <c r="L40" s="24">
        <v>43511.5</v>
      </c>
      <c r="M40" s="36"/>
    </row>
    <row r="41" spans="1:13" ht="16.5" thickBot="1" x14ac:dyDescent="0.3">
      <c r="A41" s="137"/>
      <c r="B41" s="16">
        <v>0</v>
      </c>
      <c r="C41" s="17"/>
      <c r="D41" s="141">
        <v>43502</v>
      </c>
      <c r="E41" s="138">
        <v>51371.4</v>
      </c>
      <c r="F41" s="32"/>
      <c r="G41" s="142">
        <v>43502</v>
      </c>
      <c r="H41" s="139">
        <v>120.8</v>
      </c>
      <c r="I41" s="29"/>
      <c r="J41" s="65" t="s">
        <v>81</v>
      </c>
      <c r="K41" s="31">
        <v>870</v>
      </c>
      <c r="L41" s="24">
        <v>50380.5</v>
      </c>
      <c r="M41" s="36"/>
    </row>
    <row r="42" spans="1:13" ht="16.5" thickBot="1" x14ac:dyDescent="0.3">
      <c r="A42" s="137"/>
      <c r="B42" s="16">
        <v>0</v>
      </c>
      <c r="C42" s="17"/>
      <c r="D42" s="141">
        <v>43503</v>
      </c>
      <c r="E42" s="138">
        <v>62217.26</v>
      </c>
      <c r="F42" s="32"/>
      <c r="G42" s="142">
        <v>43503</v>
      </c>
      <c r="H42" s="139">
        <v>0</v>
      </c>
      <c r="I42" s="29"/>
      <c r="J42" s="61">
        <v>43502</v>
      </c>
      <c r="K42" s="31"/>
      <c r="L42" s="24">
        <v>62217</v>
      </c>
      <c r="M42" s="36"/>
    </row>
    <row r="43" spans="1:13" ht="16.5" thickBot="1" x14ac:dyDescent="0.3">
      <c r="A43" s="137"/>
      <c r="B43" s="16">
        <v>0</v>
      </c>
      <c r="C43" s="17"/>
      <c r="D43" s="141">
        <v>43504</v>
      </c>
      <c r="E43" s="138">
        <v>79672.429999999993</v>
      </c>
      <c r="F43" s="32"/>
      <c r="G43" s="142">
        <v>43504</v>
      </c>
      <c r="H43" s="139">
        <v>96</v>
      </c>
      <c r="I43" s="29"/>
      <c r="J43" s="65"/>
      <c r="K43" s="31"/>
      <c r="L43" s="24">
        <v>79576.5</v>
      </c>
      <c r="M43" s="36"/>
    </row>
    <row r="44" spans="1:13" ht="16.5" thickBot="1" x14ac:dyDescent="0.3">
      <c r="A44" s="137"/>
      <c r="B44" s="16">
        <v>0</v>
      </c>
      <c r="C44" s="17"/>
      <c r="D44" s="148">
        <v>43505</v>
      </c>
      <c r="E44" s="138">
        <v>78362.3</v>
      </c>
      <c r="F44" s="32"/>
      <c r="G44" s="142">
        <v>43505</v>
      </c>
      <c r="H44" s="139">
        <v>0</v>
      </c>
      <c r="I44" s="29"/>
      <c r="J44" s="65"/>
      <c r="K44" s="31"/>
      <c r="L44" s="24">
        <v>79362.5</v>
      </c>
      <c r="M44" s="36"/>
    </row>
    <row r="45" spans="1:13" ht="16.5" thickBot="1" x14ac:dyDescent="0.3">
      <c r="A45" s="68"/>
      <c r="B45" s="16">
        <v>0</v>
      </c>
      <c r="C45" s="12"/>
      <c r="D45" s="150"/>
      <c r="E45" s="152">
        <v>0</v>
      </c>
      <c r="F45" s="151"/>
      <c r="G45" s="149"/>
      <c r="H45" s="153"/>
      <c r="I45" s="69"/>
      <c r="J45" s="65"/>
      <c r="K45" s="70"/>
      <c r="L45" s="71">
        <f>SUM(L5:L44)</f>
        <v>2934636</v>
      </c>
      <c r="M45" s="72"/>
    </row>
    <row r="46" spans="1:13" ht="15.75" thickBot="1" x14ac:dyDescent="0.3">
      <c r="A46" s="73" t="s">
        <v>15</v>
      </c>
      <c r="B46" s="74">
        <f>SUM(B5:B45)</f>
        <v>0</v>
      </c>
      <c r="D46" s="75" t="s">
        <v>15</v>
      </c>
      <c r="E46" s="76">
        <f>SUM(E5:E45)</f>
        <v>2921273.3799999994</v>
      </c>
      <c r="G46" s="7" t="s">
        <v>15</v>
      </c>
      <c r="H46" s="152">
        <f>SUM(H5:H45)</f>
        <v>703.8</v>
      </c>
      <c r="I46" s="77"/>
      <c r="J46" s="78" t="s">
        <v>15</v>
      </c>
      <c r="K46" s="7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80">
        <v>0</v>
      </c>
      <c r="C48" s="81"/>
      <c r="D48" s="30"/>
      <c r="E48" s="69"/>
      <c r="G48" s="162" t="s">
        <v>16</v>
      </c>
      <c r="H48" s="163"/>
      <c r="I48" s="82"/>
      <c r="J48" s="164">
        <f>H46+K46</f>
        <v>87938.41</v>
      </c>
      <c r="K48" s="165"/>
      <c r="L48" s="83"/>
      <c r="M48" s="84"/>
    </row>
    <row r="49" spans="1:13" ht="15.75" x14ac:dyDescent="0.25">
      <c r="A49" s="1"/>
      <c r="B49" s="85"/>
      <c r="C49" s="166" t="s">
        <v>17</v>
      </c>
      <c r="D49" s="166"/>
      <c r="E49" s="86">
        <f>E46-J48</f>
        <v>2833334.9699999993</v>
      </c>
      <c r="F49" s="87"/>
      <c r="G49" s="87"/>
      <c r="H49" s="88"/>
      <c r="I49" s="88"/>
      <c r="J49" s="89"/>
      <c r="K49" s="90"/>
      <c r="L49" s="83"/>
      <c r="M49" s="84"/>
    </row>
    <row r="50" spans="1:13" x14ac:dyDescent="0.25">
      <c r="A50" s="1"/>
      <c r="B50" s="91"/>
      <c r="C50" s="81"/>
      <c r="D50" s="30" t="s">
        <v>18</v>
      </c>
      <c r="E50" s="57">
        <v>44873.4</v>
      </c>
      <c r="F50" s="92"/>
      <c r="G50" s="92"/>
      <c r="H50" s="167" t="s">
        <v>19</v>
      </c>
      <c r="I50" s="167"/>
      <c r="J50" s="167">
        <f>E54</f>
        <v>152115.08999999904</v>
      </c>
      <c r="K50" s="168"/>
      <c r="L50" s="83"/>
      <c r="M50" s="84"/>
    </row>
    <row r="51" spans="1:13" ht="15.75" thickBot="1" x14ac:dyDescent="0.3">
      <c r="A51" s="1"/>
      <c r="B51" s="91" t="s">
        <v>11</v>
      </c>
      <c r="C51" s="81" t="s">
        <v>20</v>
      </c>
      <c r="D51" s="30"/>
      <c r="E51" s="93">
        <v>-2916004.66</v>
      </c>
      <c r="F51" s="92"/>
      <c r="G51" s="92"/>
      <c r="H51" s="169" t="s">
        <v>1</v>
      </c>
      <c r="I51" s="169"/>
      <c r="J51" s="170">
        <f>-B4</f>
        <v>-227176.14</v>
      </c>
      <c r="K51" s="171"/>
      <c r="L51" s="83"/>
      <c r="M51" s="84"/>
    </row>
    <row r="52" spans="1:13" ht="20.25" thickTop="1" thickBot="1" x14ac:dyDescent="0.3">
      <c r="A52" s="1"/>
      <c r="B52" s="91"/>
      <c r="C52" s="81"/>
      <c r="D52" s="30" t="s">
        <v>21</v>
      </c>
      <c r="E52" s="57">
        <f>SUM(E49:E51)</f>
        <v>-37796.290000000969</v>
      </c>
      <c r="F52" s="92"/>
      <c r="G52" s="92"/>
      <c r="H52" s="154" t="s">
        <v>22</v>
      </c>
      <c r="I52" s="155"/>
      <c r="J52" s="156">
        <f>SUM(J49:K51)</f>
        <v>-75061.050000000978</v>
      </c>
      <c r="K52" s="157"/>
      <c r="L52" s="83"/>
      <c r="M52" s="84"/>
    </row>
    <row r="53" spans="1:13" ht="16.5" thickBot="1" x14ac:dyDescent="0.3">
      <c r="A53" s="1"/>
      <c r="B53" s="91"/>
      <c r="C53" s="10" t="s">
        <v>23</v>
      </c>
      <c r="D53" s="94"/>
      <c r="E53" s="95">
        <v>189911.38</v>
      </c>
      <c r="F53" s="92"/>
      <c r="G53" s="92"/>
      <c r="H53" s="69"/>
      <c r="I53" s="92"/>
      <c r="J53" s="158"/>
      <c r="K53" s="159"/>
      <c r="L53" s="83"/>
      <c r="M53" s="84"/>
    </row>
    <row r="54" spans="1:13" ht="19.5" thickBot="1" x14ac:dyDescent="0.3">
      <c r="A54" s="1"/>
      <c r="B54" s="96"/>
      <c r="C54" s="97"/>
      <c r="D54" s="97" t="s">
        <v>24</v>
      </c>
      <c r="E54" s="98">
        <f>E53+E52</f>
        <v>152115.08999999904</v>
      </c>
      <c r="F54" s="99"/>
      <c r="G54" s="99"/>
      <c r="H54" s="100"/>
      <c r="I54" s="101"/>
      <c r="J54" s="160"/>
      <c r="K54" s="161"/>
      <c r="L54" s="83"/>
      <c r="M54" s="84"/>
    </row>
    <row r="58" spans="1:13" x14ac:dyDescent="0.25">
      <c r="D58" s="2" t="s">
        <v>11</v>
      </c>
    </row>
  </sheetData>
  <mergeCells count="17">
    <mergeCell ref="B1:J1"/>
    <mergeCell ref="D3:F3"/>
    <mergeCell ref="G3:H3"/>
    <mergeCell ref="D4:E4"/>
    <mergeCell ref="H4:K4"/>
    <mergeCell ref="A3:B3"/>
    <mergeCell ref="C49:D49"/>
    <mergeCell ref="H50:I50"/>
    <mergeCell ref="J50:K50"/>
    <mergeCell ref="H51:I51"/>
    <mergeCell ref="J51:K51"/>
    <mergeCell ref="H52:I52"/>
    <mergeCell ref="J52:K52"/>
    <mergeCell ref="J53:K53"/>
    <mergeCell ref="J54:K54"/>
    <mergeCell ref="G48:H48"/>
    <mergeCell ref="J48:K48"/>
  </mergeCells>
  <pageMargins left="0.31496062992125984" right="0.11811023622047245" top="0.35433070866141736" bottom="0.35433070866141736" header="0.31496062992125984" footer="0.31496062992125984"/>
  <pageSetup scale="78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9"/>
  <sheetViews>
    <sheetView topLeftCell="A31" workbookViewId="0">
      <selection activeCell="D57" sqref="D5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32" bestFit="1" customWidth="1"/>
  </cols>
  <sheetData>
    <row r="1" spans="1:10" ht="19.5" thickBot="1" x14ac:dyDescent="0.35">
      <c r="A1" s="1"/>
      <c r="B1" s="102"/>
      <c r="C1" s="181" t="s">
        <v>30</v>
      </c>
      <c r="D1" s="182"/>
      <c r="E1" s="183"/>
      <c r="F1" s="103"/>
    </row>
    <row r="2" spans="1:10" ht="16.5" thickBot="1" x14ac:dyDescent="0.3">
      <c r="A2" s="104" t="s">
        <v>31</v>
      </c>
      <c r="B2" s="105" t="s">
        <v>32</v>
      </c>
      <c r="C2" s="106" t="s">
        <v>33</v>
      </c>
      <c r="D2" s="106"/>
      <c r="E2" s="107" t="s">
        <v>34</v>
      </c>
      <c r="F2" s="108" t="s">
        <v>35</v>
      </c>
      <c r="H2" s="184" t="s">
        <v>36</v>
      </c>
      <c r="I2" s="185"/>
      <c r="J2" s="186"/>
    </row>
    <row r="3" spans="1:10" x14ac:dyDescent="0.25">
      <c r="A3" s="109">
        <v>43467</v>
      </c>
      <c r="B3" s="110" t="s">
        <v>40</v>
      </c>
      <c r="C3" s="111">
        <v>4671</v>
      </c>
      <c r="D3" s="136" t="s">
        <v>70</v>
      </c>
      <c r="E3" s="111"/>
      <c r="F3" s="113">
        <f t="shared" ref="F3:F48" si="0">C3-E3</f>
        <v>4671</v>
      </c>
      <c r="H3" s="187"/>
      <c r="I3" s="188"/>
      <c r="J3" s="189"/>
    </row>
    <row r="4" spans="1:10" x14ac:dyDescent="0.25">
      <c r="A4" s="109">
        <v>43468</v>
      </c>
      <c r="B4" s="110" t="s">
        <v>41</v>
      </c>
      <c r="C4" s="111">
        <v>119952.62</v>
      </c>
      <c r="D4" s="136" t="s">
        <v>70</v>
      </c>
      <c r="E4" s="114"/>
      <c r="F4" s="115">
        <f t="shared" si="0"/>
        <v>119952.62</v>
      </c>
      <c r="H4" s="187"/>
      <c r="I4" s="188"/>
      <c r="J4" s="189"/>
    </row>
    <row r="5" spans="1:10" ht="15.75" thickBot="1" x14ac:dyDescent="0.3">
      <c r="A5" s="116">
        <v>43469</v>
      </c>
      <c r="B5" s="117" t="s">
        <v>42</v>
      </c>
      <c r="C5" s="114">
        <v>145607</v>
      </c>
      <c r="D5" s="136" t="s">
        <v>70</v>
      </c>
      <c r="E5" s="114"/>
      <c r="F5" s="115">
        <f t="shared" si="0"/>
        <v>145607</v>
      </c>
      <c r="H5" s="190"/>
      <c r="I5" s="191"/>
      <c r="J5" s="192"/>
    </row>
    <row r="6" spans="1:10" x14ac:dyDescent="0.25">
      <c r="A6" s="116">
        <v>43470</v>
      </c>
      <c r="B6" s="117" t="s">
        <v>43</v>
      </c>
      <c r="C6" s="114">
        <v>152507.84</v>
      </c>
      <c r="D6" s="136" t="s">
        <v>70</v>
      </c>
      <c r="E6" s="114"/>
      <c r="F6" s="118">
        <f t="shared" si="0"/>
        <v>152507.84</v>
      </c>
    </row>
    <row r="7" spans="1:10" x14ac:dyDescent="0.25">
      <c r="A7" s="116">
        <v>43472</v>
      </c>
      <c r="B7" s="117" t="s">
        <v>44</v>
      </c>
      <c r="C7" s="114">
        <v>40644</v>
      </c>
      <c r="D7" s="136" t="s">
        <v>70</v>
      </c>
      <c r="E7" s="114"/>
      <c r="F7" s="118">
        <f t="shared" si="0"/>
        <v>40644</v>
      </c>
    </row>
    <row r="8" spans="1:10" x14ac:dyDescent="0.25">
      <c r="A8" s="116">
        <v>43473</v>
      </c>
      <c r="B8" s="117" t="s">
        <v>46</v>
      </c>
      <c r="C8" s="114">
        <v>61536.5</v>
      </c>
      <c r="D8" s="136" t="s">
        <v>70</v>
      </c>
      <c r="E8" s="114"/>
      <c r="F8" s="118">
        <f t="shared" si="0"/>
        <v>61536.5</v>
      </c>
    </row>
    <row r="9" spans="1:10" x14ac:dyDescent="0.25">
      <c r="A9" s="116">
        <v>43474</v>
      </c>
      <c r="B9" s="117" t="s">
        <v>45</v>
      </c>
      <c r="C9" s="114">
        <v>62011.3</v>
      </c>
      <c r="D9" s="136" t="s">
        <v>70</v>
      </c>
      <c r="E9" s="114"/>
      <c r="F9" s="118">
        <f t="shared" si="0"/>
        <v>62011.3</v>
      </c>
    </row>
    <row r="10" spans="1:10" x14ac:dyDescent="0.25">
      <c r="A10" s="116">
        <v>43475</v>
      </c>
      <c r="B10" s="117" t="s">
        <v>47</v>
      </c>
      <c r="C10" s="114">
        <v>93969.68</v>
      </c>
      <c r="D10" s="136" t="s">
        <v>70</v>
      </c>
      <c r="E10" s="114"/>
      <c r="F10" s="118">
        <f t="shared" si="0"/>
        <v>93969.68</v>
      </c>
    </row>
    <row r="11" spans="1:10" x14ac:dyDescent="0.25">
      <c r="A11" s="116">
        <v>43476</v>
      </c>
      <c r="B11" s="119" t="s">
        <v>48</v>
      </c>
      <c r="C11" s="114">
        <v>132791.54999999999</v>
      </c>
      <c r="D11" s="136" t="s">
        <v>70</v>
      </c>
      <c r="E11" s="114"/>
      <c r="F11" s="118">
        <f t="shared" si="0"/>
        <v>132791.54999999999</v>
      </c>
    </row>
    <row r="12" spans="1:10" x14ac:dyDescent="0.25">
      <c r="A12" s="116">
        <v>43477</v>
      </c>
      <c r="B12" s="117" t="s">
        <v>49</v>
      </c>
      <c r="C12" s="114">
        <v>75186</v>
      </c>
      <c r="D12" s="136" t="s">
        <v>70</v>
      </c>
      <c r="E12" s="114"/>
      <c r="F12" s="118">
        <f t="shared" si="0"/>
        <v>75186</v>
      </c>
    </row>
    <row r="13" spans="1:10" x14ac:dyDescent="0.25">
      <c r="A13" s="120">
        <v>43479</v>
      </c>
      <c r="B13" s="121" t="s">
        <v>50</v>
      </c>
      <c r="C13" s="114">
        <v>39188.449999999997</v>
      </c>
      <c r="D13" s="136" t="s">
        <v>70</v>
      </c>
      <c r="E13" s="114"/>
      <c r="F13" s="118">
        <f t="shared" si="0"/>
        <v>39188.449999999997</v>
      </c>
    </row>
    <row r="14" spans="1:10" x14ac:dyDescent="0.25">
      <c r="A14" s="120">
        <v>43481</v>
      </c>
      <c r="B14" s="121" t="s">
        <v>51</v>
      </c>
      <c r="C14" s="114">
        <v>41898.78</v>
      </c>
      <c r="D14" s="136" t="s">
        <v>70</v>
      </c>
      <c r="E14" s="114"/>
      <c r="F14" s="118">
        <f t="shared" si="0"/>
        <v>41898.78</v>
      </c>
    </row>
    <row r="15" spans="1:10" x14ac:dyDescent="0.25">
      <c r="A15" s="120">
        <v>43481</v>
      </c>
      <c r="B15" s="121" t="s">
        <v>52</v>
      </c>
      <c r="C15" s="114">
        <v>34874</v>
      </c>
      <c r="D15" s="136" t="s">
        <v>70</v>
      </c>
      <c r="E15" s="114"/>
      <c r="F15" s="118">
        <f t="shared" si="0"/>
        <v>34874</v>
      </c>
    </row>
    <row r="16" spans="1:10" x14ac:dyDescent="0.25">
      <c r="A16" s="120">
        <v>43482</v>
      </c>
      <c r="B16" s="121" t="s">
        <v>53</v>
      </c>
      <c r="C16" s="114">
        <v>124767.16</v>
      </c>
      <c r="D16" s="136" t="s">
        <v>70</v>
      </c>
      <c r="E16" s="114"/>
      <c r="F16" s="118">
        <f t="shared" si="0"/>
        <v>124767.16</v>
      </c>
    </row>
    <row r="17" spans="1:6" x14ac:dyDescent="0.25">
      <c r="A17" s="120">
        <v>43482</v>
      </c>
      <c r="B17" s="121" t="s">
        <v>54</v>
      </c>
      <c r="C17" s="114">
        <v>1294.5999999999999</v>
      </c>
      <c r="D17" s="136" t="s">
        <v>70</v>
      </c>
      <c r="E17" s="114"/>
      <c r="F17" s="118">
        <f t="shared" si="0"/>
        <v>1294.5999999999999</v>
      </c>
    </row>
    <row r="18" spans="1:6" x14ac:dyDescent="0.25">
      <c r="A18" s="120">
        <v>43483</v>
      </c>
      <c r="B18" s="121" t="s">
        <v>55</v>
      </c>
      <c r="C18" s="114">
        <v>136304.79999999999</v>
      </c>
      <c r="D18" s="136" t="s">
        <v>70</v>
      </c>
      <c r="E18" s="114"/>
      <c r="F18" s="118">
        <f t="shared" si="0"/>
        <v>136304.79999999999</v>
      </c>
    </row>
    <row r="19" spans="1:6" x14ac:dyDescent="0.25">
      <c r="A19" s="120">
        <v>43484</v>
      </c>
      <c r="B19" s="121" t="s">
        <v>56</v>
      </c>
      <c r="C19" s="114">
        <v>50318</v>
      </c>
      <c r="D19" s="136" t="s">
        <v>70</v>
      </c>
      <c r="E19" s="114"/>
      <c r="F19" s="118">
        <f t="shared" si="0"/>
        <v>50318</v>
      </c>
    </row>
    <row r="20" spans="1:6" x14ac:dyDescent="0.25">
      <c r="A20" s="120">
        <v>43485</v>
      </c>
      <c r="B20" s="121" t="s">
        <v>57</v>
      </c>
      <c r="C20" s="114">
        <v>3634.6</v>
      </c>
      <c r="D20" s="136" t="s">
        <v>70</v>
      </c>
      <c r="E20" s="114"/>
      <c r="F20" s="118">
        <f t="shared" si="0"/>
        <v>3634.6</v>
      </c>
    </row>
    <row r="21" spans="1:6" x14ac:dyDescent="0.25">
      <c r="A21" s="120">
        <v>43486</v>
      </c>
      <c r="B21" s="121" t="s">
        <v>58</v>
      </c>
      <c r="C21" s="114">
        <v>130712.54</v>
      </c>
      <c r="D21" s="136" t="s">
        <v>70</v>
      </c>
      <c r="E21" s="114"/>
      <c r="F21" s="118">
        <f t="shared" si="0"/>
        <v>130712.54</v>
      </c>
    </row>
    <row r="22" spans="1:6" x14ac:dyDescent="0.25">
      <c r="A22" s="120">
        <v>43486</v>
      </c>
      <c r="B22" s="121" t="s">
        <v>59</v>
      </c>
      <c r="C22" s="114">
        <v>9822.9</v>
      </c>
      <c r="D22" s="136" t="s">
        <v>70</v>
      </c>
      <c r="E22" s="114"/>
      <c r="F22" s="118">
        <f t="shared" si="0"/>
        <v>9822.9</v>
      </c>
    </row>
    <row r="23" spans="1:6" x14ac:dyDescent="0.25">
      <c r="A23" s="120">
        <v>43489</v>
      </c>
      <c r="B23" s="121" t="s">
        <v>60</v>
      </c>
      <c r="C23" s="114">
        <v>182837.5</v>
      </c>
      <c r="D23" s="136" t="s">
        <v>70</v>
      </c>
      <c r="E23" s="114"/>
      <c r="F23" s="118">
        <f t="shared" si="0"/>
        <v>182837.5</v>
      </c>
    </row>
    <row r="24" spans="1:6" x14ac:dyDescent="0.25">
      <c r="A24" s="120">
        <v>43490</v>
      </c>
      <c r="B24" s="121" t="s">
        <v>61</v>
      </c>
      <c r="C24" s="114">
        <v>80349.149999999994</v>
      </c>
      <c r="D24" s="136" t="s">
        <v>70</v>
      </c>
      <c r="E24" s="114"/>
      <c r="F24" s="118">
        <f t="shared" si="0"/>
        <v>80349.149999999994</v>
      </c>
    </row>
    <row r="25" spans="1:6" x14ac:dyDescent="0.25">
      <c r="A25" s="120">
        <v>43490</v>
      </c>
      <c r="B25" s="121" t="s">
        <v>62</v>
      </c>
      <c r="C25" s="114">
        <v>1164</v>
      </c>
      <c r="D25" s="136" t="s">
        <v>70</v>
      </c>
      <c r="E25" s="114"/>
      <c r="F25" s="118">
        <f t="shared" si="0"/>
        <v>1164</v>
      </c>
    </row>
    <row r="26" spans="1:6" x14ac:dyDescent="0.25">
      <c r="A26" s="120">
        <v>43490</v>
      </c>
      <c r="B26" s="121" t="s">
        <v>69</v>
      </c>
      <c r="C26" s="114">
        <v>268531.8</v>
      </c>
      <c r="D26" s="136" t="s">
        <v>70</v>
      </c>
      <c r="E26" s="114"/>
      <c r="F26" s="118">
        <f t="shared" si="0"/>
        <v>268531.8</v>
      </c>
    </row>
    <row r="27" spans="1:6" x14ac:dyDescent="0.25">
      <c r="A27" s="120">
        <v>43490</v>
      </c>
      <c r="B27" s="121" t="s">
        <v>63</v>
      </c>
      <c r="C27" s="114">
        <v>2800</v>
      </c>
      <c r="D27" s="136" t="s">
        <v>70</v>
      </c>
      <c r="E27" s="114"/>
      <c r="F27" s="118">
        <f t="shared" si="0"/>
        <v>2800</v>
      </c>
    </row>
    <row r="28" spans="1:6" x14ac:dyDescent="0.25">
      <c r="A28" s="120">
        <v>43491</v>
      </c>
      <c r="B28" s="121" t="s">
        <v>64</v>
      </c>
      <c r="C28" s="114">
        <v>115029.7</v>
      </c>
      <c r="D28" s="136" t="s">
        <v>70</v>
      </c>
      <c r="E28" s="114"/>
      <c r="F28" s="118">
        <f t="shared" si="0"/>
        <v>115029.7</v>
      </c>
    </row>
    <row r="29" spans="1:6" x14ac:dyDescent="0.25">
      <c r="A29" s="120">
        <v>43492</v>
      </c>
      <c r="B29" s="121" t="s">
        <v>65</v>
      </c>
      <c r="C29" s="114">
        <v>2995.2</v>
      </c>
      <c r="D29" s="136" t="s">
        <v>70</v>
      </c>
      <c r="E29" s="114"/>
      <c r="F29" s="118">
        <f t="shared" si="0"/>
        <v>2995.2</v>
      </c>
    </row>
    <row r="30" spans="1:6" x14ac:dyDescent="0.25">
      <c r="A30" s="120">
        <v>43493</v>
      </c>
      <c r="B30" s="121" t="s">
        <v>66</v>
      </c>
      <c r="C30" s="114">
        <v>40438.800000000003</v>
      </c>
      <c r="D30" s="136" t="s">
        <v>70</v>
      </c>
      <c r="E30" s="114"/>
      <c r="F30" s="118">
        <f t="shared" si="0"/>
        <v>40438.800000000003</v>
      </c>
    </row>
    <row r="31" spans="1:6" x14ac:dyDescent="0.25">
      <c r="A31" s="120">
        <v>43495</v>
      </c>
      <c r="B31" s="121" t="s">
        <v>67</v>
      </c>
      <c r="C31" s="114">
        <v>35327</v>
      </c>
      <c r="D31" s="136" t="s">
        <v>70</v>
      </c>
      <c r="E31" s="114"/>
      <c r="F31" s="118">
        <f t="shared" si="0"/>
        <v>35327</v>
      </c>
    </row>
    <row r="32" spans="1:6" x14ac:dyDescent="0.25">
      <c r="A32" s="120">
        <v>43496</v>
      </c>
      <c r="B32" s="121" t="s">
        <v>68</v>
      </c>
      <c r="C32" s="114">
        <v>145984.19</v>
      </c>
      <c r="D32" s="136" t="s">
        <v>70</v>
      </c>
      <c r="E32" s="114"/>
      <c r="F32" s="118">
        <f t="shared" si="0"/>
        <v>145984.19</v>
      </c>
    </row>
    <row r="33" spans="1:6" x14ac:dyDescent="0.25">
      <c r="A33" s="145">
        <v>43497</v>
      </c>
      <c r="B33" s="143" t="s">
        <v>71</v>
      </c>
      <c r="C33" s="144">
        <v>27222</v>
      </c>
      <c r="D33" s="112"/>
      <c r="E33" s="114"/>
      <c r="F33" s="118">
        <f t="shared" si="0"/>
        <v>27222</v>
      </c>
    </row>
    <row r="34" spans="1:6" x14ac:dyDescent="0.25">
      <c r="A34" s="145">
        <v>43498</v>
      </c>
      <c r="B34" s="143" t="s">
        <v>72</v>
      </c>
      <c r="C34" s="144">
        <v>118271.08</v>
      </c>
      <c r="D34" s="112"/>
      <c r="E34" s="114"/>
      <c r="F34" s="118">
        <f t="shared" si="0"/>
        <v>118271.08</v>
      </c>
    </row>
    <row r="35" spans="1:6" x14ac:dyDescent="0.25">
      <c r="A35" s="145">
        <v>43499</v>
      </c>
      <c r="B35" s="143" t="s">
        <v>73</v>
      </c>
      <c r="C35" s="144">
        <v>37684</v>
      </c>
      <c r="D35" s="112"/>
      <c r="E35" s="114"/>
      <c r="F35" s="118">
        <f t="shared" si="0"/>
        <v>37684</v>
      </c>
    </row>
    <row r="36" spans="1:6" x14ac:dyDescent="0.25">
      <c r="A36" s="145">
        <v>43499</v>
      </c>
      <c r="B36" s="143" t="s">
        <v>74</v>
      </c>
      <c r="C36" s="144">
        <v>40213.800000000003</v>
      </c>
      <c r="D36" s="112"/>
      <c r="E36" s="114"/>
      <c r="F36" s="118">
        <f t="shared" si="0"/>
        <v>40213.800000000003</v>
      </c>
    </row>
    <row r="37" spans="1:6" x14ac:dyDescent="0.25">
      <c r="A37" s="145">
        <v>43500</v>
      </c>
      <c r="B37" s="143" t="s">
        <v>75</v>
      </c>
      <c r="C37" s="144">
        <v>54760.6</v>
      </c>
      <c r="D37" s="112"/>
      <c r="E37" s="114"/>
      <c r="F37" s="118">
        <f t="shared" si="0"/>
        <v>54760.6</v>
      </c>
    </row>
    <row r="38" spans="1:6" x14ac:dyDescent="0.25">
      <c r="A38" s="145">
        <v>43804</v>
      </c>
      <c r="B38" s="143" t="s">
        <v>76</v>
      </c>
      <c r="C38" s="144">
        <v>34905.519999999997</v>
      </c>
      <c r="D38" s="112"/>
      <c r="E38" s="114"/>
      <c r="F38" s="118">
        <f t="shared" si="0"/>
        <v>34905.519999999997</v>
      </c>
    </row>
    <row r="39" spans="1:6" x14ac:dyDescent="0.25">
      <c r="A39" s="145">
        <v>43502</v>
      </c>
      <c r="B39" s="143" t="s">
        <v>77</v>
      </c>
      <c r="C39" s="144">
        <v>138103</v>
      </c>
      <c r="D39" s="112"/>
      <c r="E39" s="114"/>
      <c r="F39" s="118">
        <f t="shared" si="0"/>
        <v>138103</v>
      </c>
    </row>
    <row r="40" spans="1:6" x14ac:dyDescent="0.25">
      <c r="A40" s="145">
        <v>43503</v>
      </c>
      <c r="B40" s="143" t="s">
        <v>78</v>
      </c>
      <c r="C40" s="144">
        <v>4057</v>
      </c>
      <c r="D40" s="112"/>
      <c r="E40" s="114"/>
      <c r="F40" s="118">
        <f t="shared" si="0"/>
        <v>4057</v>
      </c>
    </row>
    <row r="41" spans="1:6" x14ac:dyDescent="0.25">
      <c r="A41" s="145">
        <v>43504</v>
      </c>
      <c r="B41" s="143" t="s">
        <v>79</v>
      </c>
      <c r="C41" s="144">
        <v>94832.84</v>
      </c>
      <c r="D41" s="112"/>
      <c r="E41" s="114"/>
      <c r="F41" s="118">
        <f t="shared" si="0"/>
        <v>94832.84</v>
      </c>
    </row>
    <row r="42" spans="1:6" x14ac:dyDescent="0.25">
      <c r="A42" s="145">
        <v>43505</v>
      </c>
      <c r="B42" s="143" t="s">
        <v>80</v>
      </c>
      <c r="C42" s="144">
        <v>71118.559999999998</v>
      </c>
      <c r="D42" s="112"/>
      <c r="E42" s="114"/>
      <c r="F42" s="118">
        <f t="shared" si="0"/>
        <v>71118.559999999998</v>
      </c>
    </row>
    <row r="43" spans="1:6" x14ac:dyDescent="0.25">
      <c r="A43" s="145"/>
      <c r="B43" s="143"/>
      <c r="C43" s="144"/>
      <c r="D43" s="112"/>
      <c r="E43" s="114"/>
      <c r="F43" s="118">
        <f t="shared" si="0"/>
        <v>0</v>
      </c>
    </row>
    <row r="44" spans="1:6" x14ac:dyDescent="0.25">
      <c r="A44" s="145"/>
      <c r="B44" s="143"/>
      <c r="C44" s="144"/>
      <c r="D44" s="112"/>
      <c r="E44" s="114"/>
      <c r="F44" s="118">
        <f t="shared" si="0"/>
        <v>0</v>
      </c>
    </row>
    <row r="45" spans="1:6" x14ac:dyDescent="0.25">
      <c r="A45" s="145"/>
      <c r="B45" s="143"/>
      <c r="C45" s="144"/>
      <c r="D45" s="112"/>
      <c r="E45" s="114"/>
      <c r="F45" s="118">
        <f t="shared" si="0"/>
        <v>0</v>
      </c>
    </row>
    <row r="46" spans="1:6" x14ac:dyDescent="0.25">
      <c r="A46" s="145"/>
      <c r="B46" s="143"/>
      <c r="C46" s="144"/>
      <c r="D46" s="112"/>
      <c r="E46" s="114"/>
      <c r="F46" s="118">
        <f t="shared" si="0"/>
        <v>0</v>
      </c>
    </row>
    <row r="47" spans="1:6" x14ac:dyDescent="0.25">
      <c r="A47" s="120"/>
      <c r="B47" s="121"/>
      <c r="C47" s="114"/>
      <c r="D47" s="112"/>
      <c r="E47" s="114"/>
      <c r="F47" s="118">
        <f t="shared" si="0"/>
        <v>0</v>
      </c>
    </row>
    <row r="48" spans="1:6" ht="16.5" thickBot="1" x14ac:dyDescent="0.3">
      <c r="A48" s="122" t="s">
        <v>37</v>
      </c>
      <c r="B48" s="123"/>
      <c r="C48" s="124"/>
      <c r="D48" s="125"/>
      <c r="E48" s="126">
        <v>42314.400000000001</v>
      </c>
      <c r="F48" s="127">
        <f t="shared" si="0"/>
        <v>-42314.400000000001</v>
      </c>
    </row>
    <row r="49" spans="1:6" s="132" customFormat="1" ht="19.5" thickBot="1" x14ac:dyDescent="0.35">
      <c r="A49" s="128"/>
      <c r="B49" s="129"/>
      <c r="C49" s="130">
        <f>SUM(C3:C48)</f>
        <v>2958319.06</v>
      </c>
      <c r="D49" s="130"/>
      <c r="E49" s="131">
        <f>SUM(E3:E48)</f>
        <v>42314.400000000001</v>
      </c>
      <c r="F49" s="131">
        <f>SUM(F3:F48)</f>
        <v>2916004.66</v>
      </c>
    </row>
  </sheetData>
  <sortState ref="A8:C9">
    <sortCondition ref="B8:B9"/>
  </sortState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2019   </vt:lpstr>
      <vt:lpstr>SALIDAS  ENERO  2019  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2019-02-18T21:09:42Z</cp:lastPrinted>
  <dcterms:created xsi:type="dcterms:W3CDTF">2019-01-21T18:28:16Z</dcterms:created>
  <dcterms:modified xsi:type="dcterms:W3CDTF">2019-02-21T08:34:22Z</dcterms:modified>
</cp:coreProperties>
</file>