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8_{B2B2DC2A-6F5F-4DB2-8997-DB25CC6346FF}" xr6:coauthVersionLast="45" xr6:coauthVersionMax="45" xr10:uidLastSave="{00000000-0000-0000-0000-000000000000}"/>
  <bookViews>
    <workbookView xWindow="7590" yWindow="660" windowWidth="13635" windowHeight="11745" xr2:uid="{D3131A4D-9CB2-4D90-BECF-DB83C8EF4D90}"/>
  </bookViews>
  <sheets>
    <sheet name="4 Carnes 1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G343" i="1" l="1"/>
  <c r="G342" i="1"/>
  <c r="G341" i="1"/>
  <c r="G340" i="1"/>
  <c r="G339" i="1"/>
  <c r="G338" i="1"/>
  <c r="D338" i="1"/>
  <c r="G337" i="1"/>
  <c r="F337" i="1"/>
  <c r="G336" i="1"/>
  <c r="F335" i="1"/>
  <c r="G335" i="1" s="1"/>
  <c r="F334" i="1"/>
  <c r="G334" i="1" s="1"/>
  <c r="G333" i="1"/>
  <c r="G332" i="1"/>
  <c r="G331" i="1"/>
  <c r="G330" i="1"/>
  <c r="G329" i="1"/>
  <c r="G328" i="1"/>
  <c r="G327" i="1"/>
  <c r="G326" i="1"/>
  <c r="G325" i="1"/>
  <c r="G324" i="1"/>
  <c r="F324" i="1"/>
  <c r="G323" i="1"/>
  <c r="F323" i="1"/>
  <c r="G322" i="1"/>
  <c r="F321" i="1"/>
  <c r="G321" i="1" s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F302" i="1"/>
  <c r="G302" i="1" s="1"/>
  <c r="G301" i="1"/>
  <c r="G300" i="1"/>
  <c r="G299" i="1"/>
  <c r="G298" i="1"/>
  <c r="G297" i="1"/>
  <c r="G296" i="1"/>
  <c r="G295" i="1"/>
  <c r="G294" i="1"/>
  <c r="F294" i="1"/>
  <c r="G293" i="1"/>
  <c r="F293" i="1"/>
  <c r="G292" i="1"/>
  <c r="G291" i="1"/>
  <c r="G290" i="1"/>
  <c r="G289" i="1"/>
  <c r="G288" i="1"/>
  <c r="F288" i="1"/>
  <c r="G287" i="1"/>
  <c r="F287" i="1"/>
  <c r="G286" i="1"/>
  <c r="F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F270" i="1"/>
  <c r="G270" i="1" s="1"/>
  <c r="G269" i="1"/>
  <c r="G268" i="1"/>
  <c r="G267" i="1"/>
  <c r="G266" i="1"/>
  <c r="G265" i="1"/>
  <c r="G264" i="1"/>
  <c r="F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F243" i="1"/>
  <c r="G242" i="1"/>
  <c r="G241" i="1"/>
  <c r="G240" i="1"/>
  <c r="F239" i="1"/>
  <c r="G239" i="1" s="1"/>
  <c r="G238" i="1"/>
  <c r="G237" i="1"/>
  <c r="G236" i="1"/>
  <c r="G235" i="1"/>
  <c r="G234" i="1"/>
  <c r="G233" i="1"/>
  <c r="G232" i="1"/>
  <c r="G231" i="1"/>
  <c r="G230" i="1"/>
  <c r="G229" i="1"/>
  <c r="G228" i="1"/>
  <c r="G227" i="1"/>
  <c r="F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F206" i="1"/>
  <c r="G205" i="1"/>
  <c r="G204" i="1"/>
  <c r="G203" i="1"/>
  <c r="F203" i="1"/>
  <c r="G202" i="1"/>
  <c r="F201" i="1"/>
  <c r="G201" i="1" s="1"/>
  <c r="G200" i="1"/>
  <c r="G199" i="1"/>
  <c r="G198" i="1"/>
  <c r="G197" i="1"/>
  <c r="F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F160" i="1"/>
  <c r="G159" i="1"/>
  <c r="G158" i="1"/>
  <c r="G157" i="1"/>
  <c r="F157" i="1"/>
  <c r="G156" i="1"/>
  <c r="G155" i="1"/>
  <c r="G154" i="1"/>
  <c r="G153" i="1"/>
  <c r="G152" i="1"/>
  <c r="G151" i="1"/>
  <c r="G150" i="1"/>
  <c r="F149" i="1"/>
  <c r="G149" i="1" s="1"/>
  <c r="G148" i="1"/>
  <c r="G147" i="1"/>
  <c r="F146" i="1"/>
  <c r="G146" i="1" s="1"/>
  <c r="G145" i="1"/>
  <c r="G144" i="1"/>
  <c r="G143" i="1"/>
  <c r="G142" i="1"/>
  <c r="G141" i="1"/>
  <c r="G140" i="1"/>
  <c r="G139" i="1"/>
  <c r="G138" i="1"/>
  <c r="G137" i="1"/>
  <c r="G136" i="1"/>
  <c r="F136" i="1"/>
  <c r="G135" i="1"/>
  <c r="G134" i="1"/>
  <c r="G133" i="1"/>
  <c r="F132" i="1"/>
  <c r="G132" i="1" s="1"/>
  <c r="G131" i="1"/>
  <c r="G130" i="1"/>
  <c r="F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F102" i="1"/>
  <c r="G102" i="1" s="1"/>
  <c r="H101" i="1"/>
  <c r="G101" i="1"/>
  <c r="F101" i="1"/>
  <c r="F100" i="1"/>
  <c r="G100" i="1" s="1"/>
  <c r="G99" i="1"/>
  <c r="G98" i="1"/>
  <c r="F98" i="1"/>
  <c r="G97" i="1"/>
  <c r="G96" i="1"/>
  <c r="G95" i="1"/>
  <c r="G94" i="1"/>
  <c r="G93" i="1"/>
  <c r="F93" i="1"/>
  <c r="G92" i="1"/>
  <c r="G91" i="1"/>
  <c r="G90" i="1"/>
  <c r="G89" i="1"/>
  <c r="G88" i="1"/>
  <c r="F88" i="1"/>
  <c r="G87" i="1"/>
  <c r="G86" i="1"/>
  <c r="G85" i="1"/>
  <c r="F85" i="1"/>
  <c r="G84" i="1"/>
  <c r="G83" i="1"/>
  <c r="G82" i="1"/>
  <c r="F82" i="1"/>
  <c r="G81" i="1"/>
  <c r="G80" i="1"/>
  <c r="G79" i="1"/>
  <c r="G78" i="1"/>
  <c r="G77" i="1"/>
  <c r="G76" i="1"/>
  <c r="G75" i="1"/>
  <c r="G74" i="1"/>
  <c r="G73" i="1"/>
  <c r="G72" i="1"/>
  <c r="G71" i="1"/>
  <c r="F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F25" i="1"/>
  <c r="G24" i="1"/>
  <c r="G23" i="1"/>
  <c r="G22" i="1"/>
  <c r="G21" i="1"/>
  <c r="G20" i="1"/>
  <c r="G19" i="1"/>
  <c r="G18" i="1"/>
  <c r="G17" i="1"/>
  <c r="G16" i="1"/>
  <c r="G15" i="1"/>
  <c r="G14" i="1"/>
  <c r="F14" i="1"/>
  <c r="G13" i="1"/>
  <c r="G12" i="1"/>
  <c r="G11" i="1"/>
  <c r="F11" i="1"/>
  <c r="G10" i="1"/>
  <c r="G9" i="1"/>
  <c r="G8" i="1"/>
  <c r="G345" i="1" s="1"/>
</calcChain>
</file>

<file path=xl/sharedStrings.xml><?xml version="1.0" encoding="utf-8"?>
<sst xmlns="http://schemas.openxmlformats.org/spreadsheetml/2006/main" count="347" uniqueCount="345">
  <si>
    <t xml:space="preserve">ABASTOS 4 CARNES </t>
  </si>
  <si>
    <t>INVETARIO</t>
  </si>
  <si>
    <t>11 SUR</t>
  </si>
  <si>
    <t>DEL VIERNES 06 DEL MES DE DICIEMBRE DEL 2019</t>
  </si>
  <si>
    <r>
      <rPr>
        <sz val="9"/>
        <color rgb="FF000000"/>
        <rFont val="Tahoma"/>
        <family val="2"/>
      </rPr>
      <t>C</t>
    </r>
    <r>
      <rPr>
        <sz val="9"/>
        <color rgb="FF000000"/>
        <rFont val="Tahoma"/>
        <family val="2"/>
      </rPr>
      <t>l</t>
    </r>
    <r>
      <rPr>
        <sz val="9"/>
        <color rgb="FF000000"/>
        <rFont val="Tahoma"/>
        <family val="2"/>
      </rPr>
      <t>a</t>
    </r>
    <r>
      <rPr>
        <sz val="9"/>
        <color rgb="FF000000"/>
        <rFont val="Tahoma"/>
        <family val="2"/>
      </rPr>
      <t>v</t>
    </r>
    <r>
      <rPr>
        <sz val="9"/>
        <color rgb="FF000000"/>
        <rFont val="Tahoma"/>
        <family val="2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P</t>
    </r>
    <r>
      <rPr>
        <sz val="9"/>
        <color rgb="FF000000"/>
        <rFont val="Tahoma"/>
        <family val="2"/>
      </rPr>
      <t>r</t>
    </r>
    <r>
      <rPr>
        <sz val="9"/>
        <color rgb="FF000000"/>
        <rFont val="Tahoma"/>
        <family val="2"/>
      </rPr>
      <t>o</t>
    </r>
    <r>
      <rPr>
        <sz val="9"/>
        <color rgb="FF000000"/>
        <rFont val="Tahoma"/>
        <family val="2"/>
      </rPr>
      <t>d</t>
    </r>
    <r>
      <rPr>
        <sz val="9"/>
        <color rgb="FF000000"/>
        <rFont val="Tahoma"/>
        <family val="2"/>
      </rPr>
      <t>u</t>
    </r>
    <r>
      <rPr>
        <sz val="9"/>
        <color rgb="FF000000"/>
        <rFont val="Tahoma"/>
        <family val="2"/>
      </rPr>
      <t>c</t>
    </r>
    <r>
      <rPr>
        <sz val="9"/>
        <color rgb="FF000000"/>
        <rFont val="Tahoma"/>
        <family val="2"/>
      </rPr>
      <t>t</t>
    </r>
    <r>
      <rPr>
        <sz val="9"/>
        <color rgb="FF000000"/>
        <rFont val="Tahoma"/>
        <family val="2"/>
      </rPr>
      <t>o</t>
    </r>
  </si>
  <si>
    <r>
      <rPr>
        <sz val="9"/>
        <color rgb="FF000000"/>
        <rFont val="Tahoma"/>
        <family val="2"/>
      </rPr>
      <t>D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c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p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c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ó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ahoma"/>
        <family val="2"/>
      </rPr>
      <t>n</t>
    </r>
  </si>
  <si>
    <r>
      <rPr>
        <sz val="9"/>
        <color rgb="FF000000"/>
        <rFont val="Tahoma"/>
        <family val="2"/>
      </rPr>
      <t>P</t>
    </r>
    <r>
      <rPr>
        <sz val="9"/>
        <color rgb="FF000000"/>
        <rFont val="Tahoma"/>
        <family val="2"/>
      </rPr>
      <t>r</t>
    </r>
    <r>
      <rPr>
        <sz val="9"/>
        <color rgb="FF000000"/>
        <rFont val="Tahoma"/>
        <family val="2"/>
      </rPr>
      <t>e</t>
    </r>
    <r>
      <rPr>
        <sz val="9"/>
        <color rgb="FF000000"/>
        <rFont val="Tahoma"/>
        <family val="2"/>
      </rPr>
      <t>c</t>
    </r>
    <r>
      <rPr>
        <sz val="9"/>
        <color rgb="FF000000"/>
        <rFont val="Tahoma"/>
        <family val="2"/>
      </rPr>
      <t>i</t>
    </r>
    <r>
      <rPr>
        <sz val="9"/>
        <color rgb="FF000000"/>
        <rFont val="Tahoma"/>
        <family val="2"/>
      </rPr>
      <t>o</t>
    </r>
  </si>
  <si>
    <t>Unidades</t>
  </si>
  <si>
    <t>Peso</t>
  </si>
  <si>
    <t>Total</t>
  </si>
  <si>
    <t>AGUAYON S/T Y BOLA</t>
  </si>
  <si>
    <t>AGUJA DE RES</t>
  </si>
  <si>
    <t>ALA DE POLLO</t>
  </si>
  <si>
    <t>ALITAS ADOBADAS</t>
  </si>
  <si>
    <t>ALON</t>
  </si>
  <si>
    <t>ARRACHERA LEDO</t>
  </si>
  <si>
    <t>ARRACHERA NATURAL</t>
  </si>
  <si>
    <t>ASADO C/RIÑONADA</t>
  </si>
  <si>
    <t>ASADO S/FILETE</t>
  </si>
  <si>
    <t>ASADO S/RIÑONADA</t>
  </si>
  <si>
    <t>ASERRIN</t>
  </si>
  <si>
    <t>ATUN</t>
  </si>
  <si>
    <t>BANDERA  S/ CONCHAS</t>
  </si>
  <si>
    <t>BANDERA CUADRARA X PZ</t>
  </si>
  <si>
    <t>BANDERA DE RES X KG</t>
  </si>
  <si>
    <t>BISTEC DE LOMO</t>
  </si>
  <si>
    <t>BISTEC DE PUERCO KG</t>
  </si>
  <si>
    <t>BISTEC DE PUERCO MAY</t>
  </si>
  <si>
    <t>BISTEC DE PUERCO P/ ASAR MAY</t>
  </si>
  <si>
    <t>BISTEC DE PUERCO P/ASAR KG</t>
  </si>
  <si>
    <t>BISTEC DE RES</t>
  </si>
  <si>
    <t>BISTEC DEL 0</t>
  </si>
  <si>
    <t>BISTEC DEL 7</t>
  </si>
  <si>
    <t>BISTEC PCO. EMPAPELADO</t>
  </si>
  <si>
    <t>BOLSA P/ A  V AC</t>
  </si>
  <si>
    <t>BROCHETA DE PUERCO</t>
  </si>
  <si>
    <t>BROCHETAS DE RES</t>
  </si>
  <si>
    <t>BUCHE KG.</t>
  </si>
  <si>
    <t>BUCHE X CAJA</t>
  </si>
  <si>
    <t>CABEZA DE LOMO AB</t>
  </si>
  <si>
    <t>CABEZA DE LOMO ENTER</t>
  </si>
  <si>
    <t>CABEZA DE PUERCO CORTADA</t>
  </si>
  <si>
    <t>CABEZA DE PUERCO ENTERA</t>
  </si>
  <si>
    <t>CABEZA DE RES</t>
  </si>
  <si>
    <t>CAJA SESOS TOPER</t>
  </si>
  <si>
    <t>CANAL DE P UERCO C/P C/C</t>
  </si>
  <si>
    <t>CANAL DE P UERCO S/P S/C</t>
  </si>
  <si>
    <t>CANAL DE RES</t>
  </si>
  <si>
    <t>CAPOTE</t>
  </si>
  <si>
    <t>CAPOTE MAY</t>
  </si>
  <si>
    <t>CAPOTE S/ESP</t>
  </si>
  <si>
    <t>CARNE ABIERTA C/G</t>
  </si>
  <si>
    <t>CARNE ABIERTA C/G MAY</t>
  </si>
  <si>
    <t>CARNE ABIERTA S/G</t>
  </si>
  <si>
    <t>CARNE ARABE</t>
  </si>
  <si>
    <t>CARNE ARABE PROM.</t>
  </si>
  <si>
    <t>CARNE ENCHILADA</t>
  </si>
  <si>
    <t>CARNE ENCHILADA ECONOMICA</t>
  </si>
  <si>
    <t>CARNE PICADA ECONOMICA</t>
  </si>
  <si>
    <t>CARNE PICADA ESPECIAL</t>
  </si>
  <si>
    <t>CARNE PICADA ESPECIAL PROM</t>
  </si>
  <si>
    <t>CARNERO CANAL ENTE RO</t>
  </si>
  <si>
    <t>CARNERO P/ ASAR</t>
  </si>
  <si>
    <t>CARNERO PICADO</t>
  </si>
  <si>
    <t>CARNERO TROZO X KG</t>
  </si>
  <si>
    <t>CARNERO X CAJA</t>
  </si>
  <si>
    <t>CARRILLERA</t>
  </si>
  <si>
    <t>CARTON</t>
  </si>
  <si>
    <t>CEBO DE RES</t>
  </si>
  <si>
    <t>CEBO DE RES MOLIDO</t>
  </si>
  <si>
    <t>CEBO DE RES MOLIDO ESP</t>
  </si>
  <si>
    <t>CEBO PROSUC</t>
  </si>
  <si>
    <t>CECINA</t>
  </si>
  <si>
    <t>CECINA NATURAL</t>
  </si>
  <si>
    <t>CHAMBARETE DE RES C/H</t>
  </si>
  <si>
    <t>CHAMBARETE DE RES ENTERO</t>
  </si>
  <si>
    <t>CHAMBARETE DE RES S/H</t>
  </si>
  <si>
    <t>CHAMORRO</t>
  </si>
  <si>
    <t>CHICHARRON</t>
  </si>
  <si>
    <t>CHICHARRON PRENSADO</t>
  </si>
  <si>
    <t>CHILE</t>
  </si>
  <si>
    <t>CHISTORRA</t>
  </si>
  <si>
    <t>CHISTORRA DELIRICO</t>
  </si>
  <si>
    <t>CHISTORRA WINIS</t>
  </si>
  <si>
    <t>CHORIZO</t>
  </si>
  <si>
    <t>CHORIZO MAY</t>
  </si>
  <si>
    <t>CHORIZO TIPO ARGENTINO</t>
  </si>
  <si>
    <t>CHULETA AHUMADA X KG</t>
  </si>
  <si>
    <t>CHULETA AHUMADA XPZ</t>
  </si>
  <si>
    <t>CHULETA DE PUERCO X KG</t>
  </si>
  <si>
    <t>CHULETA DE PUERCO X PZ</t>
  </si>
  <si>
    <t>CHULETA MEXICANA</t>
  </si>
  <si>
    <t>CHULETON</t>
  </si>
  <si>
    <t>CINTA SIERRA</t>
  </si>
  <si>
    <t>CODILLO ENTERO MAY</t>
  </si>
  <si>
    <t>CODILLO ENTERO MEN</t>
  </si>
  <si>
    <t>CODILLO REB KG</t>
  </si>
  <si>
    <t>CODILLO REBANADO PROM</t>
  </si>
  <si>
    <t>COLITAS</t>
  </si>
  <si>
    <t>COMBO DE PIERNA</t>
  </si>
  <si>
    <t>CONCHA DE RES DE RES P/ D</t>
  </si>
  <si>
    <t>CONDIMENTO AJO</t>
  </si>
  <si>
    <t>CONDIMENTO P/ CARNES</t>
  </si>
  <si>
    <t>CONTRA X CAJA</t>
  </si>
  <si>
    <t>CONTRA X PZ</t>
  </si>
  <si>
    <t>CONTRA X PZ REB</t>
  </si>
  <si>
    <t>CORBATA  X CA JA</t>
  </si>
  <si>
    <t>CORBATA X KG</t>
  </si>
  <si>
    <t>CORTE 1</t>
  </si>
  <si>
    <t>CORTE 2</t>
  </si>
  <si>
    <t>CORTE 3</t>
  </si>
  <si>
    <t>COSTILLA  KG</t>
  </si>
  <si>
    <t>COSTILLA  PROM</t>
  </si>
  <si>
    <t>COSTILLA P/ ASAR</t>
  </si>
  <si>
    <t>COSTILLA PICADA</t>
  </si>
  <si>
    <t>COWBOY</t>
  </si>
  <si>
    <t>CREMA</t>
  </si>
  <si>
    <t>CRIADILLAS</t>
  </si>
  <si>
    <t>CUBETA</t>
  </si>
  <si>
    <t>CUBITO DE RES</t>
  </si>
  <si>
    <t>CUBO</t>
  </si>
  <si>
    <t>CUERITOS EN VINAGRE</t>
  </si>
  <si>
    <t>CUERO DE PIERNA KG</t>
  </si>
  <si>
    <t>CUERO DE PIERNA X MAY</t>
  </si>
  <si>
    <t>CUERO ENTERO</t>
  </si>
  <si>
    <t>CUERO ENTERO MAY</t>
  </si>
  <si>
    <t>CUERO PAPEL REEM X KG</t>
  </si>
  <si>
    <t>CUERO PAPEL REEM X MAY</t>
  </si>
  <si>
    <t>CUETE DE RES</t>
  </si>
  <si>
    <t>DEGOLLADERO</t>
  </si>
  <si>
    <t>DELANTERO</t>
  </si>
  <si>
    <t>DELANTERO CORTADO</t>
  </si>
  <si>
    <t>DESCARNE</t>
  </si>
  <si>
    <t>DESCARNE DE RES</t>
  </si>
  <si>
    <t>DIEZMILLO C/H</t>
  </si>
  <si>
    <t>DIEZMILLO S/H</t>
  </si>
  <si>
    <t>ESPALDILLA  C/H KG</t>
  </si>
  <si>
    <t>ESPALDILLA  C/H X PZ</t>
  </si>
  <si>
    <t>ESPALDILLA DE RES C/HUESO</t>
  </si>
  <si>
    <t>ESPINAZO KG</t>
  </si>
  <si>
    <t>ESPINAZO PROM</t>
  </si>
  <si>
    <t>ESPINAZO X PZ ENTERO</t>
  </si>
  <si>
    <t>FAJITA DE RES</t>
  </si>
  <si>
    <t>FALDA DE PUERCO</t>
  </si>
  <si>
    <t>FALDA RALLADA</t>
  </si>
  <si>
    <t>FIELTITO DE PUERCO</t>
  </si>
  <si>
    <t>FILETE BASA X CAJA</t>
  </si>
  <si>
    <t>FILETE DE BASA X KG</t>
  </si>
  <si>
    <t>FILETE DE PESCADO TILAPIA</t>
  </si>
  <si>
    <t>FILETE DE PESCADO TILAPIA X CAJA</t>
  </si>
  <si>
    <t>FILETE DE RES</t>
  </si>
  <si>
    <t>FILETE DE RES LIMPIO</t>
  </si>
  <si>
    <t>FILETE DE RES TRABAJADO</t>
  </si>
  <si>
    <t>FILETITO DE PUERCO</t>
  </si>
  <si>
    <t>GARRAFON</t>
  </si>
  <si>
    <t>GRASA DE PCO MAY</t>
  </si>
  <si>
    <t>GUITARRA DE RES</t>
  </si>
  <si>
    <t>HAMBURGUESA  ECONOMICA</t>
  </si>
  <si>
    <t>HAMBURGUESA ESPECIAL</t>
  </si>
  <si>
    <t>HUESO DE PCO CARNUDO</t>
  </si>
  <si>
    <t>HUESO DE PCO LIMPIO</t>
  </si>
  <si>
    <t>HUESO DE RES</t>
  </si>
  <si>
    <t>HUESO DE TUETANO</t>
  </si>
  <si>
    <t>HUESO PROSUBCA</t>
  </si>
  <si>
    <t>JAMON 1/2 GR</t>
  </si>
  <si>
    <t>JAMON 1/2 GR MAY</t>
  </si>
  <si>
    <t>JAMON AMER. FUD</t>
  </si>
  <si>
    <t>JAMON AMERCANO FUF</t>
  </si>
  <si>
    <t>JAMON AMERICANO NUT X KG</t>
  </si>
  <si>
    <t>JAMON AMERICANO NUT X PZ</t>
  </si>
  <si>
    <t>JAMON C/G</t>
  </si>
  <si>
    <t>JAMON C/G MAY</t>
  </si>
  <si>
    <t>JAMON C/H</t>
  </si>
  <si>
    <t>JAMON C/H MAY</t>
  </si>
  <si>
    <t>JAMON C/H NACIONAL FRESCO</t>
  </si>
  <si>
    <t>JAMON COCIDO LEDO PZA</t>
  </si>
  <si>
    <t>JAMON DE LOMO LEDO</t>
  </si>
  <si>
    <t>JAMON DE LOMO PZA</t>
  </si>
  <si>
    <t>JAMON DE PAVO A CUARIO X K G</t>
  </si>
  <si>
    <t>JAMON DE PAVO A CUARIO X P Z</t>
  </si>
  <si>
    <t>JAMON DE PAVO FUD</t>
  </si>
  <si>
    <t>JAMON DE PAVO FUD X PZ</t>
  </si>
  <si>
    <t>JAMON DE PIERNA  ZWAN</t>
  </si>
  <si>
    <t>JAMON ESPADILLA GJ</t>
  </si>
  <si>
    <t>JAMON MINI YORK PZA</t>
  </si>
  <si>
    <t>JAMON S/H</t>
  </si>
  <si>
    <t>JAMON S/H MAY</t>
  </si>
  <si>
    <t>JAMON S/H NACIONAL FRESCO</t>
  </si>
  <si>
    <t>JAMON S/H TRABAJADO</t>
  </si>
  <si>
    <t>JAMON TIPO YORK</t>
  </si>
  <si>
    <t>JAMON VIRGINIA NUTRE</t>
  </si>
  <si>
    <t>JUGO SAZADOR</t>
  </si>
  <si>
    <t>LENGUA DE RES X CAJA</t>
  </si>
  <si>
    <t>LEÑA</t>
  </si>
  <si>
    <t>LOMO DE PUERCO</t>
  </si>
  <si>
    <t>LOMO POR KILO</t>
  </si>
  <si>
    <t>LOMO TRABAJADO</t>
  </si>
  <si>
    <t>LONGANIZA CASERA</t>
  </si>
  <si>
    <t>LONGANIZA CASERA MAYOREO</t>
  </si>
  <si>
    <t>LONGANIZA ECONOMICA</t>
  </si>
  <si>
    <t>LONGANIZA ECONOMICA MAYOREO</t>
  </si>
  <si>
    <t>MAANITAS PROM.</t>
  </si>
  <si>
    <t>MACIZA RES</t>
  </si>
  <si>
    <t>MAIZ POZOLERO LA POBLANITA</t>
  </si>
  <si>
    <t>MAIZ POZOLERO MORELOS</t>
  </si>
  <si>
    <t>MANTECA  KG</t>
  </si>
  <si>
    <t>MANTECA MAY</t>
  </si>
  <si>
    <t>MANTEQUILLA   .500GM</t>
  </si>
  <si>
    <t>MANTEQUILLA  1 KG</t>
  </si>
  <si>
    <t>MANTEQUILLA .090 GM</t>
  </si>
  <si>
    <t>MATEQUILLA  .090GR</t>
  </si>
  <si>
    <t>MATEQUILLA 1 KG</t>
  </si>
  <si>
    <t>MAZO</t>
  </si>
  <si>
    <t>MEDIA CABEZA</t>
  </si>
  <si>
    <t>MEDIA CAJA SESOS TOPER</t>
  </si>
  <si>
    <t>MEDIA RES</t>
  </si>
  <si>
    <t>MEDIO CANAL C/P C/C</t>
  </si>
  <si>
    <t>MEDIO CANAL S/C S/P</t>
  </si>
  <si>
    <t>MEDIO CAPOTE</t>
  </si>
  <si>
    <t>MEDIO CAPOTE S/E</t>
  </si>
  <si>
    <t>MEDULA</t>
  </si>
  <si>
    <t>MILANESA DE POLLO</t>
  </si>
  <si>
    <t>MOLE</t>
  </si>
  <si>
    <t>MOLIDA DE CERDO LIMPIA</t>
  </si>
  <si>
    <t>MOLIDA DE PUERCO</t>
  </si>
  <si>
    <t>MOLIDA DE PUERCO PROM</t>
  </si>
  <si>
    <t>MOLIDA DE RES</t>
  </si>
  <si>
    <t>MOLIDA ECONOMICA</t>
  </si>
  <si>
    <t>MOLIDA ECONOMICA PROM</t>
  </si>
  <si>
    <t>MOLIDA MIXTA</t>
  </si>
  <si>
    <t>MOLIDA MIXTA S/G</t>
  </si>
  <si>
    <t>MOLIDA SELECTA</t>
  </si>
  <si>
    <t>MORTADELA</t>
  </si>
  <si>
    <t>MORTADELA PZA REBANADA</t>
  </si>
  <si>
    <t>NANA</t>
  </si>
  <si>
    <t>NANA CAJA</t>
  </si>
  <si>
    <t>NEW YORK</t>
  </si>
  <si>
    <t>NORTEÑO</t>
  </si>
  <si>
    <t>PAN ARABE</t>
  </si>
  <si>
    <t>PANZA DE RES KG</t>
  </si>
  <si>
    <t>PANZA DE RES X CAJA</t>
  </si>
  <si>
    <t>PANZA DE RES X MEDIA CAJA</t>
  </si>
  <si>
    <t>PAPADA</t>
  </si>
  <si>
    <t>PAPAS A LA FRANCESA</t>
  </si>
  <si>
    <t>PAPAS CONVENDISH</t>
  </si>
  <si>
    <t>PATA DE P CO E NTERA</t>
  </si>
  <si>
    <t>PATA DE P CO P ROM</t>
  </si>
  <si>
    <t>PATA DE P UERCO KG</t>
  </si>
  <si>
    <t>PATA DE RES</t>
  </si>
  <si>
    <t>PATA DE RES A LA VIN</t>
  </si>
  <si>
    <t>PAVO A HUMADO</t>
  </si>
  <si>
    <t>PAVO NATURAL</t>
  </si>
  <si>
    <t>PECHO EN TIRAS</t>
  </si>
  <si>
    <t>PECHO ENTERO</t>
  </si>
  <si>
    <t>PECHO PELON</t>
  </si>
  <si>
    <t>PECHUGA DE POLLO</t>
  </si>
  <si>
    <t>PECHUGA DE POLLO ESPECIAL</t>
  </si>
  <si>
    <t>PERICO DE RES</t>
  </si>
  <si>
    <t>PERNIL FRES CO</t>
  </si>
  <si>
    <t>PERNIL MAY</t>
  </si>
  <si>
    <t>PÉRNIL MEN</t>
  </si>
  <si>
    <t>PICADA PROMOCION</t>
  </si>
  <si>
    <t>PICAÑA</t>
  </si>
  <si>
    <t>PIERNA AHUMADA C/H</t>
  </si>
  <si>
    <t>PIERNA AHUMADA S/H</t>
  </si>
  <si>
    <t>PIERNA C/C</t>
  </si>
  <si>
    <t>PIERNA C/C MAY</t>
  </si>
  <si>
    <t>PIERNA C/C REB</t>
  </si>
  <si>
    <t>PIERNA DE CARNERO</t>
  </si>
  <si>
    <t>PIERNA DE PAV O</t>
  </si>
  <si>
    <t>PIERNA Y MUSLO DE POLLO</t>
  </si>
  <si>
    <t>PIERNA Y MUSLO ESPECIAL</t>
  </si>
  <si>
    <t>PIÑA DE RES</t>
  </si>
  <si>
    <t>PIÑATA DE RES</t>
  </si>
  <si>
    <t>PIÑATA DE RES S /CHAMBA RETE</t>
  </si>
  <si>
    <t>PISTOLA DE RES</t>
  </si>
  <si>
    <t>PLANCHA</t>
  </si>
  <si>
    <t>PLANCHA EN TIRAS</t>
  </si>
  <si>
    <t>POLLO AHUMADO</t>
  </si>
  <si>
    <t>POLLO ENTERO</t>
  </si>
  <si>
    <t>POLVO MARINADOR</t>
  </si>
  <si>
    <t>PULPA DE ESPALDILLA X KG</t>
  </si>
  <si>
    <t>PULPA DE ESPALDILLA X PZ</t>
  </si>
  <si>
    <t>PULPA DE RES DE DELANTERO</t>
  </si>
  <si>
    <t>PULPA DE RES GALL,AGUAY,CONTRA</t>
  </si>
  <si>
    <t>PUNTAS DE RES</t>
  </si>
  <si>
    <t>QUESILLO</t>
  </si>
  <si>
    <t>QUESO AMARILLO CASTELL CAJA</t>
  </si>
  <si>
    <t>QUESO AÑEJO</t>
  </si>
  <si>
    <t>QUESO CASTELL P ZA REBANADA</t>
  </si>
  <si>
    <t>QUESO DE PUERCO FUD</t>
  </si>
  <si>
    <t>QUESO DE PUERCO LEDO X PZ</t>
  </si>
  <si>
    <t>QUESO DE PUERCO MI G</t>
  </si>
  <si>
    <t>QUESO MANCHEGO X KG</t>
  </si>
  <si>
    <t>QUESO MANCHEGO X PZ</t>
  </si>
  <si>
    <t>QUESO PANELA</t>
  </si>
  <si>
    <t>QUESO REDONDO</t>
  </si>
  <si>
    <t>RABADILLA  DE POLLO</t>
  </si>
  <si>
    <t>RANA</t>
  </si>
  <si>
    <t>REBANADO</t>
  </si>
  <si>
    <t>RECORTE  CHULETA</t>
  </si>
  <si>
    <t>REQUESON</t>
  </si>
  <si>
    <t>RETAZO DE RES</t>
  </si>
  <si>
    <t>RETAZO ENTERO</t>
  </si>
  <si>
    <t>RETAZO ESPECIAL</t>
  </si>
  <si>
    <t>RETAZO PROM.</t>
  </si>
  <si>
    <t>RIB-EYE</t>
  </si>
  <si>
    <t>RIÑON DE PCO</t>
  </si>
  <si>
    <t>RIÑON DE RES</t>
  </si>
  <si>
    <t>ROAST BEEF OFERTA</t>
  </si>
  <si>
    <t>ROSBEEF C/H</t>
  </si>
  <si>
    <t>ROSBEEF C/H X PZA. REB</t>
  </si>
  <si>
    <t>ROSBEEF PZA.CUADRADO</t>
  </si>
  <si>
    <t>ROSBEEF S/H</t>
  </si>
  <si>
    <t>SALCHICHA AZAR</t>
  </si>
  <si>
    <t>SALCHICHA CHERO KG</t>
  </si>
  <si>
    <t>SALCHICHA DELTA</t>
  </si>
  <si>
    <t>SALCHICHA FUD DE PAVO KG</t>
  </si>
  <si>
    <t>SALCHICHA FUD DE PAVO PZ</t>
  </si>
  <si>
    <t>SALCHICHA FUD HOT DOG KG</t>
  </si>
  <si>
    <t>SALCHICHA FUD HOT DOG PZ</t>
  </si>
  <si>
    <t>SALCHICHA G JAMON</t>
  </si>
  <si>
    <t>SALSA  ARABE .250ML</t>
  </si>
  <si>
    <t>SALSA  ARABE .500ML</t>
  </si>
  <si>
    <t>SALSA  ARABE 1LT</t>
  </si>
  <si>
    <t>SALSA  ARABE 250ML</t>
  </si>
  <si>
    <t>SALSA INGLESA</t>
  </si>
  <si>
    <t>SANCOCHO</t>
  </si>
  <si>
    <t>SESOS DE MAQUETA</t>
  </si>
  <si>
    <t>SESOS TOPER</t>
  </si>
  <si>
    <t>SESOS X KG MAY</t>
  </si>
  <si>
    <t>TRIPAS</t>
  </si>
  <si>
    <t>TROZO MACIZO DE RES</t>
  </si>
  <si>
    <t>CONDIMENTOS   V/A</t>
  </si>
  <si>
    <t>LENGUA DE CERDO</t>
  </si>
  <si>
    <t>PEPERONI</t>
  </si>
  <si>
    <t>SUADERO</t>
  </si>
  <si>
    <t>TOCINETA AHUMADA TOCINO SALADO</t>
  </si>
  <si>
    <t>TOCINO NATURAL</t>
  </si>
  <si>
    <t>TOCINO WINNIS</t>
  </si>
  <si>
    <t>TOSTADAS DELICIAS</t>
  </si>
  <si>
    <t>TOSTADAS PAPAQUI</t>
  </si>
  <si>
    <t>TOTOPOS PAPAQUI</t>
  </si>
  <si>
    <t>VACIADA</t>
  </si>
  <si>
    <t>T   O   T   A  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</si>
</sst>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7F"/>
      <name val="Tahoma"/>
      <family val="2"/>
    </font>
    <font>
      <sz val="9"/>
      <color rgb="FF000000"/>
      <name val="Tahoma"/>
      <family val="2"/>
    </font>
    <font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43" fontId="4" fillId="0" borderId="1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/>
    </xf>
    <xf numFmtId="43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43" fontId="7" fillId="0" borderId="3" xfId="0" applyNumberFormat="1" applyFont="1" applyBorder="1" applyAlignment="1">
      <alignment horizontal="center" vertical="top"/>
    </xf>
    <xf numFmtId="0" fontId="0" fillId="0" borderId="3" xfId="0" applyBorder="1"/>
    <xf numFmtId="43" fontId="0" fillId="0" borderId="3" xfId="0" applyNumberFormat="1" applyBorder="1"/>
    <xf numFmtId="0" fontId="6" fillId="0" borderId="0" xfId="0" applyFont="1" applyAlignment="1">
      <alignment horizontal="left" vertical="top"/>
    </xf>
    <xf numFmtId="0" fontId="7" fillId="2" borderId="3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vertical="top"/>
    </xf>
    <xf numFmtId="43" fontId="7" fillId="2" borderId="3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43" fontId="7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2" borderId="3" xfId="0" applyNumberFormat="1" applyFill="1" applyBorder="1" applyAlignment="1">
      <alignment horizontal="center"/>
    </xf>
    <xf numFmtId="0" fontId="7" fillId="0" borderId="0" xfId="0" applyFont="1" applyAlignment="1">
      <alignment vertical="top"/>
    </xf>
    <xf numFmtId="0" fontId="0" fillId="0" borderId="4" xfId="0" applyBorder="1"/>
    <xf numFmtId="0" fontId="0" fillId="0" borderId="5" xfId="0" applyBorder="1"/>
    <xf numFmtId="43" fontId="1" fillId="0" borderId="3" xfId="0" applyNumberFormat="1" applyFont="1" applyBorder="1"/>
    <xf numFmtId="43" fontId="2" fillId="0" borderId="0" xfId="0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E7E0-6B62-44D1-BBDE-999118DC17E9}">
  <sheetPr>
    <pageSetUpPr fitToPage="1"/>
  </sheetPr>
  <dimension ref="A1:H345"/>
  <sheetViews>
    <sheetView tabSelected="1" zoomScaleNormal="100" workbookViewId="0">
      <pane ySplit="6" topLeftCell="A73" activePane="bottomLeft" state="frozen"/>
      <selection pane="bottomLeft" activeCell="H101" sqref="H101"/>
    </sheetView>
  </sheetViews>
  <sheetFormatPr baseColWidth="10" defaultRowHeight="15" x14ac:dyDescent="0.25"/>
  <cols>
    <col min="1" max="1" width="4.28515625" customWidth="1"/>
    <col min="2" max="2" width="8.140625" style="1" bestFit="1" customWidth="1"/>
    <col min="3" max="3" width="35.85546875" customWidth="1"/>
    <col min="4" max="4" width="9.5703125" customWidth="1"/>
    <col min="5" max="5" width="11" customWidth="1"/>
    <col min="6" max="6" width="10.7109375" customWidth="1"/>
    <col min="7" max="7" width="12.42578125" customWidth="1"/>
  </cols>
  <sheetData>
    <row r="1" spans="1:7" ht="21" x14ac:dyDescent="0.35">
      <c r="B1" s="27" t="s">
        <v>0</v>
      </c>
      <c r="C1" s="27"/>
      <c r="D1" s="27"/>
      <c r="E1" s="27"/>
      <c r="F1" s="27"/>
      <c r="G1" s="27"/>
    </row>
    <row r="2" spans="1:7" x14ac:dyDescent="0.25">
      <c r="B2" s="28" t="s">
        <v>1</v>
      </c>
      <c r="C2" s="28"/>
      <c r="D2" s="28"/>
      <c r="E2" s="28"/>
      <c r="F2" s="28"/>
      <c r="G2" s="28"/>
    </row>
    <row r="3" spans="1:7" x14ac:dyDescent="0.25">
      <c r="B3" s="28" t="s">
        <v>2</v>
      </c>
      <c r="C3" s="28"/>
      <c r="D3" s="28"/>
      <c r="E3" s="28"/>
      <c r="F3" s="28"/>
      <c r="G3" s="28"/>
    </row>
    <row r="4" spans="1:7" x14ac:dyDescent="0.25">
      <c r="B4" s="31" t="s">
        <v>3</v>
      </c>
      <c r="C4" s="31"/>
      <c r="D4" s="31"/>
      <c r="E4" s="31"/>
      <c r="F4" s="31"/>
      <c r="G4" s="31"/>
    </row>
    <row r="5" spans="1:7" x14ac:dyDescent="0.25">
      <c r="G5" s="2"/>
    </row>
    <row r="6" spans="1:7" ht="23.25" x14ac:dyDescent="0.25">
      <c r="A6" s="3"/>
      <c r="B6" s="4" t="s">
        <v>4</v>
      </c>
      <c r="C6" s="4" t="s">
        <v>5</v>
      </c>
      <c r="D6" s="5" t="s">
        <v>6</v>
      </c>
      <c r="E6" s="5" t="s">
        <v>7</v>
      </c>
      <c r="F6" s="5" t="s">
        <v>8</v>
      </c>
      <c r="G6" s="5" t="s">
        <v>9</v>
      </c>
    </row>
    <row r="7" spans="1:7" ht="9" customHeight="1" x14ac:dyDescent="0.25">
      <c r="A7" s="6"/>
      <c r="D7" s="7"/>
      <c r="G7" s="2"/>
    </row>
    <row r="8" spans="1:7" hidden="1" x14ac:dyDescent="0.25">
      <c r="B8" s="8">
        <v>464</v>
      </c>
      <c r="C8" s="9" t="s">
        <v>10</v>
      </c>
      <c r="D8" s="10">
        <v>114</v>
      </c>
      <c r="E8" s="11"/>
      <c r="F8" s="11"/>
      <c r="G8" s="12">
        <f>+D8*F8</f>
        <v>0</v>
      </c>
    </row>
    <row r="9" spans="1:7" hidden="1" x14ac:dyDescent="0.25">
      <c r="B9" s="8">
        <v>104</v>
      </c>
      <c r="C9" s="9" t="s">
        <v>11</v>
      </c>
      <c r="D9" s="10">
        <v>98</v>
      </c>
      <c r="E9" s="11"/>
      <c r="F9" s="11"/>
      <c r="G9" s="12">
        <f t="shared" ref="G9:G72" si="0">+D9*F9</f>
        <v>0</v>
      </c>
    </row>
    <row r="10" spans="1:7" hidden="1" x14ac:dyDescent="0.25">
      <c r="B10" s="8">
        <v>400</v>
      </c>
      <c r="C10" s="9" t="s">
        <v>12</v>
      </c>
      <c r="D10" s="10">
        <v>38</v>
      </c>
      <c r="E10" s="11"/>
      <c r="F10" s="11"/>
      <c r="G10" s="12">
        <f t="shared" si="0"/>
        <v>0</v>
      </c>
    </row>
    <row r="11" spans="1:7" x14ac:dyDescent="0.25">
      <c r="B11" s="8">
        <v>316</v>
      </c>
      <c r="C11" s="9" t="s">
        <v>13</v>
      </c>
      <c r="D11" s="10">
        <v>65</v>
      </c>
      <c r="E11" s="11"/>
      <c r="F11" s="11">
        <f>9.12+4.255</f>
        <v>13.375</v>
      </c>
      <c r="G11" s="12">
        <f t="shared" si="0"/>
        <v>869.375</v>
      </c>
    </row>
    <row r="12" spans="1:7" hidden="1" x14ac:dyDescent="0.25">
      <c r="B12" s="8">
        <v>44</v>
      </c>
      <c r="C12" s="9" t="s">
        <v>14</v>
      </c>
      <c r="D12" s="10">
        <v>24</v>
      </c>
      <c r="E12" s="11"/>
      <c r="F12" s="11"/>
      <c r="G12" s="12">
        <f t="shared" si="0"/>
        <v>0</v>
      </c>
    </row>
    <row r="13" spans="1:7" x14ac:dyDescent="0.25">
      <c r="B13" s="8">
        <v>101</v>
      </c>
      <c r="C13" s="9" t="s">
        <v>15</v>
      </c>
      <c r="D13" s="10">
        <v>165</v>
      </c>
      <c r="E13" s="11"/>
      <c r="F13" s="11">
        <v>9.6999999999999993</v>
      </c>
      <c r="G13" s="12">
        <f t="shared" si="0"/>
        <v>1600.4999999999998</v>
      </c>
    </row>
    <row r="14" spans="1:7" x14ac:dyDescent="0.25">
      <c r="B14" s="8">
        <v>102</v>
      </c>
      <c r="C14" s="9" t="s">
        <v>16</v>
      </c>
      <c r="D14" s="10">
        <v>150</v>
      </c>
      <c r="E14" s="11"/>
      <c r="F14" s="11">
        <f>3.28+3.04+1.915</f>
        <v>8.2349999999999994</v>
      </c>
      <c r="G14" s="12">
        <f t="shared" si="0"/>
        <v>1235.25</v>
      </c>
    </row>
    <row r="15" spans="1:7" hidden="1" x14ac:dyDescent="0.25">
      <c r="B15" s="8">
        <v>95</v>
      </c>
      <c r="C15" s="9" t="s">
        <v>17</v>
      </c>
      <c r="D15" s="10">
        <v>90</v>
      </c>
      <c r="E15" s="11"/>
      <c r="F15" s="11"/>
      <c r="G15" s="12">
        <f t="shared" si="0"/>
        <v>0</v>
      </c>
    </row>
    <row r="16" spans="1:7" hidden="1" x14ac:dyDescent="0.25">
      <c r="B16" s="8">
        <v>96</v>
      </c>
      <c r="C16" s="9" t="s">
        <v>18</v>
      </c>
      <c r="D16" s="10">
        <v>88</v>
      </c>
      <c r="E16" s="11"/>
      <c r="F16" s="11"/>
      <c r="G16" s="12">
        <f t="shared" si="0"/>
        <v>0</v>
      </c>
    </row>
    <row r="17" spans="2:7" hidden="1" x14ac:dyDescent="0.25">
      <c r="B17" s="8">
        <v>94</v>
      </c>
      <c r="C17" s="9" t="s">
        <v>19</v>
      </c>
      <c r="D17" s="10">
        <v>88</v>
      </c>
      <c r="E17" s="11"/>
      <c r="F17" s="11"/>
      <c r="G17" s="12">
        <f t="shared" si="0"/>
        <v>0</v>
      </c>
    </row>
    <row r="18" spans="2:7" hidden="1" x14ac:dyDescent="0.25">
      <c r="B18" s="8">
        <v>250</v>
      </c>
      <c r="C18" s="9" t="s">
        <v>20</v>
      </c>
      <c r="D18" s="10">
        <v>6</v>
      </c>
      <c r="E18" s="11"/>
      <c r="F18" s="11"/>
      <c r="G18" s="12">
        <f t="shared" si="0"/>
        <v>0</v>
      </c>
    </row>
    <row r="19" spans="2:7" hidden="1" x14ac:dyDescent="0.25">
      <c r="B19" s="8">
        <v>493</v>
      </c>
      <c r="C19" s="9" t="s">
        <v>21</v>
      </c>
      <c r="D19" s="10">
        <v>220</v>
      </c>
      <c r="E19" s="11"/>
      <c r="F19" s="11"/>
      <c r="G19" s="12">
        <f t="shared" si="0"/>
        <v>0</v>
      </c>
    </row>
    <row r="20" spans="2:7" hidden="1" x14ac:dyDescent="0.25">
      <c r="B20" s="8">
        <v>98</v>
      </c>
      <c r="C20" s="9" t="s">
        <v>22</v>
      </c>
      <c r="D20" s="10">
        <v>120</v>
      </c>
      <c r="E20" s="11"/>
      <c r="F20" s="11"/>
      <c r="G20" s="12">
        <f t="shared" si="0"/>
        <v>0</v>
      </c>
    </row>
    <row r="21" spans="2:7" hidden="1" x14ac:dyDescent="0.25">
      <c r="B21" s="8">
        <v>100</v>
      </c>
      <c r="C21" s="9" t="s">
        <v>23</v>
      </c>
      <c r="D21" s="10">
        <v>82</v>
      </c>
      <c r="E21" s="11"/>
      <c r="F21" s="11"/>
      <c r="G21" s="12">
        <f t="shared" si="0"/>
        <v>0</v>
      </c>
    </row>
    <row r="22" spans="2:7" hidden="1" x14ac:dyDescent="0.25">
      <c r="B22" s="8">
        <v>99</v>
      </c>
      <c r="C22" s="9" t="s">
        <v>24</v>
      </c>
      <c r="D22" s="10">
        <v>88</v>
      </c>
      <c r="E22" s="11"/>
      <c r="F22" s="11"/>
      <c r="G22" s="12">
        <f t="shared" si="0"/>
        <v>0</v>
      </c>
    </row>
    <row r="23" spans="2:7" hidden="1" x14ac:dyDescent="0.25">
      <c r="B23" s="8">
        <v>145</v>
      </c>
      <c r="C23" s="9" t="s">
        <v>25</v>
      </c>
      <c r="D23" s="10">
        <v>96</v>
      </c>
      <c r="E23" s="11"/>
      <c r="F23" s="11"/>
      <c r="G23" s="12">
        <f t="shared" si="0"/>
        <v>0</v>
      </c>
    </row>
    <row r="24" spans="2:7" hidden="1" x14ac:dyDescent="0.25">
      <c r="B24" s="8">
        <v>1</v>
      </c>
      <c r="C24" s="9" t="s">
        <v>26</v>
      </c>
      <c r="D24" s="10">
        <v>78</v>
      </c>
      <c r="E24" s="11"/>
      <c r="F24" s="11"/>
      <c r="G24" s="12">
        <f t="shared" si="0"/>
        <v>0</v>
      </c>
    </row>
    <row r="25" spans="2:7" x14ac:dyDescent="0.25">
      <c r="B25" s="8">
        <v>353</v>
      </c>
      <c r="C25" s="9" t="s">
        <v>27</v>
      </c>
      <c r="D25" s="10">
        <v>76</v>
      </c>
      <c r="E25" s="11"/>
      <c r="F25" s="11">
        <f>20.59+20+19.37</f>
        <v>59.960000000000008</v>
      </c>
      <c r="G25" s="12">
        <f t="shared" si="0"/>
        <v>4556.9600000000009</v>
      </c>
    </row>
    <row r="26" spans="2:7" hidden="1" x14ac:dyDescent="0.25">
      <c r="B26" s="8">
        <v>352</v>
      </c>
      <c r="C26" s="9" t="s">
        <v>28</v>
      </c>
      <c r="D26" s="10">
        <v>70</v>
      </c>
      <c r="E26" s="11"/>
      <c r="F26" s="11"/>
      <c r="G26" s="12">
        <f t="shared" si="0"/>
        <v>0</v>
      </c>
    </row>
    <row r="27" spans="2:7" hidden="1" x14ac:dyDescent="0.25">
      <c r="B27" s="8">
        <v>2</v>
      </c>
      <c r="C27" s="9" t="s">
        <v>29</v>
      </c>
      <c r="D27" s="10">
        <v>72</v>
      </c>
      <c r="E27" s="11"/>
      <c r="F27" s="11"/>
      <c r="G27" s="12">
        <f t="shared" si="0"/>
        <v>0</v>
      </c>
    </row>
    <row r="28" spans="2:7" hidden="1" x14ac:dyDescent="0.25">
      <c r="B28" s="8">
        <v>294</v>
      </c>
      <c r="C28" s="9" t="s">
        <v>30</v>
      </c>
      <c r="D28" s="10">
        <v>130</v>
      </c>
      <c r="E28" s="11"/>
      <c r="F28" s="11"/>
      <c r="G28" s="12">
        <f t="shared" si="0"/>
        <v>0</v>
      </c>
    </row>
    <row r="29" spans="2:7" hidden="1" x14ac:dyDescent="0.25">
      <c r="B29" s="8">
        <v>270</v>
      </c>
      <c r="C29" s="9" t="s">
        <v>31</v>
      </c>
      <c r="D29" s="10">
        <v>98</v>
      </c>
      <c r="E29" s="11"/>
      <c r="F29" s="11"/>
      <c r="G29" s="12">
        <f t="shared" si="0"/>
        <v>0</v>
      </c>
    </row>
    <row r="30" spans="2:7" hidden="1" x14ac:dyDescent="0.25">
      <c r="B30" s="8">
        <v>269</v>
      </c>
      <c r="C30" s="9" t="s">
        <v>32</v>
      </c>
      <c r="D30" s="10">
        <v>100</v>
      </c>
      <c r="E30" s="11"/>
      <c r="F30" s="11"/>
      <c r="G30" s="12">
        <f t="shared" si="0"/>
        <v>0</v>
      </c>
    </row>
    <row r="31" spans="2:7" hidden="1" x14ac:dyDescent="0.25">
      <c r="B31" s="8">
        <v>469</v>
      </c>
      <c r="C31" s="9" t="s">
        <v>33</v>
      </c>
      <c r="D31" s="10">
        <v>84</v>
      </c>
      <c r="E31" s="11"/>
      <c r="F31" s="11"/>
      <c r="G31" s="12">
        <f t="shared" si="0"/>
        <v>0</v>
      </c>
    </row>
    <row r="32" spans="2:7" hidden="1" x14ac:dyDescent="0.25">
      <c r="B32" s="8">
        <v>421</v>
      </c>
      <c r="C32" s="9" t="s">
        <v>34</v>
      </c>
      <c r="D32" s="10">
        <v>6</v>
      </c>
      <c r="E32" s="11"/>
      <c r="F32" s="11"/>
      <c r="G32" s="12">
        <f t="shared" si="0"/>
        <v>0</v>
      </c>
    </row>
    <row r="33" spans="2:7" hidden="1" x14ac:dyDescent="0.25">
      <c r="B33" s="8">
        <v>394</v>
      </c>
      <c r="C33" s="9" t="s">
        <v>35</v>
      </c>
      <c r="D33" s="10">
        <v>80</v>
      </c>
      <c r="E33" s="11"/>
      <c r="F33" s="11"/>
      <c r="G33" s="12">
        <f t="shared" si="0"/>
        <v>0</v>
      </c>
    </row>
    <row r="34" spans="2:7" hidden="1" x14ac:dyDescent="0.25">
      <c r="B34" s="8">
        <v>247</v>
      </c>
      <c r="C34" s="9" t="s">
        <v>36</v>
      </c>
      <c r="D34" s="10">
        <v>130</v>
      </c>
      <c r="E34" s="11"/>
      <c r="F34" s="11"/>
      <c r="G34" s="12">
        <f t="shared" si="0"/>
        <v>0</v>
      </c>
    </row>
    <row r="35" spans="2:7" x14ac:dyDescent="0.25">
      <c r="B35" s="8">
        <v>82</v>
      </c>
      <c r="C35" s="9" t="s">
        <v>37</v>
      </c>
      <c r="D35" s="10">
        <v>58</v>
      </c>
      <c r="E35" s="11"/>
      <c r="F35" s="11">
        <v>1.2749999999999999</v>
      </c>
      <c r="G35" s="12">
        <f t="shared" si="0"/>
        <v>73.949999999999989</v>
      </c>
    </row>
    <row r="36" spans="2:7" hidden="1" x14ac:dyDescent="0.25">
      <c r="B36" s="8">
        <v>81</v>
      </c>
      <c r="C36" s="9" t="s">
        <v>38</v>
      </c>
      <c r="D36" s="10">
        <v>54</v>
      </c>
      <c r="E36" s="11"/>
      <c r="F36" s="11"/>
      <c r="G36" s="12">
        <f t="shared" si="0"/>
        <v>0</v>
      </c>
    </row>
    <row r="37" spans="2:7" x14ac:dyDescent="0.25">
      <c r="B37" s="8">
        <v>144</v>
      </c>
      <c r="C37" s="9" t="s">
        <v>39</v>
      </c>
      <c r="D37" s="10">
        <v>78</v>
      </c>
      <c r="E37" s="11"/>
      <c r="F37" s="11">
        <v>23</v>
      </c>
      <c r="G37" s="12">
        <f t="shared" si="0"/>
        <v>1794</v>
      </c>
    </row>
    <row r="38" spans="2:7" hidden="1" x14ac:dyDescent="0.25">
      <c r="B38" s="8">
        <v>143</v>
      </c>
      <c r="C38" s="9" t="s">
        <v>40</v>
      </c>
      <c r="D38" s="10">
        <v>76</v>
      </c>
      <c r="E38" s="11"/>
      <c r="F38" s="11"/>
      <c r="G38" s="12">
        <f t="shared" si="0"/>
        <v>0</v>
      </c>
    </row>
    <row r="39" spans="2:7" hidden="1" x14ac:dyDescent="0.25">
      <c r="B39" s="8">
        <v>85</v>
      </c>
      <c r="C39" s="9" t="s">
        <v>41</v>
      </c>
      <c r="D39" s="10">
        <v>28</v>
      </c>
      <c r="E39" s="11"/>
      <c r="F39" s="11"/>
      <c r="G39" s="12">
        <f t="shared" si="0"/>
        <v>0</v>
      </c>
    </row>
    <row r="40" spans="2:7" x14ac:dyDescent="0.25">
      <c r="B40" s="8">
        <v>86</v>
      </c>
      <c r="C40" s="9" t="s">
        <v>42</v>
      </c>
      <c r="D40" s="10">
        <v>28</v>
      </c>
      <c r="E40" s="11"/>
      <c r="F40" s="11">
        <v>6.25</v>
      </c>
      <c r="G40" s="12">
        <f t="shared" si="0"/>
        <v>175</v>
      </c>
    </row>
    <row r="41" spans="2:7" hidden="1" x14ac:dyDescent="0.25">
      <c r="B41" s="8">
        <v>251</v>
      </c>
      <c r="C41" s="9" t="s">
        <v>43</v>
      </c>
      <c r="D41" s="10">
        <v>800</v>
      </c>
      <c r="E41" s="11"/>
      <c r="F41" s="11"/>
      <c r="G41" s="12">
        <f t="shared" si="0"/>
        <v>0</v>
      </c>
    </row>
    <row r="42" spans="2:7" hidden="1" x14ac:dyDescent="0.25">
      <c r="B42" s="8">
        <v>295</v>
      </c>
      <c r="C42" s="9" t="s">
        <v>44</v>
      </c>
      <c r="D42" s="10">
        <v>700</v>
      </c>
      <c r="E42" s="11"/>
      <c r="F42" s="11"/>
      <c r="G42" s="12">
        <f t="shared" si="0"/>
        <v>0</v>
      </c>
    </row>
    <row r="43" spans="2:7" hidden="1" x14ac:dyDescent="0.25">
      <c r="B43" s="8">
        <v>52</v>
      </c>
      <c r="C43" s="9" t="s">
        <v>45</v>
      </c>
      <c r="D43" s="10">
        <v>54</v>
      </c>
      <c r="E43" s="11"/>
      <c r="F43" s="11"/>
      <c r="G43" s="12">
        <f t="shared" si="0"/>
        <v>0</v>
      </c>
    </row>
    <row r="44" spans="2:7" hidden="1" x14ac:dyDescent="0.25">
      <c r="B44" s="8">
        <v>53</v>
      </c>
      <c r="C44" s="9" t="s">
        <v>46</v>
      </c>
      <c r="D44" s="10">
        <v>56</v>
      </c>
      <c r="E44" s="11"/>
      <c r="F44" s="11"/>
      <c r="G44" s="12">
        <f t="shared" si="0"/>
        <v>0</v>
      </c>
    </row>
    <row r="45" spans="2:7" hidden="1" x14ac:dyDescent="0.25">
      <c r="B45" s="8">
        <v>480</v>
      </c>
      <c r="C45" s="9" t="s">
        <v>47</v>
      </c>
      <c r="D45" s="10">
        <v>72</v>
      </c>
      <c r="E45" s="11"/>
      <c r="F45" s="11"/>
      <c r="G45" s="12">
        <f t="shared" si="0"/>
        <v>0</v>
      </c>
    </row>
    <row r="46" spans="2:7" hidden="1" x14ac:dyDescent="0.25">
      <c r="B46" s="8">
        <v>58</v>
      </c>
      <c r="C46" s="9" t="s">
        <v>48</v>
      </c>
      <c r="D46" s="10">
        <v>53</v>
      </c>
      <c r="E46" s="11"/>
      <c r="F46" s="11"/>
      <c r="G46" s="12">
        <f t="shared" si="0"/>
        <v>0</v>
      </c>
    </row>
    <row r="47" spans="2:7" hidden="1" x14ac:dyDescent="0.25">
      <c r="B47" s="8">
        <v>61</v>
      </c>
      <c r="C47" s="9" t="s">
        <v>49</v>
      </c>
      <c r="D47" s="10">
        <v>56</v>
      </c>
      <c r="E47" s="11"/>
      <c r="F47" s="11"/>
      <c r="G47" s="12">
        <f t="shared" si="0"/>
        <v>0</v>
      </c>
    </row>
    <row r="48" spans="2:7" hidden="1" x14ac:dyDescent="0.25">
      <c r="B48" s="8">
        <v>59</v>
      </c>
      <c r="C48" s="9" t="s">
        <v>50</v>
      </c>
      <c r="D48" s="10">
        <v>58.5</v>
      </c>
      <c r="E48" s="11"/>
      <c r="F48" s="11"/>
      <c r="G48" s="12">
        <f t="shared" si="0"/>
        <v>0</v>
      </c>
    </row>
    <row r="49" spans="2:7" hidden="1" x14ac:dyDescent="0.25">
      <c r="B49" s="8">
        <v>5</v>
      </c>
      <c r="C49" s="9" t="s">
        <v>51</v>
      </c>
      <c r="D49" s="10">
        <v>72</v>
      </c>
      <c r="E49" s="11"/>
      <c r="F49" s="11"/>
      <c r="G49" s="12">
        <f t="shared" si="0"/>
        <v>0</v>
      </c>
    </row>
    <row r="50" spans="2:7" hidden="1" x14ac:dyDescent="0.25">
      <c r="B50" s="8">
        <v>107</v>
      </c>
      <c r="C50" s="9" t="s">
        <v>52</v>
      </c>
      <c r="D50" s="10">
        <v>48</v>
      </c>
      <c r="E50" s="11"/>
      <c r="F50" s="11"/>
      <c r="G50" s="12">
        <f t="shared" si="0"/>
        <v>0</v>
      </c>
    </row>
    <row r="51" spans="2:7" hidden="1" x14ac:dyDescent="0.25">
      <c r="B51" s="8">
        <v>108</v>
      </c>
      <c r="C51" s="9" t="s">
        <v>53</v>
      </c>
      <c r="D51" s="10">
        <v>80</v>
      </c>
      <c r="E51" s="11"/>
      <c r="F51" s="11"/>
      <c r="G51" s="12">
        <f t="shared" si="0"/>
        <v>0</v>
      </c>
    </row>
    <row r="52" spans="2:7" x14ac:dyDescent="0.25">
      <c r="B52" s="8">
        <v>109</v>
      </c>
      <c r="C52" s="9" t="s">
        <v>54</v>
      </c>
      <c r="D52" s="10">
        <v>72</v>
      </c>
      <c r="E52" s="11"/>
      <c r="F52" s="11">
        <f>8.53+3.275</f>
        <v>11.805</v>
      </c>
      <c r="G52" s="12">
        <f t="shared" si="0"/>
        <v>849.96</v>
      </c>
    </row>
    <row r="53" spans="2:7" hidden="1" x14ac:dyDescent="0.25">
      <c r="B53" s="8">
        <v>501</v>
      </c>
      <c r="C53" s="9" t="s">
        <v>55</v>
      </c>
      <c r="D53" s="10">
        <v>70</v>
      </c>
      <c r="E53" s="11"/>
      <c r="F53" s="11"/>
      <c r="G53" s="12">
        <f t="shared" si="0"/>
        <v>0</v>
      </c>
    </row>
    <row r="54" spans="2:7" x14ac:dyDescent="0.25">
      <c r="B54" s="8">
        <v>115</v>
      </c>
      <c r="C54" s="9" t="s">
        <v>56</v>
      </c>
      <c r="D54" s="10">
        <v>84</v>
      </c>
      <c r="E54" s="11"/>
      <c r="F54" s="11">
        <v>5.04</v>
      </c>
      <c r="G54" s="12">
        <f t="shared" si="0"/>
        <v>423.36</v>
      </c>
    </row>
    <row r="55" spans="2:7" hidden="1" x14ac:dyDescent="0.25">
      <c r="B55" s="8">
        <v>116</v>
      </c>
      <c r="C55" s="9" t="s">
        <v>57</v>
      </c>
      <c r="D55" s="10">
        <v>70</v>
      </c>
      <c r="E55" s="11"/>
      <c r="F55" s="11"/>
      <c r="G55" s="12">
        <f t="shared" si="0"/>
        <v>0</v>
      </c>
    </row>
    <row r="56" spans="2:7" hidden="1" x14ac:dyDescent="0.25">
      <c r="B56" s="8">
        <v>48</v>
      </c>
      <c r="C56" s="9" t="s">
        <v>58</v>
      </c>
      <c r="D56" s="10">
        <v>68</v>
      </c>
      <c r="E56" s="11"/>
      <c r="F56" s="11"/>
      <c r="G56" s="12">
        <f t="shared" si="0"/>
        <v>0</v>
      </c>
    </row>
    <row r="57" spans="2:7" hidden="1" x14ac:dyDescent="0.25">
      <c r="B57" s="8">
        <v>49</v>
      </c>
      <c r="C57" s="9" t="s">
        <v>59</v>
      </c>
      <c r="D57" s="10">
        <v>82</v>
      </c>
      <c r="E57" s="11"/>
      <c r="F57" s="11"/>
      <c r="G57" s="12">
        <f t="shared" si="0"/>
        <v>0</v>
      </c>
    </row>
    <row r="58" spans="2:7" hidden="1" x14ac:dyDescent="0.25">
      <c r="B58" s="8">
        <v>529</v>
      </c>
      <c r="C58" s="9" t="s">
        <v>60</v>
      </c>
      <c r="D58" s="10">
        <v>82</v>
      </c>
      <c r="E58" s="11"/>
      <c r="F58" s="11"/>
      <c r="G58" s="12">
        <f t="shared" si="0"/>
        <v>0</v>
      </c>
    </row>
    <row r="59" spans="2:7" hidden="1" x14ac:dyDescent="0.25">
      <c r="B59" s="8">
        <v>385</v>
      </c>
      <c r="C59" s="9" t="s">
        <v>61</v>
      </c>
      <c r="D59" s="10">
        <v>116</v>
      </c>
      <c r="E59" s="11"/>
      <c r="F59" s="11"/>
      <c r="G59" s="12">
        <f t="shared" si="0"/>
        <v>0</v>
      </c>
    </row>
    <row r="60" spans="2:7" hidden="1" x14ac:dyDescent="0.25">
      <c r="B60" s="8">
        <v>310</v>
      </c>
      <c r="C60" s="9" t="s">
        <v>62</v>
      </c>
      <c r="D60" s="10">
        <v>126</v>
      </c>
      <c r="E60" s="11"/>
      <c r="F60" s="11"/>
      <c r="G60" s="12">
        <f t="shared" si="0"/>
        <v>0</v>
      </c>
    </row>
    <row r="61" spans="2:7" hidden="1" x14ac:dyDescent="0.25">
      <c r="B61" s="8">
        <v>84</v>
      </c>
      <c r="C61" s="9" t="s">
        <v>63</v>
      </c>
      <c r="D61" s="10">
        <v>126</v>
      </c>
      <c r="E61" s="11"/>
      <c r="F61" s="11"/>
      <c r="G61" s="12">
        <f t="shared" si="0"/>
        <v>0</v>
      </c>
    </row>
    <row r="62" spans="2:7" hidden="1" x14ac:dyDescent="0.25">
      <c r="B62" s="8">
        <v>83</v>
      </c>
      <c r="C62" s="9" t="s">
        <v>64</v>
      </c>
      <c r="D62" s="10">
        <v>124</v>
      </c>
      <c r="E62" s="11"/>
      <c r="F62" s="11"/>
      <c r="G62" s="12">
        <f t="shared" si="0"/>
        <v>0</v>
      </c>
    </row>
    <row r="63" spans="2:7" hidden="1" x14ac:dyDescent="0.25">
      <c r="B63" s="8">
        <v>206</v>
      </c>
      <c r="C63" s="9" t="s">
        <v>65</v>
      </c>
      <c r="D63" s="10">
        <v>115</v>
      </c>
      <c r="E63" s="11"/>
      <c r="F63" s="11"/>
      <c r="G63" s="12">
        <f t="shared" si="0"/>
        <v>0</v>
      </c>
    </row>
    <row r="64" spans="2:7" hidden="1" x14ac:dyDescent="0.25">
      <c r="B64" s="8">
        <v>328</v>
      </c>
      <c r="C64" s="9" t="s">
        <v>66</v>
      </c>
      <c r="D64" s="10">
        <v>72</v>
      </c>
      <c r="E64" s="11"/>
      <c r="F64" s="11"/>
      <c r="G64" s="12">
        <f t="shared" si="0"/>
        <v>0</v>
      </c>
    </row>
    <row r="65" spans="1:7" hidden="1" x14ac:dyDescent="0.25">
      <c r="B65" s="8">
        <v>174</v>
      </c>
      <c r="C65" s="9" t="s">
        <v>66</v>
      </c>
      <c r="D65" s="10">
        <v>72</v>
      </c>
      <c r="E65" s="11"/>
      <c r="F65" s="11"/>
      <c r="G65" s="12">
        <f t="shared" si="0"/>
        <v>0</v>
      </c>
    </row>
    <row r="66" spans="1:7" hidden="1" x14ac:dyDescent="0.25">
      <c r="B66" s="8">
        <v>422</v>
      </c>
      <c r="C66" s="9" t="s">
        <v>67</v>
      </c>
      <c r="D66" s="10">
        <v>1</v>
      </c>
      <c r="E66" s="11"/>
      <c r="F66" s="11"/>
      <c r="G66" s="12">
        <f t="shared" si="0"/>
        <v>0</v>
      </c>
    </row>
    <row r="67" spans="1:7" hidden="1" x14ac:dyDescent="0.25">
      <c r="B67" s="8">
        <v>303</v>
      </c>
      <c r="C67" s="9" t="s">
        <v>68</v>
      </c>
      <c r="D67" s="10">
        <v>10</v>
      </c>
      <c r="E67" s="11"/>
      <c r="F67" s="11"/>
      <c r="G67" s="12">
        <f t="shared" si="0"/>
        <v>0</v>
      </c>
    </row>
    <row r="68" spans="1:7" hidden="1" x14ac:dyDescent="0.25">
      <c r="B68" s="8">
        <v>312</v>
      </c>
      <c r="C68" s="9" t="s">
        <v>69</v>
      </c>
      <c r="D68" s="10">
        <v>18</v>
      </c>
      <c r="E68" s="11"/>
      <c r="F68" s="11"/>
      <c r="G68" s="12">
        <f t="shared" si="0"/>
        <v>0</v>
      </c>
    </row>
    <row r="69" spans="1:7" hidden="1" x14ac:dyDescent="0.25">
      <c r="B69" s="8">
        <v>313</v>
      </c>
      <c r="C69" s="9" t="s">
        <v>70</v>
      </c>
      <c r="D69" s="10">
        <v>32</v>
      </c>
      <c r="E69" s="11"/>
      <c r="F69" s="11"/>
      <c r="G69" s="12">
        <f t="shared" si="0"/>
        <v>0</v>
      </c>
    </row>
    <row r="70" spans="1:7" hidden="1" x14ac:dyDescent="0.25">
      <c r="B70" s="8">
        <v>419</v>
      </c>
      <c r="C70" s="9" t="s">
        <v>71</v>
      </c>
      <c r="D70" s="10">
        <v>6</v>
      </c>
      <c r="E70" s="11"/>
      <c r="F70" s="11"/>
      <c r="G70" s="12">
        <f t="shared" si="0"/>
        <v>0</v>
      </c>
    </row>
    <row r="71" spans="1:7" x14ac:dyDescent="0.25">
      <c r="B71" s="8">
        <v>279</v>
      </c>
      <c r="C71" s="9" t="s">
        <v>72</v>
      </c>
      <c r="D71" s="10">
        <v>165</v>
      </c>
      <c r="E71" s="11"/>
      <c r="F71" s="11">
        <f>3.07+1.1</f>
        <v>4.17</v>
      </c>
      <c r="G71" s="12">
        <f t="shared" si="0"/>
        <v>688.05</v>
      </c>
    </row>
    <row r="72" spans="1:7" hidden="1" x14ac:dyDescent="0.25">
      <c r="B72" s="8">
        <v>457</v>
      </c>
      <c r="C72" s="9" t="s">
        <v>73</v>
      </c>
      <c r="D72" s="10">
        <v>140</v>
      </c>
      <c r="E72" s="11"/>
      <c r="F72" s="11"/>
      <c r="G72" s="12">
        <f t="shared" si="0"/>
        <v>0</v>
      </c>
    </row>
    <row r="73" spans="1:7" x14ac:dyDescent="0.25">
      <c r="B73" s="8">
        <v>73</v>
      </c>
      <c r="C73" s="9" t="s">
        <v>74</v>
      </c>
      <c r="D73" s="10">
        <v>88</v>
      </c>
      <c r="E73" s="11"/>
      <c r="F73" s="11">
        <v>3.2</v>
      </c>
      <c r="G73" s="12">
        <f t="shared" ref="G73:G136" si="1">+D73*F73</f>
        <v>281.60000000000002</v>
      </c>
    </row>
    <row r="74" spans="1:7" hidden="1" x14ac:dyDescent="0.25">
      <c r="B74" s="8">
        <v>330</v>
      </c>
      <c r="C74" s="9" t="s">
        <v>75</v>
      </c>
      <c r="D74" s="10">
        <v>86</v>
      </c>
      <c r="E74" s="11"/>
      <c r="F74" s="11"/>
      <c r="G74" s="12">
        <f t="shared" si="1"/>
        <v>0</v>
      </c>
    </row>
    <row r="75" spans="1:7" hidden="1" x14ac:dyDescent="0.25">
      <c r="B75" s="8">
        <v>74</v>
      </c>
      <c r="C75" s="9" t="s">
        <v>76</v>
      </c>
      <c r="D75" s="10">
        <v>122</v>
      </c>
      <c r="E75" s="11"/>
      <c r="F75" s="11"/>
      <c r="G75" s="12">
        <f t="shared" si="1"/>
        <v>0</v>
      </c>
    </row>
    <row r="76" spans="1:7" hidden="1" x14ac:dyDescent="0.25">
      <c r="A76" s="13"/>
      <c r="B76" s="8">
        <v>254</v>
      </c>
      <c r="C76" s="9" t="s">
        <v>77</v>
      </c>
      <c r="D76" s="10">
        <v>48</v>
      </c>
      <c r="E76" s="11"/>
      <c r="F76" s="11"/>
      <c r="G76" s="12">
        <f t="shared" si="1"/>
        <v>0</v>
      </c>
    </row>
    <row r="77" spans="1:7" hidden="1" x14ac:dyDescent="0.25">
      <c r="B77" s="8">
        <v>177</v>
      </c>
      <c r="C77" s="9" t="s">
        <v>78</v>
      </c>
      <c r="D77" s="10">
        <v>94</v>
      </c>
      <c r="E77" s="11"/>
      <c r="F77" s="11"/>
      <c r="G77" s="12">
        <f t="shared" si="1"/>
        <v>0</v>
      </c>
    </row>
    <row r="78" spans="1:7" x14ac:dyDescent="0.25">
      <c r="B78" s="8">
        <v>354</v>
      </c>
      <c r="C78" s="9" t="s">
        <v>79</v>
      </c>
      <c r="D78" s="10">
        <v>85</v>
      </c>
      <c r="E78" s="11"/>
      <c r="F78" s="11">
        <v>1.49</v>
      </c>
      <c r="G78" s="12">
        <f t="shared" si="1"/>
        <v>126.65</v>
      </c>
    </row>
    <row r="79" spans="1:7" x14ac:dyDescent="0.25">
      <c r="B79" s="14">
        <v>299</v>
      </c>
      <c r="C79" s="15" t="s">
        <v>80</v>
      </c>
      <c r="D79" s="16">
        <v>100</v>
      </c>
      <c r="E79" s="17"/>
      <c r="F79" s="17">
        <v>26.6</v>
      </c>
      <c r="G79" s="12">
        <f t="shared" si="1"/>
        <v>2660</v>
      </c>
    </row>
    <row r="80" spans="1:7" hidden="1" x14ac:dyDescent="0.25">
      <c r="B80" s="8">
        <v>399</v>
      </c>
      <c r="C80" s="9" t="s">
        <v>81</v>
      </c>
      <c r="D80" s="10">
        <v>140</v>
      </c>
      <c r="E80" s="11"/>
      <c r="F80" s="11"/>
      <c r="G80" s="12">
        <f t="shared" si="1"/>
        <v>0</v>
      </c>
    </row>
    <row r="81" spans="2:7" hidden="1" x14ac:dyDescent="0.25">
      <c r="B81" s="8">
        <v>504</v>
      </c>
      <c r="C81" s="9" t="s">
        <v>82</v>
      </c>
      <c r="D81" s="10">
        <v>110</v>
      </c>
      <c r="E81" s="11"/>
      <c r="F81" s="11"/>
      <c r="G81" s="12">
        <f t="shared" si="1"/>
        <v>0</v>
      </c>
    </row>
    <row r="82" spans="2:7" x14ac:dyDescent="0.25">
      <c r="B82" s="8">
        <v>505</v>
      </c>
      <c r="C82" s="9" t="s">
        <v>83</v>
      </c>
      <c r="D82" s="10">
        <v>140</v>
      </c>
      <c r="E82" s="11">
        <v>28</v>
      </c>
      <c r="F82" s="11">
        <f>13.7+0.51</f>
        <v>14.209999999999999</v>
      </c>
      <c r="G82" s="12">
        <f t="shared" si="1"/>
        <v>1989.3999999999999</v>
      </c>
    </row>
    <row r="83" spans="2:7" x14ac:dyDescent="0.25">
      <c r="B83" s="8">
        <v>255</v>
      </c>
      <c r="C83" s="9" t="s">
        <v>84</v>
      </c>
      <c r="D83" s="10">
        <v>50</v>
      </c>
      <c r="E83" s="11"/>
      <c r="F83" s="11">
        <v>3.605</v>
      </c>
      <c r="G83" s="12">
        <f t="shared" si="1"/>
        <v>180.25</v>
      </c>
    </row>
    <row r="84" spans="2:7" x14ac:dyDescent="0.25">
      <c r="B84" s="8">
        <v>256</v>
      </c>
      <c r="C84" s="9" t="s">
        <v>85</v>
      </c>
      <c r="D84" s="10">
        <v>44</v>
      </c>
      <c r="E84" s="11"/>
      <c r="F84" s="11">
        <v>12</v>
      </c>
      <c r="G84" s="12">
        <f t="shared" si="1"/>
        <v>528</v>
      </c>
    </row>
    <row r="85" spans="2:7" x14ac:dyDescent="0.25">
      <c r="B85" s="8">
        <v>62</v>
      </c>
      <c r="C85" s="9" t="s">
        <v>86</v>
      </c>
      <c r="D85" s="10">
        <v>100</v>
      </c>
      <c r="E85" s="11"/>
      <c r="F85" s="11">
        <f>3.835+12.4</f>
        <v>16.234999999999999</v>
      </c>
      <c r="G85" s="12">
        <f t="shared" si="1"/>
        <v>1623.5</v>
      </c>
    </row>
    <row r="86" spans="2:7" hidden="1" x14ac:dyDescent="0.25">
      <c r="B86" s="8">
        <v>266</v>
      </c>
      <c r="C86" s="9" t="s">
        <v>87</v>
      </c>
      <c r="D86" s="10">
        <v>78</v>
      </c>
      <c r="E86" s="11"/>
      <c r="F86" s="11"/>
      <c r="G86" s="12">
        <f t="shared" si="1"/>
        <v>0</v>
      </c>
    </row>
    <row r="87" spans="2:7" hidden="1" x14ac:dyDescent="0.25">
      <c r="B87" s="8">
        <v>267</v>
      </c>
      <c r="C87" s="9" t="s">
        <v>88</v>
      </c>
      <c r="D87" s="10">
        <v>66</v>
      </c>
      <c r="E87" s="11"/>
      <c r="F87" s="11"/>
      <c r="G87" s="12">
        <f t="shared" si="1"/>
        <v>0</v>
      </c>
    </row>
    <row r="88" spans="2:7" x14ac:dyDescent="0.25">
      <c r="B88" s="8">
        <v>70</v>
      </c>
      <c r="C88" s="9" t="s">
        <v>89</v>
      </c>
      <c r="D88" s="10">
        <v>76</v>
      </c>
      <c r="E88" s="11"/>
      <c r="F88" s="11">
        <f>14.74+3.135</f>
        <v>17.875</v>
      </c>
      <c r="G88" s="12">
        <f t="shared" si="1"/>
        <v>1358.5</v>
      </c>
    </row>
    <row r="89" spans="2:7" hidden="1" x14ac:dyDescent="0.25">
      <c r="B89" s="8">
        <v>71</v>
      </c>
      <c r="C89" s="9" t="s">
        <v>90</v>
      </c>
      <c r="D89" s="10">
        <v>60</v>
      </c>
      <c r="E89" s="11"/>
      <c r="F89" s="11"/>
      <c r="G89" s="12">
        <f t="shared" si="1"/>
        <v>0</v>
      </c>
    </row>
    <row r="90" spans="2:7" hidden="1" x14ac:dyDescent="0.25">
      <c r="B90" s="8">
        <v>103</v>
      </c>
      <c r="C90" s="9" t="s">
        <v>91</v>
      </c>
      <c r="D90" s="10">
        <v>66</v>
      </c>
      <c r="E90" s="11"/>
      <c r="F90" s="11"/>
      <c r="G90" s="12">
        <f t="shared" si="1"/>
        <v>0</v>
      </c>
    </row>
    <row r="91" spans="2:7" hidden="1" x14ac:dyDescent="0.25">
      <c r="B91" s="8">
        <v>287</v>
      </c>
      <c r="C91" s="9" t="s">
        <v>92</v>
      </c>
      <c r="D91" s="10">
        <v>140</v>
      </c>
      <c r="E91" s="11"/>
      <c r="F91" s="11"/>
      <c r="G91" s="12">
        <f t="shared" si="1"/>
        <v>0</v>
      </c>
    </row>
    <row r="92" spans="2:7" hidden="1" x14ac:dyDescent="0.25">
      <c r="B92" s="8">
        <v>308</v>
      </c>
      <c r="C92" s="9" t="s">
        <v>93</v>
      </c>
      <c r="D92" s="10">
        <v>125</v>
      </c>
      <c r="E92" s="11"/>
      <c r="F92" s="11"/>
      <c r="G92" s="12">
        <f t="shared" si="1"/>
        <v>0</v>
      </c>
    </row>
    <row r="93" spans="2:7" x14ac:dyDescent="0.25">
      <c r="B93" s="8">
        <v>182</v>
      </c>
      <c r="C93" s="9" t="s">
        <v>94</v>
      </c>
      <c r="D93" s="10">
        <v>32</v>
      </c>
      <c r="E93" s="11"/>
      <c r="F93" s="11">
        <f>13.16+54.9</f>
        <v>68.06</v>
      </c>
      <c r="G93" s="12">
        <f t="shared" si="1"/>
        <v>2177.92</v>
      </c>
    </row>
    <row r="94" spans="2:7" hidden="1" x14ac:dyDescent="0.25">
      <c r="B94" s="8">
        <v>183</v>
      </c>
      <c r="C94" s="9" t="s">
        <v>95</v>
      </c>
      <c r="D94" s="10">
        <v>36</v>
      </c>
      <c r="E94" s="11"/>
      <c r="F94" s="11"/>
      <c r="G94" s="12">
        <f t="shared" si="1"/>
        <v>0</v>
      </c>
    </row>
    <row r="95" spans="2:7" hidden="1" x14ac:dyDescent="0.25">
      <c r="B95" s="8">
        <v>180</v>
      </c>
      <c r="C95" s="9" t="s">
        <v>96</v>
      </c>
      <c r="D95" s="10">
        <v>44</v>
      </c>
      <c r="E95" s="11"/>
      <c r="F95" s="11"/>
      <c r="G95" s="12">
        <f t="shared" si="1"/>
        <v>0</v>
      </c>
    </row>
    <row r="96" spans="2:7" hidden="1" x14ac:dyDescent="0.25">
      <c r="B96" s="8">
        <v>181</v>
      </c>
      <c r="C96" s="9" t="s">
        <v>97</v>
      </c>
      <c r="D96" s="10">
        <v>40</v>
      </c>
      <c r="E96" s="11"/>
      <c r="F96" s="11"/>
      <c r="G96" s="12">
        <f t="shared" si="1"/>
        <v>0</v>
      </c>
    </row>
    <row r="97" spans="2:8" hidden="1" x14ac:dyDescent="0.25">
      <c r="B97" s="8">
        <v>97</v>
      </c>
      <c r="C97" s="9" t="s">
        <v>98</v>
      </c>
      <c r="D97" s="10">
        <v>40</v>
      </c>
      <c r="E97" s="11"/>
      <c r="F97" s="11"/>
      <c r="G97" s="12">
        <f t="shared" si="1"/>
        <v>0</v>
      </c>
    </row>
    <row r="98" spans="2:8" x14ac:dyDescent="0.25">
      <c r="B98" s="8">
        <v>536</v>
      </c>
      <c r="C98" s="9" t="s">
        <v>99</v>
      </c>
      <c r="D98" s="10">
        <v>45</v>
      </c>
      <c r="E98" s="11">
        <v>3</v>
      </c>
      <c r="F98" s="11">
        <f>890.5+903.5+817.22</f>
        <v>2611.2200000000003</v>
      </c>
      <c r="G98" s="12">
        <f t="shared" si="1"/>
        <v>117504.90000000001</v>
      </c>
    </row>
    <row r="99" spans="2:8" hidden="1" x14ac:dyDescent="0.25">
      <c r="B99" s="8">
        <v>76</v>
      </c>
      <c r="C99" s="9" t="s">
        <v>100</v>
      </c>
      <c r="D99" s="10">
        <v>120</v>
      </c>
      <c r="E99" s="11"/>
      <c r="F99" s="11"/>
      <c r="G99" s="12">
        <f t="shared" si="1"/>
        <v>0</v>
      </c>
    </row>
    <row r="100" spans="2:8" x14ac:dyDescent="0.25">
      <c r="B100" s="8">
        <v>47</v>
      </c>
      <c r="C100" s="9" t="s">
        <v>101</v>
      </c>
      <c r="D100" s="10">
        <v>26</v>
      </c>
      <c r="E100" s="11">
        <v>4</v>
      </c>
      <c r="F100" s="11">
        <f>16+48</f>
        <v>64</v>
      </c>
      <c r="G100" s="12">
        <f t="shared" si="1"/>
        <v>1664</v>
      </c>
      <c r="H100">
        <f>4*12</f>
        <v>48</v>
      </c>
    </row>
    <row r="101" spans="2:8" x14ac:dyDescent="0.25">
      <c r="B101" s="8">
        <v>305</v>
      </c>
      <c r="C101" s="9" t="s">
        <v>102</v>
      </c>
      <c r="D101" s="10">
        <v>26</v>
      </c>
      <c r="E101" s="11">
        <v>8</v>
      </c>
      <c r="F101" s="11">
        <f>17+96</f>
        <v>113</v>
      </c>
      <c r="G101" s="12">
        <f t="shared" si="1"/>
        <v>2938</v>
      </c>
      <c r="H101">
        <f>8*12</f>
        <v>96</v>
      </c>
    </row>
    <row r="102" spans="2:8" x14ac:dyDescent="0.25">
      <c r="B102" s="8">
        <v>77</v>
      </c>
      <c r="C102" s="9" t="s">
        <v>103</v>
      </c>
      <c r="D102" s="10">
        <v>98</v>
      </c>
      <c r="E102" s="11"/>
      <c r="F102" s="11">
        <f>24.04+32.02+17.64+30.62+25.08+29.99+25.49+28.12+25.13+29.57+29.03+27+30.53+30.93+27.99+50.6</f>
        <v>463.78000000000003</v>
      </c>
      <c r="G102" s="12">
        <f t="shared" si="1"/>
        <v>45450.44</v>
      </c>
    </row>
    <row r="103" spans="2:8" hidden="1" x14ac:dyDescent="0.25">
      <c r="B103" s="8">
        <v>530</v>
      </c>
      <c r="C103" s="9" t="s">
        <v>104</v>
      </c>
      <c r="D103" s="10">
        <v>102</v>
      </c>
      <c r="E103" s="11"/>
      <c r="F103" s="11"/>
      <c r="G103" s="12">
        <f t="shared" si="1"/>
        <v>0</v>
      </c>
    </row>
    <row r="104" spans="2:8" hidden="1" x14ac:dyDescent="0.25">
      <c r="B104" s="8">
        <v>78</v>
      </c>
      <c r="C104" s="9" t="s">
        <v>105</v>
      </c>
      <c r="D104" s="10">
        <v>112</v>
      </c>
      <c r="E104" s="11"/>
      <c r="F104" s="11"/>
      <c r="G104" s="12">
        <f t="shared" si="1"/>
        <v>0</v>
      </c>
    </row>
    <row r="105" spans="2:8" hidden="1" x14ac:dyDescent="0.25">
      <c r="B105" s="8">
        <v>276</v>
      </c>
      <c r="C105" s="9" t="s">
        <v>106</v>
      </c>
      <c r="D105" s="10">
        <v>64</v>
      </c>
      <c r="E105" s="11"/>
      <c r="F105" s="11"/>
      <c r="G105" s="12">
        <f t="shared" si="1"/>
        <v>0</v>
      </c>
    </row>
    <row r="106" spans="2:8" hidden="1" x14ac:dyDescent="0.25">
      <c r="B106" s="8">
        <v>417</v>
      </c>
      <c r="C106" s="9" t="s">
        <v>107</v>
      </c>
      <c r="D106" s="10">
        <v>68</v>
      </c>
      <c r="E106" s="11"/>
      <c r="F106" s="11"/>
      <c r="G106" s="12">
        <f t="shared" si="1"/>
        <v>0</v>
      </c>
    </row>
    <row r="107" spans="2:8" hidden="1" x14ac:dyDescent="0.25">
      <c r="B107" s="8">
        <v>139</v>
      </c>
      <c r="C107" s="9" t="s">
        <v>108</v>
      </c>
      <c r="D107" s="10">
        <v>1</v>
      </c>
      <c r="E107" s="11"/>
      <c r="F107" s="11"/>
      <c r="G107" s="12">
        <f t="shared" si="1"/>
        <v>0</v>
      </c>
    </row>
    <row r="108" spans="2:8" hidden="1" x14ac:dyDescent="0.25">
      <c r="B108" s="8">
        <v>140</v>
      </c>
      <c r="C108" s="9" t="s">
        <v>109</v>
      </c>
      <c r="D108" s="10">
        <v>2</v>
      </c>
      <c r="E108" s="11"/>
      <c r="F108" s="11"/>
      <c r="G108" s="12">
        <f t="shared" si="1"/>
        <v>0</v>
      </c>
    </row>
    <row r="109" spans="2:8" hidden="1" x14ac:dyDescent="0.25">
      <c r="B109" s="8">
        <v>141</v>
      </c>
      <c r="C109" s="9" t="s">
        <v>110</v>
      </c>
      <c r="D109" s="10">
        <v>4</v>
      </c>
      <c r="E109" s="11"/>
      <c r="F109" s="11"/>
      <c r="G109" s="12">
        <f t="shared" si="1"/>
        <v>0</v>
      </c>
    </row>
    <row r="110" spans="2:8" x14ac:dyDescent="0.25">
      <c r="B110" s="8">
        <v>4</v>
      </c>
      <c r="C110" s="9" t="s">
        <v>111</v>
      </c>
      <c r="D110" s="10">
        <v>78</v>
      </c>
      <c r="E110" s="11"/>
      <c r="F110" s="11">
        <v>6.2750000000000004</v>
      </c>
      <c r="G110" s="12">
        <f t="shared" si="1"/>
        <v>489.45000000000005</v>
      </c>
    </row>
    <row r="111" spans="2:8" x14ac:dyDescent="0.25">
      <c r="B111" s="8">
        <v>514</v>
      </c>
      <c r="C111" s="9" t="s">
        <v>112</v>
      </c>
      <c r="D111" s="10">
        <v>76</v>
      </c>
      <c r="E111" s="11"/>
      <c r="F111" s="11">
        <v>20</v>
      </c>
      <c r="G111" s="12">
        <f t="shared" si="1"/>
        <v>1520</v>
      </c>
    </row>
    <row r="112" spans="2:8" hidden="1" x14ac:dyDescent="0.25">
      <c r="B112" s="8">
        <v>184</v>
      </c>
      <c r="C112" s="9" t="s">
        <v>113</v>
      </c>
      <c r="D112" s="10">
        <v>80</v>
      </c>
      <c r="E112" s="11"/>
      <c r="F112" s="11"/>
      <c r="G112" s="12">
        <f t="shared" si="1"/>
        <v>0</v>
      </c>
    </row>
    <row r="113" spans="1:7" hidden="1" x14ac:dyDescent="0.25">
      <c r="A113" s="13"/>
      <c r="B113" s="8">
        <v>185</v>
      </c>
      <c r="C113" s="9" t="s">
        <v>114</v>
      </c>
      <c r="D113" s="10">
        <v>80</v>
      </c>
      <c r="E113" s="11"/>
      <c r="F113" s="11"/>
      <c r="G113" s="12">
        <f t="shared" si="1"/>
        <v>0</v>
      </c>
    </row>
    <row r="114" spans="1:7" hidden="1" x14ac:dyDescent="0.25">
      <c r="B114" s="8">
        <v>288</v>
      </c>
      <c r="C114" s="9" t="s">
        <v>115</v>
      </c>
      <c r="D114" s="10">
        <v>140</v>
      </c>
      <c r="E114" s="11"/>
      <c r="F114" s="11"/>
      <c r="G114" s="12">
        <f t="shared" si="1"/>
        <v>0</v>
      </c>
    </row>
    <row r="115" spans="1:7" x14ac:dyDescent="0.25">
      <c r="B115" s="8">
        <v>258</v>
      </c>
      <c r="C115" s="9" t="s">
        <v>116</v>
      </c>
      <c r="D115" s="10">
        <v>50</v>
      </c>
      <c r="E115" s="11"/>
      <c r="F115" s="11">
        <v>0.54</v>
      </c>
      <c r="G115" s="12">
        <f t="shared" si="1"/>
        <v>27</v>
      </c>
    </row>
    <row r="116" spans="1:7" hidden="1" x14ac:dyDescent="0.25">
      <c r="B116" s="8">
        <v>259</v>
      </c>
      <c r="C116" s="9" t="s">
        <v>117</v>
      </c>
      <c r="D116" s="10">
        <v>22</v>
      </c>
      <c r="E116" s="11"/>
      <c r="F116" s="11"/>
      <c r="G116" s="12">
        <f t="shared" si="1"/>
        <v>0</v>
      </c>
    </row>
    <row r="117" spans="1:7" hidden="1" x14ac:dyDescent="0.25">
      <c r="B117" s="8">
        <v>542</v>
      </c>
      <c r="C117" s="9" t="s">
        <v>118</v>
      </c>
      <c r="D117" s="10">
        <v>60</v>
      </c>
      <c r="E117" s="11"/>
      <c r="F117" s="11"/>
      <c r="G117" s="12">
        <f t="shared" si="1"/>
        <v>0</v>
      </c>
    </row>
    <row r="118" spans="1:7" hidden="1" x14ac:dyDescent="0.25">
      <c r="B118" s="8">
        <v>396</v>
      </c>
      <c r="C118" s="9" t="s">
        <v>119</v>
      </c>
      <c r="D118" s="10">
        <v>130</v>
      </c>
      <c r="E118" s="11"/>
      <c r="F118" s="11"/>
      <c r="G118" s="12">
        <f t="shared" si="1"/>
        <v>0</v>
      </c>
    </row>
    <row r="119" spans="1:7" hidden="1" x14ac:dyDescent="0.25">
      <c r="B119" s="8">
        <v>57</v>
      </c>
      <c r="C119" s="9" t="s">
        <v>120</v>
      </c>
      <c r="D119" s="10">
        <v>58</v>
      </c>
      <c r="E119" s="11"/>
      <c r="F119" s="11"/>
      <c r="G119" s="12">
        <f t="shared" si="1"/>
        <v>0</v>
      </c>
    </row>
    <row r="120" spans="1:7" hidden="1" x14ac:dyDescent="0.25">
      <c r="B120" s="8">
        <v>508</v>
      </c>
      <c r="C120" s="9" t="s">
        <v>121</v>
      </c>
      <c r="D120" s="10">
        <v>20</v>
      </c>
      <c r="E120" s="11"/>
      <c r="F120" s="11"/>
      <c r="G120" s="12">
        <f t="shared" si="1"/>
        <v>0</v>
      </c>
    </row>
    <row r="121" spans="1:7" x14ac:dyDescent="0.25">
      <c r="B121" s="8">
        <v>433</v>
      </c>
      <c r="C121" s="9" t="s">
        <v>122</v>
      </c>
      <c r="D121" s="10">
        <v>24</v>
      </c>
      <c r="E121" s="11"/>
      <c r="F121" s="11">
        <v>201.8</v>
      </c>
      <c r="G121" s="12">
        <f t="shared" si="1"/>
        <v>4843.2000000000007</v>
      </c>
    </row>
    <row r="122" spans="1:7" hidden="1" x14ac:dyDescent="0.25">
      <c r="B122" s="8">
        <v>432</v>
      </c>
      <c r="C122" s="9" t="s">
        <v>123</v>
      </c>
      <c r="D122" s="10">
        <v>17</v>
      </c>
      <c r="E122" s="11"/>
      <c r="F122" s="11"/>
      <c r="G122" s="12">
        <f t="shared" si="1"/>
        <v>0</v>
      </c>
    </row>
    <row r="123" spans="1:7" hidden="1" x14ac:dyDescent="0.25">
      <c r="B123" s="8">
        <v>187</v>
      </c>
      <c r="C123" s="9" t="s">
        <v>124</v>
      </c>
      <c r="D123" s="10">
        <v>26</v>
      </c>
      <c r="E123" s="11"/>
      <c r="F123" s="11"/>
      <c r="G123" s="12">
        <f t="shared" si="1"/>
        <v>0</v>
      </c>
    </row>
    <row r="124" spans="1:7" hidden="1" x14ac:dyDescent="0.25">
      <c r="B124" s="8">
        <v>188</v>
      </c>
      <c r="C124" s="9" t="s">
        <v>125</v>
      </c>
      <c r="D124" s="10">
        <v>24</v>
      </c>
      <c r="E124" s="11"/>
      <c r="F124" s="11"/>
      <c r="G124" s="12">
        <f t="shared" si="1"/>
        <v>0</v>
      </c>
    </row>
    <row r="125" spans="1:7" x14ac:dyDescent="0.25">
      <c r="B125" s="8">
        <v>80</v>
      </c>
      <c r="C125" s="9" t="s">
        <v>126</v>
      </c>
      <c r="D125" s="10">
        <v>30</v>
      </c>
      <c r="E125" s="11"/>
      <c r="F125" s="11">
        <v>20.7</v>
      </c>
      <c r="G125" s="12">
        <f t="shared" si="1"/>
        <v>621</v>
      </c>
    </row>
    <row r="126" spans="1:7" hidden="1" x14ac:dyDescent="0.25">
      <c r="B126" s="8">
        <v>189</v>
      </c>
      <c r="C126" s="9" t="s">
        <v>127</v>
      </c>
      <c r="D126" s="10">
        <v>28</v>
      </c>
      <c r="E126" s="11"/>
      <c r="F126" s="11"/>
      <c r="G126" s="12">
        <f t="shared" si="1"/>
        <v>0</v>
      </c>
    </row>
    <row r="127" spans="1:7" hidden="1" x14ac:dyDescent="0.25">
      <c r="B127" s="8">
        <v>395</v>
      </c>
      <c r="C127" s="9" t="s">
        <v>128</v>
      </c>
      <c r="D127" s="10">
        <v>110</v>
      </c>
      <c r="E127" s="11"/>
      <c r="F127" s="11"/>
      <c r="G127" s="12">
        <f t="shared" si="1"/>
        <v>0</v>
      </c>
    </row>
    <row r="128" spans="1:7" hidden="1" x14ac:dyDescent="0.25">
      <c r="B128" s="8">
        <v>358</v>
      </c>
      <c r="C128" s="9" t="s">
        <v>128</v>
      </c>
      <c r="D128" s="10">
        <v>50</v>
      </c>
      <c r="E128" s="11"/>
      <c r="F128" s="11"/>
      <c r="G128" s="12">
        <f t="shared" si="1"/>
        <v>0</v>
      </c>
    </row>
    <row r="129" spans="2:7" hidden="1" x14ac:dyDescent="0.25">
      <c r="B129" s="8">
        <v>292</v>
      </c>
      <c r="C129" s="9" t="s">
        <v>129</v>
      </c>
      <c r="D129" s="10">
        <v>100</v>
      </c>
      <c r="E129" s="11"/>
      <c r="F129" s="11"/>
      <c r="G129" s="12">
        <f t="shared" si="1"/>
        <v>0</v>
      </c>
    </row>
    <row r="130" spans="2:7" x14ac:dyDescent="0.25">
      <c r="B130" s="8">
        <v>88</v>
      </c>
      <c r="C130" s="9" t="s">
        <v>130</v>
      </c>
      <c r="D130" s="10">
        <v>70</v>
      </c>
      <c r="E130" s="11"/>
      <c r="F130" s="11">
        <f>76.6+97+46</f>
        <v>219.6</v>
      </c>
      <c r="G130" s="12">
        <f t="shared" si="1"/>
        <v>15372</v>
      </c>
    </row>
    <row r="131" spans="2:7" hidden="1" x14ac:dyDescent="0.25">
      <c r="B131" s="8">
        <v>376</v>
      </c>
      <c r="C131" s="9" t="s">
        <v>131</v>
      </c>
      <c r="D131" s="10">
        <v>76</v>
      </c>
      <c r="E131" s="11"/>
      <c r="F131" s="11"/>
      <c r="G131" s="12">
        <f t="shared" si="1"/>
        <v>0</v>
      </c>
    </row>
    <row r="132" spans="2:7" x14ac:dyDescent="0.25">
      <c r="B132" s="8">
        <v>366</v>
      </c>
      <c r="C132" s="9" t="s">
        <v>132</v>
      </c>
      <c r="D132" s="10">
        <v>50</v>
      </c>
      <c r="E132" s="11"/>
      <c r="F132" s="11">
        <f>44.2+5.5</f>
        <v>49.7</v>
      </c>
      <c r="G132" s="12">
        <f t="shared" si="1"/>
        <v>2485</v>
      </c>
    </row>
    <row r="133" spans="2:7" x14ac:dyDescent="0.25">
      <c r="B133" s="8">
        <v>190</v>
      </c>
      <c r="C133" s="9" t="s">
        <v>133</v>
      </c>
      <c r="D133" s="10">
        <v>55</v>
      </c>
      <c r="E133" s="11"/>
      <c r="F133" s="11">
        <v>26.5</v>
      </c>
      <c r="G133" s="12">
        <f t="shared" si="1"/>
        <v>1457.5</v>
      </c>
    </row>
    <row r="134" spans="2:7" hidden="1" x14ac:dyDescent="0.25">
      <c r="B134" s="8">
        <v>113</v>
      </c>
      <c r="C134" s="9" t="s">
        <v>134</v>
      </c>
      <c r="D134" s="10">
        <v>108</v>
      </c>
      <c r="E134" s="11"/>
      <c r="F134" s="11"/>
      <c r="G134" s="12">
        <f t="shared" si="1"/>
        <v>0</v>
      </c>
    </row>
    <row r="135" spans="2:7" hidden="1" x14ac:dyDescent="0.25">
      <c r="B135" s="8">
        <v>114</v>
      </c>
      <c r="C135" s="9" t="s">
        <v>135</v>
      </c>
      <c r="D135" s="10">
        <v>116</v>
      </c>
      <c r="E135" s="11"/>
      <c r="F135" s="11"/>
      <c r="G135" s="12">
        <f t="shared" si="1"/>
        <v>0</v>
      </c>
    </row>
    <row r="136" spans="2:7" x14ac:dyDescent="0.25">
      <c r="B136" s="8">
        <v>117</v>
      </c>
      <c r="C136" s="9" t="s">
        <v>136</v>
      </c>
      <c r="D136" s="10">
        <v>60</v>
      </c>
      <c r="E136" s="11"/>
      <c r="F136" s="11">
        <f>3.28+38.6</f>
        <v>41.88</v>
      </c>
      <c r="G136" s="12">
        <f t="shared" si="1"/>
        <v>2512.8000000000002</v>
      </c>
    </row>
    <row r="137" spans="2:7" hidden="1" x14ac:dyDescent="0.25">
      <c r="B137" s="8">
        <v>118</v>
      </c>
      <c r="C137" s="9" t="s">
        <v>137</v>
      </c>
      <c r="D137" s="10">
        <v>68</v>
      </c>
      <c r="E137" s="11"/>
      <c r="F137" s="11"/>
      <c r="G137" s="12">
        <f t="shared" ref="G137:G145" si="2">+D137*F137</f>
        <v>0</v>
      </c>
    </row>
    <row r="138" spans="2:7" x14ac:dyDescent="0.25">
      <c r="B138" s="8">
        <v>111</v>
      </c>
      <c r="C138" s="9" t="s">
        <v>138</v>
      </c>
      <c r="D138" s="10">
        <v>80</v>
      </c>
      <c r="E138" s="11"/>
      <c r="F138" s="11">
        <v>38.4</v>
      </c>
      <c r="G138" s="12">
        <f t="shared" si="2"/>
        <v>3072</v>
      </c>
    </row>
    <row r="139" spans="2:7" x14ac:dyDescent="0.25">
      <c r="B139" s="8">
        <v>6</v>
      </c>
      <c r="C139" s="9" t="s">
        <v>139</v>
      </c>
      <c r="D139" s="10">
        <v>62</v>
      </c>
      <c r="E139" s="11"/>
      <c r="F139" s="11">
        <v>1.9850000000000001</v>
      </c>
      <c r="G139" s="12">
        <f t="shared" si="2"/>
        <v>123.07000000000001</v>
      </c>
    </row>
    <row r="140" spans="2:7" hidden="1" x14ac:dyDescent="0.25">
      <c r="B140" s="8">
        <v>63</v>
      </c>
      <c r="C140" s="9" t="s">
        <v>140</v>
      </c>
      <c r="D140" s="10">
        <v>58</v>
      </c>
      <c r="E140" s="11"/>
      <c r="F140" s="11"/>
      <c r="G140" s="12">
        <f t="shared" si="2"/>
        <v>0</v>
      </c>
    </row>
    <row r="141" spans="2:7" hidden="1" x14ac:dyDescent="0.25">
      <c r="B141" s="8">
        <v>64</v>
      </c>
      <c r="C141" s="9" t="s">
        <v>141</v>
      </c>
      <c r="D141" s="10">
        <v>52</v>
      </c>
      <c r="E141" s="11"/>
      <c r="F141" s="11"/>
      <c r="G141" s="12">
        <f t="shared" si="2"/>
        <v>0</v>
      </c>
    </row>
    <row r="142" spans="2:7" hidden="1" x14ac:dyDescent="0.25">
      <c r="B142" s="8">
        <v>112</v>
      </c>
      <c r="C142" s="9" t="s">
        <v>142</v>
      </c>
      <c r="D142" s="10">
        <v>130</v>
      </c>
      <c r="E142" s="11"/>
      <c r="F142" s="11"/>
      <c r="G142" s="12">
        <f t="shared" si="2"/>
        <v>0</v>
      </c>
    </row>
    <row r="143" spans="2:7" hidden="1" x14ac:dyDescent="0.25">
      <c r="B143" s="8">
        <v>186</v>
      </c>
      <c r="C143" s="9" t="s">
        <v>143</v>
      </c>
      <c r="D143" s="10">
        <v>74</v>
      </c>
      <c r="E143" s="11"/>
      <c r="F143" s="11"/>
      <c r="G143" s="12">
        <f t="shared" si="2"/>
        <v>0</v>
      </c>
    </row>
    <row r="144" spans="2:7" x14ac:dyDescent="0.25">
      <c r="B144" s="8">
        <v>512</v>
      </c>
      <c r="C144" s="9" t="s">
        <v>144</v>
      </c>
      <c r="D144" s="10">
        <v>98</v>
      </c>
      <c r="E144" s="11"/>
      <c r="F144" s="11">
        <v>1.125</v>
      </c>
      <c r="G144" s="12">
        <f t="shared" si="2"/>
        <v>110.25</v>
      </c>
    </row>
    <row r="145" spans="2:7" hidden="1" x14ac:dyDescent="0.25">
      <c r="B145" s="8">
        <v>119</v>
      </c>
      <c r="C145" s="9" t="s">
        <v>145</v>
      </c>
      <c r="D145" s="10">
        <v>74</v>
      </c>
      <c r="E145" s="11"/>
      <c r="F145" s="11"/>
      <c r="G145" s="12">
        <f t="shared" si="2"/>
        <v>0</v>
      </c>
    </row>
    <row r="146" spans="2:7" x14ac:dyDescent="0.25">
      <c r="B146" s="8">
        <v>324</v>
      </c>
      <c r="C146" s="9" t="s">
        <v>146</v>
      </c>
      <c r="D146" s="10">
        <v>70</v>
      </c>
      <c r="E146" s="11">
        <v>1</v>
      </c>
      <c r="F146" s="11">
        <f>+E146*10</f>
        <v>10</v>
      </c>
      <c r="G146" s="12">
        <f>+D146*F146</f>
        <v>700</v>
      </c>
    </row>
    <row r="147" spans="2:7" x14ac:dyDescent="0.25">
      <c r="B147" s="8">
        <v>8</v>
      </c>
      <c r="C147" s="9" t="s">
        <v>147</v>
      </c>
      <c r="D147" s="10">
        <v>66</v>
      </c>
      <c r="E147" s="11"/>
      <c r="F147" s="11">
        <v>4.165</v>
      </c>
      <c r="G147" s="12">
        <f t="shared" ref="G147:G210" si="3">+D147*F147</f>
        <v>274.89</v>
      </c>
    </row>
    <row r="148" spans="2:7" x14ac:dyDescent="0.25">
      <c r="B148" s="8">
        <v>486</v>
      </c>
      <c r="C148" s="9" t="s">
        <v>148</v>
      </c>
      <c r="D148" s="10">
        <v>80</v>
      </c>
      <c r="E148" s="11"/>
      <c r="F148" s="11">
        <v>2.375</v>
      </c>
      <c r="G148" s="12">
        <f t="shared" si="3"/>
        <v>190</v>
      </c>
    </row>
    <row r="149" spans="2:7" x14ac:dyDescent="0.25">
      <c r="B149" s="8">
        <v>485</v>
      </c>
      <c r="C149" s="9" t="s">
        <v>149</v>
      </c>
      <c r="D149" s="10">
        <v>80</v>
      </c>
      <c r="E149" s="11">
        <v>3</v>
      </c>
      <c r="F149" s="11">
        <f>+E149*4.54</f>
        <v>13.620000000000001</v>
      </c>
      <c r="G149" s="12">
        <f t="shared" si="3"/>
        <v>1089.6000000000001</v>
      </c>
    </row>
    <row r="150" spans="2:7" x14ac:dyDescent="0.25">
      <c r="B150" s="8">
        <v>122</v>
      </c>
      <c r="C150" s="9" t="s">
        <v>150</v>
      </c>
      <c r="D150" s="10">
        <v>190</v>
      </c>
      <c r="E150" s="11"/>
      <c r="F150" s="11">
        <v>3.7509999999999999</v>
      </c>
      <c r="G150" s="12">
        <f t="shared" si="3"/>
        <v>712.68999999999994</v>
      </c>
    </row>
    <row r="151" spans="2:7" hidden="1" x14ac:dyDescent="0.25">
      <c r="B151" s="8">
        <v>523</v>
      </c>
      <c r="C151" s="9" t="s">
        <v>151</v>
      </c>
      <c r="D151" s="10">
        <v>234</v>
      </c>
      <c r="E151" s="11"/>
      <c r="F151" s="11"/>
      <c r="G151" s="12">
        <f t="shared" si="3"/>
        <v>0</v>
      </c>
    </row>
    <row r="152" spans="2:7" hidden="1" x14ac:dyDescent="0.25">
      <c r="B152" s="8">
        <v>123</v>
      </c>
      <c r="C152" s="9" t="s">
        <v>152</v>
      </c>
      <c r="D152" s="10">
        <v>190</v>
      </c>
      <c r="E152" s="11"/>
      <c r="F152" s="11"/>
      <c r="G152" s="12">
        <f t="shared" si="3"/>
        <v>0</v>
      </c>
    </row>
    <row r="153" spans="2:7" x14ac:dyDescent="0.25">
      <c r="B153" s="8">
        <v>120</v>
      </c>
      <c r="C153" s="9" t="s">
        <v>153</v>
      </c>
      <c r="D153" s="10">
        <v>84</v>
      </c>
      <c r="E153" s="11"/>
      <c r="F153" s="11">
        <v>1.635</v>
      </c>
      <c r="G153" s="12">
        <f t="shared" si="3"/>
        <v>137.34</v>
      </c>
    </row>
    <row r="154" spans="2:7" hidden="1" x14ac:dyDescent="0.25">
      <c r="B154" s="8">
        <v>260</v>
      </c>
      <c r="C154" s="9" t="s">
        <v>154</v>
      </c>
      <c r="D154" s="10">
        <v>30</v>
      </c>
      <c r="E154" s="11"/>
      <c r="F154" s="11"/>
      <c r="G154" s="12">
        <f t="shared" si="3"/>
        <v>0</v>
      </c>
    </row>
    <row r="155" spans="2:7" x14ac:dyDescent="0.25">
      <c r="B155" s="8">
        <v>357</v>
      </c>
      <c r="C155" s="9" t="s">
        <v>155</v>
      </c>
      <c r="D155" s="10">
        <v>24</v>
      </c>
      <c r="E155" s="11"/>
      <c r="F155" s="11">
        <v>2.97</v>
      </c>
      <c r="G155" s="12">
        <f t="shared" si="3"/>
        <v>71.28</v>
      </c>
    </row>
    <row r="156" spans="2:7" hidden="1" x14ac:dyDescent="0.25">
      <c r="B156" s="8">
        <v>465</v>
      </c>
      <c r="C156" s="9" t="s">
        <v>156</v>
      </c>
      <c r="D156" s="10">
        <v>86</v>
      </c>
      <c r="E156" s="11"/>
      <c r="F156" s="11"/>
      <c r="G156" s="12">
        <f t="shared" si="3"/>
        <v>0</v>
      </c>
    </row>
    <row r="157" spans="2:7" x14ac:dyDescent="0.25">
      <c r="B157" s="8">
        <v>509</v>
      </c>
      <c r="C157" s="9" t="s">
        <v>157</v>
      </c>
      <c r="D157" s="10">
        <v>76</v>
      </c>
      <c r="E157" s="11"/>
      <c r="F157" s="11">
        <f>9.99+5.2+0.315</f>
        <v>15.505000000000001</v>
      </c>
      <c r="G157" s="12">
        <f t="shared" si="3"/>
        <v>1178.3800000000001</v>
      </c>
    </row>
    <row r="158" spans="2:7" hidden="1" x14ac:dyDescent="0.25">
      <c r="B158" s="8">
        <v>263</v>
      </c>
      <c r="C158" s="9" t="s">
        <v>158</v>
      </c>
      <c r="D158" s="10">
        <v>100</v>
      </c>
      <c r="E158" s="11"/>
      <c r="F158" s="11"/>
      <c r="G158" s="12">
        <f t="shared" si="3"/>
        <v>0</v>
      </c>
    </row>
    <row r="159" spans="2:7" hidden="1" x14ac:dyDescent="0.25">
      <c r="B159" s="8">
        <v>12</v>
      </c>
      <c r="C159" s="9" t="s">
        <v>159</v>
      </c>
      <c r="D159" s="10">
        <v>8</v>
      </c>
      <c r="E159" s="11"/>
      <c r="F159" s="11"/>
      <c r="G159" s="12">
        <f t="shared" si="3"/>
        <v>0</v>
      </c>
    </row>
    <row r="160" spans="2:7" x14ac:dyDescent="0.25">
      <c r="B160" s="8">
        <v>11</v>
      </c>
      <c r="C160" s="9" t="s">
        <v>160</v>
      </c>
      <c r="D160" s="10">
        <v>6</v>
      </c>
      <c r="E160" s="11"/>
      <c r="F160" s="11">
        <f>328.2+10.06+12.3+9.5</f>
        <v>360.06</v>
      </c>
      <c r="G160" s="12">
        <f t="shared" si="3"/>
        <v>2160.36</v>
      </c>
    </row>
    <row r="161" spans="2:7" hidden="1" x14ac:dyDescent="0.25">
      <c r="B161" s="8">
        <v>14</v>
      </c>
      <c r="C161" s="9" t="s">
        <v>161</v>
      </c>
      <c r="D161" s="10">
        <v>6</v>
      </c>
      <c r="E161" s="11"/>
      <c r="F161" s="11"/>
      <c r="G161" s="12">
        <f t="shared" si="3"/>
        <v>0</v>
      </c>
    </row>
    <row r="162" spans="2:7" hidden="1" x14ac:dyDescent="0.25">
      <c r="B162" s="8">
        <v>370</v>
      </c>
      <c r="C162" s="9" t="s">
        <v>162</v>
      </c>
      <c r="D162" s="10">
        <v>16</v>
      </c>
      <c r="E162" s="11"/>
      <c r="F162" s="11"/>
      <c r="G162" s="12">
        <f t="shared" si="3"/>
        <v>0</v>
      </c>
    </row>
    <row r="163" spans="2:7" hidden="1" x14ac:dyDescent="0.25">
      <c r="B163" s="8">
        <v>420</v>
      </c>
      <c r="C163" s="9" t="s">
        <v>163</v>
      </c>
      <c r="D163" s="10">
        <v>3</v>
      </c>
      <c r="E163" s="11"/>
      <c r="F163" s="11"/>
      <c r="G163" s="12">
        <f t="shared" si="3"/>
        <v>0</v>
      </c>
    </row>
    <row r="164" spans="2:7" hidden="1" x14ac:dyDescent="0.25">
      <c r="B164" s="8">
        <v>28</v>
      </c>
      <c r="C164" s="9" t="s">
        <v>164</v>
      </c>
      <c r="D164" s="10">
        <v>49</v>
      </c>
      <c r="E164" s="11"/>
      <c r="F164" s="11"/>
      <c r="G164" s="12">
        <f t="shared" si="3"/>
        <v>0</v>
      </c>
    </row>
    <row r="165" spans="2:7" hidden="1" x14ac:dyDescent="0.25">
      <c r="B165" s="8">
        <v>29</v>
      </c>
      <c r="C165" s="9" t="s">
        <v>165</v>
      </c>
      <c r="D165" s="10">
        <v>48</v>
      </c>
      <c r="E165" s="11"/>
      <c r="F165" s="11"/>
      <c r="G165" s="12">
        <f t="shared" si="3"/>
        <v>0</v>
      </c>
    </row>
    <row r="166" spans="2:7" x14ac:dyDescent="0.25">
      <c r="B166" s="8">
        <v>498</v>
      </c>
      <c r="C166" s="9" t="s">
        <v>166</v>
      </c>
      <c r="D166" s="10">
        <v>75</v>
      </c>
      <c r="E166" s="11"/>
      <c r="F166" s="11">
        <v>7.88</v>
      </c>
      <c r="G166" s="12">
        <f t="shared" si="3"/>
        <v>591</v>
      </c>
    </row>
    <row r="167" spans="2:7" hidden="1" x14ac:dyDescent="0.25">
      <c r="B167" s="8">
        <v>497</v>
      </c>
      <c r="C167" s="9" t="s">
        <v>167</v>
      </c>
      <c r="D167" s="10">
        <v>76</v>
      </c>
      <c r="E167" s="11"/>
      <c r="F167" s="11"/>
      <c r="G167" s="12">
        <f t="shared" si="3"/>
        <v>0</v>
      </c>
    </row>
    <row r="168" spans="2:7" x14ac:dyDescent="0.25">
      <c r="B168" s="8">
        <v>36</v>
      </c>
      <c r="C168" s="9" t="s">
        <v>168</v>
      </c>
      <c r="D168" s="10">
        <v>60</v>
      </c>
      <c r="E168" s="11"/>
      <c r="F168" s="11">
        <v>11.02</v>
      </c>
      <c r="G168" s="12">
        <f t="shared" si="3"/>
        <v>661.19999999999993</v>
      </c>
    </row>
    <row r="169" spans="2:7" hidden="1" x14ac:dyDescent="0.25">
      <c r="B169" s="8">
        <v>37</v>
      </c>
      <c r="C169" s="9" t="s">
        <v>169</v>
      </c>
      <c r="D169" s="10">
        <v>58</v>
      </c>
      <c r="E169" s="11"/>
      <c r="F169" s="11"/>
      <c r="G169" s="12">
        <f t="shared" si="3"/>
        <v>0</v>
      </c>
    </row>
    <row r="170" spans="2:7" hidden="1" x14ac:dyDescent="0.25">
      <c r="B170" s="8">
        <v>24</v>
      </c>
      <c r="C170" s="9" t="s">
        <v>170</v>
      </c>
      <c r="D170" s="10">
        <v>48</v>
      </c>
      <c r="E170" s="11"/>
      <c r="F170" s="11"/>
      <c r="G170" s="12">
        <f t="shared" si="3"/>
        <v>0</v>
      </c>
    </row>
    <row r="171" spans="2:7" hidden="1" x14ac:dyDescent="0.25">
      <c r="B171" s="8">
        <v>25</v>
      </c>
      <c r="C171" s="9" t="s">
        <v>171</v>
      </c>
      <c r="D171" s="10">
        <v>47</v>
      </c>
      <c r="E171" s="11"/>
      <c r="F171" s="11"/>
      <c r="G171" s="12">
        <f t="shared" si="3"/>
        <v>0</v>
      </c>
    </row>
    <row r="172" spans="2:7" hidden="1" x14ac:dyDescent="0.25">
      <c r="B172" s="8">
        <v>26</v>
      </c>
      <c r="C172" s="9" t="s">
        <v>172</v>
      </c>
      <c r="D172" s="10">
        <v>47</v>
      </c>
      <c r="E172" s="11"/>
      <c r="F172" s="11"/>
      <c r="G172" s="12">
        <f t="shared" si="3"/>
        <v>0</v>
      </c>
    </row>
    <row r="173" spans="2:7" hidden="1" x14ac:dyDescent="0.25">
      <c r="B173" s="8">
        <v>27</v>
      </c>
      <c r="C173" s="9" t="s">
        <v>173</v>
      </c>
      <c r="D173" s="10">
        <v>46</v>
      </c>
      <c r="E173" s="11"/>
      <c r="F173" s="11"/>
      <c r="G173" s="12">
        <f t="shared" si="3"/>
        <v>0</v>
      </c>
    </row>
    <row r="174" spans="2:7" hidden="1" x14ac:dyDescent="0.25">
      <c r="B174" s="8">
        <v>33</v>
      </c>
      <c r="C174" s="9" t="s">
        <v>174</v>
      </c>
      <c r="D174" s="10">
        <v>59</v>
      </c>
      <c r="E174" s="11"/>
      <c r="F174" s="11"/>
      <c r="G174" s="12">
        <f t="shared" si="3"/>
        <v>0</v>
      </c>
    </row>
    <row r="175" spans="2:7" hidden="1" x14ac:dyDescent="0.25">
      <c r="B175" s="8">
        <v>125</v>
      </c>
      <c r="C175" s="9" t="s">
        <v>175</v>
      </c>
      <c r="D175" s="10">
        <v>36</v>
      </c>
      <c r="E175" s="11"/>
      <c r="F175" s="11"/>
      <c r="G175" s="12">
        <f t="shared" si="3"/>
        <v>0</v>
      </c>
    </row>
    <row r="176" spans="2:7" hidden="1" x14ac:dyDescent="0.25">
      <c r="B176" s="8">
        <v>126</v>
      </c>
      <c r="C176" s="9" t="s">
        <v>176</v>
      </c>
      <c r="D176" s="10">
        <v>70</v>
      </c>
      <c r="E176" s="11"/>
      <c r="F176" s="11"/>
      <c r="G176" s="12">
        <f t="shared" si="3"/>
        <v>0</v>
      </c>
    </row>
    <row r="177" spans="2:7" hidden="1" x14ac:dyDescent="0.25">
      <c r="B177" s="8">
        <v>127</v>
      </c>
      <c r="C177" s="9" t="s">
        <v>177</v>
      </c>
      <c r="D177" s="10">
        <v>64</v>
      </c>
      <c r="E177" s="11"/>
      <c r="F177" s="11"/>
      <c r="G177" s="12">
        <f t="shared" si="3"/>
        <v>0</v>
      </c>
    </row>
    <row r="178" spans="2:7" x14ac:dyDescent="0.25">
      <c r="B178" s="8">
        <v>135</v>
      </c>
      <c r="C178" s="9" t="s">
        <v>178</v>
      </c>
      <c r="D178" s="10">
        <v>62</v>
      </c>
      <c r="E178" s="11"/>
      <c r="F178" s="11">
        <v>10.050000000000001</v>
      </c>
      <c r="G178" s="12">
        <f t="shared" si="3"/>
        <v>623.1</v>
      </c>
    </row>
    <row r="179" spans="2:7" hidden="1" x14ac:dyDescent="0.25">
      <c r="B179" s="8">
        <v>136</v>
      </c>
      <c r="C179" s="9" t="s">
        <v>179</v>
      </c>
      <c r="D179" s="10">
        <v>58</v>
      </c>
      <c r="E179" s="11"/>
      <c r="F179" s="11"/>
      <c r="G179" s="12">
        <f t="shared" si="3"/>
        <v>0</v>
      </c>
    </row>
    <row r="180" spans="2:7" hidden="1" x14ac:dyDescent="0.25">
      <c r="B180" s="8">
        <v>129</v>
      </c>
      <c r="C180" s="9" t="s">
        <v>180</v>
      </c>
      <c r="D180" s="10">
        <v>84</v>
      </c>
      <c r="E180" s="11"/>
      <c r="F180" s="11"/>
      <c r="G180" s="12">
        <f t="shared" si="3"/>
        <v>0</v>
      </c>
    </row>
    <row r="181" spans="2:7" hidden="1" x14ac:dyDescent="0.25">
      <c r="B181" s="8">
        <v>130</v>
      </c>
      <c r="C181" s="9" t="s">
        <v>181</v>
      </c>
      <c r="D181" s="10">
        <v>82</v>
      </c>
      <c r="E181" s="11"/>
      <c r="F181" s="11"/>
      <c r="G181" s="12">
        <f t="shared" si="3"/>
        <v>0</v>
      </c>
    </row>
    <row r="182" spans="2:7" x14ac:dyDescent="0.25">
      <c r="B182" s="8">
        <v>133</v>
      </c>
      <c r="C182" s="9" t="s">
        <v>182</v>
      </c>
      <c r="D182" s="10">
        <v>80</v>
      </c>
      <c r="E182" s="11"/>
      <c r="F182" s="11">
        <v>17.8</v>
      </c>
      <c r="G182" s="12">
        <f t="shared" si="3"/>
        <v>1424</v>
      </c>
    </row>
    <row r="183" spans="2:7" hidden="1" x14ac:dyDescent="0.25">
      <c r="B183" s="8">
        <v>124</v>
      </c>
      <c r="C183" s="9" t="s">
        <v>183</v>
      </c>
      <c r="D183" s="10">
        <v>35</v>
      </c>
      <c r="E183" s="11"/>
      <c r="F183" s="11"/>
      <c r="G183" s="12">
        <f t="shared" si="3"/>
        <v>0</v>
      </c>
    </row>
    <row r="184" spans="2:7" hidden="1" x14ac:dyDescent="0.25">
      <c r="B184" s="8">
        <v>138</v>
      </c>
      <c r="C184" s="9" t="s">
        <v>184</v>
      </c>
      <c r="D184" s="10">
        <v>82</v>
      </c>
      <c r="E184" s="11"/>
      <c r="F184" s="11"/>
      <c r="G184" s="12">
        <f t="shared" si="3"/>
        <v>0</v>
      </c>
    </row>
    <row r="185" spans="2:7" x14ac:dyDescent="0.25">
      <c r="B185" s="8">
        <v>30</v>
      </c>
      <c r="C185" s="9" t="s">
        <v>185</v>
      </c>
      <c r="D185" s="10">
        <v>55</v>
      </c>
      <c r="E185" s="11"/>
      <c r="F185" s="11">
        <v>69.5</v>
      </c>
      <c r="G185" s="12">
        <f t="shared" si="3"/>
        <v>3822.5</v>
      </c>
    </row>
    <row r="186" spans="2:7" hidden="1" x14ac:dyDescent="0.25">
      <c r="B186" s="8">
        <v>31</v>
      </c>
      <c r="C186" s="9" t="s">
        <v>186</v>
      </c>
      <c r="D186" s="10">
        <v>49</v>
      </c>
      <c r="E186" s="11"/>
      <c r="F186" s="11"/>
      <c r="G186" s="12">
        <f t="shared" si="3"/>
        <v>0</v>
      </c>
    </row>
    <row r="187" spans="2:7" hidden="1" x14ac:dyDescent="0.25">
      <c r="B187" s="8">
        <v>32</v>
      </c>
      <c r="C187" s="9" t="s">
        <v>187</v>
      </c>
      <c r="D187" s="10">
        <v>64</v>
      </c>
      <c r="E187" s="11"/>
      <c r="F187" s="11"/>
      <c r="G187" s="12">
        <f t="shared" si="3"/>
        <v>0</v>
      </c>
    </row>
    <row r="188" spans="2:7" hidden="1" x14ac:dyDescent="0.25">
      <c r="B188" s="8">
        <v>526</v>
      </c>
      <c r="C188" s="9" t="s">
        <v>188</v>
      </c>
      <c r="D188" s="10">
        <v>64</v>
      </c>
      <c r="E188" s="11"/>
      <c r="F188" s="11"/>
      <c r="G188" s="12">
        <f t="shared" si="3"/>
        <v>0</v>
      </c>
    </row>
    <row r="189" spans="2:7" hidden="1" x14ac:dyDescent="0.25">
      <c r="B189" s="8">
        <v>137</v>
      </c>
      <c r="C189" s="9" t="s">
        <v>189</v>
      </c>
      <c r="D189" s="10">
        <v>78</v>
      </c>
      <c r="E189" s="11"/>
      <c r="F189" s="11"/>
      <c r="G189" s="12">
        <f t="shared" si="3"/>
        <v>0</v>
      </c>
    </row>
    <row r="190" spans="2:7" x14ac:dyDescent="0.25">
      <c r="B190" s="8">
        <v>510</v>
      </c>
      <c r="C190" s="9" t="s">
        <v>190</v>
      </c>
      <c r="D190" s="10">
        <v>60</v>
      </c>
      <c r="E190" s="11"/>
      <c r="F190" s="11">
        <v>5.36</v>
      </c>
      <c r="G190" s="12">
        <f t="shared" si="3"/>
        <v>321.60000000000002</v>
      </c>
    </row>
    <row r="191" spans="2:7" x14ac:dyDescent="0.25">
      <c r="B191" s="8">
        <v>503</v>
      </c>
      <c r="C191" s="9" t="s">
        <v>191</v>
      </c>
      <c r="D191" s="10">
        <v>28</v>
      </c>
      <c r="E191" s="11"/>
      <c r="F191" s="11">
        <v>12</v>
      </c>
      <c r="G191" s="12">
        <f t="shared" si="3"/>
        <v>336</v>
      </c>
    </row>
    <row r="192" spans="2:7" hidden="1" x14ac:dyDescent="0.25">
      <c r="B192" s="8">
        <v>142</v>
      </c>
      <c r="C192" s="9" t="s">
        <v>192</v>
      </c>
      <c r="D192" s="10">
        <v>228</v>
      </c>
      <c r="E192" s="11"/>
      <c r="F192" s="11"/>
      <c r="G192" s="12">
        <f t="shared" si="3"/>
        <v>0</v>
      </c>
    </row>
    <row r="193" spans="2:7" hidden="1" x14ac:dyDescent="0.25">
      <c r="B193" s="8">
        <v>423</v>
      </c>
      <c r="C193" s="9" t="s">
        <v>193</v>
      </c>
      <c r="D193" s="10">
        <v>2</v>
      </c>
      <c r="E193" s="11"/>
      <c r="F193" s="11"/>
      <c r="G193" s="12">
        <f t="shared" si="3"/>
        <v>0</v>
      </c>
    </row>
    <row r="194" spans="2:7" hidden="1" x14ac:dyDescent="0.25">
      <c r="B194" s="8">
        <v>146</v>
      </c>
      <c r="C194" s="9" t="s">
        <v>194</v>
      </c>
      <c r="D194" s="10">
        <v>90</v>
      </c>
      <c r="E194" s="11"/>
      <c r="F194" s="11"/>
      <c r="G194" s="12">
        <f t="shared" si="3"/>
        <v>0</v>
      </c>
    </row>
    <row r="195" spans="2:7" hidden="1" x14ac:dyDescent="0.25">
      <c r="B195" s="8">
        <v>525</v>
      </c>
      <c r="C195" s="9" t="s">
        <v>195</v>
      </c>
      <c r="D195" s="10">
        <v>96</v>
      </c>
      <c r="E195" s="11"/>
      <c r="F195" s="11"/>
      <c r="G195" s="12">
        <f t="shared" si="3"/>
        <v>0</v>
      </c>
    </row>
    <row r="196" spans="2:7" hidden="1" x14ac:dyDescent="0.25">
      <c r="B196" s="8">
        <v>193</v>
      </c>
      <c r="C196" s="9" t="s">
        <v>196</v>
      </c>
      <c r="D196" s="10">
        <v>92</v>
      </c>
      <c r="E196" s="11"/>
      <c r="F196" s="11"/>
      <c r="G196" s="12">
        <f t="shared" si="3"/>
        <v>0</v>
      </c>
    </row>
    <row r="197" spans="2:7" x14ac:dyDescent="0.25">
      <c r="B197" s="8">
        <v>148</v>
      </c>
      <c r="C197" s="9" t="s">
        <v>197</v>
      </c>
      <c r="D197" s="10">
        <v>68</v>
      </c>
      <c r="E197" s="11"/>
      <c r="F197" s="11">
        <f>0.825+7.13+3.34+1.12</f>
        <v>12.414999999999999</v>
      </c>
      <c r="G197" s="12">
        <f t="shared" si="3"/>
        <v>844.21999999999991</v>
      </c>
    </row>
    <row r="198" spans="2:7" x14ac:dyDescent="0.25">
      <c r="B198" s="8">
        <v>531</v>
      </c>
      <c r="C198" s="9" t="s">
        <v>198</v>
      </c>
      <c r="D198" s="10">
        <v>66</v>
      </c>
      <c r="E198" s="11"/>
      <c r="F198" s="11">
        <v>7.22</v>
      </c>
      <c r="G198" s="12">
        <f t="shared" si="3"/>
        <v>476.52</v>
      </c>
    </row>
    <row r="199" spans="2:7" hidden="1" x14ac:dyDescent="0.25">
      <c r="B199" s="8">
        <v>149</v>
      </c>
      <c r="C199" s="9" t="s">
        <v>199</v>
      </c>
      <c r="D199" s="10">
        <v>48</v>
      </c>
      <c r="E199" s="11"/>
      <c r="F199" s="11"/>
      <c r="G199" s="12">
        <f t="shared" si="3"/>
        <v>0</v>
      </c>
    </row>
    <row r="200" spans="2:7" x14ac:dyDescent="0.25">
      <c r="B200" s="8">
        <v>532</v>
      </c>
      <c r="C200" s="9" t="s">
        <v>200</v>
      </c>
      <c r="D200" s="10">
        <v>48</v>
      </c>
      <c r="E200" s="11"/>
      <c r="F200" s="11">
        <v>11.87</v>
      </c>
      <c r="G200" s="12">
        <f t="shared" si="3"/>
        <v>569.76</v>
      </c>
    </row>
    <row r="201" spans="2:7" x14ac:dyDescent="0.25">
      <c r="B201" s="8">
        <v>519</v>
      </c>
      <c r="C201" s="9" t="s">
        <v>201</v>
      </c>
      <c r="D201" s="10">
        <v>32</v>
      </c>
      <c r="E201" s="11"/>
      <c r="F201" s="11">
        <f>7.275+4.63+6.175+5.94+5.495+8.41</f>
        <v>37.925000000000004</v>
      </c>
      <c r="G201" s="12">
        <f t="shared" si="3"/>
        <v>1213.6000000000001</v>
      </c>
    </row>
    <row r="202" spans="2:7" hidden="1" x14ac:dyDescent="0.25">
      <c r="B202" s="8">
        <v>150</v>
      </c>
      <c r="C202" s="9" t="s">
        <v>202</v>
      </c>
      <c r="D202" s="10">
        <v>120</v>
      </c>
      <c r="E202" s="11"/>
      <c r="F202" s="11"/>
      <c r="G202" s="12">
        <f t="shared" si="3"/>
        <v>0</v>
      </c>
    </row>
    <row r="203" spans="2:7" x14ac:dyDescent="0.25">
      <c r="B203" s="8">
        <v>151</v>
      </c>
      <c r="C203" s="9" t="s">
        <v>203</v>
      </c>
      <c r="D203" s="10">
        <v>16</v>
      </c>
      <c r="E203" s="11"/>
      <c r="F203" s="11">
        <f>40+5+2</f>
        <v>47</v>
      </c>
      <c r="G203" s="12">
        <f t="shared" si="3"/>
        <v>752</v>
      </c>
    </row>
    <row r="204" spans="2:7" hidden="1" x14ac:dyDescent="0.25">
      <c r="B204" s="8">
        <v>152</v>
      </c>
      <c r="C204" s="9" t="s">
        <v>204</v>
      </c>
      <c r="D204" s="10">
        <v>16</v>
      </c>
      <c r="E204" s="11"/>
      <c r="F204" s="11"/>
      <c r="G204" s="12">
        <f t="shared" si="3"/>
        <v>0</v>
      </c>
    </row>
    <row r="205" spans="2:7" hidden="1" x14ac:dyDescent="0.25">
      <c r="B205" s="8">
        <v>153</v>
      </c>
      <c r="C205" s="9" t="s">
        <v>205</v>
      </c>
      <c r="D205" s="10">
        <v>24</v>
      </c>
      <c r="E205" s="11"/>
      <c r="F205" s="11"/>
      <c r="G205" s="12">
        <f t="shared" si="3"/>
        <v>0</v>
      </c>
    </row>
    <row r="206" spans="2:7" x14ac:dyDescent="0.25">
      <c r="B206" s="8">
        <v>154</v>
      </c>
      <c r="C206" s="9" t="s">
        <v>206</v>
      </c>
      <c r="D206" s="10">
        <v>22</v>
      </c>
      <c r="E206" s="11"/>
      <c r="F206" s="11">
        <f>50.2+141.8</f>
        <v>192</v>
      </c>
      <c r="G206" s="12">
        <f t="shared" si="3"/>
        <v>4224</v>
      </c>
    </row>
    <row r="207" spans="2:7" hidden="1" x14ac:dyDescent="0.25">
      <c r="B207" s="8">
        <v>322</v>
      </c>
      <c r="C207" s="9" t="s">
        <v>207</v>
      </c>
      <c r="D207" s="10">
        <v>9</v>
      </c>
      <c r="E207" s="11"/>
      <c r="F207" s="11"/>
      <c r="G207" s="12">
        <f t="shared" si="3"/>
        <v>0</v>
      </c>
    </row>
    <row r="208" spans="2:7" x14ac:dyDescent="0.25">
      <c r="B208" s="8">
        <v>323</v>
      </c>
      <c r="C208" s="9" t="s">
        <v>208</v>
      </c>
      <c r="D208" s="10">
        <v>42</v>
      </c>
      <c r="E208" s="11"/>
      <c r="F208" s="11">
        <v>1</v>
      </c>
      <c r="G208" s="12">
        <f t="shared" si="3"/>
        <v>42</v>
      </c>
    </row>
    <row r="209" spans="2:7" hidden="1" x14ac:dyDescent="0.25">
      <c r="B209" s="8">
        <v>321</v>
      </c>
      <c r="C209" s="9" t="s">
        <v>209</v>
      </c>
      <c r="D209" s="10">
        <v>46</v>
      </c>
      <c r="E209" s="11"/>
      <c r="F209" s="11"/>
      <c r="G209" s="12">
        <f t="shared" si="3"/>
        <v>0</v>
      </c>
    </row>
    <row r="210" spans="2:7" x14ac:dyDescent="0.25">
      <c r="B210" s="8">
        <v>155</v>
      </c>
      <c r="C210" s="9" t="s">
        <v>210</v>
      </c>
      <c r="D210" s="10">
        <v>9</v>
      </c>
      <c r="E210" s="11"/>
      <c r="F210" s="11">
        <v>18</v>
      </c>
      <c r="G210" s="12">
        <f t="shared" si="3"/>
        <v>162</v>
      </c>
    </row>
    <row r="211" spans="2:7" hidden="1" x14ac:dyDescent="0.25">
      <c r="B211" s="8">
        <v>156</v>
      </c>
      <c r="C211" s="9" t="s">
        <v>211</v>
      </c>
      <c r="D211" s="10">
        <v>44</v>
      </c>
      <c r="E211" s="11"/>
      <c r="F211" s="11"/>
      <c r="G211" s="12">
        <f t="shared" ref="G211:G274" si="4">+D211*F211</f>
        <v>0</v>
      </c>
    </row>
    <row r="212" spans="2:7" hidden="1" x14ac:dyDescent="0.25">
      <c r="B212" s="8">
        <v>56</v>
      </c>
      <c r="C212" s="9" t="s">
        <v>212</v>
      </c>
      <c r="D212" s="10">
        <v>185</v>
      </c>
      <c r="E212" s="11"/>
      <c r="F212" s="11"/>
      <c r="G212" s="12">
        <f t="shared" si="4"/>
        <v>0</v>
      </c>
    </row>
    <row r="213" spans="2:7" hidden="1" x14ac:dyDescent="0.25">
      <c r="B213" s="8">
        <v>87</v>
      </c>
      <c r="C213" s="9" t="s">
        <v>213</v>
      </c>
      <c r="D213" s="10">
        <v>28</v>
      </c>
      <c r="E213" s="11"/>
      <c r="F213" s="11"/>
      <c r="G213" s="12">
        <f t="shared" si="4"/>
        <v>0</v>
      </c>
    </row>
    <row r="214" spans="2:7" hidden="1" x14ac:dyDescent="0.25">
      <c r="B214" s="8">
        <v>296</v>
      </c>
      <c r="C214" s="9" t="s">
        <v>214</v>
      </c>
      <c r="D214" s="10">
        <v>360</v>
      </c>
      <c r="E214" s="11"/>
      <c r="F214" s="11"/>
      <c r="G214" s="12">
        <f t="shared" si="4"/>
        <v>0</v>
      </c>
    </row>
    <row r="215" spans="2:7" hidden="1" x14ac:dyDescent="0.25">
      <c r="B215" s="8">
        <v>539</v>
      </c>
      <c r="C215" s="9" t="s">
        <v>215</v>
      </c>
      <c r="D215" s="10">
        <v>72.5</v>
      </c>
      <c r="E215" s="11"/>
      <c r="F215" s="11"/>
      <c r="G215" s="12">
        <f t="shared" si="4"/>
        <v>0</v>
      </c>
    </row>
    <row r="216" spans="2:7" hidden="1" x14ac:dyDescent="0.25">
      <c r="B216" s="8">
        <v>54</v>
      </c>
      <c r="C216" s="9" t="s">
        <v>216</v>
      </c>
      <c r="D216" s="10">
        <v>55</v>
      </c>
      <c r="E216" s="11"/>
      <c r="F216" s="11"/>
      <c r="G216" s="12">
        <f t="shared" si="4"/>
        <v>0</v>
      </c>
    </row>
    <row r="217" spans="2:7" hidden="1" x14ac:dyDescent="0.25">
      <c r="B217" s="8">
        <v>55</v>
      </c>
      <c r="C217" s="9" t="s">
        <v>217</v>
      </c>
      <c r="D217" s="10">
        <v>45</v>
      </c>
      <c r="E217" s="11"/>
      <c r="F217" s="11"/>
      <c r="G217" s="12">
        <f t="shared" si="4"/>
        <v>0</v>
      </c>
    </row>
    <row r="218" spans="2:7" hidden="1" x14ac:dyDescent="0.25">
      <c r="B218" s="8">
        <v>488</v>
      </c>
      <c r="C218" s="9" t="s">
        <v>218</v>
      </c>
      <c r="D218" s="10">
        <v>54</v>
      </c>
      <c r="E218" s="11"/>
      <c r="F218" s="11"/>
      <c r="G218" s="12">
        <f t="shared" si="4"/>
        <v>0</v>
      </c>
    </row>
    <row r="219" spans="2:7" hidden="1" x14ac:dyDescent="0.25">
      <c r="B219" s="8">
        <v>527</v>
      </c>
      <c r="C219" s="9" t="s">
        <v>219</v>
      </c>
      <c r="D219" s="10">
        <v>58.5</v>
      </c>
      <c r="E219" s="11"/>
      <c r="F219" s="11"/>
      <c r="G219" s="12">
        <f t="shared" si="4"/>
        <v>0</v>
      </c>
    </row>
    <row r="220" spans="2:7" hidden="1" x14ac:dyDescent="0.25">
      <c r="B220" s="8">
        <v>194</v>
      </c>
      <c r="C220" s="9" t="s">
        <v>220</v>
      </c>
      <c r="D220" s="10">
        <v>115</v>
      </c>
      <c r="E220" s="11"/>
      <c r="F220" s="11"/>
      <c r="G220" s="12">
        <f t="shared" si="4"/>
        <v>0</v>
      </c>
    </row>
    <row r="221" spans="2:7" hidden="1" x14ac:dyDescent="0.25">
      <c r="B221" s="8">
        <v>318</v>
      </c>
      <c r="C221" s="9" t="s">
        <v>221</v>
      </c>
      <c r="D221" s="10">
        <v>80</v>
      </c>
      <c r="E221" s="11"/>
      <c r="F221" s="11"/>
      <c r="G221" s="12">
        <f t="shared" si="4"/>
        <v>0</v>
      </c>
    </row>
    <row r="222" spans="2:7" hidden="1" x14ac:dyDescent="0.25">
      <c r="B222" s="8">
        <v>494</v>
      </c>
      <c r="C222" s="9" t="s">
        <v>222</v>
      </c>
      <c r="D222" s="10">
        <v>58</v>
      </c>
      <c r="E222" s="11"/>
      <c r="F222" s="11"/>
      <c r="G222" s="12">
        <f t="shared" si="4"/>
        <v>0</v>
      </c>
    </row>
    <row r="223" spans="2:7" hidden="1" x14ac:dyDescent="0.25">
      <c r="B223" s="8">
        <v>261</v>
      </c>
      <c r="C223" s="9" t="s">
        <v>223</v>
      </c>
      <c r="D223" s="10">
        <v>76</v>
      </c>
      <c r="E223" s="11"/>
      <c r="F223" s="11"/>
      <c r="G223" s="12">
        <f t="shared" si="4"/>
        <v>0</v>
      </c>
    </row>
    <row r="224" spans="2:7" hidden="1" x14ac:dyDescent="0.25">
      <c r="B224" s="8">
        <v>16</v>
      </c>
      <c r="C224" s="9" t="s">
        <v>224</v>
      </c>
      <c r="D224" s="10">
        <v>74</v>
      </c>
      <c r="E224" s="11"/>
      <c r="F224" s="11"/>
      <c r="G224" s="12">
        <f t="shared" si="4"/>
        <v>0</v>
      </c>
    </row>
    <row r="225" spans="2:7" hidden="1" x14ac:dyDescent="0.25">
      <c r="B225" s="8">
        <v>528</v>
      </c>
      <c r="C225" s="9" t="s">
        <v>225</v>
      </c>
      <c r="D225" s="10">
        <v>74</v>
      </c>
      <c r="E225" s="11"/>
      <c r="F225" s="11"/>
      <c r="G225" s="12">
        <f t="shared" si="4"/>
        <v>0</v>
      </c>
    </row>
    <row r="226" spans="2:7" hidden="1" x14ac:dyDescent="0.25">
      <c r="B226" s="8">
        <v>17</v>
      </c>
      <c r="C226" s="9" t="s">
        <v>226</v>
      </c>
      <c r="D226" s="10">
        <v>126</v>
      </c>
      <c r="E226" s="11"/>
      <c r="F226" s="11"/>
      <c r="G226" s="12">
        <f t="shared" si="4"/>
        <v>0</v>
      </c>
    </row>
    <row r="227" spans="2:7" x14ac:dyDescent="0.25">
      <c r="B227" s="8">
        <v>15</v>
      </c>
      <c r="C227" s="9" t="s">
        <v>227</v>
      </c>
      <c r="D227" s="10">
        <v>66</v>
      </c>
      <c r="E227" s="11"/>
      <c r="F227" s="11">
        <f>0.77+14.73</f>
        <v>15.5</v>
      </c>
      <c r="G227" s="12">
        <f t="shared" si="4"/>
        <v>1023</v>
      </c>
    </row>
    <row r="228" spans="2:7" hidden="1" x14ac:dyDescent="0.25">
      <c r="B228" s="8">
        <v>513</v>
      </c>
      <c r="C228" s="9" t="s">
        <v>228</v>
      </c>
      <c r="D228" s="10">
        <v>58</v>
      </c>
      <c r="E228" s="11"/>
      <c r="F228" s="11"/>
      <c r="G228" s="12">
        <f t="shared" si="4"/>
        <v>0</v>
      </c>
    </row>
    <row r="229" spans="2:7" hidden="1" x14ac:dyDescent="0.25">
      <c r="B229" s="8">
        <v>18</v>
      </c>
      <c r="C229" s="9" t="s">
        <v>229</v>
      </c>
      <c r="D229" s="10">
        <v>100</v>
      </c>
      <c r="E229" s="11"/>
      <c r="F229" s="11"/>
      <c r="G229" s="12">
        <f t="shared" si="4"/>
        <v>0</v>
      </c>
    </row>
    <row r="230" spans="2:7" hidden="1" x14ac:dyDescent="0.25">
      <c r="B230" s="8">
        <v>430</v>
      </c>
      <c r="C230" s="9" t="s">
        <v>230</v>
      </c>
      <c r="D230" s="10">
        <v>98</v>
      </c>
      <c r="E230" s="11"/>
      <c r="F230" s="11"/>
      <c r="G230" s="12">
        <f t="shared" si="4"/>
        <v>0</v>
      </c>
    </row>
    <row r="231" spans="2:7" hidden="1" x14ac:dyDescent="0.25">
      <c r="B231" s="8">
        <v>19</v>
      </c>
      <c r="C231" s="9" t="s">
        <v>231</v>
      </c>
      <c r="D231" s="10">
        <v>160</v>
      </c>
      <c r="E231" s="11"/>
      <c r="F231" s="11"/>
      <c r="G231" s="12">
        <f t="shared" si="4"/>
        <v>0</v>
      </c>
    </row>
    <row r="232" spans="2:7" hidden="1" x14ac:dyDescent="0.25">
      <c r="B232" s="8">
        <v>195</v>
      </c>
      <c r="C232" s="9" t="s">
        <v>232</v>
      </c>
      <c r="D232" s="10">
        <v>33</v>
      </c>
      <c r="E232" s="11"/>
      <c r="F232" s="11"/>
      <c r="G232" s="12">
        <f t="shared" si="4"/>
        <v>0</v>
      </c>
    </row>
    <row r="233" spans="2:7" hidden="1" x14ac:dyDescent="0.25">
      <c r="B233" s="8">
        <v>196</v>
      </c>
      <c r="C233" s="9" t="s">
        <v>233</v>
      </c>
      <c r="D233" s="10">
        <v>36</v>
      </c>
      <c r="E233" s="11"/>
      <c r="F233" s="11"/>
      <c r="G233" s="12">
        <f t="shared" si="4"/>
        <v>0</v>
      </c>
    </row>
    <row r="234" spans="2:7" hidden="1" x14ac:dyDescent="0.25">
      <c r="B234" s="8">
        <v>158</v>
      </c>
      <c r="C234" s="9" t="s">
        <v>234</v>
      </c>
      <c r="D234" s="10">
        <v>52</v>
      </c>
      <c r="E234" s="11"/>
      <c r="F234" s="11"/>
      <c r="G234" s="12">
        <f t="shared" si="4"/>
        <v>0</v>
      </c>
    </row>
    <row r="235" spans="2:7" hidden="1" x14ac:dyDescent="0.25">
      <c r="B235" s="8">
        <v>159</v>
      </c>
      <c r="C235" s="9" t="s">
        <v>235</v>
      </c>
      <c r="D235" s="10">
        <v>50</v>
      </c>
      <c r="E235" s="11"/>
      <c r="F235" s="11"/>
      <c r="G235" s="12">
        <f t="shared" si="4"/>
        <v>0</v>
      </c>
    </row>
    <row r="236" spans="2:7" hidden="1" x14ac:dyDescent="0.25">
      <c r="B236" s="8">
        <v>286</v>
      </c>
      <c r="C236" s="9" t="s">
        <v>236</v>
      </c>
      <c r="D236" s="10">
        <v>140</v>
      </c>
      <c r="E236" s="11"/>
      <c r="F236" s="11"/>
      <c r="G236" s="12">
        <f t="shared" si="4"/>
        <v>0</v>
      </c>
    </row>
    <row r="237" spans="2:7" hidden="1" x14ac:dyDescent="0.25">
      <c r="B237" s="8">
        <v>3</v>
      </c>
      <c r="C237" s="9" t="s">
        <v>237</v>
      </c>
      <c r="D237" s="10">
        <v>122</v>
      </c>
      <c r="E237" s="11"/>
      <c r="F237" s="11"/>
      <c r="G237" s="12">
        <f t="shared" si="4"/>
        <v>0</v>
      </c>
    </row>
    <row r="238" spans="2:7" hidden="1" x14ac:dyDescent="0.25">
      <c r="B238" s="8">
        <v>515</v>
      </c>
      <c r="C238" s="9" t="s">
        <v>238</v>
      </c>
      <c r="D238" s="10">
        <v>36</v>
      </c>
      <c r="E238" s="11"/>
      <c r="F238" s="11"/>
      <c r="G238" s="12">
        <f t="shared" si="4"/>
        <v>0</v>
      </c>
    </row>
    <row r="239" spans="2:7" x14ac:dyDescent="0.25">
      <c r="B239" s="8">
        <v>9</v>
      </c>
      <c r="C239" s="9" t="s">
        <v>239</v>
      </c>
      <c r="D239" s="10">
        <v>82</v>
      </c>
      <c r="E239" s="11"/>
      <c r="F239" s="11">
        <f>7.645+3.74</f>
        <v>11.385</v>
      </c>
      <c r="G239" s="12">
        <f t="shared" si="4"/>
        <v>933.56999999999994</v>
      </c>
    </row>
    <row r="240" spans="2:7" hidden="1" x14ac:dyDescent="0.25">
      <c r="B240" s="8">
        <v>10</v>
      </c>
      <c r="C240" s="9" t="s">
        <v>240</v>
      </c>
      <c r="D240" s="10">
        <v>70</v>
      </c>
      <c r="E240" s="11"/>
      <c r="F240" s="11"/>
      <c r="G240" s="12">
        <f t="shared" si="4"/>
        <v>0</v>
      </c>
    </row>
    <row r="241" spans="2:7" hidden="1" x14ac:dyDescent="0.25">
      <c r="B241" s="8">
        <v>341</v>
      </c>
      <c r="C241" s="9" t="s">
        <v>241</v>
      </c>
      <c r="D241" s="10">
        <v>70</v>
      </c>
      <c r="E241" s="11"/>
      <c r="F241" s="11"/>
      <c r="G241" s="12">
        <f t="shared" si="4"/>
        <v>0</v>
      </c>
    </row>
    <row r="242" spans="2:7" hidden="1" x14ac:dyDescent="0.25">
      <c r="B242" s="8">
        <v>197</v>
      </c>
      <c r="C242" s="9" t="s">
        <v>242</v>
      </c>
      <c r="D242" s="10">
        <v>40</v>
      </c>
      <c r="E242" s="11"/>
      <c r="F242" s="11"/>
      <c r="G242" s="12">
        <f t="shared" si="4"/>
        <v>0</v>
      </c>
    </row>
    <row r="243" spans="2:7" x14ac:dyDescent="0.25">
      <c r="B243" s="8">
        <v>507</v>
      </c>
      <c r="C243" s="9" t="s">
        <v>243</v>
      </c>
      <c r="D243" s="10">
        <v>38</v>
      </c>
      <c r="E243" s="11">
        <v>3</v>
      </c>
      <c r="F243" s="11">
        <f>7.56+5.58</f>
        <v>13.14</v>
      </c>
      <c r="G243" s="12">
        <f t="shared" si="4"/>
        <v>499.32000000000005</v>
      </c>
    </row>
    <row r="244" spans="2:7" hidden="1" x14ac:dyDescent="0.25">
      <c r="B244" s="8">
        <v>506</v>
      </c>
      <c r="C244" s="9" t="s">
        <v>244</v>
      </c>
      <c r="D244" s="10">
        <v>38</v>
      </c>
      <c r="E244" s="11"/>
      <c r="F244" s="11"/>
      <c r="G244" s="12">
        <f t="shared" si="4"/>
        <v>0</v>
      </c>
    </row>
    <row r="245" spans="2:7" hidden="1" x14ac:dyDescent="0.25">
      <c r="B245" s="8">
        <v>199</v>
      </c>
      <c r="C245" s="9" t="s">
        <v>245</v>
      </c>
      <c r="D245" s="10">
        <v>36</v>
      </c>
      <c r="E245" s="11"/>
      <c r="F245" s="11"/>
      <c r="G245" s="12">
        <f t="shared" si="4"/>
        <v>0</v>
      </c>
    </row>
    <row r="246" spans="2:7" hidden="1" x14ac:dyDescent="0.25">
      <c r="B246" s="8">
        <v>198</v>
      </c>
      <c r="C246" s="9" t="s">
        <v>246</v>
      </c>
      <c r="D246" s="10">
        <v>38</v>
      </c>
      <c r="E246" s="11"/>
      <c r="F246" s="11"/>
      <c r="G246" s="12">
        <f t="shared" si="4"/>
        <v>0</v>
      </c>
    </row>
    <row r="247" spans="2:7" hidden="1" x14ac:dyDescent="0.25">
      <c r="B247" s="8">
        <v>7</v>
      </c>
      <c r="C247" s="9" t="s">
        <v>247</v>
      </c>
      <c r="D247" s="10">
        <v>38</v>
      </c>
      <c r="E247" s="11"/>
      <c r="F247" s="11"/>
      <c r="G247" s="12">
        <f t="shared" si="4"/>
        <v>0</v>
      </c>
    </row>
    <row r="248" spans="2:7" hidden="1" x14ac:dyDescent="0.25">
      <c r="B248" s="8">
        <v>89</v>
      </c>
      <c r="C248" s="9" t="s">
        <v>248</v>
      </c>
      <c r="D248" s="10">
        <v>84</v>
      </c>
      <c r="E248" s="11"/>
      <c r="F248" s="11"/>
      <c r="G248" s="12">
        <f t="shared" si="4"/>
        <v>0</v>
      </c>
    </row>
    <row r="249" spans="2:7" hidden="1" x14ac:dyDescent="0.25">
      <c r="B249" s="8">
        <v>200</v>
      </c>
      <c r="C249" s="9" t="s">
        <v>249</v>
      </c>
      <c r="D249" s="10">
        <v>54</v>
      </c>
      <c r="E249" s="11"/>
      <c r="F249" s="11"/>
      <c r="G249" s="12">
        <f t="shared" si="4"/>
        <v>0</v>
      </c>
    </row>
    <row r="250" spans="2:7" hidden="1" x14ac:dyDescent="0.25">
      <c r="B250" s="8">
        <v>201</v>
      </c>
      <c r="C250" s="9" t="s">
        <v>250</v>
      </c>
      <c r="D250" s="10">
        <v>78</v>
      </c>
      <c r="E250" s="11"/>
      <c r="F250" s="11"/>
      <c r="G250" s="12">
        <f t="shared" si="4"/>
        <v>0</v>
      </c>
    </row>
    <row r="251" spans="2:7" hidden="1" x14ac:dyDescent="0.25">
      <c r="B251" s="8">
        <v>202</v>
      </c>
      <c r="C251" s="9" t="s">
        <v>251</v>
      </c>
      <c r="D251" s="10">
        <v>70</v>
      </c>
      <c r="E251" s="11"/>
      <c r="F251" s="11"/>
      <c r="G251" s="12">
        <f t="shared" si="4"/>
        <v>0</v>
      </c>
    </row>
    <row r="252" spans="2:7" hidden="1" x14ac:dyDescent="0.25">
      <c r="B252" s="8">
        <v>68</v>
      </c>
      <c r="C252" s="9" t="s">
        <v>252</v>
      </c>
      <c r="D252" s="10">
        <v>73</v>
      </c>
      <c r="E252" s="11"/>
      <c r="F252" s="11"/>
      <c r="G252" s="12">
        <f t="shared" si="4"/>
        <v>0</v>
      </c>
    </row>
    <row r="253" spans="2:7" x14ac:dyDescent="0.25">
      <c r="B253" s="8">
        <v>67</v>
      </c>
      <c r="C253" s="9" t="s">
        <v>253</v>
      </c>
      <c r="D253" s="10">
        <v>70</v>
      </c>
      <c r="E253" s="11"/>
      <c r="F253" s="11">
        <v>53.4</v>
      </c>
      <c r="G253" s="12">
        <f t="shared" si="4"/>
        <v>3738</v>
      </c>
    </row>
    <row r="254" spans="2:7" hidden="1" x14ac:dyDescent="0.25">
      <c r="B254" s="8">
        <v>538</v>
      </c>
      <c r="C254" s="9" t="s">
        <v>254</v>
      </c>
      <c r="D254" s="10">
        <v>32</v>
      </c>
      <c r="E254" s="11"/>
      <c r="F254" s="11"/>
      <c r="G254" s="12">
        <f t="shared" si="4"/>
        <v>0</v>
      </c>
    </row>
    <row r="255" spans="2:7" hidden="1" x14ac:dyDescent="0.25">
      <c r="B255" s="8">
        <v>40</v>
      </c>
      <c r="C255" s="9" t="s">
        <v>255</v>
      </c>
      <c r="D255" s="10">
        <v>68</v>
      </c>
      <c r="E255" s="11"/>
      <c r="F255" s="11"/>
      <c r="G255" s="12">
        <f t="shared" si="4"/>
        <v>0</v>
      </c>
    </row>
    <row r="256" spans="2:7" hidden="1" x14ac:dyDescent="0.25">
      <c r="B256" s="8">
        <v>41</v>
      </c>
      <c r="C256" s="9" t="s">
        <v>256</v>
      </c>
      <c r="D256" s="10">
        <v>70</v>
      </c>
      <c r="E256" s="11"/>
      <c r="F256" s="11"/>
      <c r="G256" s="12">
        <f t="shared" si="4"/>
        <v>0</v>
      </c>
    </row>
    <row r="257" spans="2:7" hidden="1" x14ac:dyDescent="0.25">
      <c r="B257" s="8">
        <v>13</v>
      </c>
      <c r="C257" s="9" t="s">
        <v>257</v>
      </c>
      <c r="D257" s="10">
        <v>28</v>
      </c>
      <c r="E257" s="11"/>
      <c r="F257" s="11"/>
      <c r="G257" s="12">
        <f t="shared" si="4"/>
        <v>0</v>
      </c>
    </row>
    <row r="258" spans="2:7" hidden="1" x14ac:dyDescent="0.25">
      <c r="B258" s="8">
        <v>445</v>
      </c>
      <c r="C258" s="9" t="s">
        <v>258</v>
      </c>
      <c r="D258" s="10">
        <v>47</v>
      </c>
      <c r="E258" s="11"/>
      <c r="F258" s="11"/>
      <c r="G258" s="12">
        <f t="shared" si="4"/>
        <v>0</v>
      </c>
    </row>
    <row r="259" spans="2:7" hidden="1" x14ac:dyDescent="0.25">
      <c r="B259" s="8">
        <v>35</v>
      </c>
      <c r="C259" s="9" t="s">
        <v>259</v>
      </c>
      <c r="D259" s="10">
        <v>45</v>
      </c>
      <c r="E259" s="11"/>
      <c r="F259" s="11"/>
      <c r="G259" s="12">
        <f t="shared" si="4"/>
        <v>0</v>
      </c>
    </row>
    <row r="260" spans="2:7" hidden="1" x14ac:dyDescent="0.25">
      <c r="B260" s="8">
        <v>34</v>
      </c>
      <c r="C260" s="9" t="s">
        <v>260</v>
      </c>
      <c r="D260" s="10">
        <v>45</v>
      </c>
      <c r="E260" s="11"/>
      <c r="F260" s="11"/>
      <c r="G260" s="12">
        <f t="shared" si="4"/>
        <v>0</v>
      </c>
    </row>
    <row r="261" spans="2:7" x14ac:dyDescent="0.25">
      <c r="B261" s="8">
        <v>452</v>
      </c>
      <c r="C261" s="9" t="s">
        <v>261</v>
      </c>
      <c r="D261" s="10">
        <v>56</v>
      </c>
      <c r="E261" s="11"/>
      <c r="F261" s="11">
        <v>8.57</v>
      </c>
      <c r="G261" s="12">
        <f t="shared" si="4"/>
        <v>479.92</v>
      </c>
    </row>
    <row r="262" spans="2:7" hidden="1" x14ac:dyDescent="0.25">
      <c r="B262" s="8">
        <v>290</v>
      </c>
      <c r="C262" s="9" t="s">
        <v>262</v>
      </c>
      <c r="D262" s="10">
        <v>190</v>
      </c>
      <c r="E262" s="11"/>
      <c r="F262" s="11"/>
      <c r="G262" s="12">
        <f t="shared" si="4"/>
        <v>0</v>
      </c>
    </row>
    <row r="263" spans="2:7" hidden="1" x14ac:dyDescent="0.25">
      <c r="B263" s="8">
        <v>204</v>
      </c>
      <c r="C263" s="9" t="s">
        <v>263</v>
      </c>
      <c r="D263" s="10">
        <v>70</v>
      </c>
      <c r="E263" s="11"/>
      <c r="F263" s="11"/>
      <c r="G263" s="12">
        <f t="shared" si="4"/>
        <v>0</v>
      </c>
    </row>
    <row r="264" spans="2:7" x14ac:dyDescent="0.25">
      <c r="B264" s="8">
        <v>205</v>
      </c>
      <c r="C264" s="9" t="s">
        <v>264</v>
      </c>
      <c r="D264" s="10">
        <v>74</v>
      </c>
      <c r="E264" s="11"/>
      <c r="F264" s="11">
        <f>1.14+1.885+0.675+10.02</f>
        <v>13.719999999999999</v>
      </c>
      <c r="G264" s="12">
        <f t="shared" si="4"/>
        <v>1015.28</v>
      </c>
    </row>
    <row r="265" spans="2:7" x14ac:dyDescent="0.25">
      <c r="B265" s="8">
        <v>20</v>
      </c>
      <c r="C265" s="9" t="s">
        <v>265</v>
      </c>
      <c r="D265" s="10">
        <v>46</v>
      </c>
      <c r="E265" s="11"/>
      <c r="F265" s="11">
        <v>13.5</v>
      </c>
      <c r="G265" s="12">
        <f t="shared" si="4"/>
        <v>621</v>
      </c>
    </row>
    <row r="266" spans="2:7" hidden="1" x14ac:dyDescent="0.25">
      <c r="B266" s="8">
        <v>21</v>
      </c>
      <c r="C266" s="9" t="s">
        <v>266</v>
      </c>
      <c r="D266" s="10">
        <v>37</v>
      </c>
      <c r="E266" s="11"/>
      <c r="F266" s="11"/>
      <c r="G266" s="12">
        <f t="shared" si="4"/>
        <v>0</v>
      </c>
    </row>
    <row r="267" spans="2:7" hidden="1" x14ac:dyDescent="0.25">
      <c r="B267" s="8">
        <v>22</v>
      </c>
      <c r="C267" s="9" t="s">
        <v>267</v>
      </c>
      <c r="D267" s="10">
        <v>39</v>
      </c>
      <c r="E267" s="11"/>
      <c r="F267" s="11"/>
      <c r="G267" s="12">
        <f t="shared" si="4"/>
        <v>0</v>
      </c>
    </row>
    <row r="268" spans="2:7" hidden="1" x14ac:dyDescent="0.25">
      <c r="B268" s="8">
        <v>384</v>
      </c>
      <c r="C268" s="9" t="s">
        <v>268</v>
      </c>
      <c r="D268" s="10">
        <v>160</v>
      </c>
      <c r="E268" s="11"/>
      <c r="F268" s="11"/>
      <c r="G268" s="12">
        <f t="shared" si="4"/>
        <v>0</v>
      </c>
    </row>
    <row r="269" spans="2:7" hidden="1" x14ac:dyDescent="0.25">
      <c r="B269" s="8">
        <v>317</v>
      </c>
      <c r="C269" s="9" t="s">
        <v>269</v>
      </c>
      <c r="D269" s="10">
        <v>54</v>
      </c>
      <c r="E269" s="11"/>
      <c r="F269" s="11"/>
      <c r="G269" s="12">
        <f t="shared" si="4"/>
        <v>0</v>
      </c>
    </row>
    <row r="270" spans="2:7" x14ac:dyDescent="0.25">
      <c r="B270" s="8">
        <v>42</v>
      </c>
      <c r="C270" s="9" t="s">
        <v>270</v>
      </c>
      <c r="D270" s="10">
        <v>45</v>
      </c>
      <c r="E270" s="11"/>
      <c r="F270" s="11">
        <f>3.48+7.78</f>
        <v>11.26</v>
      </c>
      <c r="G270" s="12">
        <f t="shared" si="4"/>
        <v>506.7</v>
      </c>
    </row>
    <row r="271" spans="2:7" hidden="1" x14ac:dyDescent="0.25">
      <c r="B271" s="8">
        <v>43</v>
      </c>
      <c r="C271" s="9" t="s">
        <v>271</v>
      </c>
      <c r="D271" s="10">
        <v>47</v>
      </c>
      <c r="E271" s="11"/>
      <c r="F271" s="11"/>
      <c r="G271" s="12">
        <f t="shared" si="4"/>
        <v>0</v>
      </c>
    </row>
    <row r="272" spans="2:7" hidden="1" x14ac:dyDescent="0.25">
      <c r="B272" s="8">
        <v>91</v>
      </c>
      <c r="C272" s="9" t="s">
        <v>272</v>
      </c>
      <c r="D272" s="10">
        <v>85</v>
      </c>
      <c r="E272" s="11"/>
      <c r="F272" s="11"/>
      <c r="G272" s="12">
        <f t="shared" si="4"/>
        <v>0</v>
      </c>
    </row>
    <row r="273" spans="2:7" hidden="1" x14ac:dyDescent="0.25">
      <c r="B273" s="8">
        <v>92</v>
      </c>
      <c r="C273" s="9" t="s">
        <v>273</v>
      </c>
      <c r="D273" s="10">
        <v>87</v>
      </c>
      <c r="E273" s="11"/>
      <c r="F273" s="11"/>
      <c r="G273" s="12">
        <f t="shared" si="4"/>
        <v>0</v>
      </c>
    </row>
    <row r="274" spans="2:7" hidden="1" x14ac:dyDescent="0.25">
      <c r="B274" s="8">
        <v>93</v>
      </c>
      <c r="C274" s="9" t="s">
        <v>274</v>
      </c>
      <c r="D274" s="10">
        <v>88</v>
      </c>
      <c r="E274" s="11"/>
      <c r="F274" s="11"/>
      <c r="G274" s="12">
        <f t="shared" si="4"/>
        <v>0</v>
      </c>
    </row>
    <row r="275" spans="2:7" hidden="1" x14ac:dyDescent="0.25">
      <c r="B275" s="8">
        <v>90</v>
      </c>
      <c r="C275" s="9" t="s">
        <v>275</v>
      </c>
      <c r="D275" s="10">
        <v>87</v>
      </c>
      <c r="E275" s="11"/>
      <c r="F275" s="11"/>
      <c r="G275" s="12">
        <f t="shared" ref="G275:G338" si="5">+D275*F275</f>
        <v>0</v>
      </c>
    </row>
    <row r="276" spans="2:7" hidden="1" x14ac:dyDescent="0.25">
      <c r="B276" s="8">
        <v>390</v>
      </c>
      <c r="C276" s="9" t="s">
        <v>276</v>
      </c>
      <c r="D276" s="10">
        <v>75</v>
      </c>
      <c r="E276" s="11"/>
      <c r="F276" s="11"/>
      <c r="G276" s="12">
        <f t="shared" si="5"/>
        <v>0</v>
      </c>
    </row>
    <row r="277" spans="2:7" hidden="1" x14ac:dyDescent="0.25">
      <c r="B277" s="8">
        <v>69</v>
      </c>
      <c r="C277" s="9" t="s">
        <v>277</v>
      </c>
      <c r="D277" s="10">
        <v>74</v>
      </c>
      <c r="E277" s="11"/>
      <c r="F277" s="11"/>
      <c r="G277" s="12">
        <f t="shared" si="5"/>
        <v>0</v>
      </c>
    </row>
    <row r="278" spans="2:7" hidden="1" x14ac:dyDescent="0.25">
      <c r="B278" s="8">
        <v>208</v>
      </c>
      <c r="C278" s="9" t="s">
        <v>278</v>
      </c>
      <c r="D278" s="10">
        <v>64</v>
      </c>
      <c r="E278" s="11"/>
      <c r="F278" s="11"/>
      <c r="G278" s="12">
        <f t="shared" si="5"/>
        <v>0</v>
      </c>
    </row>
    <row r="279" spans="2:7" x14ac:dyDescent="0.25">
      <c r="B279" s="8">
        <v>209</v>
      </c>
      <c r="C279" s="9" t="s">
        <v>279</v>
      </c>
      <c r="D279" s="10">
        <v>45</v>
      </c>
      <c r="E279" s="11"/>
      <c r="F279" s="11">
        <v>9.34</v>
      </c>
      <c r="G279" s="12">
        <f t="shared" si="5"/>
        <v>420.3</v>
      </c>
    </row>
    <row r="280" spans="2:7" hidden="1" x14ac:dyDescent="0.25">
      <c r="B280" s="8">
        <v>210</v>
      </c>
      <c r="C280" s="9" t="s">
        <v>280</v>
      </c>
      <c r="D280" s="10">
        <v>160</v>
      </c>
      <c r="E280" s="11"/>
      <c r="F280" s="11"/>
      <c r="G280" s="12">
        <f t="shared" si="5"/>
        <v>0</v>
      </c>
    </row>
    <row r="281" spans="2:7" hidden="1" x14ac:dyDescent="0.25">
      <c r="B281" s="8">
        <v>65</v>
      </c>
      <c r="C281" s="9" t="s">
        <v>281</v>
      </c>
      <c r="D281" s="10">
        <v>46</v>
      </c>
      <c r="E281" s="11"/>
      <c r="F281" s="11"/>
      <c r="G281" s="12">
        <f t="shared" si="5"/>
        <v>0</v>
      </c>
    </row>
    <row r="282" spans="2:7" hidden="1" x14ac:dyDescent="0.25">
      <c r="B282" s="8">
        <v>66</v>
      </c>
      <c r="C282" s="9" t="s">
        <v>282</v>
      </c>
      <c r="D282" s="10">
        <v>58</v>
      </c>
      <c r="E282" s="11"/>
      <c r="F282" s="11"/>
      <c r="G282" s="12">
        <f t="shared" si="5"/>
        <v>0</v>
      </c>
    </row>
    <row r="283" spans="2:7" hidden="1" x14ac:dyDescent="0.25">
      <c r="B283" s="8">
        <v>461</v>
      </c>
      <c r="C283" s="9" t="s">
        <v>283</v>
      </c>
      <c r="D283" s="10">
        <v>104</v>
      </c>
      <c r="E283" s="11"/>
      <c r="F283" s="11"/>
      <c r="G283" s="12">
        <f t="shared" si="5"/>
        <v>0</v>
      </c>
    </row>
    <row r="284" spans="2:7" x14ac:dyDescent="0.25">
      <c r="B284" s="8">
        <v>75</v>
      </c>
      <c r="C284" s="9" t="s">
        <v>284</v>
      </c>
      <c r="D284" s="10">
        <v>110</v>
      </c>
      <c r="E284" s="11"/>
      <c r="F284" s="11">
        <v>67.099999999999994</v>
      </c>
      <c r="G284" s="12">
        <f t="shared" si="5"/>
        <v>7380.9999999999991</v>
      </c>
    </row>
    <row r="285" spans="2:7" hidden="1" x14ac:dyDescent="0.25">
      <c r="B285" s="8">
        <v>466</v>
      </c>
      <c r="C285" s="9" t="s">
        <v>285</v>
      </c>
      <c r="D285" s="10">
        <v>140</v>
      </c>
      <c r="E285" s="11"/>
      <c r="F285" s="11"/>
      <c r="G285" s="12">
        <f t="shared" si="5"/>
        <v>0</v>
      </c>
    </row>
    <row r="286" spans="2:7" x14ac:dyDescent="0.25">
      <c r="B286" s="8">
        <v>211</v>
      </c>
      <c r="C286" s="9" t="s">
        <v>286</v>
      </c>
      <c r="D286" s="10">
        <v>78</v>
      </c>
      <c r="E286" s="11"/>
      <c r="F286" s="11">
        <f>1.425+6.555+7.655</f>
        <v>15.635</v>
      </c>
      <c r="G286" s="12">
        <f t="shared" si="5"/>
        <v>1219.53</v>
      </c>
    </row>
    <row r="287" spans="2:7" x14ac:dyDescent="0.25">
      <c r="B287" s="8">
        <v>212</v>
      </c>
      <c r="C287" s="9" t="s">
        <v>287</v>
      </c>
      <c r="D287" s="10">
        <v>70</v>
      </c>
      <c r="E287" s="11">
        <v>3</v>
      </c>
      <c r="F287" s="11">
        <f>6+6+7+30</f>
        <v>49</v>
      </c>
      <c r="G287" s="12">
        <f t="shared" si="5"/>
        <v>3430</v>
      </c>
    </row>
    <row r="288" spans="2:7" x14ac:dyDescent="0.25">
      <c r="B288" s="8">
        <v>213</v>
      </c>
      <c r="C288" s="9" t="s">
        <v>288</v>
      </c>
      <c r="D288" s="10">
        <v>74</v>
      </c>
      <c r="E288" s="11"/>
      <c r="F288" s="11">
        <f>1.655+2.045</f>
        <v>3.7</v>
      </c>
      <c r="G288" s="12">
        <f t="shared" si="5"/>
        <v>273.8</v>
      </c>
    </row>
    <row r="289" spans="2:7" hidden="1" x14ac:dyDescent="0.25">
      <c r="B289" s="8">
        <v>214</v>
      </c>
      <c r="C289" s="9" t="s">
        <v>289</v>
      </c>
      <c r="D289" s="10">
        <v>10</v>
      </c>
      <c r="E289" s="11"/>
      <c r="F289" s="11"/>
      <c r="G289" s="12">
        <f t="shared" si="5"/>
        <v>0</v>
      </c>
    </row>
    <row r="290" spans="2:7" hidden="1" x14ac:dyDescent="0.25">
      <c r="B290" s="8">
        <v>215</v>
      </c>
      <c r="C290" s="9" t="s">
        <v>290</v>
      </c>
      <c r="D290" s="10">
        <v>68</v>
      </c>
      <c r="E290" s="11"/>
      <c r="F290" s="11"/>
      <c r="G290" s="12">
        <f t="shared" si="5"/>
        <v>0</v>
      </c>
    </row>
    <row r="291" spans="2:7" hidden="1" x14ac:dyDescent="0.25">
      <c r="B291" s="8">
        <v>218</v>
      </c>
      <c r="C291" s="9" t="s">
        <v>291</v>
      </c>
      <c r="D291" s="10">
        <v>48</v>
      </c>
      <c r="E291" s="11"/>
      <c r="F291" s="11"/>
      <c r="G291" s="12">
        <f t="shared" si="5"/>
        <v>0</v>
      </c>
    </row>
    <row r="292" spans="2:7" hidden="1" x14ac:dyDescent="0.25">
      <c r="B292" s="8">
        <v>217</v>
      </c>
      <c r="C292" s="9" t="s">
        <v>292</v>
      </c>
      <c r="D292" s="10">
        <v>60</v>
      </c>
      <c r="E292" s="11"/>
      <c r="F292" s="11"/>
      <c r="G292" s="12">
        <f t="shared" si="5"/>
        <v>0</v>
      </c>
    </row>
    <row r="293" spans="2:7" x14ac:dyDescent="0.25">
      <c r="B293" s="8">
        <v>431</v>
      </c>
      <c r="C293" s="9" t="s">
        <v>293</v>
      </c>
      <c r="D293" s="10">
        <v>124</v>
      </c>
      <c r="E293" s="11"/>
      <c r="F293" s="11">
        <f>6.23+1.545+3.7+9.46</f>
        <v>20.935000000000002</v>
      </c>
      <c r="G293" s="12">
        <f t="shared" si="5"/>
        <v>2595.9400000000005</v>
      </c>
    </row>
    <row r="294" spans="2:7" x14ac:dyDescent="0.25">
      <c r="B294" s="8">
        <v>221</v>
      </c>
      <c r="C294" s="9" t="s">
        <v>294</v>
      </c>
      <c r="D294" s="10">
        <v>115</v>
      </c>
      <c r="E294" s="11"/>
      <c r="F294" s="11">
        <f>9.34+9.97+10.27</f>
        <v>29.580000000000002</v>
      </c>
      <c r="G294" s="12">
        <f t="shared" si="5"/>
        <v>3401.7000000000003</v>
      </c>
    </row>
    <row r="295" spans="2:7" x14ac:dyDescent="0.25">
      <c r="B295" s="8">
        <v>223</v>
      </c>
      <c r="C295" s="9" t="s">
        <v>295</v>
      </c>
      <c r="D295" s="10">
        <v>60</v>
      </c>
      <c r="E295" s="11"/>
      <c r="F295" s="11">
        <v>5.79</v>
      </c>
      <c r="G295" s="12">
        <f t="shared" si="5"/>
        <v>347.4</v>
      </c>
    </row>
    <row r="296" spans="2:7" hidden="1" x14ac:dyDescent="0.25">
      <c r="B296" s="8">
        <v>224</v>
      </c>
      <c r="C296" s="9" t="s">
        <v>296</v>
      </c>
      <c r="D296" s="10">
        <v>16</v>
      </c>
      <c r="E296" s="11"/>
      <c r="F296" s="11"/>
      <c r="G296" s="12">
        <f t="shared" si="5"/>
        <v>0</v>
      </c>
    </row>
    <row r="297" spans="2:7" hidden="1" x14ac:dyDescent="0.25">
      <c r="B297" s="8">
        <v>225</v>
      </c>
      <c r="C297" s="9" t="s">
        <v>297</v>
      </c>
      <c r="D297" s="10">
        <v>12</v>
      </c>
      <c r="E297" s="11"/>
      <c r="F297" s="11"/>
      <c r="G297" s="12">
        <f t="shared" si="5"/>
        <v>0</v>
      </c>
    </row>
    <row r="298" spans="2:7" hidden="1" x14ac:dyDescent="0.25">
      <c r="B298" s="8">
        <v>537</v>
      </c>
      <c r="C298" s="9" t="s">
        <v>298</v>
      </c>
      <c r="D298" s="10">
        <v>90</v>
      </c>
      <c r="E298" s="11"/>
      <c r="F298" s="11"/>
      <c r="G298" s="12">
        <f t="shared" si="5"/>
        <v>0</v>
      </c>
    </row>
    <row r="299" spans="2:7" hidden="1" x14ac:dyDescent="0.25">
      <c r="B299" s="8">
        <v>470</v>
      </c>
      <c r="C299" s="9" t="s">
        <v>299</v>
      </c>
      <c r="D299" s="10">
        <v>3</v>
      </c>
      <c r="E299" s="11"/>
      <c r="F299" s="11"/>
      <c r="G299" s="12">
        <f t="shared" si="5"/>
        <v>0</v>
      </c>
    </row>
    <row r="300" spans="2:7" x14ac:dyDescent="0.25">
      <c r="B300" s="8">
        <v>226</v>
      </c>
      <c r="C300" s="9" t="s">
        <v>300</v>
      </c>
      <c r="D300" s="10">
        <v>58</v>
      </c>
      <c r="E300" s="11"/>
      <c r="F300" s="11">
        <v>1.58</v>
      </c>
      <c r="G300" s="12">
        <f t="shared" si="5"/>
        <v>91.64</v>
      </c>
    </row>
    <row r="301" spans="2:7" hidden="1" x14ac:dyDescent="0.25">
      <c r="B301" s="8">
        <v>298</v>
      </c>
      <c r="C301" s="9" t="s">
        <v>301</v>
      </c>
      <c r="D301" s="10">
        <v>30</v>
      </c>
      <c r="E301" s="11"/>
      <c r="F301" s="11"/>
      <c r="G301" s="12">
        <f t="shared" si="5"/>
        <v>0</v>
      </c>
    </row>
    <row r="302" spans="2:7" x14ac:dyDescent="0.25">
      <c r="B302" s="8">
        <v>72</v>
      </c>
      <c r="C302" s="9" t="s">
        <v>302</v>
      </c>
      <c r="D302" s="10">
        <v>84</v>
      </c>
      <c r="E302" s="11"/>
      <c r="F302" s="11">
        <f>7.345+73.3</f>
        <v>80.644999999999996</v>
      </c>
      <c r="G302" s="12">
        <f t="shared" si="5"/>
        <v>6774.1799999999994</v>
      </c>
    </row>
    <row r="303" spans="2:7" hidden="1" x14ac:dyDescent="0.25">
      <c r="B303" s="8">
        <v>521</v>
      </c>
      <c r="C303" s="9" t="s">
        <v>303</v>
      </c>
      <c r="D303" s="10">
        <v>80</v>
      </c>
      <c r="E303" s="11"/>
      <c r="F303" s="11"/>
      <c r="G303" s="12">
        <f t="shared" si="5"/>
        <v>0</v>
      </c>
    </row>
    <row r="304" spans="2:7" hidden="1" x14ac:dyDescent="0.25">
      <c r="B304" s="8">
        <v>38</v>
      </c>
      <c r="C304" s="9" t="s">
        <v>304</v>
      </c>
      <c r="D304" s="10">
        <v>84</v>
      </c>
      <c r="E304" s="11"/>
      <c r="F304" s="11"/>
      <c r="G304" s="12">
        <f t="shared" si="5"/>
        <v>0</v>
      </c>
    </row>
    <row r="305" spans="2:7" hidden="1" x14ac:dyDescent="0.25">
      <c r="B305" s="8">
        <v>520</v>
      </c>
      <c r="C305" s="9" t="s">
        <v>305</v>
      </c>
      <c r="D305" s="10">
        <v>80</v>
      </c>
      <c r="E305" s="11"/>
      <c r="F305" s="11"/>
      <c r="G305" s="12">
        <f t="shared" si="5"/>
        <v>0</v>
      </c>
    </row>
    <row r="306" spans="2:7" hidden="1" x14ac:dyDescent="0.25">
      <c r="B306" s="8">
        <v>228</v>
      </c>
      <c r="C306" s="9" t="s">
        <v>306</v>
      </c>
      <c r="D306" s="10">
        <v>250</v>
      </c>
      <c r="E306" s="11"/>
      <c r="F306" s="11"/>
      <c r="G306" s="12">
        <f t="shared" si="5"/>
        <v>0</v>
      </c>
    </row>
    <row r="307" spans="2:7" hidden="1" x14ac:dyDescent="0.25">
      <c r="B307" s="8">
        <v>405</v>
      </c>
      <c r="C307" s="9" t="s">
        <v>307</v>
      </c>
      <c r="D307" s="10">
        <v>10</v>
      </c>
      <c r="E307" s="11"/>
      <c r="F307" s="11"/>
      <c r="G307" s="12">
        <f t="shared" si="5"/>
        <v>0</v>
      </c>
    </row>
    <row r="308" spans="2:7" hidden="1" x14ac:dyDescent="0.25">
      <c r="B308" s="8">
        <v>534</v>
      </c>
      <c r="C308" s="9" t="s">
        <v>308</v>
      </c>
      <c r="D308" s="10">
        <v>10</v>
      </c>
      <c r="E308" s="11"/>
      <c r="F308" s="11"/>
      <c r="G308" s="12">
        <f t="shared" si="5"/>
        <v>0</v>
      </c>
    </row>
    <row r="309" spans="2:7" hidden="1" x14ac:dyDescent="0.25">
      <c r="B309" s="8">
        <v>454</v>
      </c>
      <c r="C309" s="9" t="s">
        <v>309</v>
      </c>
      <c r="D309" s="10">
        <v>120</v>
      </c>
      <c r="E309" s="11"/>
      <c r="F309" s="11"/>
      <c r="G309" s="12">
        <f t="shared" si="5"/>
        <v>0</v>
      </c>
    </row>
    <row r="310" spans="2:7" hidden="1" x14ac:dyDescent="0.25">
      <c r="B310" s="8">
        <v>229</v>
      </c>
      <c r="C310" s="9" t="s">
        <v>310</v>
      </c>
      <c r="D310" s="10">
        <v>120</v>
      </c>
      <c r="E310" s="11"/>
      <c r="F310" s="11"/>
      <c r="G310" s="12">
        <f t="shared" si="5"/>
        <v>0</v>
      </c>
    </row>
    <row r="311" spans="2:7" hidden="1" x14ac:dyDescent="0.25">
      <c r="B311" s="8">
        <v>467</v>
      </c>
      <c r="C311" s="9" t="s">
        <v>311</v>
      </c>
      <c r="D311" s="10">
        <v>115</v>
      </c>
      <c r="E311" s="11"/>
      <c r="F311" s="11"/>
      <c r="G311" s="12">
        <f t="shared" si="5"/>
        <v>0</v>
      </c>
    </row>
    <row r="312" spans="2:7" hidden="1" x14ac:dyDescent="0.25">
      <c r="B312" s="8">
        <v>297</v>
      </c>
      <c r="C312" s="9" t="s">
        <v>312</v>
      </c>
      <c r="D312" s="10">
        <v>110</v>
      </c>
      <c r="E312" s="11"/>
      <c r="F312" s="11"/>
      <c r="G312" s="12">
        <f t="shared" si="5"/>
        <v>0</v>
      </c>
    </row>
    <row r="313" spans="2:7" hidden="1" x14ac:dyDescent="0.25">
      <c r="B313" s="8">
        <v>230</v>
      </c>
      <c r="C313" s="9" t="s">
        <v>313</v>
      </c>
      <c r="D313" s="10">
        <v>126</v>
      </c>
      <c r="E313" s="11"/>
      <c r="F313" s="11"/>
      <c r="G313" s="12">
        <f t="shared" si="5"/>
        <v>0</v>
      </c>
    </row>
    <row r="314" spans="2:7" hidden="1" x14ac:dyDescent="0.25">
      <c r="B314" s="8">
        <v>540</v>
      </c>
      <c r="C314" s="9" t="s">
        <v>314</v>
      </c>
      <c r="D314" s="10">
        <v>60</v>
      </c>
      <c r="E314" s="11"/>
      <c r="F314" s="11"/>
      <c r="G314" s="12">
        <f t="shared" si="5"/>
        <v>0</v>
      </c>
    </row>
    <row r="315" spans="2:7" hidden="1" x14ac:dyDescent="0.25">
      <c r="B315" s="8">
        <v>499</v>
      </c>
      <c r="C315" s="9" t="s">
        <v>315</v>
      </c>
      <c r="D315" s="10">
        <v>34</v>
      </c>
      <c r="E315" s="11"/>
      <c r="F315" s="11"/>
      <c r="G315" s="12">
        <f t="shared" si="5"/>
        <v>0</v>
      </c>
    </row>
    <row r="316" spans="2:7" hidden="1" x14ac:dyDescent="0.25">
      <c r="B316" s="8">
        <v>234</v>
      </c>
      <c r="C316" s="9" t="s">
        <v>316</v>
      </c>
      <c r="D316" s="10">
        <v>40</v>
      </c>
      <c r="E316" s="11"/>
      <c r="F316" s="11"/>
      <c r="G316" s="12">
        <f t="shared" si="5"/>
        <v>0</v>
      </c>
    </row>
    <row r="317" spans="2:7" hidden="1" x14ac:dyDescent="0.25">
      <c r="B317" s="8">
        <v>235</v>
      </c>
      <c r="C317" s="9" t="s">
        <v>317</v>
      </c>
      <c r="D317" s="10">
        <v>60</v>
      </c>
      <c r="E317" s="11"/>
      <c r="F317" s="11"/>
      <c r="G317" s="12">
        <f t="shared" si="5"/>
        <v>0</v>
      </c>
    </row>
    <row r="318" spans="2:7" hidden="1" x14ac:dyDescent="0.25">
      <c r="B318" s="8">
        <v>236</v>
      </c>
      <c r="C318" s="9" t="s">
        <v>318</v>
      </c>
      <c r="D318" s="10">
        <v>56</v>
      </c>
      <c r="E318" s="11"/>
      <c r="F318" s="11"/>
      <c r="G318" s="12">
        <f t="shared" si="5"/>
        <v>0</v>
      </c>
    </row>
    <row r="319" spans="2:7" hidden="1" x14ac:dyDescent="0.25">
      <c r="B319" s="8">
        <v>516</v>
      </c>
      <c r="C319" s="9" t="s">
        <v>319</v>
      </c>
      <c r="D319" s="10">
        <v>60</v>
      </c>
      <c r="E319" s="11"/>
      <c r="F319" s="11"/>
      <c r="G319" s="12">
        <f t="shared" si="5"/>
        <v>0</v>
      </c>
    </row>
    <row r="320" spans="2:7" hidden="1" x14ac:dyDescent="0.25">
      <c r="B320" s="8">
        <v>237</v>
      </c>
      <c r="C320" s="9" t="s">
        <v>320</v>
      </c>
      <c r="D320" s="10">
        <v>48</v>
      </c>
      <c r="E320" s="11"/>
      <c r="F320" s="11"/>
      <c r="G320" s="12">
        <f t="shared" si="5"/>
        <v>0</v>
      </c>
    </row>
    <row r="321" spans="2:7" x14ac:dyDescent="0.25">
      <c r="B321" s="8">
        <v>233</v>
      </c>
      <c r="C321" s="9" t="s">
        <v>321</v>
      </c>
      <c r="D321" s="10">
        <v>40</v>
      </c>
      <c r="E321" s="11"/>
      <c r="F321" s="11">
        <f>4.95+6.12</f>
        <v>11.07</v>
      </c>
      <c r="G321" s="12">
        <f t="shared" si="5"/>
        <v>442.8</v>
      </c>
    </row>
    <row r="322" spans="2:7" x14ac:dyDescent="0.25">
      <c r="B322" s="8">
        <v>446</v>
      </c>
      <c r="C322" s="9" t="s">
        <v>322</v>
      </c>
      <c r="D322" s="10">
        <v>12</v>
      </c>
      <c r="E322" s="11"/>
      <c r="F322" s="11">
        <v>22</v>
      </c>
      <c r="G322" s="12">
        <f t="shared" si="5"/>
        <v>264</v>
      </c>
    </row>
    <row r="323" spans="2:7" x14ac:dyDescent="0.25">
      <c r="B323" s="8">
        <v>238</v>
      </c>
      <c r="C323" s="9" t="s">
        <v>323</v>
      </c>
      <c r="D323" s="10">
        <v>16</v>
      </c>
      <c r="E323" s="11"/>
      <c r="F323" s="11">
        <f>26+14</f>
        <v>40</v>
      </c>
      <c r="G323" s="12">
        <f t="shared" si="5"/>
        <v>640</v>
      </c>
    </row>
    <row r="324" spans="2:7" x14ac:dyDescent="0.25">
      <c r="B324" s="8">
        <v>239</v>
      </c>
      <c r="C324" s="9" t="s">
        <v>324</v>
      </c>
      <c r="D324" s="10">
        <v>24</v>
      </c>
      <c r="E324" s="11"/>
      <c r="F324" s="11">
        <f>30+16+16+26+12</f>
        <v>100</v>
      </c>
      <c r="G324" s="12">
        <f t="shared" si="5"/>
        <v>2400</v>
      </c>
    </row>
    <row r="325" spans="2:7" hidden="1" x14ac:dyDescent="0.25">
      <c r="B325" s="8">
        <v>232</v>
      </c>
      <c r="C325" s="9" t="s">
        <v>325</v>
      </c>
      <c r="D325" s="10">
        <v>14</v>
      </c>
      <c r="E325" s="11"/>
      <c r="F325" s="11"/>
      <c r="G325" s="12">
        <f t="shared" si="5"/>
        <v>0</v>
      </c>
    </row>
    <row r="326" spans="2:7" x14ac:dyDescent="0.25">
      <c r="B326" s="8">
        <v>511</v>
      </c>
      <c r="C326" s="9" t="s">
        <v>326</v>
      </c>
      <c r="D326" s="10">
        <v>28</v>
      </c>
      <c r="E326" s="11"/>
      <c r="F326" s="11">
        <v>19</v>
      </c>
      <c r="G326" s="12">
        <f t="shared" si="5"/>
        <v>532</v>
      </c>
    </row>
    <row r="327" spans="2:7" hidden="1" x14ac:dyDescent="0.25">
      <c r="B327" s="8">
        <v>240</v>
      </c>
      <c r="C327" s="9" t="s">
        <v>327</v>
      </c>
      <c r="D327" s="10">
        <v>88</v>
      </c>
      <c r="E327" s="11"/>
      <c r="F327" s="11"/>
      <c r="G327" s="12">
        <f t="shared" si="5"/>
        <v>0</v>
      </c>
    </row>
    <row r="328" spans="2:7" hidden="1" x14ac:dyDescent="0.25">
      <c r="B328" s="8">
        <v>46</v>
      </c>
      <c r="C328" s="9" t="s">
        <v>328</v>
      </c>
      <c r="D328" s="10">
        <v>60</v>
      </c>
      <c r="E328" s="11"/>
      <c r="F328" s="11"/>
      <c r="G328" s="12">
        <f t="shared" si="5"/>
        <v>0</v>
      </c>
    </row>
    <row r="329" spans="2:7" hidden="1" x14ac:dyDescent="0.25">
      <c r="B329" s="8">
        <v>45</v>
      </c>
      <c r="C329" s="9" t="s">
        <v>329</v>
      </c>
      <c r="D329" s="10">
        <v>40</v>
      </c>
      <c r="E329" s="11"/>
      <c r="F329" s="11"/>
      <c r="G329" s="12">
        <f t="shared" si="5"/>
        <v>0</v>
      </c>
    </row>
    <row r="330" spans="2:7" hidden="1" x14ac:dyDescent="0.25">
      <c r="B330" s="8">
        <v>375</v>
      </c>
      <c r="C330" s="9" t="s">
        <v>330</v>
      </c>
      <c r="D330" s="10">
        <v>65</v>
      </c>
      <c r="E330" s="11"/>
      <c r="F330" s="11"/>
      <c r="G330" s="12">
        <f t="shared" si="5"/>
        <v>0</v>
      </c>
    </row>
    <row r="331" spans="2:7" x14ac:dyDescent="0.25">
      <c r="B331" s="18">
        <v>105</v>
      </c>
      <c r="C331" s="19" t="s">
        <v>331</v>
      </c>
      <c r="D331" s="20">
        <v>56</v>
      </c>
      <c r="E331" s="11"/>
      <c r="F331" s="11">
        <v>70</v>
      </c>
      <c r="G331" s="12">
        <f t="shared" si="5"/>
        <v>3920</v>
      </c>
    </row>
    <row r="332" spans="2:7" hidden="1" x14ac:dyDescent="0.25">
      <c r="B332" s="8">
        <v>367</v>
      </c>
      <c r="C332" s="9" t="s">
        <v>332</v>
      </c>
      <c r="D332" s="10">
        <v>130</v>
      </c>
      <c r="E332" s="11"/>
      <c r="F332" s="11"/>
      <c r="G332" s="12">
        <f t="shared" si="5"/>
        <v>0</v>
      </c>
    </row>
    <row r="333" spans="2:7" x14ac:dyDescent="0.25">
      <c r="B333" s="21"/>
      <c r="C333" s="9" t="s">
        <v>333</v>
      </c>
      <c r="D333" s="22">
        <v>26</v>
      </c>
      <c r="E333" s="11"/>
      <c r="F333" s="11">
        <v>42</v>
      </c>
      <c r="G333" s="12">
        <f t="shared" si="5"/>
        <v>1092</v>
      </c>
    </row>
    <row r="334" spans="2:7" x14ac:dyDescent="0.25">
      <c r="B334" s="21"/>
      <c r="C334" s="9" t="s">
        <v>334</v>
      </c>
      <c r="D334" s="22">
        <v>58</v>
      </c>
      <c r="E334" s="11"/>
      <c r="F334" s="11">
        <f>10.86+9.32</f>
        <v>20.18</v>
      </c>
      <c r="G334" s="12">
        <f t="shared" si="5"/>
        <v>1170.44</v>
      </c>
    </row>
    <row r="335" spans="2:7" x14ac:dyDescent="0.25">
      <c r="B335" s="21"/>
      <c r="C335" s="9" t="s">
        <v>335</v>
      </c>
      <c r="D335" s="22">
        <v>80</v>
      </c>
      <c r="E335" s="11"/>
      <c r="F335" s="11">
        <f>0.675+0.245</f>
        <v>0.92</v>
      </c>
      <c r="G335" s="12">
        <f t="shared" si="5"/>
        <v>73.600000000000009</v>
      </c>
    </row>
    <row r="336" spans="2:7" x14ac:dyDescent="0.25">
      <c r="B336" s="21"/>
      <c r="C336" s="9" t="s">
        <v>336</v>
      </c>
      <c r="D336" s="22">
        <v>98</v>
      </c>
      <c r="E336" s="11"/>
      <c r="F336" s="11">
        <v>1.9650000000000001</v>
      </c>
      <c r="G336" s="12">
        <f t="shared" si="5"/>
        <v>192.57000000000002</v>
      </c>
    </row>
    <row r="337" spans="2:7" x14ac:dyDescent="0.25">
      <c r="B337" s="21"/>
      <c r="C337" s="9" t="s">
        <v>337</v>
      </c>
      <c r="D337" s="22">
        <v>96</v>
      </c>
      <c r="E337" s="11"/>
      <c r="F337" s="11">
        <f>24.59+2.26+18.46</f>
        <v>45.31</v>
      </c>
      <c r="G337" s="12">
        <f t="shared" si="5"/>
        <v>4349.76</v>
      </c>
    </row>
    <row r="338" spans="2:7" hidden="1" x14ac:dyDescent="0.25">
      <c r="B338" s="21"/>
      <c r="C338" s="9" t="s">
        <v>338</v>
      </c>
      <c r="D338" s="22">
        <f>+D339</f>
        <v>82</v>
      </c>
      <c r="E338" s="11"/>
      <c r="F338" s="11">
        <v>0</v>
      </c>
      <c r="G338" s="12">
        <f t="shared" si="5"/>
        <v>0</v>
      </c>
    </row>
    <row r="339" spans="2:7" x14ac:dyDescent="0.25">
      <c r="B339" s="21"/>
      <c r="C339" s="9" t="s">
        <v>339</v>
      </c>
      <c r="D339" s="22">
        <v>82</v>
      </c>
      <c r="E339" s="11"/>
      <c r="F339" s="11">
        <v>2.91</v>
      </c>
      <c r="G339" s="12">
        <f t="shared" ref="G339:G343" si="6">+D339*F339</f>
        <v>238.62</v>
      </c>
    </row>
    <row r="340" spans="2:7" x14ac:dyDescent="0.25">
      <c r="B340" s="21"/>
      <c r="C340" s="9" t="s">
        <v>340</v>
      </c>
      <c r="D340" s="22">
        <v>16</v>
      </c>
      <c r="E340" s="11"/>
      <c r="F340" s="11">
        <v>9</v>
      </c>
      <c r="G340" s="12">
        <f t="shared" si="6"/>
        <v>144</v>
      </c>
    </row>
    <row r="341" spans="2:7" x14ac:dyDescent="0.25">
      <c r="B341" s="21"/>
      <c r="C341" s="9" t="s">
        <v>341</v>
      </c>
      <c r="D341" s="22">
        <v>20</v>
      </c>
      <c r="E341" s="11"/>
      <c r="F341" s="11">
        <v>22</v>
      </c>
      <c r="G341" s="12">
        <f t="shared" si="6"/>
        <v>440</v>
      </c>
    </row>
    <row r="342" spans="2:7" x14ac:dyDescent="0.25">
      <c r="B342" s="21"/>
      <c r="C342" s="9" t="s">
        <v>342</v>
      </c>
      <c r="D342" s="22">
        <v>20</v>
      </c>
      <c r="E342" s="11"/>
      <c r="F342" s="11">
        <v>9</v>
      </c>
      <c r="G342" s="12">
        <f t="shared" si="6"/>
        <v>180</v>
      </c>
    </row>
    <row r="343" spans="2:7" x14ac:dyDescent="0.25">
      <c r="B343" s="21"/>
      <c r="C343" s="9" t="s">
        <v>343</v>
      </c>
      <c r="D343" s="22">
        <v>57</v>
      </c>
      <c r="E343" s="11"/>
      <c r="F343" s="11">
        <v>161.30000000000001</v>
      </c>
      <c r="G343" s="12">
        <f t="shared" si="6"/>
        <v>9194.1</v>
      </c>
    </row>
    <row r="344" spans="2:7" x14ac:dyDescent="0.25">
      <c r="C344" s="23"/>
      <c r="D344" s="7"/>
      <c r="E344" s="24"/>
      <c r="F344" s="25"/>
      <c r="G344" s="12"/>
    </row>
    <row r="345" spans="2:7" x14ac:dyDescent="0.25">
      <c r="E345" s="29" t="s">
        <v>344</v>
      </c>
      <c r="F345" s="30"/>
      <c r="G345" s="26">
        <f>SUM(G8:G343)</f>
        <v>305987.0450000001</v>
      </c>
    </row>
  </sheetData>
  <mergeCells count="5">
    <mergeCell ref="B1:G1"/>
    <mergeCell ref="B2:G2"/>
    <mergeCell ref="B3:G3"/>
    <mergeCell ref="B4:G4"/>
    <mergeCell ref="E345:F345"/>
  </mergeCells>
  <pageMargins left="0.7" right="0.7" top="0.75" bottom="0.75" header="0.3" footer="0.3"/>
  <pageSetup scale="87" fitToHeight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 Carnes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Gamer</dc:creator>
  <cp:lastModifiedBy>Rouss</cp:lastModifiedBy>
  <cp:lastPrinted>2019-12-10T21:24:33Z</cp:lastPrinted>
  <dcterms:created xsi:type="dcterms:W3CDTF">2019-12-10T21:15:05Z</dcterms:created>
  <dcterms:modified xsi:type="dcterms:W3CDTF">2019-12-10T21:25:59Z</dcterms:modified>
</cp:coreProperties>
</file>