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5  MAYO  2020\"/>
    </mc:Choice>
  </mc:AlternateContent>
  <xr:revisionPtr revIDLastSave="0" documentId="13_ncr:1_{376B7094-1300-46C5-8388-F56D4CCAA266}" xr6:coauthVersionLast="45" xr6:coauthVersionMax="45" xr10:uidLastSave="{00000000-0000-0000-0000-000000000000}"/>
  <bookViews>
    <workbookView xWindow="9630" yWindow="1305" windowWidth="13380" windowHeight="11475" firstSheet="8" activeTab="8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Hoja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9" i="9" l="1"/>
  <c r="H29" i="9"/>
  <c r="G19" i="9" l="1"/>
  <c r="H19" i="9" s="1"/>
  <c r="L19" i="9"/>
  <c r="L20" i="9"/>
  <c r="H20" i="9"/>
  <c r="L91" i="7"/>
  <c r="G91" i="7"/>
  <c r="H33" i="9" l="1"/>
  <c r="H34" i="9"/>
  <c r="D27" i="9" l="1"/>
  <c r="L11" i="9" l="1"/>
  <c r="H11" i="9"/>
  <c r="L10" i="9"/>
  <c r="H10" i="9"/>
  <c r="D9" i="9"/>
  <c r="L104" i="7" l="1"/>
  <c r="H103" i="7"/>
  <c r="H104" i="7"/>
  <c r="L103" i="7"/>
  <c r="L100" i="7"/>
  <c r="H100" i="7"/>
  <c r="L101" i="7"/>
  <c r="H101" i="7"/>
  <c r="L76" i="9" l="1"/>
  <c r="H76" i="9"/>
  <c r="H80" i="9"/>
  <c r="H81" i="9"/>
  <c r="H82" i="9"/>
  <c r="H83" i="9"/>
  <c r="H97" i="9"/>
  <c r="H85" i="9"/>
  <c r="H86" i="9"/>
  <c r="H87" i="9"/>
  <c r="H88" i="9"/>
  <c r="H89" i="9"/>
  <c r="H90" i="9"/>
  <c r="H91" i="9"/>
  <c r="H92" i="9"/>
  <c r="H93" i="9"/>
  <c r="H94" i="9"/>
  <c r="H96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L102" i="7"/>
  <c r="H102" i="7"/>
  <c r="D102" i="7"/>
  <c r="L99" i="7" l="1"/>
  <c r="H99" i="7"/>
  <c r="L98" i="7"/>
  <c r="H98" i="7"/>
  <c r="L97" i="7"/>
  <c r="H97" i="7"/>
  <c r="D105" i="7"/>
  <c r="L95" i="9" l="1"/>
  <c r="L96" i="9"/>
  <c r="L98" i="9"/>
  <c r="L99" i="9"/>
  <c r="L100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71" i="9"/>
  <c r="Q171" i="9"/>
  <c r="O171" i="9"/>
  <c r="J171" i="9"/>
  <c r="L170" i="9"/>
  <c r="L169" i="9"/>
  <c r="L168" i="9"/>
  <c r="G167" i="9"/>
  <c r="L167" i="9" s="1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94" i="9"/>
  <c r="L93" i="9"/>
  <c r="L92" i="9"/>
  <c r="L91" i="9"/>
  <c r="L90" i="9"/>
  <c r="L89" i="9"/>
  <c r="L88" i="9"/>
  <c r="L87" i="9"/>
  <c r="WXW87" i="9" s="1"/>
  <c r="L86" i="9"/>
  <c r="WXW86" i="9"/>
  <c r="L85" i="9"/>
  <c r="L97" i="9"/>
  <c r="L83" i="9"/>
  <c r="L82" i="9"/>
  <c r="L81" i="9"/>
  <c r="L80" i="9"/>
  <c r="L79" i="9"/>
  <c r="H79" i="9"/>
  <c r="L78" i="9"/>
  <c r="H78" i="9"/>
  <c r="L77" i="9"/>
  <c r="H77" i="9"/>
  <c r="L75" i="9"/>
  <c r="H75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L33" i="9"/>
  <c r="L32" i="9"/>
  <c r="H32" i="9"/>
  <c r="L31" i="9"/>
  <c r="H31" i="9"/>
  <c r="L30" i="9"/>
  <c r="H30" i="9"/>
  <c r="L28" i="9"/>
  <c r="H28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18" i="9"/>
  <c r="H18" i="9"/>
  <c r="L17" i="9"/>
  <c r="H17" i="9"/>
  <c r="L16" i="9"/>
  <c r="H16" i="9"/>
  <c r="L15" i="9"/>
  <c r="H15" i="9"/>
  <c r="L14" i="9"/>
  <c r="H14" i="9"/>
  <c r="L13" i="9"/>
  <c r="H13" i="9"/>
  <c r="L12" i="9"/>
  <c r="H12" i="9"/>
  <c r="L9" i="9"/>
  <c r="H9" i="9"/>
  <c r="L8" i="9"/>
  <c r="H8" i="9"/>
  <c r="L7" i="9"/>
  <c r="H7" i="9"/>
  <c r="L6" i="9"/>
  <c r="L5" i="9"/>
  <c r="H5" i="9"/>
  <c r="L4" i="9"/>
  <c r="H4" i="9"/>
  <c r="WXW97" i="9" l="1"/>
  <c r="WXW88" i="9"/>
  <c r="WXW85" i="9"/>
  <c r="L171" i="9"/>
  <c r="L174" i="9" s="1"/>
  <c r="D88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74" i="7"/>
  <c r="Q174" i="7"/>
  <c r="O174" i="7"/>
  <c r="J174" i="7"/>
  <c r="L173" i="7"/>
  <c r="L172" i="7"/>
  <c r="L171" i="7"/>
  <c r="G170" i="7"/>
  <c r="L170" i="7" s="1"/>
  <c r="L169" i="7"/>
  <c r="H169" i="7"/>
  <c r="L168" i="7"/>
  <c r="H168" i="7"/>
  <c r="L167" i="7"/>
  <c r="H167" i="7"/>
  <c r="L166" i="7"/>
  <c r="H166" i="7"/>
  <c r="L165" i="7"/>
  <c r="H165" i="7"/>
  <c r="L164" i="7"/>
  <c r="H164" i="7"/>
  <c r="L163" i="7"/>
  <c r="H163" i="7"/>
  <c r="L162" i="7"/>
  <c r="H162" i="7"/>
  <c r="L161" i="7"/>
  <c r="H161" i="7"/>
  <c r="L160" i="7"/>
  <c r="H160" i="7"/>
  <c r="L159" i="7"/>
  <c r="H159" i="7"/>
  <c r="L158" i="7"/>
  <c r="H158" i="7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96" i="7"/>
  <c r="H96" i="7"/>
  <c r="L95" i="7"/>
  <c r="H95" i="7"/>
  <c r="L94" i="7"/>
  <c r="H94" i="7"/>
  <c r="L93" i="7"/>
  <c r="H93" i="7"/>
  <c r="L92" i="7"/>
  <c r="H92" i="7"/>
  <c r="H91" i="7"/>
  <c r="L90" i="7"/>
  <c r="L89" i="7"/>
  <c r="H89" i="7"/>
  <c r="L88" i="7"/>
  <c r="H88" i="7"/>
  <c r="L87" i="7"/>
  <c r="H87" i="7"/>
  <c r="L86" i="7"/>
  <c r="H86" i="7"/>
  <c r="L85" i="7"/>
  <c r="H85" i="7"/>
  <c r="L84" i="7"/>
  <c r="H84" i="7"/>
  <c r="L83" i="7"/>
  <c r="H83" i="7"/>
  <c r="L82" i="7"/>
  <c r="WXW82" i="7" s="1"/>
  <c r="H82" i="7"/>
  <c r="L81" i="7"/>
  <c r="H81" i="7"/>
  <c r="L80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83" i="7" l="1"/>
  <c r="WXW79" i="7"/>
  <c r="WXW81" i="7"/>
  <c r="L174" i="7"/>
  <c r="L177" i="7" s="1"/>
  <c r="WXW80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<sst xmlns="http://schemas.openxmlformats.org/spreadsheetml/2006/main" count="1820" uniqueCount="650">
  <si>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</si>
  <si>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</si>
  <si>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</si>
  <si>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</si>
  <si>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</si>
  <si>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</si>
  <si>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</si>
  <si>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</si>
  <si>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</si>
  <si>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</si>
  <si>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</si>
  <si>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</si>
  <si>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</si>
  <si>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</si>
  <si>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</si>
  <si>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</si>
  <si>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</si>
  <si>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</si>
  <si>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</si>
  <si>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</si>
  <si>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</si>
  <si>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</si>
  <si>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</si>
  <si>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</si>
  <si>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</si>
  <si>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</si>
  <si>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</si>
  <si>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</si>
  <si>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</si>
  <si>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</si>
  <si>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</si>
  <si>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</si>
  <si>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</si>
  <si>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</si>
  <si>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</si>
  <si>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</si>
  <si>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</si>
  <si>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</si>
  <si>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</si>
  <si>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</si>
  <si>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</si>
  <si>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</si>
  <si>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</si>
  <si>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</si>
  <si>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</si>
  <si>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</si>
  <si>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</si>
  <si>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</si>
  <si>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</si>
  <si>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</si>
  <si>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</si>
  <si>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</si>
  <si>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</si>
  <si>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</si>
  <si>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</si>
  <si>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</si>
  <si>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</si>
  <si>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</si>
  <si>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</si>
  <si>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</si>
  <si>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</si>
  <si>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</si>
  <si>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</si>
  <si>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</si>
  <si>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</si>
  <si>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</si>
  <si>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</si>
  <si>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</si>
  <si>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</si>
  <si>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</si>
  <si>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</si>
  <si>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</si>
  <si>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</si>
  <si>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</si>
  <si>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</si>
  <si>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</si>
  <si>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</si>
  <si>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</si>
  <si>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</si>
  <si>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</si>
  <si>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</si>
  <si>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</si>
  <si>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</si>
  <si>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</si>
  <si>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</si>
  <si>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</si>
  <si>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</si>
  <si>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</si>
  <si>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</si>
  <si>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</si>
  <si>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</si>
  <si>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</si>
  <si>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</si>
  <si>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</si>
  <si>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</si>
  <si>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</si>
  <si>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</si>
  <si>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</si>
  <si>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</si>
  <si>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</si>
  <si>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</si>
  <si>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</si>
  <si>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</si>
  <si>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</si>
  <si>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</si>
  <si>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</si>
  <si>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</si>
  <si>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</si>
  <si>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</si>
  <si>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</si>
  <si>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</si>
  <si>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</si>
  <si>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</si>
  <si>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</si>
  <si>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</si>
  <si>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</si>
  <si>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</si>
  <si>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</si>
  <si>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</si>
  <si>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</si>
  <si>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</si>
  <si>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</si>
  <si>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</si>
  <si>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</si>
  <si>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</si>
  <si>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</si>
  <si>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</si>
  <si>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</si>
  <si>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</si>
  <si>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</si>
  <si>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</si>
  <si>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</si>
  <si>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</si>
  <si>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</si>
  <si>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</si>
  <si>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</si>
  <si>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</si>
  <si>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</si>
  <si>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</si>
  <si>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</si>
  <si>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</si>
  <si>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</si>
  <si>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</si>
  <si>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</si>
  <si>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</si>
  <si>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</si>
  <si>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</si>
  <si>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</si>
  <si>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</si>
  <si>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</si>
  <si>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</si>
  <si>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</si>
  <si>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</si>
  <si>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</si>
  <si>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</si>
  <si>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</si>
  <si>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</si>
  <si>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</si>
  <si>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</si>
  <si>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</si>
  <si>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</si>
  <si>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</si>
  <si>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</si>
  <si>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</si>
  <si>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</si>
  <si>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</si>
  <si>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</si>
  <si>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</si>
  <si>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</si>
  <si>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</si>
  <si>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</si>
  <si>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</si>
  <si>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</si>
  <si>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</si>
  <si>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</si>
  <si>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</si>
  <si>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</si>
  <si>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</si>
  <si>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</si>
  <si>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</si>
  <si>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</si>
  <si>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</si>
  <si>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</si>
  <si>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</si>
  <si>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</si>
  <si>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</si>
  <si>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</si>
  <si>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</si>
  <si>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</si>
  <si>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</si>
  <si>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</si>
  <si>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</si>
  <si>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</si>
  <si>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</si>
  <si>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</si>
  <si>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</si>
  <si>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</si>
  <si>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</si>
  <si>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</si>
  <si>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</si>
  <si>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</si>
  <si>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</si>
  <si>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</si>
  <si>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</si>
  <si>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</si>
  <si>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</si>
  <si>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</si>
  <si>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</si>
  <si>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</si>
  <si>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</si>
  <si>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</si>
  <si>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</si>
  <si>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</si>
  <si>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</si>
  <si>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</si>
  <si>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</si>
  <si>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</si>
  <si>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</si>
  <si>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</si>
  <si>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</si>
  <si>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</si>
  <si>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</si>
  <si>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</si>
  <si>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</si>
  <si>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</si>
  <si>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</si>
  <si>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</si>
  <si>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</si>
  <si>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</si>
  <si>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</si>
  <si>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</si>
  <si>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</si>
  <si>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</si>
  <si>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</si>
  <si>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</si>
  <si>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</si>
  <si>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</si>
  <si>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</si>
  <si>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</si>
  <si>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</si>
  <si>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</si>
  <si>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</si>
  <si>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</si>
  <si>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</si>
  <si>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</si>
  <si>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</si>
  <si>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</si>
  <si>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</si>
  <si>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</si>
  <si>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</si>
  <si>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</si>
  <si>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</si>
  <si>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</si>
  <si>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</si>
  <si>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</si>
  <si>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</si>
  <si>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</si>
  <si>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</si>
  <si>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</si>
  <si>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</si>
  <si>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</si>
  <si>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</si>
  <si>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</si>
  <si>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</si>
  <si>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</si>
  <si>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</si>
  <si>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</si>
  <si>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</si>
  <si>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</si>
  <si>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</si>
  <si>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</si>
  <si>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</si>
  <si>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</si>
  <si>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</si>
  <si>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</si>
  <si>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</si>
  <si>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</si>
  <si>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</si>
  <si>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</si>
  <si>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</si>
  <si>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</si>
  <si>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</si>
  <si>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</si>
  <si>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</si>
  <si>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</si>
  <si>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</si>
  <si>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</si>
  <si>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</si>
  <si>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</si>
  <si>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</si>
  <si>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</si>
  <si>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</si>
  <si>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</si>
  <si>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</si>
  <si>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</si>
  <si>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</si>
  <si>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</si>
  <si>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</si>
  <si>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</si>
  <si>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</si>
  <si>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</si>
  <si>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</si>
  <si>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</si>
  <si>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</si>
  <si>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</si>
  <si>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</si>
  <si>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</si>
  <si>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</si>
  <si>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</si>
  <si>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</si>
  <si>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</si>
  <si>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</si>
  <si>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</si>
  <si>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</si>
  <si>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</si>
  <si>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</si>
  <si>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</si>
  <si>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</si>
  <si>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</si>
  <si>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</si>
  <si>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</si>
  <si>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</si>
  <si>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</si>
  <si>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</si>
  <si>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</si>
  <si>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</si>
  <si>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</si>
  <si>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</si>
  <si>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</si>
  <si>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</si>
  <si>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</si>
  <si>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</si>
  <si>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</si>
  <si>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</si>
  <si>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</si>
  <si>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</si>
  <si>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</si>
  <si>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</si>
  <si>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</si>
  <si>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</si>
  <si>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</si>
  <si>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</si>
  <si>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</si>
  <si>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</si>
  <si>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</si>
  <si>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</si>
  <si>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</si>
  <si>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</si>
  <si>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</si>
  <si>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</si>
  <si>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</si>
  <si>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</si>
  <si>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</si>
  <si>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</si>
  <si>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</si>
  <si>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</si>
  <si>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</si>
  <si>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</si>
  <si>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</si>
  <si>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</si>
  <si>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</si>
  <si>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</si>
  <si>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</si>
  <si>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</si>
  <si>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</si>
  <si>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</si>
  <si>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</si>
  <si>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</si>
  <si>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</si>
  <si>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</si>
  <si>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</si>
  <si>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</si>
  <si>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</si>
  <si>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</si>
  <si>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</si>
  <si>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</si>
  <si>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</si>
  <si>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</si>
  <si>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</si>
  <si>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</si>
  <si>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</si>
  <si>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</si>
  <si>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</si>
  <si>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</si>
  <si>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</si>
  <si>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</si>
  <si>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</si>
  <si>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</si>
  <si>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</si>
  <si>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</si>
  <si>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</si>
  <si>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</si>
  <si>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</si>
  <si>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</si>
  <si>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</si>
  <si>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</si>
  <si>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</si>
  <si>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</si>
  <si>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</si>
  <si>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</si>
  <si>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</si>
  <si>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</si>
  <si>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</si>
  <si>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</si>
  <si>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</si>
  <si>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</si>
  <si>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</si>
  <si>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</si>
  <si>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</si>
  <si>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</si>
  <si>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</si>
  <si>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</si>
  <si>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</si>
  <si>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</si>
  <si>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</si>
  <si>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</si>
  <si>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</si>
  <si>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</si>
  <si>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</si>
  <si>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</si>
  <si>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</si>
  <si>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</si>
  <si>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</si>
  <si>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</si>
  <si>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</si>
  <si>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</si>
  <si>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</si>
  <si>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</si>
  <si>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</si>
  <si>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</si>
  <si>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</si>
  <si>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</si>
  <si>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</si>
  <si>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</si>
  <si>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</si>
  <si>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</si>
  <si>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</si>
  <si>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</si>
  <si>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</si>
  <si>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</si>
  <si>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</si>
  <si>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</si>
  <si>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</si>
  <si>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</si>
  <si>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</si>
  <si>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</si>
  <si>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</si>
  <si>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</si>
  <si>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</si>
  <si>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</si>
  <si>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</si>
  <si>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</si>
  <si>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</si>
  <si>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</si>
  <si>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</si>
  <si>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</si>
  <si>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</si>
  <si>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</si>
  <si>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</si>
  <si>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</si>
  <si>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</si>
  <si>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</si>
  <si>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</si>
  <si>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</si>
  <si>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</si>
  <si>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</si>
  <si>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</si>
  <si>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</si>
  <si>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</si>
  <si>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</si>
  <si>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</si>
  <si>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</si>
  <si>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</si>
  <si>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</si>
  <si>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</si>
  <si>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</si>
  <si>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</si>
  <si>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</si>
  <si>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</si>
  <si>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</si>
  <si>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</si>
  <si>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</si>
  <si>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</si>
  <si>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</si>
  <si>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</si>
  <si>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</si>
  <si>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</si>
  <si>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</si>
  <si>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</si>
  <si>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</si>
  <si>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</si>
  <si>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</si>
  <si>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</si>
  <si>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</si>
  <si>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</si>
  <si>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</si>
  <si>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</si>
  <si>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</si>
  <si>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</si>
  <si>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</si>
  <si>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</si>
  <si>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</si>
  <si>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</si>
  <si>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</si>
  <si>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</si>
  <si>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</si>
  <si>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</si>
  <si>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</si>
  <si>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</si>
  <si>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</si>
  <si>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</si>
  <si>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</si>
  <si>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</si>
  <si>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</si>
  <si>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</si>
  <si>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</si>
  <si>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</si>
  <si>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</si>
  <si>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</si>
  <si>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</si>
  <si>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</si>
  <si>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</si>
  <si>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</si>
  <si>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</si>
  <si>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</si>
  <si>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</si>
  <si>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</si>
  <si>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</si>
  <si>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</si>
  <si>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</si>
  <si>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</si>
  <si>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</si>
  <si>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</si>
  <si>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</si>
  <si>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</si>
  <si>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</si>
  <si>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</si>
  <si>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</si>
  <si>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</si>
  <si>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</si>
  <si>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</si>
  <si>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</si>
  <si>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</si>
  <si>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</si>
  <si>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</si>
  <si>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</si>
  <si>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</si>
  <si>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</si>
  <si>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</si>
  <si>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</si>
  <si>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</si>
  <si>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</si>
  <si>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</si>
  <si>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</si>
  <si>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</si>
  <si>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</si>
  <si>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</si>
  <si>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</si>
  <si>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</si>
  <si>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</si>
  <si>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</si>
  <si>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</si>
  <si>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</si>
  <si>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</si>
  <si>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</si>
  <si>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</si>
  <si>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</si>
  <si>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</si>
  <si>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</si>
  <si>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</si>
  <si>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</si>
  <si>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</si>
  <si>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</si>
  <si>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B-68359</t>
  </si>
  <si>
    <t>B-68701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</si>
  <si>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</si>
  <si>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</si>
  <si>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</si>
  <si>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</si>
  <si>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</si>
  <si>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</si>
  <si>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</si>
  <si>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</si>
  <si>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</si>
  <si>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</si>
  <si>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</si>
  <si>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</si>
  <si>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</si>
  <si>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</si>
  <si>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</si>
  <si>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</si>
  <si>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</si>
  <si>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</si>
  <si>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</si>
  <si>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</si>
  <si>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</si>
  <si>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</si>
  <si>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</si>
  <si>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</si>
  <si>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</si>
  <si>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</si>
  <si>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</si>
  <si>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</si>
  <si>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</si>
  <si>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</si>
  <si>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x</t>
  </si>
  <si>
    <t>GANADEROS TRUCK SA DE CV------MIGUEL HERRERA</t>
  </si>
  <si>
    <t>RES SELECTAS EL CIEN</t>
  </si>
  <si>
    <t>30-Abril-20---19-May-20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</si>
  <si>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</si>
  <si>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</si>
  <si>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</si>
  <si>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</si>
  <si>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</si>
  <si>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</si>
  <si>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</si>
  <si>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RES   15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</si>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</sst>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6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</fills>
  <borders count="8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05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164" fontId="20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16" fontId="24" fillId="0" borderId="16" xfId="0" applyNumberFormat="1" applyFont="1" applyFill="1" applyBorder="1" applyAlignment="1">
      <alignment vertical="center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37" fillId="0" borderId="0" xfId="0" applyFont="1" applyAlignment="1">
      <alignment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4" fontId="60" fillId="17" borderId="4" xfId="0" applyNumberFormat="1" applyFont="1" applyFill="1" applyBorder="1" applyAlignment="1">
      <alignment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 wrapText="1"/>
    </xf>
    <xf numFmtId="4" fontId="8" fillId="0" borderId="19" xfId="0" applyNumberFormat="1" applyFont="1" applyFill="1" applyBorder="1"/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0" fillId="0" borderId="0" xfId="0" applyBorder="1"/>
    <xf numFmtId="44" fontId="20" fillId="0" borderId="0" xfId="1" applyFont="1" applyBorder="1"/>
    <xf numFmtId="44" fontId="0" fillId="0" borderId="0" xfId="1" applyFont="1" applyBorder="1"/>
    <xf numFmtId="44" fontId="63" fillId="0" borderId="0" xfId="1" applyFont="1" applyBorder="1"/>
    <xf numFmtId="44" fontId="68" fillId="0" borderId="0" xfId="0" applyNumberFormat="1" applyFont="1" applyBorder="1"/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27" fillId="0" borderId="19" xfId="0" applyFont="1" applyFill="1" applyBorder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66FFFF"/>
      <color rgb="FF800000"/>
      <color rgb="FF66FFCC"/>
      <color rgb="FFFFCC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768" t="s">
        <v>36</v>
      </c>
      <c r="B1" s="768"/>
      <c r="C1" s="768"/>
      <c r="D1" s="768"/>
      <c r="E1" s="768"/>
      <c r="F1" s="768"/>
      <c r="G1" s="768"/>
      <c r="H1" s="768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768"/>
      <c r="B2" s="768"/>
      <c r="C2" s="768"/>
      <c r="D2" s="768"/>
      <c r="E2" s="768"/>
      <c r="F2" s="768"/>
      <c r="G2" s="768"/>
      <c r="H2" s="768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769" t="s">
        <v>72</v>
      </c>
      <c r="B70" s="89" t="s">
        <v>73</v>
      </c>
      <c r="C70" s="772" t="s">
        <v>74</v>
      </c>
      <c r="D70" s="78">
        <v>116.6</v>
      </c>
      <c r="E70" s="100">
        <v>43837</v>
      </c>
      <c r="F70" s="775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778" t="s">
        <v>52</v>
      </c>
      <c r="N70" s="765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770"/>
      <c r="B71" s="89" t="s">
        <v>75</v>
      </c>
      <c r="C71" s="773"/>
      <c r="D71" s="78">
        <v>181.8</v>
      </c>
      <c r="E71" s="100">
        <v>43837</v>
      </c>
      <c r="F71" s="776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779"/>
      <c r="N71" s="766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770"/>
      <c r="B72" s="89" t="s">
        <v>76</v>
      </c>
      <c r="C72" s="773"/>
      <c r="D72" s="78">
        <v>112.6</v>
      </c>
      <c r="E72" s="100">
        <v>43837</v>
      </c>
      <c r="F72" s="776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779"/>
      <c r="N72" s="766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770"/>
      <c r="B73" s="89" t="s">
        <v>77</v>
      </c>
      <c r="C73" s="773"/>
      <c r="D73" s="78">
        <v>29.8</v>
      </c>
      <c r="E73" s="100">
        <v>43837</v>
      </c>
      <c r="F73" s="776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779"/>
      <c r="N73" s="766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771"/>
      <c r="B74" s="89" t="s">
        <v>78</v>
      </c>
      <c r="C74" s="774"/>
      <c r="D74" s="78">
        <v>166.4</v>
      </c>
      <c r="E74" s="100">
        <v>43837</v>
      </c>
      <c r="F74" s="777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780"/>
      <c r="N74" s="767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787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788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769" t="s">
        <v>72</v>
      </c>
      <c r="B100" s="89" t="s">
        <v>73</v>
      </c>
      <c r="C100" s="781" t="s">
        <v>157</v>
      </c>
      <c r="D100" s="78">
        <v>172</v>
      </c>
      <c r="E100" s="121">
        <v>43854</v>
      </c>
      <c r="F100" s="784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778" t="s">
        <v>52</v>
      </c>
      <c r="N100" s="765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770"/>
      <c r="B101" s="89" t="s">
        <v>158</v>
      </c>
      <c r="C101" s="782"/>
      <c r="D101" s="78">
        <v>91.4</v>
      </c>
      <c r="E101" s="121">
        <v>43854</v>
      </c>
      <c r="F101" s="785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779"/>
      <c r="N101" s="766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770"/>
      <c r="B102" s="89" t="s">
        <v>77</v>
      </c>
      <c r="C102" s="782"/>
      <c r="D102" s="78">
        <v>30.2</v>
      </c>
      <c r="E102" s="121">
        <v>43854</v>
      </c>
      <c r="F102" s="785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779"/>
      <c r="N102" s="766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771"/>
      <c r="B103" s="89" t="s">
        <v>78</v>
      </c>
      <c r="C103" s="783"/>
      <c r="D103" s="78">
        <v>169.2</v>
      </c>
      <c r="E103" s="121">
        <v>43854</v>
      </c>
      <c r="F103" s="786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780"/>
      <c r="N103" s="767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763" t="s">
        <v>33</v>
      </c>
      <c r="E131" s="763"/>
      <c r="F131" s="764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68" t="s">
        <v>39</v>
      </c>
      <c r="B1" s="768"/>
      <c r="C1" s="768"/>
      <c r="D1" s="768"/>
      <c r="E1" s="768"/>
      <c r="F1" s="768"/>
      <c r="G1" s="76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89" t="s">
        <v>35</v>
      </c>
      <c r="F223" s="79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768" t="s">
        <v>185</v>
      </c>
      <c r="B1" s="768"/>
      <c r="C1" s="768"/>
      <c r="D1" s="768"/>
      <c r="E1" s="768"/>
      <c r="F1" s="768"/>
      <c r="G1" s="768"/>
      <c r="H1" s="768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768"/>
      <c r="B2" s="768"/>
      <c r="C2" s="768"/>
      <c r="D2" s="768"/>
      <c r="E2" s="768"/>
      <c r="F2" s="768"/>
      <c r="G2" s="768"/>
      <c r="H2" s="768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769" t="s">
        <v>123</v>
      </c>
      <c r="B68" s="89" t="s">
        <v>230</v>
      </c>
      <c r="C68" s="781" t="s">
        <v>231</v>
      </c>
      <c r="D68" s="78">
        <v>29.7</v>
      </c>
      <c r="E68" s="121">
        <v>43865</v>
      </c>
      <c r="F68" s="784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778" t="s">
        <v>110</v>
      </c>
      <c r="N68" s="765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770"/>
      <c r="B69" s="89" t="s">
        <v>232</v>
      </c>
      <c r="C69" s="782"/>
      <c r="D69" s="78">
        <v>702.2</v>
      </c>
      <c r="E69" s="121">
        <v>43865</v>
      </c>
      <c r="F69" s="785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779"/>
      <c r="N69" s="766"/>
      <c r="O69" s="374"/>
      <c r="P69" s="379"/>
      <c r="Q69" s="70"/>
      <c r="R69" s="71"/>
      <c r="S69" s="73"/>
      <c r="T69" s="74"/>
    </row>
    <row r="70" spans="1:20" ht="17.25" customHeight="1" x14ac:dyDescent="0.25">
      <c r="A70" s="771"/>
      <c r="B70" s="89" t="s">
        <v>233</v>
      </c>
      <c r="C70" s="783"/>
      <c r="D70" s="78">
        <v>2092.1999999999998</v>
      </c>
      <c r="E70" s="121">
        <v>43865</v>
      </c>
      <c r="F70" s="786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780"/>
      <c r="N70" s="767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787" t="s">
        <v>72</v>
      </c>
      <c r="B77" s="89" t="s">
        <v>73</v>
      </c>
      <c r="C77" s="772" t="s">
        <v>283</v>
      </c>
      <c r="D77" s="78">
        <v>94</v>
      </c>
      <c r="E77" s="100">
        <v>43871</v>
      </c>
      <c r="F77" s="775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803" t="s">
        <v>52</v>
      </c>
      <c r="N77" s="805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802"/>
      <c r="B78" s="89" t="s">
        <v>284</v>
      </c>
      <c r="C78" s="773"/>
      <c r="D78" s="78">
        <v>182</v>
      </c>
      <c r="E78" s="100">
        <v>43871</v>
      </c>
      <c r="F78" s="776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804"/>
      <c r="N78" s="806"/>
      <c r="O78" s="424"/>
      <c r="P78" s="379"/>
      <c r="Q78" s="70"/>
      <c r="R78" s="71"/>
      <c r="S78" s="73"/>
      <c r="T78" s="74"/>
    </row>
    <row r="79" spans="1:20" ht="17.25" customHeight="1" x14ac:dyDescent="0.25">
      <c r="A79" s="802"/>
      <c r="B79" s="89" t="s">
        <v>285</v>
      </c>
      <c r="C79" s="773"/>
      <c r="D79" s="78">
        <v>49.4</v>
      </c>
      <c r="E79" s="100">
        <v>43871</v>
      </c>
      <c r="F79" s="776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804"/>
      <c r="N79" s="806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802"/>
      <c r="B80" s="89" t="s">
        <v>286</v>
      </c>
      <c r="C80" s="773"/>
      <c r="D80" s="471">
        <v>167</v>
      </c>
      <c r="E80" s="115">
        <v>43871</v>
      </c>
      <c r="F80" s="776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804"/>
      <c r="N80" s="807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808" t="s">
        <v>72</v>
      </c>
      <c r="B81" s="459" t="s">
        <v>287</v>
      </c>
      <c r="C81" s="811" t="s">
        <v>288</v>
      </c>
      <c r="D81" s="527">
        <v>5</v>
      </c>
      <c r="E81" s="814">
        <v>43871</v>
      </c>
      <c r="F81" s="817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820" t="s">
        <v>52</v>
      </c>
      <c r="N81" s="799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809"/>
      <c r="B82" s="459" t="s">
        <v>289</v>
      </c>
      <c r="C82" s="812"/>
      <c r="D82" s="527">
        <v>5</v>
      </c>
      <c r="E82" s="815"/>
      <c r="F82" s="818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821"/>
      <c r="N82" s="800"/>
      <c r="O82" s="424"/>
      <c r="P82" s="379"/>
      <c r="Q82" s="70"/>
      <c r="R82" s="71"/>
      <c r="S82" s="73"/>
      <c r="T82" s="74"/>
    </row>
    <row r="83" spans="1:20" ht="17.25" customHeight="1" x14ac:dyDescent="0.25">
      <c r="A83" s="809"/>
      <c r="B83" s="459" t="s">
        <v>73</v>
      </c>
      <c r="C83" s="812"/>
      <c r="D83" s="527">
        <v>233.6</v>
      </c>
      <c r="E83" s="815"/>
      <c r="F83" s="818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821"/>
      <c r="N83" s="800"/>
      <c r="O83" s="424"/>
      <c r="P83" s="379"/>
      <c r="Q83" s="70"/>
      <c r="R83" s="71"/>
      <c r="S83" s="73"/>
      <c r="T83" s="74"/>
    </row>
    <row r="84" spans="1:20" ht="17.25" customHeight="1" x14ac:dyDescent="0.25">
      <c r="A84" s="809"/>
      <c r="B84" s="459" t="s">
        <v>284</v>
      </c>
      <c r="C84" s="812"/>
      <c r="D84" s="527">
        <v>152.80000000000001</v>
      </c>
      <c r="E84" s="815"/>
      <c r="F84" s="818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821"/>
      <c r="N84" s="800"/>
      <c r="O84" s="424"/>
      <c r="P84" s="379"/>
      <c r="Q84" s="70"/>
      <c r="R84" s="71"/>
      <c r="S84" s="73"/>
      <c r="T84" s="74"/>
    </row>
    <row r="85" spans="1:20" ht="17.25" customHeight="1" x14ac:dyDescent="0.25">
      <c r="A85" s="809"/>
      <c r="B85" s="459" t="s">
        <v>290</v>
      </c>
      <c r="C85" s="812"/>
      <c r="D85" s="527">
        <v>46</v>
      </c>
      <c r="E85" s="815"/>
      <c r="F85" s="818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821"/>
      <c r="N85" s="800"/>
      <c r="O85" s="424"/>
      <c r="P85" s="379"/>
      <c r="Q85" s="70"/>
      <c r="R85" s="71"/>
      <c r="S85" s="73"/>
      <c r="T85" s="74"/>
    </row>
    <row r="86" spans="1:20" ht="17.25" customHeight="1" x14ac:dyDescent="0.25">
      <c r="A86" s="809"/>
      <c r="B86" s="459" t="s">
        <v>76</v>
      </c>
      <c r="C86" s="812"/>
      <c r="D86" s="527">
        <v>269</v>
      </c>
      <c r="E86" s="815"/>
      <c r="F86" s="818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821"/>
      <c r="N86" s="800"/>
      <c r="O86" s="424"/>
      <c r="P86" s="379"/>
      <c r="Q86" s="70"/>
      <c r="R86" s="71"/>
      <c r="S86" s="73"/>
      <c r="T86" s="74"/>
    </row>
    <row r="87" spans="1:20" ht="17.25" customHeight="1" x14ac:dyDescent="0.25">
      <c r="A87" s="809"/>
      <c r="B87" s="459" t="s">
        <v>285</v>
      </c>
      <c r="C87" s="812"/>
      <c r="D87" s="527">
        <v>102</v>
      </c>
      <c r="E87" s="815"/>
      <c r="F87" s="818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821"/>
      <c r="N87" s="800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810"/>
      <c r="B88" s="459" t="s">
        <v>286</v>
      </c>
      <c r="C88" s="813"/>
      <c r="D88" s="528">
        <v>168.8</v>
      </c>
      <c r="E88" s="816"/>
      <c r="F88" s="819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822"/>
      <c r="N88" s="801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769" t="s">
        <v>123</v>
      </c>
      <c r="B93" s="89" t="s">
        <v>484</v>
      </c>
      <c r="C93" s="793" t="s">
        <v>485</v>
      </c>
      <c r="D93" s="78">
        <v>565.5</v>
      </c>
      <c r="E93" s="121">
        <v>43877</v>
      </c>
      <c r="F93" s="795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797" t="s">
        <v>487</v>
      </c>
      <c r="N93" s="823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771"/>
      <c r="B94" s="89" t="s">
        <v>486</v>
      </c>
      <c r="C94" s="794"/>
      <c r="D94" s="78">
        <v>469.5</v>
      </c>
      <c r="E94" s="121">
        <v>43877</v>
      </c>
      <c r="F94" s="796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798"/>
      <c r="N94" s="824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778"/>
      <c r="N111" s="765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780"/>
      <c r="N112" s="767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791" t="s">
        <v>33</v>
      </c>
      <c r="E132" s="791"/>
      <c r="F132" s="792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68" t="s">
        <v>345</v>
      </c>
      <c r="B1" s="768"/>
      <c r="C1" s="768"/>
      <c r="D1" s="768"/>
      <c r="E1" s="768"/>
      <c r="F1" s="768"/>
      <c r="G1" s="76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89" t="s">
        <v>35</v>
      </c>
      <c r="F223" s="79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768" t="s">
        <v>343</v>
      </c>
      <c r="K1" s="768"/>
      <c r="L1" s="768"/>
      <c r="M1" s="768"/>
      <c r="N1" s="768"/>
      <c r="O1" s="768"/>
      <c r="P1" s="768"/>
      <c r="Q1" s="768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768"/>
      <c r="K2" s="768"/>
      <c r="L2" s="768"/>
      <c r="M2" s="768"/>
      <c r="N2" s="768"/>
      <c r="O2" s="768"/>
      <c r="P2" s="768"/>
      <c r="Q2" s="768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828" t="s">
        <v>399</v>
      </c>
      <c r="K72" s="640" t="s">
        <v>400</v>
      </c>
      <c r="L72" s="829" t="s">
        <v>401</v>
      </c>
      <c r="M72" s="550">
        <v>8</v>
      </c>
      <c r="N72" s="832">
        <v>43892</v>
      </c>
      <c r="O72" s="833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825" t="s">
        <v>52</v>
      </c>
      <c r="W72" s="848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828"/>
      <c r="K73" s="640" t="s">
        <v>403</v>
      </c>
      <c r="L73" s="830"/>
      <c r="M73" s="550">
        <v>10</v>
      </c>
      <c r="N73" s="832"/>
      <c r="O73" s="834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826"/>
      <c r="W73" s="849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828"/>
      <c r="K74" s="640" t="s">
        <v>404</v>
      </c>
      <c r="L74" s="830"/>
      <c r="M74" s="550">
        <v>151</v>
      </c>
      <c r="N74" s="832"/>
      <c r="O74" s="834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826"/>
      <c r="W74" s="849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828"/>
      <c r="K75" s="640" t="s">
        <v>405</v>
      </c>
      <c r="L75" s="830"/>
      <c r="M75" s="550">
        <v>102.4</v>
      </c>
      <c r="N75" s="832"/>
      <c r="O75" s="834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826"/>
      <c r="W75" s="849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828"/>
      <c r="K76" s="640" t="s">
        <v>78</v>
      </c>
      <c r="L76" s="831"/>
      <c r="M76" s="550">
        <v>168</v>
      </c>
      <c r="N76" s="832"/>
      <c r="O76" s="835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827"/>
      <c r="W76" s="850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787" t="s">
        <v>399</v>
      </c>
      <c r="K87" s="697" t="s">
        <v>400</v>
      </c>
      <c r="L87" s="836" t="s">
        <v>464</v>
      </c>
      <c r="M87" s="699">
        <v>10</v>
      </c>
      <c r="N87" s="805">
        <v>43902</v>
      </c>
      <c r="O87" s="838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843" t="s">
        <v>52</v>
      </c>
      <c r="W87" s="846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802"/>
      <c r="K88" s="697" t="s">
        <v>403</v>
      </c>
      <c r="L88" s="837"/>
      <c r="M88" s="699">
        <v>10</v>
      </c>
      <c r="N88" s="806"/>
      <c r="O88" s="839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844"/>
      <c r="W88" s="847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802"/>
      <c r="K89" s="697" t="s">
        <v>465</v>
      </c>
      <c r="L89" s="837"/>
      <c r="M89" s="699">
        <v>47.2</v>
      </c>
      <c r="N89" s="806"/>
      <c r="O89" s="839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844"/>
      <c r="W89" s="847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802"/>
      <c r="K90" s="697" t="s">
        <v>466</v>
      </c>
      <c r="L90" s="837"/>
      <c r="M90" s="699">
        <v>56</v>
      </c>
      <c r="N90" s="806"/>
      <c r="O90" s="839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844"/>
      <c r="W90" s="847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802"/>
      <c r="K91" s="697" t="s">
        <v>404</v>
      </c>
      <c r="L91" s="837"/>
      <c r="M91" s="699">
        <v>150.4</v>
      </c>
      <c r="N91" s="806"/>
      <c r="O91" s="839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844"/>
      <c r="W91" s="847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802"/>
      <c r="K92" s="697" t="s">
        <v>467</v>
      </c>
      <c r="L92" s="837"/>
      <c r="M92" s="699">
        <v>8</v>
      </c>
      <c r="N92" s="806"/>
      <c r="O92" s="839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844"/>
      <c r="W92" s="847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802"/>
      <c r="K93" s="697" t="s">
        <v>468</v>
      </c>
      <c r="L93" s="837"/>
      <c r="M93" s="699">
        <v>181</v>
      </c>
      <c r="N93" s="806"/>
      <c r="O93" s="839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844"/>
      <c r="W93" s="847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802"/>
      <c r="K94" s="697" t="s">
        <v>469</v>
      </c>
      <c r="L94" s="837"/>
      <c r="M94" s="699">
        <v>59</v>
      </c>
      <c r="N94" s="806"/>
      <c r="O94" s="839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844"/>
      <c r="W94" s="847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802"/>
      <c r="K95" s="697" t="s">
        <v>78</v>
      </c>
      <c r="L95" s="841" t="s">
        <v>470</v>
      </c>
      <c r="M95" s="699">
        <v>166.4</v>
      </c>
      <c r="N95" s="806"/>
      <c r="O95" s="839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844"/>
      <c r="W95" s="847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802"/>
      <c r="K96" s="697" t="s">
        <v>467</v>
      </c>
      <c r="L96" s="842"/>
      <c r="M96" s="699">
        <v>8</v>
      </c>
      <c r="N96" s="807"/>
      <c r="O96" s="840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844"/>
      <c r="W96" s="847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769" t="s">
        <v>123</v>
      </c>
      <c r="K97" s="697" t="s">
        <v>408</v>
      </c>
      <c r="L97" s="836" t="s">
        <v>488</v>
      </c>
      <c r="M97" s="699">
        <v>623</v>
      </c>
      <c r="N97" s="805">
        <v>43902</v>
      </c>
      <c r="O97" s="838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851" t="s">
        <v>52</v>
      </c>
      <c r="W97" s="853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771"/>
      <c r="K98" s="704" t="s">
        <v>489</v>
      </c>
      <c r="L98" s="845"/>
      <c r="M98" s="699">
        <v>603</v>
      </c>
      <c r="N98" s="807"/>
      <c r="O98" s="840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852"/>
      <c r="W98" s="854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769" t="s">
        <v>399</v>
      </c>
      <c r="K107" s="610" t="s">
        <v>495</v>
      </c>
      <c r="L107" s="855" t="s">
        <v>496</v>
      </c>
      <c r="M107" s="705">
        <v>20</v>
      </c>
      <c r="N107" s="805">
        <v>43918</v>
      </c>
      <c r="O107" s="838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770"/>
      <c r="K108" s="610" t="s">
        <v>497</v>
      </c>
      <c r="L108" s="856"/>
      <c r="M108" s="705">
        <v>20</v>
      </c>
      <c r="N108" s="806"/>
      <c r="O108" s="839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770"/>
      <c r="K109" s="610" t="s">
        <v>404</v>
      </c>
      <c r="L109" s="856"/>
      <c r="M109" s="705">
        <v>151.19999999999999</v>
      </c>
      <c r="N109" s="806"/>
      <c r="O109" s="839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770"/>
      <c r="K110" s="610" t="s">
        <v>468</v>
      </c>
      <c r="L110" s="856"/>
      <c r="M110" s="705">
        <v>225.7</v>
      </c>
      <c r="N110" s="806"/>
      <c r="O110" s="839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771"/>
      <c r="K111" s="610" t="s">
        <v>78</v>
      </c>
      <c r="L111" s="857"/>
      <c r="M111" s="705">
        <v>171.7</v>
      </c>
      <c r="N111" s="807"/>
      <c r="O111" s="840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778"/>
      <c r="W150" s="765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780"/>
      <c r="W151" s="767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763" t="s">
        <v>33</v>
      </c>
      <c r="N171" s="763"/>
      <c r="O171" s="764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68" t="s">
        <v>344</v>
      </c>
      <c r="B1" s="768"/>
      <c r="C1" s="768"/>
      <c r="D1" s="768"/>
      <c r="E1" s="768"/>
      <c r="F1" s="768"/>
      <c r="G1" s="76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89" t="s">
        <v>35</v>
      </c>
      <c r="F223" s="79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203"/>
  <sheetViews>
    <sheetView workbookViewId="0">
      <pane xSplit="5" ySplit="3" topLeftCell="S31" activePane="bottomRight" state="frozen"/>
      <selection pane="topRight" activeCell="F1" sqref="F1"/>
      <selection pane="bottomLeft" activeCell="A4" sqref="A4"/>
      <selection pane="bottomRight" activeCell="C39" sqref="C3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768" t="s">
        <v>460</v>
      </c>
      <c r="B1" s="768"/>
      <c r="C1" s="768"/>
      <c r="D1" s="768"/>
      <c r="E1" s="768"/>
      <c r="F1" s="768"/>
      <c r="G1" s="768"/>
      <c r="H1" s="768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768"/>
      <c r="B2" s="768"/>
      <c r="C2" s="768"/>
      <c r="D2" s="768"/>
      <c r="E2" s="768"/>
      <c r="F2" s="768"/>
      <c r="G2" s="768"/>
      <c r="H2" s="768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579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619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619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858">
        <v>17060</v>
      </c>
      <c r="K28" s="859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619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578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619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620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620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61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51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7.25" x14ac:dyDescent="0.3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658" t="s">
        <v>264</v>
      </c>
      <c r="B73" s="636"/>
      <c r="C73" s="606"/>
      <c r="D73" s="472"/>
      <c r="E73" s="570"/>
      <c r="F73" s="571"/>
      <c r="G73" s="472"/>
      <c r="H73" s="142">
        <f t="shared" si="3"/>
        <v>0</v>
      </c>
      <c r="I73" s="81"/>
      <c r="J73" s="82"/>
      <c r="K73" s="82"/>
      <c r="L73" s="83">
        <f t="shared" si="4"/>
        <v>0</v>
      </c>
      <c r="M73" s="372"/>
      <c r="N73" s="390"/>
      <c r="O73" s="374"/>
      <c r="P73" s="379"/>
      <c r="Q73" s="70"/>
      <c r="R73" s="71"/>
      <c r="S73" s="73"/>
      <c r="T73" s="74"/>
    </row>
    <row r="74" spans="1:20 16195:16195" ht="18" thickBot="1" x14ac:dyDescent="0.35">
      <c r="A74" s="686" t="s">
        <v>264</v>
      </c>
      <c r="B74" s="640"/>
      <c r="C74" s="708"/>
      <c r="D74" s="472"/>
      <c r="E74" s="390"/>
      <c r="F74" s="646"/>
      <c r="G74" s="472"/>
      <c r="H74" s="65">
        <f t="shared" si="3"/>
        <v>0</v>
      </c>
      <c r="I74" s="81"/>
      <c r="J74" s="82"/>
      <c r="K74" s="82"/>
      <c r="L74" s="83">
        <f t="shared" si="4"/>
        <v>0</v>
      </c>
      <c r="M74" s="860" t="s">
        <v>110</v>
      </c>
      <c r="N74" s="848">
        <v>43942</v>
      </c>
      <c r="O74" s="374"/>
      <c r="P74" s="379"/>
      <c r="Q74" s="70"/>
      <c r="R74" s="71"/>
      <c r="S74" s="73"/>
      <c r="T74" s="74"/>
    </row>
    <row r="75" spans="1:20 16195:16195" ht="17.25" x14ac:dyDescent="0.3">
      <c r="A75" s="871" t="s">
        <v>498</v>
      </c>
      <c r="B75" s="706" t="s">
        <v>499</v>
      </c>
      <c r="C75" s="874" t="s">
        <v>500</v>
      </c>
      <c r="D75" s="574">
        <v>20</v>
      </c>
      <c r="E75" s="877">
        <v>43929</v>
      </c>
      <c r="F75" s="833">
        <v>80093</v>
      </c>
      <c r="G75" s="472">
        <v>20</v>
      </c>
      <c r="H75" s="65">
        <f t="shared" si="3"/>
        <v>0</v>
      </c>
      <c r="I75" s="81">
        <v>76.5</v>
      </c>
      <c r="J75" s="82"/>
      <c r="K75" s="82"/>
      <c r="L75" s="83">
        <f t="shared" si="4"/>
        <v>1530</v>
      </c>
      <c r="M75" s="861"/>
      <c r="N75" s="849"/>
      <c r="O75" s="374"/>
      <c r="P75" s="379"/>
      <c r="Q75" s="70"/>
      <c r="R75" s="71"/>
      <c r="S75" s="73"/>
      <c r="T75" s="74"/>
    </row>
    <row r="76" spans="1:20 16195:16195" ht="17.25" x14ac:dyDescent="0.3">
      <c r="A76" s="872"/>
      <c r="B76" s="706" t="s">
        <v>501</v>
      </c>
      <c r="C76" s="875"/>
      <c r="D76" s="574">
        <v>20</v>
      </c>
      <c r="E76" s="878"/>
      <c r="F76" s="834"/>
      <c r="G76" s="472">
        <v>20</v>
      </c>
      <c r="H76" s="65">
        <f t="shared" si="3"/>
        <v>0</v>
      </c>
      <c r="I76" s="81">
        <v>83.5</v>
      </c>
      <c r="J76" s="82"/>
      <c r="K76" s="82"/>
      <c r="L76" s="83">
        <f t="shared" si="4"/>
        <v>1670</v>
      </c>
      <c r="M76" s="861"/>
      <c r="N76" s="849"/>
      <c r="O76" s="374"/>
      <c r="P76" s="379"/>
      <c r="Q76" s="70"/>
      <c r="R76" s="71"/>
      <c r="S76" s="73"/>
      <c r="T76" s="74"/>
    </row>
    <row r="77" spans="1:20 16195:16195" ht="17.25" x14ac:dyDescent="0.3">
      <c r="A77" s="872"/>
      <c r="B77" s="706" t="s">
        <v>502</v>
      </c>
      <c r="C77" s="875"/>
      <c r="D77" s="574">
        <v>174.3</v>
      </c>
      <c r="E77" s="878"/>
      <c r="F77" s="834"/>
      <c r="G77" s="472">
        <v>174.3</v>
      </c>
      <c r="H77" s="65">
        <f t="shared" si="3"/>
        <v>0</v>
      </c>
      <c r="I77" s="81">
        <v>38.5</v>
      </c>
      <c r="J77" s="82"/>
      <c r="K77" s="82"/>
      <c r="L77" s="83">
        <f t="shared" si="4"/>
        <v>6710.55</v>
      </c>
      <c r="M77" s="861"/>
      <c r="N77" s="849"/>
      <c r="O77" s="374"/>
      <c r="P77" s="379"/>
      <c r="Q77" s="70"/>
      <c r="R77" s="71"/>
      <c r="S77" s="73"/>
      <c r="T77" s="74"/>
    </row>
    <row r="78" spans="1:20 16195:16195" ht="17.25" x14ac:dyDescent="0.3">
      <c r="A78" s="872"/>
      <c r="B78" s="706" t="s">
        <v>503</v>
      </c>
      <c r="C78" s="875"/>
      <c r="D78" s="574">
        <v>122.8</v>
      </c>
      <c r="E78" s="878"/>
      <c r="F78" s="834"/>
      <c r="G78" s="472">
        <v>122.8</v>
      </c>
      <c r="H78" s="65">
        <f t="shared" si="3"/>
        <v>0</v>
      </c>
      <c r="I78" s="81">
        <v>68.5</v>
      </c>
      <c r="J78" s="82"/>
      <c r="K78" s="82"/>
      <c r="L78" s="83">
        <f t="shared" si="4"/>
        <v>8411.7999999999993</v>
      </c>
      <c r="M78" s="861"/>
      <c r="N78" s="849"/>
      <c r="O78" s="374"/>
      <c r="P78" s="379"/>
      <c r="Q78" s="70"/>
      <c r="R78" s="71"/>
      <c r="S78" s="73"/>
      <c r="T78" s="74"/>
    </row>
    <row r="79" spans="1:20 16195:16195" ht="18" thickBot="1" x14ac:dyDescent="0.35">
      <c r="A79" s="873"/>
      <c r="B79" s="707" t="s">
        <v>286</v>
      </c>
      <c r="C79" s="876"/>
      <c r="D79" s="574">
        <v>338.4</v>
      </c>
      <c r="E79" s="879"/>
      <c r="F79" s="835"/>
      <c r="G79" s="472">
        <v>338.4</v>
      </c>
      <c r="H79" s="65">
        <f t="shared" si="3"/>
        <v>0</v>
      </c>
      <c r="I79" s="81">
        <v>59</v>
      </c>
      <c r="J79" s="82"/>
      <c r="K79" s="82"/>
      <c r="L79" s="83">
        <f t="shared" si="4"/>
        <v>19965.599999999999</v>
      </c>
      <c r="M79" s="862"/>
      <c r="N79" s="850"/>
      <c r="O79" s="374"/>
      <c r="P79" s="379"/>
      <c r="Q79" s="70"/>
      <c r="R79" s="71"/>
      <c r="S79" s="73"/>
      <c r="T79" s="74"/>
      <c r="WXW79" s="660">
        <f>SUM(D79:WXV79)</f>
        <v>20701.399999999998</v>
      </c>
    </row>
    <row r="80" spans="1:20 16195:16195" ht="15" customHeight="1" x14ac:dyDescent="0.3">
      <c r="A80" s="658" t="s">
        <v>82</v>
      </c>
      <c r="B80" s="639" t="s">
        <v>226</v>
      </c>
      <c r="C80" s="709" t="s">
        <v>480</v>
      </c>
      <c r="D80" s="472">
        <v>810</v>
      </c>
      <c r="E80" s="570">
        <v>43934</v>
      </c>
      <c r="F80" s="571" t="s">
        <v>481</v>
      </c>
      <c r="G80" s="472">
        <v>810</v>
      </c>
      <c r="H80" s="65">
        <f t="shared" si="3"/>
        <v>0</v>
      </c>
      <c r="I80" s="81">
        <v>49</v>
      </c>
      <c r="J80" s="82"/>
      <c r="K80" s="82"/>
      <c r="L80" s="83">
        <f t="shared" si="4"/>
        <v>39690</v>
      </c>
      <c r="M80" s="372" t="s">
        <v>110</v>
      </c>
      <c r="N80" s="390">
        <v>43936</v>
      </c>
      <c r="O80" s="374"/>
      <c r="P80" s="379"/>
      <c r="Q80" s="70"/>
      <c r="R80" s="71"/>
      <c r="S80" s="73"/>
      <c r="T80" s="74"/>
      <c r="WXW80" s="660">
        <f>SUM(D80:WXV80)</f>
        <v>129229</v>
      </c>
    </row>
    <row r="81" spans="1:20 16195:16195" ht="15" customHeight="1" x14ac:dyDescent="0.3">
      <c r="A81" s="658" t="s">
        <v>264</v>
      </c>
      <c r="B81" s="639"/>
      <c r="C81" s="618"/>
      <c r="D81" s="472"/>
      <c r="E81" s="570"/>
      <c r="F81" s="571"/>
      <c r="G81" s="472"/>
      <c r="H81" s="65">
        <f t="shared" si="3"/>
        <v>0</v>
      </c>
      <c r="I81" s="81"/>
      <c r="J81" s="82"/>
      <c r="K81" s="82"/>
      <c r="L81" s="83">
        <f t="shared" si="4"/>
        <v>0</v>
      </c>
      <c r="M81" s="372"/>
      <c r="N81" s="390"/>
      <c r="O81" s="374"/>
      <c r="P81" s="379"/>
      <c r="Q81" s="70"/>
      <c r="R81" s="71"/>
      <c r="S81" s="73"/>
      <c r="T81" s="74"/>
      <c r="WXW81" s="660">
        <f>SUM(D81:WXV81)</f>
        <v>0</v>
      </c>
    </row>
    <row r="82" spans="1:20 16195:16195" ht="15.75" customHeight="1" x14ac:dyDescent="0.3">
      <c r="A82" s="658" t="s">
        <v>264</v>
      </c>
      <c r="B82" s="639"/>
      <c r="C82" s="606"/>
      <c r="D82" s="472"/>
      <c r="E82" s="570"/>
      <c r="F82" s="571"/>
      <c r="G82" s="472"/>
      <c r="H82" s="65">
        <f t="shared" si="3"/>
        <v>0</v>
      </c>
      <c r="I82" s="81"/>
      <c r="J82" s="82"/>
      <c r="K82" s="82"/>
      <c r="L82" s="83">
        <f t="shared" si="4"/>
        <v>0</v>
      </c>
      <c r="M82" s="372"/>
      <c r="N82" s="390"/>
      <c r="O82" s="374"/>
      <c r="P82" s="379"/>
      <c r="Q82" s="70"/>
      <c r="R82" s="71"/>
      <c r="S82" s="73"/>
      <c r="T82" s="74"/>
      <c r="WXW82" s="660">
        <f>SUM(D82:WXV82)</f>
        <v>0</v>
      </c>
    </row>
    <row r="83" spans="1:20 16195:16195" ht="15" customHeight="1" x14ac:dyDescent="0.3">
      <c r="A83" s="658" t="s">
        <v>264</v>
      </c>
      <c r="B83" s="639"/>
      <c r="C83" s="606"/>
      <c r="D83" s="472"/>
      <c r="E83" s="570"/>
      <c r="F83" s="571"/>
      <c r="G83" s="472"/>
      <c r="H83" s="65">
        <f t="shared" si="3"/>
        <v>0</v>
      </c>
      <c r="I83" s="81"/>
      <c r="J83" s="82"/>
      <c r="K83" s="82"/>
      <c r="L83" s="83">
        <f t="shared" si="4"/>
        <v>0</v>
      </c>
      <c r="M83" s="372"/>
      <c r="N83" s="390"/>
      <c r="O83" s="374"/>
      <c r="P83" s="379"/>
      <c r="Q83" s="70"/>
      <c r="R83" s="71"/>
      <c r="S83" s="73"/>
      <c r="T83" s="74"/>
      <c r="WXW83" s="660">
        <f>SUM(D83:WXV83)</f>
        <v>0</v>
      </c>
    </row>
    <row r="84" spans="1:20 16195:16195" ht="17.25" customHeight="1" x14ac:dyDescent="0.3">
      <c r="A84" s="658" t="s">
        <v>264</v>
      </c>
      <c r="B84" s="639"/>
      <c r="C84" s="613"/>
      <c r="D84" s="472"/>
      <c r="E84" s="570"/>
      <c r="F84" s="571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372"/>
      <c r="N84" s="390"/>
      <c r="O84" s="374"/>
      <c r="P84" s="379"/>
      <c r="Q84" s="70"/>
      <c r="R84" s="71"/>
      <c r="S84" s="73"/>
      <c r="T84" s="74"/>
    </row>
    <row r="85" spans="1:20 16195:16195" ht="17.25" x14ac:dyDescent="0.3">
      <c r="A85" s="658" t="s">
        <v>264</v>
      </c>
      <c r="B85" s="639"/>
      <c r="C85" s="615"/>
      <c r="D85" s="472"/>
      <c r="E85" s="570"/>
      <c r="F85" s="571"/>
      <c r="G85" s="472"/>
      <c r="H85" s="65">
        <f t="shared" si="3"/>
        <v>0</v>
      </c>
      <c r="I85" s="81"/>
      <c r="J85" s="82"/>
      <c r="K85" s="82"/>
      <c r="L85" s="83">
        <f t="shared" si="4"/>
        <v>0</v>
      </c>
      <c r="M85" s="372"/>
      <c r="N85" s="390"/>
      <c r="O85" s="374"/>
      <c r="P85" s="379"/>
      <c r="Q85" s="70"/>
      <c r="R85" s="71"/>
      <c r="S85" s="73"/>
      <c r="T85" s="74"/>
    </row>
    <row r="86" spans="1:20 16195:16195" ht="17.25" x14ac:dyDescent="0.3">
      <c r="A86" s="658" t="s">
        <v>264</v>
      </c>
      <c r="B86" s="639"/>
      <c r="C86" s="659"/>
      <c r="D86" s="472"/>
      <c r="E86" s="570"/>
      <c r="F86" s="571"/>
      <c r="G86" s="472"/>
      <c r="H86" s="65">
        <f t="shared" si="3"/>
        <v>0</v>
      </c>
      <c r="I86" s="81"/>
      <c r="J86" s="82"/>
      <c r="K86" s="82"/>
      <c r="L86" s="83">
        <f t="shared" si="4"/>
        <v>0</v>
      </c>
      <c r="M86" s="372"/>
      <c r="N86" s="390"/>
      <c r="O86" s="374"/>
      <c r="P86" s="379"/>
      <c r="Q86" s="70"/>
      <c r="R86" s="71"/>
      <c r="S86" s="73"/>
      <c r="T86" s="74"/>
    </row>
    <row r="87" spans="1:20 16195:16195" ht="17.25" x14ac:dyDescent="0.3">
      <c r="A87" s="658" t="s">
        <v>264</v>
      </c>
      <c r="B87" s="639"/>
      <c r="C87" s="606"/>
      <c r="D87" s="472"/>
      <c r="E87" s="566"/>
      <c r="F87" s="571"/>
      <c r="G87" s="574"/>
      <c r="H87" s="65">
        <f t="shared" si="3"/>
        <v>0</v>
      </c>
      <c r="I87" s="81"/>
      <c r="J87" s="82"/>
      <c r="K87" s="82"/>
      <c r="L87" s="83">
        <f t="shared" si="4"/>
        <v>0</v>
      </c>
      <c r="M87" s="372"/>
      <c r="N87" s="390"/>
      <c r="O87" s="374"/>
      <c r="P87" s="379"/>
      <c r="Q87" s="70"/>
      <c r="R87" s="71"/>
      <c r="S87" s="73"/>
      <c r="T87" s="74"/>
    </row>
    <row r="88" spans="1:20 16195:16195" ht="48" x14ac:dyDescent="0.3">
      <c r="A88" s="684" t="s">
        <v>510</v>
      </c>
      <c r="B88" s="639" t="s">
        <v>54</v>
      </c>
      <c r="C88" s="606" t="s">
        <v>511</v>
      </c>
      <c r="D88" s="472">
        <f>2118.4+2072</f>
        <v>4190.3999999999996</v>
      </c>
      <c r="E88" s="566">
        <v>43938</v>
      </c>
      <c r="F88" s="571">
        <v>38</v>
      </c>
      <c r="G88" s="574">
        <v>4190.3999999999996</v>
      </c>
      <c r="H88" s="65">
        <f t="shared" si="3"/>
        <v>0</v>
      </c>
      <c r="I88" s="81">
        <v>73</v>
      </c>
      <c r="J88" s="82"/>
      <c r="K88" s="82"/>
      <c r="L88" s="83">
        <f t="shared" si="4"/>
        <v>305899.19999999995</v>
      </c>
      <c r="M88" s="381" t="s">
        <v>237</v>
      </c>
      <c r="N88" s="423">
        <v>43943</v>
      </c>
      <c r="O88" s="374"/>
      <c r="P88" s="379"/>
      <c r="Q88" s="70"/>
      <c r="R88" s="71"/>
      <c r="S88" s="73"/>
      <c r="T88" s="74"/>
    </row>
    <row r="89" spans="1:20 16195:16195" ht="17.25" x14ac:dyDescent="0.3">
      <c r="A89" s="684" t="s">
        <v>264</v>
      </c>
      <c r="B89" s="639"/>
      <c r="C89" s="606"/>
      <c r="D89" s="472"/>
      <c r="E89" s="566"/>
      <c r="F89" s="571"/>
      <c r="G89" s="574"/>
      <c r="H89" s="65">
        <f t="shared" si="3"/>
        <v>0</v>
      </c>
      <c r="I89" s="81"/>
      <c r="J89" s="82"/>
      <c r="K89" s="82"/>
      <c r="L89" s="83">
        <f t="shared" si="4"/>
        <v>0</v>
      </c>
      <c r="M89" s="381"/>
      <c r="N89" s="423"/>
      <c r="O89" s="374"/>
      <c r="P89" s="379"/>
      <c r="Q89" s="70"/>
      <c r="R89" s="71"/>
      <c r="S89" s="73"/>
      <c r="T89" s="74"/>
    </row>
    <row r="90" spans="1:20 16195:16195" ht="17.25" x14ac:dyDescent="0.3">
      <c r="A90" s="684" t="s">
        <v>264</v>
      </c>
      <c r="B90" s="641"/>
      <c r="C90" s="606"/>
      <c r="D90" s="609"/>
      <c r="E90" s="576"/>
      <c r="F90" s="571"/>
      <c r="G90" s="578"/>
      <c r="H90" s="65">
        <v>0</v>
      </c>
      <c r="I90" s="81"/>
      <c r="J90" s="82"/>
      <c r="K90" s="82"/>
      <c r="L90" s="83">
        <f t="shared" si="4"/>
        <v>0</v>
      </c>
      <c r="M90" s="381"/>
      <c r="N90" s="423"/>
      <c r="O90" s="374"/>
      <c r="P90" s="379"/>
      <c r="Q90" s="70"/>
      <c r="R90" s="71"/>
      <c r="S90" s="73"/>
      <c r="T90" s="74"/>
    </row>
    <row r="91" spans="1:20 16195:16195" ht="47.25" x14ac:dyDescent="0.25">
      <c r="A91" s="685" t="s">
        <v>79</v>
      </c>
      <c r="B91" s="554" t="s">
        <v>587</v>
      </c>
      <c r="C91" s="605" t="s">
        <v>586</v>
      </c>
      <c r="D91" s="472">
        <v>3931</v>
      </c>
      <c r="E91" s="570">
        <v>43940</v>
      </c>
      <c r="F91" s="668" t="s">
        <v>588</v>
      </c>
      <c r="G91" s="472">
        <f>3965-33.4</f>
        <v>3931.6</v>
      </c>
      <c r="H91" s="65">
        <f t="shared" si="3"/>
        <v>0.59999999999990905</v>
      </c>
      <c r="I91" s="81">
        <v>40</v>
      </c>
      <c r="J91" s="82"/>
      <c r="K91" s="82"/>
      <c r="L91" s="104">
        <f>I91*G91</f>
        <v>157264</v>
      </c>
      <c r="M91" s="488" t="s">
        <v>52</v>
      </c>
      <c r="N91" s="489">
        <v>43969</v>
      </c>
      <c r="O91" s="424"/>
      <c r="P91" s="379"/>
      <c r="Q91" s="70"/>
      <c r="R91" s="71"/>
      <c r="S91" s="73"/>
      <c r="T91" s="74"/>
    </row>
    <row r="92" spans="1:20 16195:16195" ht="17.25" customHeight="1" x14ac:dyDescent="0.25">
      <c r="A92" s="658" t="s">
        <v>264</v>
      </c>
      <c r="B92" s="610"/>
      <c r="C92" s="654"/>
      <c r="D92" s="472"/>
      <c r="E92" s="570"/>
      <c r="F92" s="646"/>
      <c r="G92" s="574"/>
      <c r="H92" s="65">
        <f t="shared" si="3"/>
        <v>0</v>
      </c>
      <c r="I92" s="81"/>
      <c r="J92" s="82"/>
      <c r="K92" s="82"/>
      <c r="L92" s="104">
        <f>I92*G92</f>
        <v>0</v>
      </c>
      <c r="M92" s="372"/>
      <c r="N92" s="390"/>
      <c r="O92" s="424"/>
      <c r="P92" s="379"/>
      <c r="Q92" s="70"/>
      <c r="R92" s="71"/>
      <c r="S92" s="73"/>
      <c r="T92" s="74"/>
    </row>
    <row r="93" spans="1:20 16195:16195" ht="17.25" customHeight="1" thickBot="1" x14ac:dyDescent="0.3">
      <c r="A93" s="658" t="s">
        <v>82</v>
      </c>
      <c r="B93" s="610" t="s">
        <v>226</v>
      </c>
      <c r="C93" s="654" t="s">
        <v>504</v>
      </c>
      <c r="D93" s="472">
        <v>345</v>
      </c>
      <c r="E93" s="570">
        <v>43942</v>
      </c>
      <c r="F93" s="614" t="s">
        <v>505</v>
      </c>
      <c r="G93" s="574">
        <v>345</v>
      </c>
      <c r="H93" s="65">
        <f t="shared" si="3"/>
        <v>0</v>
      </c>
      <c r="I93" s="81">
        <v>49</v>
      </c>
      <c r="J93" s="82"/>
      <c r="K93" s="82"/>
      <c r="L93" s="104">
        <f t="shared" ref="L93:L111" si="5">I93*G93</f>
        <v>16905</v>
      </c>
      <c r="M93" s="381" t="s">
        <v>161</v>
      </c>
      <c r="N93" s="423">
        <v>43943</v>
      </c>
      <c r="O93" s="424"/>
      <c r="P93" s="379"/>
      <c r="Q93" s="70"/>
      <c r="R93" s="71"/>
      <c r="S93" s="73"/>
      <c r="T93" s="74"/>
    </row>
    <row r="94" spans="1:20 16195:16195" ht="17.25" customHeight="1" x14ac:dyDescent="0.25">
      <c r="A94" s="863" t="s">
        <v>510</v>
      </c>
      <c r="B94" s="610" t="s">
        <v>54</v>
      </c>
      <c r="C94" s="654" t="s">
        <v>518</v>
      </c>
      <c r="D94" s="472">
        <v>2010.6</v>
      </c>
      <c r="E94" s="566">
        <v>43943</v>
      </c>
      <c r="F94" s="865">
        <v>39</v>
      </c>
      <c r="G94" s="574">
        <v>2010.6</v>
      </c>
      <c r="H94" s="65">
        <f t="shared" si="3"/>
        <v>0</v>
      </c>
      <c r="I94" s="81">
        <v>73</v>
      </c>
      <c r="J94" s="82"/>
      <c r="K94" s="82"/>
      <c r="L94" s="104">
        <f t="shared" si="5"/>
        <v>146773.79999999999</v>
      </c>
      <c r="M94" s="867" t="s">
        <v>110</v>
      </c>
      <c r="N94" s="869">
        <v>43948</v>
      </c>
      <c r="O94" s="424"/>
      <c r="P94" s="379"/>
      <c r="Q94" s="70"/>
      <c r="R94" s="71"/>
      <c r="S94" s="73"/>
      <c r="T94" s="74"/>
    </row>
    <row r="95" spans="1:20 16195:16195" ht="48" thickBot="1" x14ac:dyDescent="0.3">
      <c r="A95" s="864"/>
      <c r="B95" s="610" t="s">
        <v>54</v>
      </c>
      <c r="C95" s="659" t="s">
        <v>519</v>
      </c>
      <c r="D95" s="472">
        <v>1999.4</v>
      </c>
      <c r="E95" s="566">
        <v>43943</v>
      </c>
      <c r="F95" s="866"/>
      <c r="G95" s="574">
        <v>1999.4</v>
      </c>
      <c r="H95" s="65">
        <f t="shared" si="3"/>
        <v>0</v>
      </c>
      <c r="I95" s="81">
        <v>73</v>
      </c>
      <c r="J95" s="82"/>
      <c r="K95" s="82"/>
      <c r="L95" s="104">
        <f t="shared" si="5"/>
        <v>145956.20000000001</v>
      </c>
      <c r="M95" s="868"/>
      <c r="N95" s="870"/>
      <c r="O95" s="424"/>
      <c r="P95" s="379"/>
      <c r="Q95" s="70"/>
      <c r="R95" s="71"/>
      <c r="S95" s="73"/>
      <c r="T95" s="74"/>
    </row>
    <row r="96" spans="1:20 16195:16195" ht="17.25" customHeight="1" x14ac:dyDescent="0.25">
      <c r="A96" s="658" t="s">
        <v>82</v>
      </c>
      <c r="B96" s="610" t="s">
        <v>226</v>
      </c>
      <c r="C96" s="654" t="s">
        <v>507</v>
      </c>
      <c r="D96" s="655">
        <v>240</v>
      </c>
      <c r="E96" s="390">
        <v>43944</v>
      </c>
      <c r="F96" s="617" t="s">
        <v>508</v>
      </c>
      <c r="G96" s="574">
        <v>240</v>
      </c>
      <c r="H96" s="65">
        <f t="shared" si="3"/>
        <v>0</v>
      </c>
      <c r="I96" s="81">
        <v>49</v>
      </c>
      <c r="J96" s="82"/>
      <c r="K96" s="82"/>
      <c r="L96" s="104">
        <f t="shared" si="5"/>
        <v>11760</v>
      </c>
      <c r="M96" s="388" t="s">
        <v>161</v>
      </c>
      <c r="N96" s="389">
        <v>43945</v>
      </c>
      <c r="O96" s="424"/>
      <c r="P96" s="379"/>
      <c r="Q96" s="70"/>
      <c r="R96" s="71"/>
      <c r="S96" s="73"/>
      <c r="T96" s="74"/>
    </row>
    <row r="97" spans="1:20" ht="17.25" customHeight="1" x14ac:dyDescent="0.25">
      <c r="A97" s="863" t="s">
        <v>552</v>
      </c>
      <c r="B97" s="610" t="s">
        <v>284</v>
      </c>
      <c r="C97" s="855" t="s">
        <v>553</v>
      </c>
      <c r="D97" s="655">
        <v>183.2</v>
      </c>
      <c r="E97" s="390">
        <v>43944</v>
      </c>
      <c r="F97" s="833">
        <v>80405</v>
      </c>
      <c r="G97" s="574">
        <v>183.2</v>
      </c>
      <c r="H97" s="65">
        <f t="shared" si="3"/>
        <v>0</v>
      </c>
      <c r="I97" s="81">
        <v>29.9</v>
      </c>
      <c r="J97" s="82"/>
      <c r="K97" s="82"/>
      <c r="L97" s="104">
        <f t="shared" ref="L97:L104" si="6">I97*G97</f>
        <v>5477.6799999999994</v>
      </c>
      <c r="M97" s="778" t="s">
        <v>110</v>
      </c>
      <c r="N97" s="765">
        <v>43956</v>
      </c>
      <c r="O97" s="424"/>
      <c r="P97" s="379"/>
      <c r="Q97" s="70"/>
      <c r="R97" s="71"/>
      <c r="S97" s="73"/>
      <c r="T97" s="74"/>
    </row>
    <row r="98" spans="1:20" ht="17.25" customHeight="1" x14ac:dyDescent="0.25">
      <c r="A98" s="880"/>
      <c r="B98" s="610" t="s">
        <v>554</v>
      </c>
      <c r="C98" s="856"/>
      <c r="D98" s="655">
        <v>122.1</v>
      </c>
      <c r="E98" s="390">
        <v>43944</v>
      </c>
      <c r="F98" s="834"/>
      <c r="G98" s="574">
        <v>122.1</v>
      </c>
      <c r="H98" s="65">
        <f t="shared" si="3"/>
        <v>0</v>
      </c>
      <c r="I98" s="81">
        <v>68.5</v>
      </c>
      <c r="J98" s="82"/>
      <c r="K98" s="82"/>
      <c r="L98" s="104">
        <f t="shared" si="6"/>
        <v>8363.85</v>
      </c>
      <c r="M98" s="779"/>
      <c r="N98" s="766"/>
      <c r="O98" s="424"/>
      <c r="P98" s="379"/>
      <c r="Q98" s="70"/>
      <c r="R98" s="71"/>
      <c r="S98" s="73"/>
      <c r="T98" s="74"/>
    </row>
    <row r="99" spans="1:20" ht="17.25" customHeight="1" x14ac:dyDescent="0.25">
      <c r="A99" s="864"/>
      <c r="B99" s="610" t="s">
        <v>286</v>
      </c>
      <c r="C99" s="857"/>
      <c r="D99" s="655">
        <v>170.8</v>
      </c>
      <c r="E99" s="390">
        <v>43944</v>
      </c>
      <c r="F99" s="835"/>
      <c r="G99" s="574">
        <v>170.8</v>
      </c>
      <c r="H99" s="65">
        <f t="shared" si="3"/>
        <v>0</v>
      </c>
      <c r="I99" s="81">
        <v>59</v>
      </c>
      <c r="J99" s="82"/>
      <c r="K99" s="82"/>
      <c r="L99" s="104">
        <f t="shared" si="6"/>
        <v>10077.200000000001</v>
      </c>
      <c r="M99" s="780"/>
      <c r="N99" s="767"/>
      <c r="O99" s="424"/>
      <c r="P99" s="379"/>
      <c r="Q99" s="70"/>
      <c r="R99" s="71"/>
      <c r="S99" s="73"/>
      <c r="T99" s="74"/>
    </row>
    <row r="100" spans="1:20" ht="47.25" x14ac:dyDescent="0.25">
      <c r="A100" s="732" t="s">
        <v>79</v>
      </c>
      <c r="B100" s="610" t="s">
        <v>567</v>
      </c>
      <c r="C100" s="743" t="s">
        <v>569</v>
      </c>
      <c r="D100" s="655">
        <v>287.8</v>
      </c>
      <c r="E100" s="390">
        <v>43944</v>
      </c>
      <c r="F100" s="731">
        <v>27405</v>
      </c>
      <c r="G100" s="574">
        <v>287.8</v>
      </c>
      <c r="H100" s="65">
        <f t="shared" si="3"/>
        <v>0</v>
      </c>
      <c r="I100" s="81">
        <v>37</v>
      </c>
      <c r="J100" s="82"/>
      <c r="K100" s="82"/>
      <c r="L100" s="104">
        <f t="shared" si="6"/>
        <v>10648.6</v>
      </c>
      <c r="M100" s="733" t="s">
        <v>161</v>
      </c>
      <c r="N100" s="728">
        <v>43956</v>
      </c>
      <c r="O100" s="424"/>
      <c r="P100" s="379"/>
      <c r="Q100" s="70"/>
      <c r="R100" s="71"/>
      <c r="S100" s="73"/>
      <c r="T100" s="74"/>
    </row>
    <row r="101" spans="1:20" ht="47.25" x14ac:dyDescent="0.25">
      <c r="A101" s="732" t="s">
        <v>79</v>
      </c>
      <c r="B101" s="610" t="s">
        <v>567</v>
      </c>
      <c r="C101" s="743" t="s">
        <v>568</v>
      </c>
      <c r="D101" s="655">
        <v>232.8</v>
      </c>
      <c r="E101" s="390">
        <v>43948</v>
      </c>
      <c r="F101" s="731">
        <v>27486</v>
      </c>
      <c r="G101" s="574">
        <v>232.8</v>
      </c>
      <c r="H101" s="65">
        <f t="shared" si="3"/>
        <v>0</v>
      </c>
      <c r="I101" s="81">
        <v>37</v>
      </c>
      <c r="J101" s="82"/>
      <c r="K101" s="82"/>
      <c r="L101" s="104">
        <f t="shared" si="6"/>
        <v>8613.6</v>
      </c>
      <c r="M101" s="733" t="s">
        <v>161</v>
      </c>
      <c r="N101" s="728">
        <v>43956</v>
      </c>
      <c r="O101" s="424"/>
      <c r="P101" s="379"/>
      <c r="Q101" s="70"/>
      <c r="R101" s="71"/>
      <c r="S101" s="73"/>
      <c r="T101" s="74"/>
    </row>
    <row r="102" spans="1:20" ht="17.25" customHeight="1" x14ac:dyDescent="0.25">
      <c r="A102" s="727" t="s">
        <v>79</v>
      </c>
      <c r="B102" s="610" t="s">
        <v>557</v>
      </c>
      <c r="C102" s="726" t="s">
        <v>558</v>
      </c>
      <c r="D102" s="655">
        <f>598.6+407.2</f>
        <v>1005.8</v>
      </c>
      <c r="E102" s="390">
        <v>43949</v>
      </c>
      <c r="F102" s="725">
        <v>27510</v>
      </c>
      <c r="G102" s="574">
        <v>1005.8</v>
      </c>
      <c r="H102" s="65">
        <f t="shared" si="3"/>
        <v>0</v>
      </c>
      <c r="I102" s="81">
        <v>33</v>
      </c>
      <c r="J102" s="82"/>
      <c r="K102" s="82"/>
      <c r="L102" s="104">
        <f t="shared" si="6"/>
        <v>33191.4</v>
      </c>
      <c r="M102" s="733" t="s">
        <v>52</v>
      </c>
      <c r="N102" s="724">
        <v>43959</v>
      </c>
      <c r="O102" s="424"/>
      <c r="P102" s="379"/>
      <c r="Q102" s="70"/>
      <c r="R102" s="71"/>
      <c r="S102" s="73"/>
      <c r="T102" s="74"/>
    </row>
    <row r="103" spans="1:20" ht="16.5" customHeight="1" x14ac:dyDescent="0.25">
      <c r="A103" s="863" t="s">
        <v>79</v>
      </c>
      <c r="B103" s="610" t="s">
        <v>557</v>
      </c>
      <c r="C103" s="881" t="s">
        <v>570</v>
      </c>
      <c r="D103" s="655">
        <v>516</v>
      </c>
      <c r="E103" s="390">
        <v>43949</v>
      </c>
      <c r="F103" s="833">
        <v>27512</v>
      </c>
      <c r="G103" s="574">
        <v>516</v>
      </c>
      <c r="H103" s="65">
        <f t="shared" si="3"/>
        <v>0</v>
      </c>
      <c r="I103" s="81">
        <v>33</v>
      </c>
      <c r="J103" s="82"/>
      <c r="K103" s="82"/>
      <c r="L103" s="104">
        <f t="shared" si="6"/>
        <v>17028</v>
      </c>
      <c r="M103" s="883" t="s">
        <v>161</v>
      </c>
      <c r="N103" s="823">
        <v>43956</v>
      </c>
      <c r="O103" s="424"/>
      <c r="P103" s="379"/>
      <c r="Q103" s="70"/>
      <c r="R103" s="71"/>
      <c r="S103" s="73"/>
      <c r="T103" s="74"/>
    </row>
    <row r="104" spans="1:20" ht="17.25" customHeight="1" x14ac:dyDescent="0.25">
      <c r="A104" s="864"/>
      <c r="B104" s="610" t="s">
        <v>567</v>
      </c>
      <c r="C104" s="882"/>
      <c r="D104" s="655">
        <v>380</v>
      </c>
      <c r="E104" s="390">
        <v>43949</v>
      </c>
      <c r="F104" s="835"/>
      <c r="G104" s="574">
        <v>380</v>
      </c>
      <c r="H104" s="65">
        <f t="shared" si="3"/>
        <v>0</v>
      </c>
      <c r="I104" s="81">
        <v>37</v>
      </c>
      <c r="J104" s="82"/>
      <c r="K104" s="82"/>
      <c r="L104" s="104">
        <f t="shared" si="6"/>
        <v>14060</v>
      </c>
      <c r="M104" s="884"/>
      <c r="N104" s="824"/>
      <c r="O104" s="424"/>
      <c r="P104" s="379"/>
      <c r="Q104" s="70"/>
      <c r="R104" s="71"/>
      <c r="S104" s="73"/>
      <c r="T104" s="74"/>
    </row>
    <row r="105" spans="1:20" ht="47.25" x14ac:dyDescent="0.3">
      <c r="A105" s="658" t="s">
        <v>510</v>
      </c>
      <c r="B105" s="744" t="s">
        <v>54</v>
      </c>
      <c r="C105" s="654" t="s">
        <v>549</v>
      </c>
      <c r="D105" s="655">
        <f>1764.5+2533.6</f>
        <v>4298.1000000000004</v>
      </c>
      <c r="E105" s="390">
        <v>43950</v>
      </c>
      <c r="F105" s="571">
        <v>44</v>
      </c>
      <c r="G105" s="574">
        <v>4298.1000000000004</v>
      </c>
      <c r="H105" s="65">
        <f t="shared" si="3"/>
        <v>0</v>
      </c>
      <c r="I105" s="81">
        <v>73</v>
      </c>
      <c r="J105" s="82"/>
      <c r="K105" s="82"/>
      <c r="L105" s="104">
        <f t="shared" si="5"/>
        <v>313761.30000000005</v>
      </c>
      <c r="M105" s="488" t="s">
        <v>110</v>
      </c>
      <c r="N105" s="489">
        <v>43955</v>
      </c>
      <c r="O105" s="424"/>
      <c r="P105" s="379"/>
      <c r="Q105" s="70"/>
      <c r="R105" s="71"/>
      <c r="S105" s="73"/>
      <c r="T105" s="74"/>
    </row>
    <row r="106" spans="1:20" ht="17.25" customHeight="1" x14ac:dyDescent="0.25">
      <c r="A106" s="863" t="s">
        <v>598</v>
      </c>
      <c r="B106" s="610" t="s">
        <v>599</v>
      </c>
      <c r="C106" s="855" t="s">
        <v>600</v>
      </c>
      <c r="D106" s="655">
        <v>72.2</v>
      </c>
      <c r="E106" s="390">
        <v>43951</v>
      </c>
      <c r="F106" s="833">
        <v>315</v>
      </c>
      <c r="G106" s="574">
        <v>72.2</v>
      </c>
      <c r="H106" s="65">
        <f t="shared" si="3"/>
        <v>0</v>
      </c>
      <c r="I106" s="81">
        <v>90</v>
      </c>
      <c r="J106" s="82"/>
      <c r="K106" s="82"/>
      <c r="L106" s="104">
        <f t="shared" si="5"/>
        <v>6498</v>
      </c>
      <c r="M106" s="883" t="s">
        <v>52</v>
      </c>
      <c r="N106" s="823">
        <v>43972</v>
      </c>
      <c r="O106" s="424"/>
      <c r="P106" s="379"/>
      <c r="Q106" s="70"/>
      <c r="R106" s="71"/>
      <c r="S106" s="73"/>
      <c r="T106" s="74"/>
    </row>
    <row r="107" spans="1:20" ht="17.25" customHeight="1" x14ac:dyDescent="0.25">
      <c r="A107" s="864"/>
      <c r="B107" s="610" t="s">
        <v>601</v>
      </c>
      <c r="C107" s="857"/>
      <c r="D107" s="655">
        <v>2400</v>
      </c>
      <c r="E107" s="390">
        <v>43951</v>
      </c>
      <c r="F107" s="835"/>
      <c r="G107" s="574">
        <v>2400</v>
      </c>
      <c r="H107" s="65">
        <f t="shared" si="3"/>
        <v>0</v>
      </c>
      <c r="I107" s="81">
        <v>18.5</v>
      </c>
      <c r="J107" s="82"/>
      <c r="K107" s="82"/>
      <c r="L107" s="104">
        <f t="shared" si="5"/>
        <v>44400</v>
      </c>
      <c r="M107" s="884"/>
      <c r="N107" s="824"/>
      <c r="O107" s="424"/>
      <c r="P107" s="379"/>
      <c r="Q107" s="70"/>
      <c r="R107" s="71"/>
      <c r="S107" s="73"/>
      <c r="T107" s="74"/>
    </row>
    <row r="108" spans="1:20" ht="17.25" customHeight="1" x14ac:dyDescent="0.25">
      <c r="A108" s="658"/>
      <c r="B108" s="610"/>
      <c r="C108" s="654"/>
      <c r="D108" s="655"/>
      <c r="E108" s="390"/>
      <c r="F108" s="646"/>
      <c r="G108" s="574"/>
      <c r="H108" s="65">
        <f t="shared" si="3"/>
        <v>0</v>
      </c>
      <c r="I108" s="81"/>
      <c r="J108" s="82"/>
      <c r="K108" s="82"/>
      <c r="L108" s="104">
        <f t="shared" si="5"/>
        <v>0</v>
      </c>
      <c r="M108" s="372"/>
      <c r="N108" s="390"/>
      <c r="O108" s="424"/>
      <c r="P108" s="379"/>
      <c r="Q108" s="70"/>
      <c r="R108" s="71"/>
      <c r="S108" s="73"/>
      <c r="T108" s="74"/>
    </row>
    <row r="109" spans="1:20" ht="17.25" customHeight="1" x14ac:dyDescent="0.25">
      <c r="A109" s="658"/>
      <c r="B109" s="610"/>
      <c r="C109" s="654"/>
      <c r="D109" s="655"/>
      <c r="E109" s="390"/>
      <c r="F109" s="646"/>
      <c r="G109" s="574"/>
      <c r="H109" s="65">
        <f t="shared" si="3"/>
        <v>0</v>
      </c>
      <c r="I109" s="81"/>
      <c r="J109" s="82"/>
      <c r="K109" s="82"/>
      <c r="L109" s="104">
        <f t="shared" si="5"/>
        <v>0</v>
      </c>
      <c r="M109" s="372"/>
      <c r="N109" s="390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58"/>
      <c r="B110" s="610"/>
      <c r="C110" s="654"/>
      <c r="D110" s="655"/>
      <c r="E110" s="390"/>
      <c r="F110" s="646"/>
      <c r="G110" s="574"/>
      <c r="H110" s="65">
        <f t="shared" si="3"/>
        <v>0</v>
      </c>
      <c r="I110" s="81"/>
      <c r="J110" s="82"/>
      <c r="K110" s="82"/>
      <c r="L110" s="104">
        <f t="shared" si="5"/>
        <v>0</v>
      </c>
      <c r="M110" s="372"/>
      <c r="N110" s="390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58"/>
      <c r="B111" s="610"/>
      <c r="C111" s="654"/>
      <c r="D111" s="472"/>
      <c r="E111" s="390"/>
      <c r="F111" s="646"/>
      <c r="G111" s="574"/>
      <c r="H111" s="65">
        <f t="shared" si="3"/>
        <v>0</v>
      </c>
      <c r="I111" s="81"/>
      <c r="J111" s="82"/>
      <c r="K111" s="82"/>
      <c r="L111" s="104">
        <f t="shared" si="5"/>
        <v>0</v>
      </c>
      <c r="M111" s="372"/>
      <c r="N111" s="390"/>
      <c r="O111" s="424"/>
      <c r="P111" s="379"/>
      <c r="Q111" s="70"/>
      <c r="R111" s="71"/>
      <c r="S111" s="73"/>
      <c r="T111" s="74"/>
    </row>
    <row r="112" spans="1:20" ht="17.25" customHeight="1" x14ac:dyDescent="0.25">
      <c r="A112" s="683"/>
      <c r="B112" s="623"/>
      <c r="C112" s="606"/>
      <c r="D112" s="472"/>
      <c r="E112" s="570"/>
      <c r="F112" s="652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424"/>
      <c r="P112" s="379"/>
      <c r="Q112" s="70"/>
      <c r="R112" s="71"/>
      <c r="S112" s="73"/>
      <c r="T112" s="74"/>
    </row>
    <row r="113" spans="1:20" ht="17.25" customHeight="1" x14ac:dyDescent="0.25">
      <c r="A113" s="658"/>
      <c r="B113" s="623"/>
      <c r="C113" s="606"/>
      <c r="D113" s="472"/>
      <c r="E113" s="570"/>
      <c r="F113" s="653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72"/>
      <c r="N113" s="390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81"/>
      <c r="N115" s="423"/>
      <c r="O115" s="374"/>
      <c r="P115" s="379"/>
      <c r="Q115" s="70"/>
      <c r="R115" s="71"/>
      <c r="S115" s="73"/>
      <c r="T115" s="74"/>
    </row>
    <row r="116" spans="1:20" ht="17.25" x14ac:dyDescent="0.25">
      <c r="A116" s="658"/>
      <c r="B116" s="554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81"/>
      <c r="N116" s="423"/>
      <c r="O116" s="374"/>
      <c r="P116" s="379"/>
      <c r="Q116" s="70"/>
      <c r="R116" s="71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81"/>
      <c r="N117" s="423"/>
      <c r="O117" s="374"/>
      <c r="P117" s="379"/>
      <c r="Q117" s="70"/>
      <c r="R117" s="71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81"/>
      <c r="N118" s="423"/>
      <c r="O118" s="374"/>
      <c r="P118" s="379"/>
      <c r="Q118" s="70"/>
      <c r="R118" s="71"/>
      <c r="S118" s="73"/>
      <c r="T118" s="74"/>
    </row>
    <row r="119" spans="1:20" ht="17.25" x14ac:dyDescent="0.25">
      <c r="A119" s="658"/>
      <c r="B119" s="554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81"/>
      <c r="N119" s="423"/>
      <c r="O119" s="374"/>
      <c r="P119" s="379"/>
      <c r="Q119" s="70"/>
      <c r="R119" s="71"/>
      <c r="S119" s="73"/>
      <c r="T119" s="74"/>
    </row>
    <row r="120" spans="1:20" ht="17.25" customHeight="1" thickBot="1" x14ac:dyDescent="0.3">
      <c r="A120" s="551"/>
      <c r="B120" s="611"/>
      <c r="C120" s="606"/>
      <c r="D120" s="472"/>
      <c r="E120" s="552"/>
      <c r="F120" s="553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81"/>
      <c r="N120" s="423"/>
      <c r="O120" s="374"/>
      <c r="P120" s="379"/>
      <c r="Q120" s="70"/>
      <c r="R120" s="71"/>
      <c r="S120" s="73"/>
      <c r="T120" s="74"/>
    </row>
    <row r="121" spans="1:20" ht="18.75" customHeight="1" x14ac:dyDescent="0.25">
      <c r="A121" s="686"/>
      <c r="B121" s="554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450"/>
      <c r="N121" s="453"/>
      <c r="O121" s="424"/>
      <c r="P121" s="379"/>
      <c r="Q121" s="70"/>
      <c r="R121" s="71"/>
      <c r="S121" s="73"/>
      <c r="T121" s="74"/>
    </row>
    <row r="122" spans="1:20" ht="17.25" customHeight="1" x14ac:dyDescent="0.25">
      <c r="A122" s="686"/>
      <c r="B122" s="554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451"/>
      <c r="N122" s="454"/>
      <c r="O122" s="424"/>
      <c r="P122" s="379"/>
      <c r="Q122" s="70"/>
      <c r="R122" s="71"/>
      <c r="S122" s="73"/>
      <c r="T122" s="74"/>
    </row>
    <row r="123" spans="1:20" ht="17.25" customHeight="1" x14ac:dyDescent="0.25">
      <c r="A123" s="686"/>
      <c r="B123" s="554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451"/>
      <c r="N123" s="454"/>
      <c r="O123" s="424"/>
      <c r="P123" s="379"/>
      <c r="Q123" s="70"/>
      <c r="R123" s="71"/>
      <c r="S123" s="73"/>
      <c r="T123" s="74"/>
    </row>
    <row r="124" spans="1:20" ht="17.25" customHeight="1" thickBot="1" x14ac:dyDescent="0.3">
      <c r="A124" s="686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452"/>
      <c r="N124" s="455"/>
      <c r="O124" s="424"/>
      <c r="P124" s="379"/>
      <c r="Q124" s="70"/>
      <c r="R124" s="71"/>
      <c r="S124" s="73"/>
      <c r="T124" s="74"/>
    </row>
    <row r="125" spans="1:20" ht="17.25" x14ac:dyDescent="0.25">
      <c r="A125" s="687"/>
      <c r="B125" s="554"/>
      <c r="C125" s="606"/>
      <c r="D125" s="472"/>
      <c r="E125" s="570"/>
      <c r="F125" s="670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88"/>
      <c r="N125" s="389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06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1"/>
      <c r="C128" s="606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customHeight="1" x14ac:dyDescent="0.25">
      <c r="A129" s="658"/>
      <c r="B129" s="551"/>
      <c r="C129" s="606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customHeight="1" x14ac:dyDescent="0.25">
      <c r="A130" s="658"/>
      <c r="B130" s="551"/>
      <c r="C130" s="606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customHeight="1" x14ac:dyDescent="0.25">
      <c r="A131" s="658"/>
      <c r="B131" s="551"/>
      <c r="C131" s="606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customHeight="1" x14ac:dyDescent="0.25">
      <c r="A132" s="658"/>
      <c r="B132" s="551"/>
      <c r="C132" s="606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customHeight="1" x14ac:dyDescent="0.25">
      <c r="A133" s="658"/>
      <c r="B133" s="551"/>
      <c r="C133" s="606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58"/>
      <c r="B134" s="551"/>
      <c r="C134" s="606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ht="17.25" customHeight="1" x14ac:dyDescent="0.25">
      <c r="A135" s="658"/>
      <c r="B135" s="551"/>
      <c r="C135" s="612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58"/>
      <c r="B136" s="554"/>
      <c r="C136" s="606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3"/>
      <c r="D137" s="472"/>
      <c r="E137" s="570"/>
      <c r="F137" s="614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372"/>
      <c r="N137" s="390"/>
      <c r="O137" s="374"/>
      <c r="P137" s="379"/>
      <c r="Q137" s="70"/>
      <c r="R137" s="71"/>
      <c r="S137" s="73"/>
      <c r="T137" s="74"/>
    </row>
    <row r="138" spans="1:20" ht="17.25" x14ac:dyDescent="0.25">
      <c r="A138" s="658"/>
      <c r="B138" s="554"/>
      <c r="C138" s="615"/>
      <c r="D138" s="472"/>
      <c r="E138" s="570"/>
      <c r="F138" s="669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372"/>
      <c r="N138" s="390"/>
      <c r="O138" s="374"/>
      <c r="P138" s="379"/>
      <c r="Q138" s="70"/>
      <c r="R138" s="71"/>
      <c r="S138" s="73"/>
      <c r="T138" s="74"/>
    </row>
    <row r="139" spans="1:20" ht="17.25" x14ac:dyDescent="0.25">
      <c r="A139" s="658"/>
      <c r="B139" s="554"/>
      <c r="C139" s="615"/>
      <c r="D139" s="472"/>
      <c r="E139" s="570"/>
      <c r="F139" s="616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372"/>
      <c r="N139" s="390"/>
      <c r="O139" s="374"/>
      <c r="P139" s="379"/>
      <c r="Q139" s="70"/>
      <c r="R139" s="71"/>
      <c r="S139" s="73"/>
      <c r="T139" s="74"/>
    </row>
    <row r="140" spans="1:20" ht="17.25" customHeight="1" x14ac:dyDescent="0.25">
      <c r="A140" s="658"/>
      <c r="B140" s="554"/>
      <c r="C140" s="613"/>
      <c r="D140" s="472"/>
      <c r="E140" s="570"/>
      <c r="F140" s="617"/>
      <c r="G140" s="472"/>
      <c r="H140" s="65">
        <f t="shared" si="3"/>
        <v>0</v>
      </c>
      <c r="I140" s="81"/>
      <c r="J140" s="82"/>
      <c r="K140" s="82"/>
      <c r="L140" s="83">
        <f t="shared" si="4"/>
        <v>0</v>
      </c>
      <c r="M140" s="372"/>
      <c r="N140" s="390"/>
      <c r="O140" s="374"/>
      <c r="P140" s="379"/>
      <c r="Q140" s="70"/>
      <c r="R140" s="71"/>
      <c r="S140" s="73"/>
      <c r="T140" s="74"/>
    </row>
    <row r="141" spans="1:20" ht="17.25" x14ac:dyDescent="0.25">
      <c r="A141" s="658"/>
      <c r="B141" s="554"/>
      <c r="C141" s="618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83">
        <f t="shared" si="4"/>
        <v>0</v>
      </c>
      <c r="M141" s="372"/>
      <c r="N141" s="390"/>
      <c r="O141" s="374"/>
      <c r="P141" s="379"/>
      <c r="Q141" s="70"/>
      <c r="R141" s="71"/>
      <c r="S141" s="73"/>
      <c r="T141" s="74"/>
    </row>
    <row r="142" spans="1:20" ht="17.25" x14ac:dyDescent="0.25">
      <c r="A142" s="658"/>
      <c r="B142" s="554"/>
      <c r="C142" s="371"/>
      <c r="D142" s="472"/>
      <c r="E142" s="570"/>
      <c r="F142" s="571"/>
      <c r="G142" s="472"/>
      <c r="H142" s="65">
        <f t="shared" si="3"/>
        <v>0</v>
      </c>
      <c r="I142" s="81"/>
      <c r="J142" s="82"/>
      <c r="K142" s="82"/>
      <c r="L142" s="83">
        <f t="shared" si="4"/>
        <v>0</v>
      </c>
      <c r="M142" s="372"/>
      <c r="N142" s="390"/>
      <c r="O142" s="374"/>
      <c r="P142" s="379"/>
      <c r="Q142" s="70"/>
      <c r="R142" s="71"/>
      <c r="S142" s="73"/>
      <c r="T142" s="74"/>
    </row>
    <row r="143" spans="1:20" ht="17.25" x14ac:dyDescent="0.25">
      <c r="A143" s="672"/>
      <c r="B143" s="554"/>
      <c r="C143" s="569"/>
      <c r="D143" s="472"/>
      <c r="E143" s="570"/>
      <c r="F143" s="571"/>
      <c r="G143" s="472"/>
      <c r="H143" s="65">
        <f t="shared" si="3"/>
        <v>0</v>
      </c>
      <c r="I143" s="81"/>
      <c r="J143" s="82"/>
      <c r="K143" s="82"/>
      <c r="L143" s="83">
        <f t="shared" si="4"/>
        <v>0</v>
      </c>
      <c r="M143" s="372"/>
      <c r="N143" s="390"/>
      <c r="O143" s="374"/>
      <c r="P143" s="379"/>
      <c r="Q143" s="70"/>
      <c r="R143" s="71"/>
      <c r="S143" s="73"/>
      <c r="T143" s="74"/>
    </row>
    <row r="144" spans="1:20" ht="17.25" x14ac:dyDescent="0.25">
      <c r="A144" s="658"/>
      <c r="B144" s="554"/>
      <c r="C144" s="569"/>
      <c r="D144" s="472"/>
      <c r="E144" s="570"/>
      <c r="F144" s="571"/>
      <c r="G144" s="472"/>
      <c r="H144" s="65">
        <f t="shared" si="3"/>
        <v>0</v>
      </c>
      <c r="I144" s="81"/>
      <c r="J144" s="82"/>
      <c r="K144" s="82"/>
      <c r="L144" s="83">
        <f t="shared" si="4"/>
        <v>0</v>
      </c>
      <c r="M144" s="372"/>
      <c r="N144" s="390"/>
      <c r="O144" s="374"/>
      <c r="P144" s="379"/>
      <c r="Q144" s="70"/>
      <c r="R144" s="71"/>
      <c r="S144" s="73"/>
      <c r="T144" s="74"/>
    </row>
    <row r="145" spans="1:20" ht="17.25" x14ac:dyDescent="0.25">
      <c r="A145" s="658"/>
      <c r="B145" s="554"/>
      <c r="C145" s="569"/>
      <c r="D145" s="472"/>
      <c r="E145" s="570"/>
      <c r="F145" s="571"/>
      <c r="G145" s="472"/>
      <c r="H145" s="65">
        <f t="shared" si="3"/>
        <v>0</v>
      </c>
      <c r="I145" s="81"/>
      <c r="J145" s="82"/>
      <c r="K145" s="82"/>
      <c r="L145" s="83">
        <f t="shared" si="4"/>
        <v>0</v>
      </c>
      <c r="M145" s="372"/>
      <c r="N145" s="390"/>
      <c r="O145" s="374"/>
      <c r="P145" s="379"/>
      <c r="Q145" s="70"/>
      <c r="R145" s="71"/>
      <c r="S145" s="73"/>
      <c r="T145" s="74"/>
    </row>
    <row r="146" spans="1:20" ht="17.25" x14ac:dyDescent="0.25">
      <c r="A146" s="688"/>
      <c r="B146" s="554"/>
      <c r="C146" s="569"/>
      <c r="D146" s="472"/>
      <c r="E146" s="570"/>
      <c r="F146" s="571"/>
      <c r="G146" s="472"/>
      <c r="H146" s="65">
        <f t="shared" si="3"/>
        <v>0</v>
      </c>
      <c r="I146" s="81"/>
      <c r="J146" s="82"/>
      <c r="K146" s="82"/>
      <c r="L146" s="83">
        <f t="shared" si="4"/>
        <v>0</v>
      </c>
      <c r="M146" s="372"/>
      <c r="N146" s="390"/>
      <c r="O146" s="374"/>
      <c r="P146" s="379"/>
      <c r="Q146" s="70"/>
      <c r="R146" s="71"/>
      <c r="S146" s="73"/>
      <c r="T146" s="74"/>
    </row>
    <row r="147" spans="1:20" x14ac:dyDescent="0.25">
      <c r="A147" s="672"/>
      <c r="B147" s="554"/>
      <c r="C147" s="569"/>
      <c r="D147" s="472"/>
      <c r="E147" s="570"/>
      <c r="F147" s="553"/>
      <c r="G147" s="472"/>
      <c r="H147" s="65">
        <f t="shared" si="3"/>
        <v>0</v>
      </c>
      <c r="I147" s="81"/>
      <c r="J147" s="82"/>
      <c r="K147" s="82"/>
      <c r="L147" s="83">
        <f t="shared" si="4"/>
        <v>0</v>
      </c>
      <c r="M147" s="372"/>
      <c r="N147" s="390"/>
      <c r="O147" s="374"/>
      <c r="P147" s="379"/>
      <c r="Q147" s="70"/>
      <c r="R147" s="71"/>
      <c r="S147" s="73"/>
      <c r="T147" s="74"/>
    </row>
    <row r="148" spans="1:20" ht="17.25" x14ac:dyDescent="0.25">
      <c r="A148" s="672"/>
      <c r="B148" s="554"/>
      <c r="C148" s="569"/>
      <c r="D148" s="472"/>
      <c r="E148" s="570"/>
      <c r="F148" s="571"/>
      <c r="G148" s="472"/>
      <c r="H148" s="65">
        <f t="shared" si="3"/>
        <v>0</v>
      </c>
      <c r="I148" s="81"/>
      <c r="J148" s="82"/>
      <c r="K148" s="82"/>
      <c r="L148" s="83">
        <f t="shared" si="4"/>
        <v>0</v>
      </c>
      <c r="M148" s="372"/>
      <c r="N148" s="390"/>
      <c r="O148" s="374"/>
      <c r="P148" s="379"/>
      <c r="Q148" s="70"/>
      <c r="R148" s="71"/>
      <c r="S148" s="73"/>
      <c r="T148" s="74"/>
    </row>
    <row r="149" spans="1:20" ht="17.25" customHeight="1" x14ac:dyDescent="0.25">
      <c r="A149" s="658"/>
      <c r="B149" s="554"/>
      <c r="C149" s="619"/>
      <c r="D149" s="472"/>
      <c r="E149" s="570"/>
      <c r="F149" s="571"/>
      <c r="G149" s="472"/>
      <c r="H149" s="65">
        <f t="shared" si="3"/>
        <v>0</v>
      </c>
      <c r="I149" s="81"/>
      <c r="J149" s="82"/>
      <c r="K149" s="82"/>
      <c r="L149" s="83">
        <f t="shared" si="4"/>
        <v>0</v>
      </c>
      <c r="M149" s="778"/>
      <c r="N149" s="765"/>
      <c r="O149" s="374"/>
      <c r="P149" s="379"/>
      <c r="Q149" s="70"/>
      <c r="R149" s="71"/>
      <c r="S149" s="73"/>
      <c r="T149" s="74"/>
    </row>
    <row r="150" spans="1:20" ht="17.25" customHeight="1" x14ac:dyDescent="0.25">
      <c r="A150" s="658"/>
      <c r="B150" s="554"/>
      <c r="C150" s="619"/>
      <c r="D150" s="472"/>
      <c r="E150" s="570"/>
      <c r="F150" s="571"/>
      <c r="G150" s="472"/>
      <c r="H150" s="65">
        <f t="shared" si="3"/>
        <v>0</v>
      </c>
      <c r="I150" s="81"/>
      <c r="J150" s="82"/>
      <c r="K150" s="82"/>
      <c r="L150" s="83">
        <f t="shared" si="4"/>
        <v>0</v>
      </c>
      <c r="M150" s="780"/>
      <c r="N150" s="767"/>
      <c r="O150" s="374"/>
      <c r="P150" s="379"/>
      <c r="Q150" s="70"/>
      <c r="R150" s="71"/>
      <c r="S150" s="73"/>
      <c r="T150" s="74"/>
    </row>
    <row r="151" spans="1:20" x14ac:dyDescent="0.25">
      <c r="A151" s="672"/>
      <c r="B151" s="554"/>
      <c r="C151" s="582"/>
      <c r="D151" s="472"/>
      <c r="E151" s="570"/>
      <c r="F151" s="580"/>
      <c r="G151" s="472"/>
      <c r="H151" s="65">
        <f t="shared" si="3"/>
        <v>0</v>
      </c>
      <c r="I151" s="81"/>
      <c r="J151" s="82"/>
      <c r="K151" s="82"/>
      <c r="L151" s="83">
        <f t="shared" si="4"/>
        <v>0</v>
      </c>
      <c r="M151" s="406"/>
      <c r="N151" s="422"/>
      <c r="O151" s="374"/>
      <c r="P151" s="379"/>
      <c r="Q151" s="70"/>
      <c r="R151" s="71"/>
      <c r="S151" s="73"/>
      <c r="T151" s="74"/>
    </row>
    <row r="152" spans="1:20" x14ac:dyDescent="0.25">
      <c r="A152" s="672"/>
      <c r="B152" s="554"/>
      <c r="C152" s="620"/>
      <c r="D152" s="472"/>
      <c r="E152" s="570"/>
      <c r="F152" s="580"/>
      <c r="G152" s="472"/>
      <c r="H152" s="65">
        <f t="shared" si="3"/>
        <v>0</v>
      </c>
      <c r="I152" s="81"/>
      <c r="J152" s="165"/>
      <c r="K152" s="166"/>
      <c r="L152" s="83">
        <f t="shared" ref="L152:L161" si="7">I152*G152-K152</f>
        <v>0</v>
      </c>
      <c r="M152" s="406"/>
      <c r="N152" s="422"/>
      <c r="O152" s="374"/>
      <c r="P152" s="379"/>
      <c r="Q152" s="70"/>
      <c r="R152" s="71"/>
      <c r="S152" s="73"/>
      <c r="T152" s="74"/>
    </row>
    <row r="153" spans="1:20" x14ac:dyDescent="0.25">
      <c r="A153" s="672"/>
      <c r="B153" s="610"/>
      <c r="C153" s="621"/>
      <c r="D153" s="621"/>
      <c r="E153" s="621"/>
      <c r="F153" s="622"/>
      <c r="G153" s="574"/>
      <c r="H153" s="65">
        <f t="shared" si="3"/>
        <v>0</v>
      </c>
      <c r="I153" s="81"/>
      <c r="J153" s="165"/>
      <c r="K153" s="166"/>
      <c r="L153" s="83">
        <f t="shared" si="7"/>
        <v>0</v>
      </c>
      <c r="M153" s="406"/>
      <c r="N153" s="422"/>
      <c r="O153" s="374"/>
      <c r="P153" s="379"/>
      <c r="Q153" s="70"/>
      <c r="R153" s="71"/>
      <c r="S153" s="73"/>
      <c r="T153" s="74"/>
    </row>
    <row r="154" spans="1:20" x14ac:dyDescent="0.25">
      <c r="A154" s="672"/>
      <c r="B154" s="610"/>
      <c r="C154" s="621"/>
      <c r="D154" s="621"/>
      <c r="E154" s="621"/>
      <c r="F154" s="622"/>
      <c r="G154" s="574"/>
      <c r="H154" s="65">
        <f t="shared" si="3"/>
        <v>0</v>
      </c>
      <c r="I154" s="81"/>
      <c r="J154" s="165"/>
      <c r="K154" s="166"/>
      <c r="L154" s="83">
        <f t="shared" si="7"/>
        <v>0</v>
      </c>
      <c r="M154" s="406"/>
      <c r="N154" s="422"/>
      <c r="O154" s="374"/>
      <c r="P154" s="379"/>
      <c r="Q154" s="70"/>
      <c r="R154" s="71"/>
      <c r="S154" s="73"/>
      <c r="T154" s="74"/>
    </row>
    <row r="155" spans="1:20" x14ac:dyDescent="0.25">
      <c r="A155" s="672"/>
      <c r="B155" s="623"/>
      <c r="C155" s="621"/>
      <c r="D155" s="621"/>
      <c r="E155" s="621"/>
      <c r="F155" s="622"/>
      <c r="G155" s="574"/>
      <c r="H155" s="65">
        <f t="shared" si="3"/>
        <v>0</v>
      </c>
      <c r="I155" s="81"/>
      <c r="J155" s="165"/>
      <c r="K155" s="166"/>
      <c r="L155" s="83">
        <f t="shared" si="7"/>
        <v>0</v>
      </c>
      <c r="M155" s="372"/>
      <c r="N155" s="373"/>
      <c r="O155" s="374"/>
      <c r="P155" s="379"/>
      <c r="Q155" s="70"/>
      <c r="R155" s="71"/>
      <c r="S155" s="73"/>
      <c r="T155" s="74"/>
    </row>
    <row r="156" spans="1:20" x14ac:dyDescent="0.25">
      <c r="A156" s="88"/>
      <c r="B156" s="623"/>
      <c r="C156" s="621"/>
      <c r="D156" s="621"/>
      <c r="E156" s="621"/>
      <c r="F156" s="622"/>
      <c r="G156" s="574"/>
      <c r="H156" s="65">
        <f t="shared" si="3"/>
        <v>0</v>
      </c>
      <c r="I156" s="81"/>
      <c r="J156" s="165"/>
      <c r="K156" s="166"/>
      <c r="L156" s="83">
        <f t="shared" si="7"/>
        <v>0</v>
      </c>
      <c r="M156" s="372"/>
      <c r="N156" s="373"/>
      <c r="O156" s="374"/>
      <c r="P156" s="379"/>
      <c r="Q156" s="70"/>
      <c r="R156" s="71"/>
      <c r="S156" s="73"/>
      <c r="T156" s="74"/>
    </row>
    <row r="157" spans="1:20" x14ac:dyDescent="0.25">
      <c r="A157" s="88"/>
      <c r="B157" s="623"/>
      <c r="C157" s="621"/>
      <c r="D157" s="621"/>
      <c r="E157" s="621"/>
      <c r="F157" s="622"/>
      <c r="G157" s="574"/>
      <c r="H157" s="65">
        <f t="shared" si="3"/>
        <v>0</v>
      </c>
      <c r="I157" s="81"/>
      <c r="J157" s="165"/>
      <c r="K157" s="166"/>
      <c r="L157" s="83">
        <f t="shared" si="7"/>
        <v>0</v>
      </c>
      <c r="M157" s="372"/>
      <c r="N157" s="373"/>
      <c r="O157" s="374"/>
      <c r="P157" s="379"/>
      <c r="Q157" s="70"/>
      <c r="R157" s="71"/>
      <c r="S157" s="73"/>
      <c r="T157" s="74"/>
    </row>
    <row r="158" spans="1:20" ht="18.75" x14ac:dyDescent="0.3">
      <c r="A158" s="88"/>
      <c r="B158" s="76"/>
      <c r="C158" s="167"/>
      <c r="D158" s="64"/>
      <c r="E158" s="155"/>
      <c r="F158" s="170"/>
      <c r="G158" s="78"/>
      <c r="H158" s="65">
        <f t="shared" si="3"/>
        <v>0</v>
      </c>
      <c r="I158" s="81"/>
      <c r="J158" s="165"/>
      <c r="K158" s="171"/>
      <c r="L158" s="83">
        <f t="shared" si="7"/>
        <v>0</v>
      </c>
      <c r="M158" s="406"/>
      <c r="N158" s="422"/>
      <c r="O158" s="374"/>
      <c r="P158" s="379"/>
      <c r="Q158" s="70"/>
      <c r="R158" s="71"/>
      <c r="S158" s="73"/>
      <c r="T158" s="74"/>
    </row>
    <row r="159" spans="1:20" ht="18.75" x14ac:dyDescent="0.3">
      <c r="A159" s="88"/>
      <c r="B159" s="76"/>
      <c r="C159" s="167"/>
      <c r="D159" s="78"/>
      <c r="E159" s="121"/>
      <c r="F159" s="120"/>
      <c r="G159" s="78"/>
      <c r="H159" s="65">
        <f t="shared" si="3"/>
        <v>0</v>
      </c>
      <c r="I159" s="81"/>
      <c r="J159" s="165"/>
      <c r="K159" s="171"/>
      <c r="L159" s="83">
        <f t="shared" si="7"/>
        <v>0</v>
      </c>
      <c r="M159" s="406"/>
      <c r="N159" s="422"/>
      <c r="O159" s="374"/>
      <c r="P159" s="379"/>
      <c r="Q159" s="70"/>
      <c r="R159" s="71"/>
      <c r="S159" s="73"/>
      <c r="T159" s="74"/>
    </row>
    <row r="160" spans="1:20" ht="18.75" x14ac:dyDescent="0.3">
      <c r="A160" s="88"/>
      <c r="B160" s="76"/>
      <c r="C160" s="167"/>
      <c r="D160" s="78"/>
      <c r="E160" s="121"/>
      <c r="F160" s="120"/>
      <c r="G160" s="78"/>
      <c r="H160" s="65">
        <f t="shared" si="3"/>
        <v>0</v>
      </c>
      <c r="I160" s="81"/>
      <c r="J160" s="165"/>
      <c r="K160" s="171"/>
      <c r="L160" s="83">
        <f t="shared" si="7"/>
        <v>0</v>
      </c>
      <c r="M160" s="406"/>
      <c r="N160" s="422"/>
      <c r="O160" s="374"/>
      <c r="P160" s="379"/>
      <c r="Q160" s="70"/>
      <c r="R160" s="71"/>
      <c r="S160" s="73"/>
      <c r="T160" s="74"/>
    </row>
    <row r="161" spans="1:20" ht="18.75" x14ac:dyDescent="0.3">
      <c r="A161" s="88"/>
      <c r="B161" s="76"/>
      <c r="C161" s="172"/>
      <c r="D161" s="78"/>
      <c r="E161" s="121"/>
      <c r="F161" s="120"/>
      <c r="G161" s="78"/>
      <c r="H161" s="65">
        <f t="shared" si="3"/>
        <v>0</v>
      </c>
      <c r="I161" s="81"/>
      <c r="J161" s="165"/>
      <c r="K161" s="171"/>
      <c r="L161" s="83">
        <f t="shared" si="7"/>
        <v>0</v>
      </c>
      <c r="M161" s="406"/>
      <c r="N161" s="422"/>
      <c r="O161" s="374"/>
      <c r="P161" s="379"/>
      <c r="Q161" s="70"/>
      <c r="R161" s="71"/>
      <c r="S161" s="73"/>
      <c r="T161" s="74"/>
    </row>
    <row r="162" spans="1:20" x14ac:dyDescent="0.25">
      <c r="A162" s="173"/>
      <c r="B162" s="76"/>
      <c r="C162" s="76"/>
      <c r="D162" s="174"/>
      <c r="E162" s="121"/>
      <c r="F162" s="175"/>
      <c r="G162" s="174">
        <v>0</v>
      </c>
      <c r="H162" s="176">
        <f t="shared" ref="H162:H169" si="8">G162-D162</f>
        <v>0</v>
      </c>
      <c r="I162" s="177"/>
      <c r="J162" s="177"/>
      <c r="K162" s="177"/>
      <c r="L162" s="40">
        <f t="shared" ref="L162:L173" si="9">I162*G162</f>
        <v>0</v>
      </c>
      <c r="M162" s="425"/>
      <c r="N162" s="422"/>
      <c r="O162" s="374"/>
      <c r="P162" s="432"/>
      <c r="Q162" s="179"/>
      <c r="R162" s="180"/>
      <c r="S162" s="178"/>
      <c r="T162" s="69"/>
    </row>
    <row r="163" spans="1:20" x14ac:dyDescent="0.25">
      <c r="A163" s="173"/>
      <c r="B163" s="76"/>
      <c r="C163" s="76"/>
      <c r="D163" s="174"/>
      <c r="E163" s="121"/>
      <c r="F163" s="175"/>
      <c r="G163" s="174">
        <v>0</v>
      </c>
      <c r="H163" s="176">
        <f t="shared" si="8"/>
        <v>0</v>
      </c>
      <c r="I163" s="177"/>
      <c r="J163" s="177"/>
      <c r="K163" s="177"/>
      <c r="L163" s="40">
        <f t="shared" si="9"/>
        <v>0</v>
      </c>
      <c r="M163" s="425"/>
      <c r="N163" s="422"/>
      <c r="O163" s="374"/>
      <c r="P163" s="432"/>
      <c r="Q163" s="179"/>
      <c r="R163" s="180"/>
      <c r="S163" s="178"/>
      <c r="T163" s="69"/>
    </row>
    <row r="164" spans="1:20" x14ac:dyDescent="0.25">
      <c r="A164" s="173"/>
      <c r="B164" s="76"/>
      <c r="C164" s="76"/>
      <c r="D164" s="174"/>
      <c r="E164" s="121"/>
      <c r="F164" s="175"/>
      <c r="G164" s="174">
        <v>0</v>
      </c>
      <c r="H164" s="176">
        <f t="shared" si="8"/>
        <v>0</v>
      </c>
      <c r="I164" s="177"/>
      <c r="J164" s="177"/>
      <c r="K164" s="177"/>
      <c r="L164" s="40">
        <f t="shared" si="9"/>
        <v>0</v>
      </c>
      <c r="M164" s="425"/>
      <c r="N164" s="422"/>
      <c r="O164" s="374"/>
      <c r="P164" s="432"/>
      <c r="Q164" s="179"/>
      <c r="R164" s="180"/>
      <c r="S164" s="178"/>
      <c r="T164" s="69"/>
    </row>
    <row r="165" spans="1:20" x14ac:dyDescent="0.25">
      <c r="A165" s="173"/>
      <c r="B165" s="76"/>
      <c r="C165" s="76"/>
      <c r="D165" s="174"/>
      <c r="E165" s="121"/>
      <c r="F165" s="181"/>
      <c r="G165" s="174">
        <v>0</v>
      </c>
      <c r="H165" s="176">
        <f t="shared" si="8"/>
        <v>0</v>
      </c>
      <c r="I165" s="177"/>
      <c r="J165" s="177"/>
      <c r="K165" s="177"/>
      <c r="L165" s="40">
        <f t="shared" si="9"/>
        <v>0</v>
      </c>
      <c r="M165" s="425"/>
      <c r="N165" s="422"/>
      <c r="O165" s="374"/>
      <c r="P165" s="432"/>
      <c r="Q165" s="179"/>
      <c r="R165" s="180"/>
      <c r="S165" s="178"/>
      <c r="T165" s="69"/>
    </row>
    <row r="166" spans="1:20" x14ac:dyDescent="0.25">
      <c r="A166" s="182"/>
      <c r="B166" s="76"/>
      <c r="C166" s="76"/>
      <c r="D166" s="174"/>
      <c r="E166" s="121"/>
      <c r="F166" s="183"/>
      <c r="G166" s="174">
        <v>0</v>
      </c>
      <c r="H166" s="176">
        <f t="shared" si="8"/>
        <v>0</v>
      </c>
      <c r="I166" s="177"/>
      <c r="J166" s="177"/>
      <c r="K166" s="177"/>
      <c r="L166" s="40">
        <f t="shared" si="9"/>
        <v>0</v>
      </c>
      <c r="M166" s="425"/>
      <c r="N166" s="422"/>
      <c r="O166" s="374"/>
      <c r="P166" s="432"/>
      <c r="Q166" s="179"/>
      <c r="R166" s="180"/>
      <c r="S166" s="73"/>
      <c r="T166" s="74"/>
    </row>
    <row r="167" spans="1:20" x14ac:dyDescent="0.25">
      <c r="A167" s="184"/>
      <c r="B167" s="185"/>
      <c r="F167" s="188"/>
      <c r="G167" s="186">
        <v>0</v>
      </c>
      <c r="H167" s="186">
        <f t="shared" si="8"/>
        <v>0</v>
      </c>
      <c r="I167" s="189"/>
      <c r="J167" s="189"/>
      <c r="K167" s="189"/>
      <c r="L167" s="40">
        <f t="shared" si="9"/>
        <v>0</v>
      </c>
      <c r="M167" s="190"/>
      <c r="O167" s="27"/>
      <c r="P167" s="201"/>
      <c r="Q167" s="202"/>
      <c r="R167" s="203"/>
      <c r="S167" s="33"/>
      <c r="T167" s="34"/>
    </row>
    <row r="168" spans="1:20" x14ac:dyDescent="0.25">
      <c r="A168" s="184"/>
      <c r="B168" s="185"/>
      <c r="G168" s="186">
        <v>0</v>
      </c>
      <c r="H168" s="186">
        <f t="shared" si="8"/>
        <v>0</v>
      </c>
      <c r="I168" s="189"/>
      <c r="J168" s="189"/>
      <c r="K168" s="189"/>
      <c r="L168" s="40">
        <f t="shared" si="9"/>
        <v>0</v>
      </c>
      <c r="M168" s="190"/>
      <c r="O168" s="27"/>
      <c r="P168" s="201"/>
      <c r="Q168" s="202"/>
      <c r="R168" s="203"/>
      <c r="S168" s="33"/>
      <c r="T168" s="34"/>
    </row>
    <row r="169" spans="1:20" ht="16.5" thickBot="1" x14ac:dyDescent="0.3">
      <c r="A169" s="184"/>
      <c r="B169" s="185"/>
      <c r="G169" s="205">
        <v>0</v>
      </c>
      <c r="H169" s="186">
        <f t="shared" si="8"/>
        <v>0</v>
      </c>
      <c r="I169" s="189"/>
      <c r="J169" s="189"/>
      <c r="K169" s="189"/>
      <c r="L169" s="40">
        <f t="shared" si="9"/>
        <v>0</v>
      </c>
      <c r="M169" s="190"/>
      <c r="O169" s="27"/>
      <c r="P169" s="201"/>
      <c r="Q169" s="202"/>
      <c r="R169" s="203"/>
      <c r="S169" s="33"/>
      <c r="T169" s="34"/>
    </row>
    <row r="170" spans="1:20" ht="19.5" thickTop="1" x14ac:dyDescent="0.3">
      <c r="A170" s="184"/>
      <c r="B170" s="185"/>
      <c r="D170" s="763" t="s">
        <v>33</v>
      </c>
      <c r="E170" s="763"/>
      <c r="F170" s="764"/>
      <c r="G170" s="206">
        <f>SUM(G4:G169)</f>
        <v>597653.30000000016</v>
      </c>
      <c r="H170" s="207"/>
      <c r="I170" s="189"/>
      <c r="J170" s="208"/>
      <c r="K170" s="189"/>
      <c r="L170" s="40">
        <f t="shared" si="9"/>
        <v>0</v>
      </c>
      <c r="M170" s="190"/>
      <c r="O170" s="27"/>
      <c r="P170" s="201"/>
      <c r="Q170" s="219"/>
      <c r="R170" s="220"/>
      <c r="T170" s="34"/>
    </row>
    <row r="171" spans="1:20" ht="19.5" thickBot="1" x14ac:dyDescent="0.3">
      <c r="A171" s="222"/>
      <c r="B171" s="185"/>
      <c r="G171" s="223"/>
      <c r="H171" s="207"/>
      <c r="I171" s="189"/>
      <c r="J171" s="208"/>
      <c r="K171" s="189"/>
      <c r="L171" s="40">
        <f t="shared" si="9"/>
        <v>0</v>
      </c>
      <c r="M171" s="190"/>
      <c r="O171" s="27"/>
      <c r="P171" s="201"/>
      <c r="Q171" s="219"/>
      <c r="R171" s="220"/>
      <c r="T171" s="34"/>
    </row>
    <row r="172" spans="1:20" ht="16.5" thickTop="1" x14ac:dyDescent="0.25">
      <c r="A172" s="184"/>
      <c r="B172" s="185"/>
      <c r="H172" s="186"/>
      <c r="I172" s="189"/>
      <c r="J172" s="189"/>
      <c r="K172" s="189"/>
      <c r="L172" s="40">
        <f t="shared" si="9"/>
        <v>0</v>
      </c>
      <c r="M172" s="190"/>
      <c r="O172" s="27"/>
      <c r="P172" s="201"/>
      <c r="Q172" s="219"/>
      <c r="R172" s="220"/>
      <c r="T172" s="34"/>
    </row>
    <row r="173" spans="1:20" ht="16.5" thickBot="1" x14ac:dyDescent="0.3">
      <c r="A173" s="184"/>
      <c r="B173" s="185"/>
      <c r="H173" s="186"/>
      <c r="I173" s="224"/>
      <c r="L173" s="40">
        <f t="shared" si="9"/>
        <v>0</v>
      </c>
      <c r="M173" s="225"/>
      <c r="O173" s="27"/>
      <c r="P173" s="201"/>
      <c r="Q173" s="219"/>
      <c r="R173" s="226"/>
      <c r="T173" s="34"/>
    </row>
    <row r="174" spans="1:20" ht="17.25" thickTop="1" thickBot="1" x14ac:dyDescent="0.3">
      <c r="A174" s="184"/>
      <c r="F174" s="227"/>
      <c r="G174" s="228" t="s">
        <v>34</v>
      </c>
      <c r="H174" s="229"/>
      <c r="I174" s="229"/>
      <c r="J174" s="230">
        <f>SUM(J162:J173)</f>
        <v>0</v>
      </c>
      <c r="K174" s="231"/>
      <c r="L174" s="232">
        <f>SUM(L4:L173)</f>
        <v>18788477.480000004</v>
      </c>
      <c r="M174" s="233"/>
      <c r="O174" s="234">
        <f>SUM(O4:O173)</f>
        <v>59199.44</v>
      </c>
      <c r="P174" s="25"/>
      <c r="Q174" s="236">
        <f>SUM(Q5:Q173)</f>
        <v>60816</v>
      </c>
      <c r="R174" s="237"/>
      <c r="S174" s="235"/>
      <c r="T174" s="239">
        <f>SUM(T162:T173)</f>
        <v>0</v>
      </c>
    </row>
    <row r="175" spans="1:20" x14ac:dyDescent="0.25">
      <c r="A175" s="184"/>
      <c r="F175" s="227"/>
      <c r="G175" s="240"/>
      <c r="H175" s="241"/>
      <c r="I175" s="242"/>
      <c r="J175" s="242"/>
      <c r="K175" s="242"/>
      <c r="L175" s="40"/>
      <c r="M175" s="233"/>
      <c r="P175" s="201"/>
      <c r="Q175" s="251"/>
      <c r="S175" s="209"/>
      <c r="T175"/>
    </row>
    <row r="176" spans="1:20" ht="16.5" thickBot="1" x14ac:dyDescent="0.3">
      <c r="A176" s="184"/>
      <c r="F176" s="227"/>
      <c r="G176" s="240"/>
      <c r="H176" s="241"/>
      <c r="I176" s="242"/>
      <c r="J176" s="242"/>
      <c r="K176" s="242"/>
      <c r="L176" s="40"/>
      <c r="M176" s="233"/>
      <c r="P176" s="201"/>
      <c r="Q176" s="251"/>
      <c r="S176" s="209"/>
      <c r="T176"/>
    </row>
    <row r="177" spans="1:20" ht="16.5" customHeight="1" thickTop="1" x14ac:dyDescent="0.25">
      <c r="A177" s="184"/>
      <c r="G177" s="254" t="s">
        <v>35</v>
      </c>
      <c r="H177" s="255"/>
      <c r="I177" s="255"/>
      <c r="J177" s="256"/>
      <c r="K177" s="256"/>
      <c r="L177" s="257">
        <f>T174+Q174+O174+L174+J174</f>
        <v>18908492.920000006</v>
      </c>
      <c r="M177" s="258"/>
      <c r="P177" s="201"/>
      <c r="Q177" s="251"/>
      <c r="S177" s="209"/>
      <c r="T177"/>
    </row>
    <row r="178" spans="1:20" ht="16.5" customHeight="1" thickBot="1" x14ac:dyDescent="0.3">
      <c r="A178" s="259"/>
      <c r="G178" s="260"/>
      <c r="H178" s="261"/>
      <c r="I178" s="261"/>
      <c r="J178" s="262"/>
      <c r="K178" s="262"/>
      <c r="L178" s="263"/>
      <c r="M178" s="264"/>
      <c r="P178" s="201"/>
      <c r="Q178" s="251"/>
      <c r="S178" s="209"/>
      <c r="T178"/>
    </row>
    <row r="179" spans="1:20" ht="16.5" thickTop="1" x14ac:dyDescent="0.25">
      <c r="A179" s="259"/>
      <c r="G179" s="240"/>
      <c r="H179" s="241"/>
      <c r="I179" s="242"/>
      <c r="J179" s="242"/>
      <c r="K179" s="242"/>
      <c r="L179" s="40"/>
      <c r="M179" s="233"/>
      <c r="P179" s="201"/>
      <c r="Q179" s="251"/>
      <c r="S179" s="209"/>
      <c r="T179"/>
    </row>
    <row r="180" spans="1:20" x14ac:dyDescent="0.25">
      <c r="A180" s="184"/>
      <c r="G180" s="240"/>
      <c r="H180" s="241"/>
      <c r="I180" s="242"/>
      <c r="J180" s="242"/>
      <c r="K180" s="242"/>
      <c r="L180" s="40"/>
      <c r="M180" s="233"/>
      <c r="P180" s="201"/>
      <c r="Q180" s="251"/>
      <c r="S180" s="209"/>
      <c r="T180"/>
    </row>
    <row r="181" spans="1:20" x14ac:dyDescent="0.25">
      <c r="A181" s="184"/>
      <c r="G181" s="240"/>
      <c r="H181" s="265"/>
      <c r="I181" s="242"/>
      <c r="J181" s="242"/>
      <c r="K181" s="242"/>
      <c r="L181" s="40"/>
      <c r="M181" s="266"/>
      <c r="P181" s="201"/>
      <c r="Q181" s="251"/>
      <c r="S181" s="209"/>
      <c r="T181"/>
    </row>
    <row r="182" spans="1:20" x14ac:dyDescent="0.25">
      <c r="A182" s="259"/>
      <c r="L182" s="40"/>
      <c r="M182" s="267"/>
      <c r="P182" s="201"/>
      <c r="Q182" s="251"/>
      <c r="S182" s="209"/>
      <c r="T182"/>
    </row>
    <row r="183" spans="1:20" x14ac:dyDescent="0.25">
      <c r="A183" s="259"/>
      <c r="M183" s="267"/>
      <c r="Q183" s="251"/>
      <c r="S183" s="209"/>
      <c r="T183"/>
    </row>
    <row r="184" spans="1:20" x14ac:dyDescent="0.25">
      <c r="A184" s="184"/>
      <c r="B184" s="185"/>
      <c r="L184" s="40"/>
      <c r="M184" s="233"/>
      <c r="Q184" s="251"/>
      <c r="S184" s="209"/>
      <c r="T184"/>
    </row>
    <row r="185" spans="1:20" x14ac:dyDescent="0.25">
      <c r="A185" s="259"/>
      <c r="B185" s="185"/>
      <c r="L185" s="40"/>
      <c r="M185" s="233"/>
      <c r="Q185" s="251"/>
      <c r="S185" s="209"/>
      <c r="T185"/>
    </row>
    <row r="186" spans="1:20" x14ac:dyDescent="0.25">
      <c r="A186" s="184"/>
      <c r="B186" s="185"/>
      <c r="G186" s="240"/>
      <c r="H186" s="241"/>
      <c r="I186" s="242"/>
      <c r="J186" s="242"/>
      <c r="K186" s="242"/>
      <c r="L186" s="40"/>
      <c r="M186" s="233"/>
      <c r="Q186" s="251"/>
      <c r="S186" s="209"/>
      <c r="T186"/>
    </row>
    <row r="187" spans="1:20" x14ac:dyDescent="0.25">
      <c r="A187" s="259"/>
      <c r="B187" s="185"/>
      <c r="G187" s="240"/>
      <c r="H187" s="241"/>
      <c r="I187" s="242"/>
      <c r="J187" s="242"/>
      <c r="K187" s="242"/>
      <c r="L187" s="40"/>
      <c r="M187" s="233"/>
      <c r="Q187" s="251"/>
      <c r="S187" s="209"/>
      <c r="T187"/>
    </row>
    <row r="188" spans="1:20" x14ac:dyDescent="0.25">
      <c r="A188" s="184"/>
      <c r="B188" s="185"/>
      <c r="G188" s="279"/>
      <c r="H188" s="235"/>
      <c r="I188" s="235"/>
      <c r="L188" s="40"/>
      <c r="M188" s="233"/>
      <c r="Q188" s="251"/>
      <c r="S188" s="209"/>
      <c r="T188"/>
    </row>
    <row r="189" spans="1:20" x14ac:dyDescent="0.25">
      <c r="A189" s="259"/>
      <c r="Q189" s="251"/>
      <c r="S189" s="209"/>
      <c r="T189"/>
    </row>
    <row r="190" spans="1:20" x14ac:dyDescent="0.25">
      <c r="A190" s="184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  <row r="192" spans="1:20" x14ac:dyDescent="0.25">
      <c r="A192" s="259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/>
      <c r="Q192" s="251"/>
      <c r="S192" s="209"/>
      <c r="T192"/>
    </row>
    <row r="193" spans="1:20" x14ac:dyDescent="0.25">
      <c r="A193" s="259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/>
      <c r="Q193" s="251"/>
      <c r="S193" s="209"/>
      <c r="T193"/>
    </row>
    <row r="194" spans="1:20" x14ac:dyDescent="0.25">
      <c r="A194" s="259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/>
      <c r="Q194" s="251"/>
      <c r="S194" s="209"/>
      <c r="T194"/>
    </row>
    <row r="195" spans="1:20" x14ac:dyDescent="0.25">
      <c r="A195" s="282"/>
      <c r="B195" s="280"/>
      <c r="C195" s="280"/>
      <c r="D195" s="246"/>
      <c r="E195"/>
      <c r="F195" s="39"/>
      <c r="G195" s="38"/>
      <c r="H195"/>
      <c r="I195"/>
      <c r="J195"/>
      <c r="K195"/>
      <c r="N195" s="281"/>
      <c r="O195"/>
      <c r="Q195" s="251"/>
      <c r="S195" s="209"/>
      <c r="T195"/>
    </row>
    <row r="196" spans="1:20" x14ac:dyDescent="0.25">
      <c r="A196" s="222"/>
      <c r="B196" s="280"/>
      <c r="C196" s="280"/>
      <c r="D196" s="246"/>
      <c r="E196"/>
      <c r="F196" s="39"/>
      <c r="G196" s="38"/>
      <c r="H196"/>
      <c r="I196"/>
      <c r="J196"/>
      <c r="K196"/>
      <c r="N196" s="281"/>
      <c r="O196"/>
      <c r="Q196" s="251"/>
      <c r="S196" s="209"/>
      <c r="T196"/>
    </row>
    <row r="197" spans="1:20" x14ac:dyDescent="0.25">
      <c r="A197" s="184"/>
      <c r="B197" s="280"/>
      <c r="C197" s="280"/>
      <c r="D197" s="246"/>
      <c r="E197"/>
      <c r="F197" s="39"/>
      <c r="G197" s="38"/>
      <c r="H197"/>
      <c r="I197"/>
      <c r="J197"/>
      <c r="K197"/>
      <c r="N197" s="281"/>
      <c r="O197"/>
      <c r="Q197" s="251"/>
      <c r="S197" s="209"/>
      <c r="T197"/>
    </row>
    <row r="198" spans="1:20" x14ac:dyDescent="0.25">
      <c r="A198" s="184"/>
      <c r="B198" s="280"/>
      <c r="C198" s="280"/>
      <c r="D198" s="246"/>
      <c r="E198"/>
      <c r="F198" s="39"/>
      <c r="G198" s="38"/>
      <c r="H198"/>
      <c r="I198"/>
      <c r="J198"/>
      <c r="K198"/>
      <c r="N198" s="281"/>
      <c r="O198"/>
      <c r="Q198" s="251"/>
      <c r="S198" s="209"/>
      <c r="T198"/>
    </row>
    <row r="199" spans="1:20" x14ac:dyDescent="0.25">
      <c r="A199" s="184"/>
      <c r="B199" s="280"/>
      <c r="C199" s="280"/>
      <c r="D199" s="246"/>
      <c r="E199"/>
      <c r="F199" s="39"/>
      <c r="G199" s="38"/>
      <c r="H199"/>
      <c r="I199"/>
      <c r="J199"/>
      <c r="K199"/>
      <c r="N199" s="281"/>
      <c r="O199"/>
      <c r="Q199" s="251"/>
      <c r="S199" s="209"/>
      <c r="T199"/>
    </row>
    <row r="200" spans="1:20" x14ac:dyDescent="0.25">
      <c r="A200" s="184"/>
      <c r="B200" s="280"/>
      <c r="C200" s="280"/>
      <c r="D200" s="246"/>
      <c r="E200"/>
      <c r="F200" s="39"/>
      <c r="G200" s="38"/>
      <c r="H200"/>
      <c r="I200"/>
      <c r="J200"/>
      <c r="K200"/>
      <c r="N200" s="281"/>
      <c r="O200"/>
      <c r="Q200" s="251"/>
      <c r="S200" s="209"/>
      <c r="T200"/>
    </row>
    <row r="201" spans="1:20" x14ac:dyDescent="0.25">
      <c r="A201" s="184"/>
      <c r="B201" s="280"/>
      <c r="C201" s="280"/>
      <c r="D201" s="246"/>
      <c r="E201"/>
      <c r="F201" s="39"/>
      <c r="G201" s="38"/>
      <c r="H201"/>
      <c r="I201"/>
      <c r="J201"/>
      <c r="K201"/>
      <c r="N201" s="281"/>
      <c r="O201"/>
      <c r="Q201" s="251"/>
      <c r="S201" s="209"/>
      <c r="T201"/>
    </row>
    <row r="202" spans="1:20" x14ac:dyDescent="0.25">
      <c r="A202" s="184"/>
      <c r="B202" s="280"/>
      <c r="C202" s="280"/>
      <c r="D202" s="246"/>
      <c r="E202"/>
      <c r="F202" s="39"/>
      <c r="G202" s="38"/>
      <c r="H202"/>
      <c r="I202"/>
      <c r="J202"/>
      <c r="K202"/>
      <c r="N202" s="281"/>
      <c r="O202"/>
      <c r="Q202" s="251"/>
      <c r="S202" s="209"/>
      <c r="T202"/>
    </row>
    <row r="203" spans="1:20" x14ac:dyDescent="0.25">
      <c r="A203" s="184"/>
      <c r="B203" s="280"/>
      <c r="C203" s="280"/>
      <c r="D203" s="246"/>
      <c r="E203"/>
      <c r="F203" s="39"/>
      <c r="G203" s="38"/>
      <c r="H203"/>
      <c r="I203"/>
      <c r="J203"/>
      <c r="K203"/>
      <c r="N203" s="281"/>
      <c r="O203"/>
      <c r="Q203" s="251"/>
      <c r="S203" s="209"/>
      <c r="T203"/>
    </row>
  </sheetData>
  <mergeCells count="30">
    <mergeCell ref="M97:M99"/>
    <mergeCell ref="N97:N99"/>
    <mergeCell ref="M149:M150"/>
    <mergeCell ref="N149:N150"/>
    <mergeCell ref="A103:A104"/>
    <mergeCell ref="C103:C104"/>
    <mergeCell ref="F103:F104"/>
    <mergeCell ref="M103:M104"/>
    <mergeCell ref="N103:N104"/>
    <mergeCell ref="M106:M107"/>
    <mergeCell ref="N106:N107"/>
    <mergeCell ref="D170:F170"/>
    <mergeCell ref="A1:H2"/>
    <mergeCell ref="A75:A79"/>
    <mergeCell ref="C75:C79"/>
    <mergeCell ref="F75:F79"/>
    <mergeCell ref="E75:E79"/>
    <mergeCell ref="A97:A99"/>
    <mergeCell ref="C97:C99"/>
    <mergeCell ref="F97:F99"/>
    <mergeCell ref="A106:A107"/>
    <mergeCell ref="C106:C107"/>
    <mergeCell ref="F106:F107"/>
    <mergeCell ref="J28:K28"/>
    <mergeCell ref="M74:M79"/>
    <mergeCell ref="N74:N79"/>
    <mergeCell ref="A94:A95"/>
    <mergeCell ref="F94:F95"/>
    <mergeCell ref="M94:M95"/>
    <mergeCell ref="N94:N9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68" t="s">
        <v>545</v>
      </c>
      <c r="B1" s="768"/>
      <c r="C1" s="768"/>
      <c r="D1" s="768"/>
      <c r="E1" s="768"/>
      <c r="F1" s="768"/>
      <c r="G1" s="76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89" t="s">
        <v>35</v>
      </c>
      <c r="F223" s="79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200"/>
  <sheetViews>
    <sheetView tabSelected="1" workbookViewId="0">
      <pane xSplit="2" ySplit="2" topLeftCell="C30" activePane="bottomRight" state="frozen"/>
      <selection pane="topRight" activeCell="C1" sqref="C1"/>
      <selection pane="bottomLeft" activeCell="A3" sqref="A3"/>
      <selection pane="bottomRight" activeCell="C42" sqref="C42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768" t="s">
        <v>546</v>
      </c>
      <c r="B1" s="768"/>
      <c r="C1" s="768"/>
      <c r="D1" s="768"/>
      <c r="E1" s="768"/>
      <c r="F1" s="768"/>
      <c r="G1" s="768"/>
      <c r="H1" s="768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768"/>
      <c r="B2" s="768"/>
      <c r="C2" s="768"/>
      <c r="D2" s="768"/>
      <c r="E2" s="768"/>
      <c r="F2" s="768"/>
      <c r="G2" s="768"/>
      <c r="H2" s="768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621</v>
      </c>
      <c r="D4" s="547">
        <v>12550</v>
      </c>
      <c r="E4" s="548">
        <v>43952</v>
      </c>
      <c r="F4" s="549" t="s">
        <v>591</v>
      </c>
      <c r="G4" s="550">
        <v>15725</v>
      </c>
      <c r="H4" s="65">
        <f t="shared" ref="H4:H54" si="0">G4-D4</f>
        <v>3175</v>
      </c>
      <c r="I4" s="66">
        <v>21</v>
      </c>
      <c r="J4" s="67"/>
      <c r="K4" s="67"/>
      <c r="L4" s="68">
        <f t="shared" ref="L4:L58" si="1">I4*G4</f>
        <v>330225</v>
      </c>
      <c r="M4" s="372" t="s">
        <v>52</v>
      </c>
      <c r="N4" s="373">
        <v>43972</v>
      </c>
      <c r="O4" s="374">
        <v>11913.2</v>
      </c>
      <c r="P4" s="379">
        <v>43972</v>
      </c>
      <c r="Q4" s="70"/>
      <c r="R4" s="71"/>
      <c r="S4" s="73"/>
      <c r="T4" s="74"/>
    </row>
    <row r="5" spans="1:20" ht="17.25" x14ac:dyDescent="0.3">
      <c r="A5" s="658" t="s">
        <v>79</v>
      </c>
      <c r="B5" s="636" t="s">
        <v>514</v>
      </c>
      <c r="C5" s="371" t="s">
        <v>621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374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623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622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4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374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624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374"/>
      <c r="P8" s="379"/>
      <c r="Q8" s="633"/>
      <c r="R8" s="633"/>
      <c r="S8" s="73"/>
      <c r="T8" s="74"/>
    </row>
    <row r="9" spans="1:20" ht="17.25" x14ac:dyDescent="0.3">
      <c r="A9" s="746" t="s">
        <v>571</v>
      </c>
      <c r="B9" s="745" t="s">
        <v>572</v>
      </c>
      <c r="C9" s="371" t="s">
        <v>625</v>
      </c>
      <c r="D9" s="472">
        <f>3990</f>
        <v>3990</v>
      </c>
      <c r="E9" s="552">
        <v>43957</v>
      </c>
      <c r="F9" s="553" t="s">
        <v>574</v>
      </c>
      <c r="G9" s="472">
        <v>2678.1</v>
      </c>
      <c r="H9" s="65">
        <f t="shared" si="2"/>
        <v>-1311.9</v>
      </c>
      <c r="I9" s="81">
        <v>70</v>
      </c>
      <c r="J9" s="82"/>
      <c r="K9" s="82"/>
      <c r="L9" s="83">
        <f t="shared" si="1"/>
        <v>187467</v>
      </c>
      <c r="M9" s="372" t="s">
        <v>52</v>
      </c>
      <c r="N9" s="373">
        <v>43957</v>
      </c>
      <c r="O9" s="374"/>
      <c r="P9" s="379"/>
      <c r="Q9" s="633"/>
      <c r="R9" s="633"/>
      <c r="S9" s="73"/>
      <c r="T9" s="74"/>
    </row>
    <row r="10" spans="1:20" ht="17.25" x14ac:dyDescent="0.3">
      <c r="A10" s="746" t="s">
        <v>571</v>
      </c>
      <c r="B10" s="745" t="s">
        <v>572</v>
      </c>
      <c r="C10" s="371" t="s">
        <v>625</v>
      </c>
      <c r="D10" s="472">
        <v>3840</v>
      </c>
      <c r="E10" s="552">
        <v>43957</v>
      </c>
      <c r="F10" s="553" t="s">
        <v>573</v>
      </c>
      <c r="G10" s="472">
        <v>3840</v>
      </c>
      <c r="H10" s="65">
        <f t="shared" si="2"/>
        <v>0</v>
      </c>
      <c r="I10" s="81">
        <v>70</v>
      </c>
      <c r="J10" s="82"/>
      <c r="K10" s="82"/>
      <c r="L10" s="83">
        <f t="shared" si="1"/>
        <v>268800</v>
      </c>
      <c r="M10" s="372"/>
      <c r="N10" s="373"/>
      <c r="O10" s="374"/>
      <c r="P10" s="379"/>
      <c r="Q10" s="633"/>
      <c r="R10" s="633"/>
      <c r="S10" s="73"/>
      <c r="T10" s="74"/>
    </row>
    <row r="11" spans="1:20" ht="17.25" x14ac:dyDescent="0.3">
      <c r="A11" s="624" t="s">
        <v>79</v>
      </c>
      <c r="B11" s="624" t="s">
        <v>491</v>
      </c>
      <c r="C11" s="371" t="s">
        <v>626</v>
      </c>
      <c r="D11" s="472">
        <v>23490</v>
      </c>
      <c r="E11" s="552">
        <v>43957</v>
      </c>
      <c r="F11" s="553">
        <v>27695</v>
      </c>
      <c r="G11" s="472">
        <v>23490</v>
      </c>
      <c r="H11" s="65">
        <f t="shared" si="2"/>
        <v>0</v>
      </c>
      <c r="I11" s="81">
        <v>29</v>
      </c>
      <c r="J11" s="82"/>
      <c r="K11" s="82"/>
      <c r="L11" s="83">
        <f t="shared" si="1"/>
        <v>681210</v>
      </c>
      <c r="M11" s="372" t="s">
        <v>52</v>
      </c>
      <c r="N11" s="373">
        <v>43979</v>
      </c>
      <c r="O11" s="374"/>
      <c r="P11" s="379"/>
      <c r="Q11" s="633"/>
      <c r="R11" s="633"/>
      <c r="S11" s="73"/>
      <c r="T11" s="74"/>
    </row>
    <row r="12" spans="1:20" ht="17.25" x14ac:dyDescent="0.3">
      <c r="A12" s="626" t="s">
        <v>79</v>
      </c>
      <c r="B12" s="636" t="s">
        <v>491</v>
      </c>
      <c r="C12" s="371" t="s">
        <v>628</v>
      </c>
      <c r="D12" s="472">
        <v>23900</v>
      </c>
      <c r="E12" s="552">
        <v>43958</v>
      </c>
      <c r="F12" s="553">
        <v>27709</v>
      </c>
      <c r="G12" s="472">
        <v>23900</v>
      </c>
      <c r="H12" s="65">
        <f t="shared" si="2"/>
        <v>0</v>
      </c>
      <c r="I12" s="81">
        <v>29</v>
      </c>
      <c r="J12" s="82"/>
      <c r="K12" s="82"/>
      <c r="L12" s="83">
        <f t="shared" si="1"/>
        <v>693100</v>
      </c>
      <c r="M12" s="372" t="s">
        <v>52</v>
      </c>
      <c r="N12" s="373">
        <v>43979</v>
      </c>
      <c r="O12" s="374"/>
      <c r="P12" s="379"/>
      <c r="Q12" s="633"/>
      <c r="R12" s="633"/>
      <c r="S12" s="73"/>
      <c r="T12" s="74"/>
    </row>
    <row r="13" spans="1:20" ht="17.25" x14ac:dyDescent="0.3">
      <c r="A13" s="626" t="s">
        <v>257</v>
      </c>
      <c r="B13" s="636" t="s">
        <v>138</v>
      </c>
      <c r="C13" s="371" t="s">
        <v>627</v>
      </c>
      <c r="D13" s="472">
        <v>13580</v>
      </c>
      <c r="E13" s="552">
        <v>43959</v>
      </c>
      <c r="F13" s="553" t="s">
        <v>602</v>
      </c>
      <c r="G13" s="472">
        <v>16655</v>
      </c>
      <c r="H13" s="65">
        <f t="shared" si="2"/>
        <v>3075</v>
      </c>
      <c r="I13" s="81">
        <v>21</v>
      </c>
      <c r="J13" s="82"/>
      <c r="K13" s="82"/>
      <c r="L13" s="83">
        <f t="shared" si="1"/>
        <v>349755</v>
      </c>
      <c r="M13" s="372" t="s">
        <v>52</v>
      </c>
      <c r="N13" s="373">
        <v>43976</v>
      </c>
      <c r="O13" s="374">
        <v>11913.2</v>
      </c>
      <c r="P13" s="379">
        <v>43976</v>
      </c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491</v>
      </c>
      <c r="C14" s="371" t="s">
        <v>627</v>
      </c>
      <c r="D14" s="472">
        <v>25240</v>
      </c>
      <c r="E14" s="552">
        <v>43959</v>
      </c>
      <c r="F14" s="553">
        <v>27733</v>
      </c>
      <c r="G14" s="472">
        <v>25240</v>
      </c>
      <c r="H14" s="65">
        <f t="shared" si="2"/>
        <v>0</v>
      </c>
      <c r="I14" s="81">
        <v>29</v>
      </c>
      <c r="J14" s="82"/>
      <c r="K14" s="82"/>
      <c r="L14" s="83">
        <f t="shared" si="1"/>
        <v>731960</v>
      </c>
      <c r="M14" s="372" t="s">
        <v>52</v>
      </c>
      <c r="N14" s="373">
        <v>43980</v>
      </c>
      <c r="O14" s="374"/>
      <c r="P14" s="379"/>
      <c r="Q14" s="70"/>
      <c r="R14" s="71"/>
      <c r="S14" s="73"/>
      <c r="T14" s="74"/>
    </row>
    <row r="15" spans="1:20" ht="17.25" x14ac:dyDescent="0.3">
      <c r="A15" s="626" t="s">
        <v>79</v>
      </c>
      <c r="B15" s="636" t="s">
        <v>575</v>
      </c>
      <c r="C15" s="371" t="s">
        <v>629</v>
      </c>
      <c r="D15" s="472">
        <v>14910</v>
      </c>
      <c r="E15" s="552">
        <v>43961</v>
      </c>
      <c r="F15" s="553">
        <v>27757</v>
      </c>
      <c r="G15" s="472">
        <v>14910</v>
      </c>
      <c r="H15" s="65">
        <f t="shared" si="0"/>
        <v>0</v>
      </c>
      <c r="I15" s="81">
        <v>29</v>
      </c>
      <c r="J15" s="82"/>
      <c r="K15" s="82"/>
      <c r="L15" s="83">
        <f t="shared" si="1"/>
        <v>432390</v>
      </c>
      <c r="M15" s="372" t="s">
        <v>52</v>
      </c>
      <c r="N15" s="373">
        <v>43977</v>
      </c>
      <c r="O15" s="374"/>
      <c r="P15" s="379"/>
      <c r="Q15" s="70"/>
      <c r="R15" s="71"/>
      <c r="S15" s="73"/>
      <c r="T15" s="74"/>
    </row>
    <row r="16" spans="1:20" ht="17.25" x14ac:dyDescent="0.3">
      <c r="A16" s="628" t="s">
        <v>79</v>
      </c>
      <c r="B16" s="636" t="s">
        <v>136</v>
      </c>
      <c r="C16" s="371" t="s">
        <v>630</v>
      </c>
      <c r="D16" s="472">
        <v>14680</v>
      </c>
      <c r="E16" s="552">
        <v>43962</v>
      </c>
      <c r="F16" s="553">
        <v>27775</v>
      </c>
      <c r="G16" s="472">
        <v>14680</v>
      </c>
      <c r="H16" s="65">
        <f t="shared" si="0"/>
        <v>0</v>
      </c>
      <c r="I16" s="81">
        <v>28.8</v>
      </c>
      <c r="J16" s="82"/>
      <c r="K16" s="82"/>
      <c r="L16" s="83">
        <f t="shared" si="1"/>
        <v>422784</v>
      </c>
      <c r="M16" s="372" t="s">
        <v>52</v>
      </c>
      <c r="N16" s="373">
        <v>43980</v>
      </c>
      <c r="O16" s="374"/>
      <c r="P16" s="379"/>
      <c r="Q16" s="70"/>
      <c r="R16" s="71"/>
      <c r="S16" s="73"/>
      <c r="T16" s="74"/>
    </row>
    <row r="17" spans="1:20" ht="17.25" x14ac:dyDescent="0.3">
      <c r="A17" s="627" t="s">
        <v>79</v>
      </c>
      <c r="B17" s="636" t="s">
        <v>576</v>
      </c>
      <c r="C17" s="371" t="s">
        <v>631</v>
      </c>
      <c r="D17" s="472">
        <v>13790</v>
      </c>
      <c r="E17" s="552">
        <v>43963</v>
      </c>
      <c r="F17" s="553">
        <v>27790</v>
      </c>
      <c r="G17" s="472">
        <v>13790</v>
      </c>
      <c r="H17" s="65">
        <f t="shared" si="0"/>
        <v>0</v>
      </c>
      <c r="I17" s="81">
        <v>28.8</v>
      </c>
      <c r="J17" s="82"/>
      <c r="K17" s="82"/>
      <c r="L17" s="83">
        <f t="shared" si="1"/>
        <v>397152</v>
      </c>
      <c r="M17" s="372" t="s">
        <v>52</v>
      </c>
      <c r="N17" s="373">
        <v>43980</v>
      </c>
      <c r="O17" s="374"/>
      <c r="P17" s="379"/>
      <c r="Q17" s="70"/>
      <c r="R17" s="71"/>
      <c r="S17" s="73"/>
      <c r="T17" s="74"/>
    </row>
    <row r="18" spans="1:20" ht="18" thickBot="1" x14ac:dyDescent="0.35">
      <c r="A18" s="627" t="s">
        <v>79</v>
      </c>
      <c r="B18" s="636" t="s">
        <v>136</v>
      </c>
      <c r="C18" s="371" t="s">
        <v>632</v>
      </c>
      <c r="D18" s="472">
        <v>16163</v>
      </c>
      <c r="E18" s="552">
        <v>43964</v>
      </c>
      <c r="F18" s="556"/>
      <c r="G18" s="472">
        <v>16163</v>
      </c>
      <c r="H18" s="65">
        <f t="shared" si="0"/>
        <v>0</v>
      </c>
      <c r="I18" s="81">
        <v>28.8</v>
      </c>
      <c r="J18" s="82"/>
      <c r="K18" s="82"/>
      <c r="L18" s="83">
        <f t="shared" si="1"/>
        <v>465494.4</v>
      </c>
      <c r="M18" s="381"/>
      <c r="N18" s="382"/>
      <c r="O18" s="374"/>
      <c r="P18" s="379"/>
      <c r="Q18" s="70"/>
      <c r="R18" s="71"/>
      <c r="S18" s="73"/>
      <c r="T18" s="74"/>
    </row>
    <row r="19" spans="1:20" ht="47.25" x14ac:dyDescent="0.25">
      <c r="A19" s="897" t="s">
        <v>79</v>
      </c>
      <c r="B19" s="899" t="s">
        <v>54</v>
      </c>
      <c r="C19" s="622" t="s">
        <v>590</v>
      </c>
      <c r="D19" s="472">
        <v>3918</v>
      </c>
      <c r="E19" s="752">
        <v>43964</v>
      </c>
      <c r="F19" s="901">
        <v>46</v>
      </c>
      <c r="G19" s="574">
        <f>3918.3-26.4</f>
        <v>3891.9</v>
      </c>
      <c r="H19" s="65">
        <f t="shared" si="0"/>
        <v>-26.099999999999909</v>
      </c>
      <c r="I19" s="81">
        <v>73</v>
      </c>
      <c r="J19" s="82"/>
      <c r="K19" s="82"/>
      <c r="L19" s="104">
        <f t="shared" si="1"/>
        <v>284108.7</v>
      </c>
      <c r="M19" s="803" t="s">
        <v>52</v>
      </c>
      <c r="N19" s="886">
        <v>43970</v>
      </c>
      <c r="O19" s="424"/>
      <c r="P19" s="379"/>
      <c r="Q19" s="70"/>
      <c r="R19" s="71"/>
      <c r="S19" s="73"/>
      <c r="T19" s="74"/>
    </row>
    <row r="20" spans="1:20" ht="17.25" customHeight="1" thickBot="1" x14ac:dyDescent="0.3">
      <c r="A20" s="898"/>
      <c r="B20" s="900"/>
      <c r="C20" s="371" t="s">
        <v>589</v>
      </c>
      <c r="D20" s="472">
        <v>2547.4</v>
      </c>
      <c r="E20" s="752">
        <v>43965</v>
      </c>
      <c r="F20" s="902"/>
      <c r="G20" s="574">
        <v>2547.4</v>
      </c>
      <c r="H20" s="65">
        <f t="shared" si="0"/>
        <v>0</v>
      </c>
      <c r="I20" s="81">
        <v>73</v>
      </c>
      <c r="J20" s="82"/>
      <c r="K20" s="82"/>
      <c r="L20" s="104">
        <f t="shared" si="1"/>
        <v>185960.2</v>
      </c>
      <c r="M20" s="885"/>
      <c r="N20" s="887"/>
      <c r="O20" s="424"/>
      <c r="P20" s="379"/>
      <c r="Q20" s="70"/>
      <c r="R20" s="71"/>
      <c r="S20" s="73"/>
      <c r="T20" s="74"/>
    </row>
    <row r="21" spans="1:20" ht="17.25" x14ac:dyDescent="0.3">
      <c r="A21" s="628" t="s">
        <v>79</v>
      </c>
      <c r="B21" s="636" t="s">
        <v>256</v>
      </c>
      <c r="C21" s="371" t="s">
        <v>633</v>
      </c>
      <c r="D21" s="472">
        <v>18390</v>
      </c>
      <c r="E21" s="552">
        <v>43965</v>
      </c>
      <c r="F21" s="753"/>
      <c r="G21" s="472">
        <v>18390</v>
      </c>
      <c r="H21" s="65">
        <f t="shared" si="0"/>
        <v>0</v>
      </c>
      <c r="I21" s="81">
        <v>28.5</v>
      </c>
      <c r="J21" s="82"/>
      <c r="K21" s="82"/>
      <c r="L21" s="666">
        <f t="shared" si="1"/>
        <v>524115</v>
      </c>
      <c r="M21" s="388"/>
      <c r="N21" s="391"/>
      <c r="O21" s="380"/>
      <c r="P21" s="379"/>
      <c r="Q21" s="70"/>
      <c r="R21" s="70"/>
      <c r="S21" s="73"/>
      <c r="T21" s="74"/>
    </row>
    <row r="22" spans="1:20" ht="17.25" x14ac:dyDescent="0.3">
      <c r="A22" s="628" t="s">
        <v>392</v>
      </c>
      <c r="B22" s="636" t="s">
        <v>138</v>
      </c>
      <c r="C22" s="371"/>
      <c r="D22" s="472">
        <v>12990</v>
      </c>
      <c r="E22" s="552">
        <v>43965</v>
      </c>
      <c r="F22" s="553" t="s">
        <v>618</v>
      </c>
      <c r="G22" s="472">
        <v>16185</v>
      </c>
      <c r="H22" s="65">
        <f t="shared" si="0"/>
        <v>3195</v>
      </c>
      <c r="I22" s="81">
        <v>21</v>
      </c>
      <c r="J22" s="82"/>
      <c r="K22" s="82"/>
      <c r="L22" s="83">
        <f t="shared" si="1"/>
        <v>339885</v>
      </c>
      <c r="M22" s="372" t="s">
        <v>52</v>
      </c>
      <c r="N22" s="373">
        <v>43980</v>
      </c>
      <c r="O22" s="380">
        <v>11913.2</v>
      </c>
      <c r="P22" s="379">
        <v>43980</v>
      </c>
      <c r="Q22" s="70"/>
      <c r="R22" s="70"/>
      <c r="S22" s="73"/>
      <c r="T22" s="74"/>
    </row>
    <row r="23" spans="1:20" ht="17.25" x14ac:dyDescent="0.3">
      <c r="A23" s="635" t="s">
        <v>346</v>
      </c>
      <c r="B23" s="636" t="s">
        <v>577</v>
      </c>
      <c r="C23" s="371" t="s">
        <v>634</v>
      </c>
      <c r="D23" s="472">
        <v>12600</v>
      </c>
      <c r="E23" s="552">
        <v>43966</v>
      </c>
      <c r="F23" s="553"/>
      <c r="G23" s="472">
        <v>15550</v>
      </c>
      <c r="H23" s="65">
        <f t="shared" si="0"/>
        <v>2950</v>
      </c>
      <c r="I23" s="81">
        <v>21</v>
      </c>
      <c r="J23" s="82"/>
      <c r="K23" s="82"/>
      <c r="L23" s="666">
        <f t="shared" si="1"/>
        <v>326550</v>
      </c>
      <c r="M23" s="372"/>
      <c r="N23" s="373"/>
      <c r="O23" s="380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258</v>
      </c>
      <c r="C24" s="371" t="s">
        <v>634</v>
      </c>
      <c r="D24" s="472">
        <v>19450</v>
      </c>
      <c r="E24" s="552">
        <v>43966</v>
      </c>
      <c r="F24" s="553"/>
      <c r="G24" s="472">
        <v>19450</v>
      </c>
      <c r="H24" s="65">
        <f t="shared" si="0"/>
        <v>0</v>
      </c>
      <c r="I24" s="81">
        <v>28.8</v>
      </c>
      <c r="J24" s="82"/>
      <c r="K24" s="82"/>
      <c r="L24" s="83">
        <f t="shared" si="1"/>
        <v>560160</v>
      </c>
      <c r="M24" s="372"/>
      <c r="N24" s="373"/>
      <c r="O24" s="380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580</v>
      </c>
      <c r="C25" s="371" t="s">
        <v>635</v>
      </c>
      <c r="D25" s="472">
        <v>13570</v>
      </c>
      <c r="E25" s="552">
        <v>43968</v>
      </c>
      <c r="F25" s="553"/>
      <c r="G25" s="472">
        <v>13570</v>
      </c>
      <c r="H25" s="65">
        <f t="shared" si="0"/>
        <v>0</v>
      </c>
      <c r="I25" s="81">
        <v>28.8</v>
      </c>
      <c r="J25" s="82"/>
      <c r="K25" s="82"/>
      <c r="L25" s="83">
        <f t="shared" si="1"/>
        <v>390816</v>
      </c>
      <c r="M25" s="372"/>
      <c r="N25" s="373"/>
      <c r="O25" s="380"/>
      <c r="P25" s="379"/>
      <c r="Q25" s="70"/>
      <c r="R25" s="71"/>
      <c r="S25" s="73"/>
      <c r="T25" s="74"/>
    </row>
    <row r="26" spans="1:20" ht="17.25" x14ac:dyDescent="0.3">
      <c r="A26" s="636" t="s">
        <v>79</v>
      </c>
      <c r="B26" s="636" t="s">
        <v>581</v>
      </c>
      <c r="C26" s="371" t="s">
        <v>636</v>
      </c>
      <c r="D26" s="472">
        <v>14170</v>
      </c>
      <c r="E26" s="552">
        <v>43969</v>
      </c>
      <c r="F26" s="553"/>
      <c r="G26" s="472">
        <v>14170</v>
      </c>
      <c r="H26" s="65">
        <f t="shared" si="0"/>
        <v>0</v>
      </c>
      <c r="I26" s="81">
        <v>28.8</v>
      </c>
      <c r="J26" s="82"/>
      <c r="K26" s="82"/>
      <c r="L26" s="83">
        <f t="shared" si="1"/>
        <v>408096</v>
      </c>
      <c r="M26" s="372"/>
      <c r="N26" s="373"/>
      <c r="O26" s="380"/>
      <c r="P26" s="379"/>
      <c r="Q26" s="70"/>
      <c r="R26" s="71"/>
      <c r="S26" s="73"/>
      <c r="T26" s="74"/>
    </row>
    <row r="27" spans="1:20" ht="31.5" x14ac:dyDescent="0.3">
      <c r="A27" s="747" t="s">
        <v>582</v>
      </c>
      <c r="B27" s="748" t="s">
        <v>54</v>
      </c>
      <c r="C27" s="371" t="s">
        <v>639</v>
      </c>
      <c r="D27" s="472">
        <f>2900+4630</f>
        <v>7530</v>
      </c>
      <c r="E27" s="552">
        <v>43970</v>
      </c>
      <c r="F27" s="553" t="s">
        <v>610</v>
      </c>
      <c r="G27" s="472">
        <v>7505.2</v>
      </c>
      <c r="H27" s="65">
        <f t="shared" si="0"/>
        <v>-24.800000000000182</v>
      </c>
      <c r="I27" s="81">
        <v>70</v>
      </c>
      <c r="J27" s="82"/>
      <c r="K27" s="82"/>
      <c r="L27" s="83">
        <f t="shared" si="1"/>
        <v>525364</v>
      </c>
      <c r="M27" s="372" t="s">
        <v>609</v>
      </c>
      <c r="N27" s="749" t="s">
        <v>608</v>
      </c>
      <c r="O27" s="750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136</v>
      </c>
      <c r="C28" s="371" t="s">
        <v>637</v>
      </c>
      <c r="D28" s="472">
        <v>14280</v>
      </c>
      <c r="E28" s="552">
        <v>43970</v>
      </c>
      <c r="F28" s="553"/>
      <c r="G28" s="472">
        <v>14280</v>
      </c>
      <c r="H28" s="65">
        <f t="shared" si="0"/>
        <v>0</v>
      </c>
      <c r="I28" s="81">
        <v>28.8</v>
      </c>
      <c r="J28" s="82"/>
      <c r="K28" s="82"/>
      <c r="L28" s="83">
        <f t="shared" si="1"/>
        <v>411264</v>
      </c>
      <c r="M28" s="372"/>
      <c r="N28" s="373"/>
      <c r="O28" s="380"/>
      <c r="P28" s="379"/>
      <c r="Q28" s="70"/>
      <c r="R28" s="71"/>
      <c r="S28" s="73"/>
      <c r="T28" s="74"/>
    </row>
    <row r="29" spans="1:20" ht="17.25" x14ac:dyDescent="0.3">
      <c r="A29" s="626" t="s">
        <v>79</v>
      </c>
      <c r="B29" s="636" t="s">
        <v>611</v>
      </c>
      <c r="C29" s="371" t="s">
        <v>638</v>
      </c>
      <c r="D29" s="472">
        <v>13550</v>
      </c>
      <c r="E29" s="552">
        <v>43971</v>
      </c>
      <c r="F29" s="553"/>
      <c r="G29" s="472">
        <v>13550</v>
      </c>
      <c r="H29" s="65">
        <f t="shared" si="0"/>
        <v>0</v>
      </c>
      <c r="I29" s="81">
        <v>28.8</v>
      </c>
      <c r="J29" s="82"/>
      <c r="K29" s="82"/>
      <c r="L29" s="83">
        <f t="shared" si="1"/>
        <v>390240</v>
      </c>
      <c r="M29" s="372"/>
      <c r="N29" s="373"/>
      <c r="O29" s="380"/>
      <c r="P29" s="379"/>
      <c r="Q29" s="70"/>
      <c r="R29" s="71"/>
      <c r="S29" s="73"/>
      <c r="T29" s="74"/>
    </row>
    <row r="30" spans="1:20" ht="17.25" x14ac:dyDescent="0.3">
      <c r="A30" s="672" t="s">
        <v>346</v>
      </c>
      <c r="B30" s="636" t="s">
        <v>27</v>
      </c>
      <c r="C30" s="371" t="s">
        <v>640</v>
      </c>
      <c r="D30" s="472">
        <v>12250</v>
      </c>
      <c r="E30" s="552">
        <v>43972</v>
      </c>
      <c r="F30" s="553"/>
      <c r="G30" s="472">
        <v>15080</v>
      </c>
      <c r="H30" s="65">
        <f t="shared" si="0"/>
        <v>2830</v>
      </c>
      <c r="I30" s="81">
        <v>21</v>
      </c>
      <c r="J30" s="82"/>
      <c r="K30" s="82"/>
      <c r="L30" s="83">
        <f t="shared" si="1"/>
        <v>316680</v>
      </c>
      <c r="M30" s="372"/>
      <c r="N30" s="373"/>
      <c r="O30" s="380"/>
      <c r="P30" s="379"/>
      <c r="Q30" s="70"/>
      <c r="R30" s="71"/>
      <c r="S30" s="73"/>
      <c r="T30" s="74"/>
    </row>
    <row r="31" spans="1:20" ht="17.25" x14ac:dyDescent="0.3">
      <c r="A31" s="551" t="s">
        <v>79</v>
      </c>
      <c r="B31" s="639" t="s">
        <v>583</v>
      </c>
      <c r="C31" s="371" t="s">
        <v>640</v>
      </c>
      <c r="D31" s="472">
        <v>18990</v>
      </c>
      <c r="E31" s="552">
        <v>43972</v>
      </c>
      <c r="F31" s="553"/>
      <c r="G31" s="472">
        <v>18990</v>
      </c>
      <c r="H31" s="65">
        <f t="shared" si="0"/>
        <v>0</v>
      </c>
      <c r="I31" s="81">
        <v>28.8</v>
      </c>
      <c r="J31" s="82"/>
      <c r="K31" s="82"/>
      <c r="L31" s="83">
        <f t="shared" si="1"/>
        <v>546912</v>
      </c>
      <c r="M31" s="372"/>
      <c r="N31" s="373"/>
      <c r="O31" s="380"/>
      <c r="P31" s="379"/>
      <c r="Q31" s="70"/>
      <c r="R31" s="71"/>
      <c r="S31" s="73"/>
      <c r="T31" s="74"/>
    </row>
    <row r="32" spans="1:20" ht="21" x14ac:dyDescent="0.35">
      <c r="A32" s="672" t="s">
        <v>643</v>
      </c>
      <c r="B32" s="904" t="s">
        <v>642</v>
      </c>
      <c r="C32" s="371" t="s">
        <v>641</v>
      </c>
      <c r="D32" s="472">
        <v>11780</v>
      </c>
      <c r="E32" s="552">
        <v>43973</v>
      </c>
      <c r="F32" s="553"/>
      <c r="G32" s="472">
        <v>14695</v>
      </c>
      <c r="H32" s="65">
        <f t="shared" si="0"/>
        <v>2915</v>
      </c>
      <c r="I32" s="81">
        <v>20</v>
      </c>
      <c r="J32" s="82"/>
      <c r="K32" s="82"/>
      <c r="L32" s="83">
        <f t="shared" si="1"/>
        <v>293900</v>
      </c>
      <c r="M32" s="372"/>
      <c r="N32" s="373"/>
      <c r="O32" s="380"/>
      <c r="P32" s="379"/>
      <c r="Q32" s="70"/>
      <c r="R32" s="71"/>
      <c r="S32" s="73"/>
      <c r="T32" s="74"/>
    </row>
    <row r="33" spans="1:20" ht="18" customHeight="1" x14ac:dyDescent="0.3">
      <c r="A33" s="672" t="s">
        <v>79</v>
      </c>
      <c r="B33" s="639" t="s">
        <v>491</v>
      </c>
      <c r="C33" s="371" t="s">
        <v>641</v>
      </c>
      <c r="D33" s="472">
        <v>23010</v>
      </c>
      <c r="E33" s="552">
        <v>43973</v>
      </c>
      <c r="F33" s="553"/>
      <c r="G33" s="472">
        <v>23010</v>
      </c>
      <c r="H33" s="65">
        <f t="shared" si="0"/>
        <v>0</v>
      </c>
      <c r="I33" s="81">
        <v>27.3</v>
      </c>
      <c r="J33" s="82"/>
      <c r="K33" s="82"/>
      <c r="L33" s="83">
        <f t="shared" si="1"/>
        <v>628173</v>
      </c>
      <c r="M33" s="372"/>
      <c r="N33" s="373"/>
      <c r="O33" s="380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541</v>
      </c>
      <c r="C34" s="371" t="s">
        <v>644</v>
      </c>
      <c r="D34" s="472">
        <v>24660</v>
      </c>
      <c r="E34" s="552">
        <v>43974</v>
      </c>
      <c r="F34" s="555"/>
      <c r="G34" s="472">
        <v>24660</v>
      </c>
      <c r="H34" s="65">
        <f t="shared" si="0"/>
        <v>0</v>
      </c>
      <c r="I34" s="81">
        <v>27.3</v>
      </c>
      <c r="J34" s="82"/>
      <c r="K34" s="82"/>
      <c r="L34" s="83">
        <f t="shared" si="1"/>
        <v>673218</v>
      </c>
      <c r="M34" s="372"/>
      <c r="N34" s="373"/>
      <c r="O34" s="380"/>
      <c r="P34" s="379"/>
      <c r="Q34" s="70"/>
      <c r="R34" s="71"/>
      <c r="S34" s="73"/>
      <c r="T34" s="74"/>
    </row>
    <row r="35" spans="1:20" ht="17.25" x14ac:dyDescent="0.3">
      <c r="A35" s="551" t="s">
        <v>79</v>
      </c>
      <c r="B35" s="639" t="s">
        <v>514</v>
      </c>
      <c r="C35" s="371" t="s">
        <v>645</v>
      </c>
      <c r="D35" s="472">
        <v>23630</v>
      </c>
      <c r="E35" s="552">
        <v>43977</v>
      </c>
      <c r="F35" s="555"/>
      <c r="G35" s="472">
        <v>23630</v>
      </c>
      <c r="H35" s="65">
        <f t="shared" si="0"/>
        <v>0</v>
      </c>
      <c r="I35" s="81">
        <v>27.3</v>
      </c>
      <c r="J35" s="82"/>
      <c r="K35" s="82"/>
      <c r="L35" s="83">
        <f t="shared" si="1"/>
        <v>645099</v>
      </c>
      <c r="M35" s="372"/>
      <c r="N35" s="373"/>
      <c r="O35" s="380"/>
      <c r="P35" s="379"/>
      <c r="Q35" s="70"/>
      <c r="R35" s="71"/>
      <c r="S35" s="73"/>
      <c r="T35" s="74"/>
    </row>
    <row r="36" spans="1:20" ht="18.75" x14ac:dyDescent="0.3">
      <c r="A36" s="757" t="s">
        <v>615</v>
      </c>
      <c r="B36" s="756" t="s">
        <v>616</v>
      </c>
      <c r="C36" s="371" t="s">
        <v>646</v>
      </c>
      <c r="D36" s="472">
        <v>6070</v>
      </c>
      <c r="E36" s="552">
        <v>43978</v>
      </c>
      <c r="F36" s="553"/>
      <c r="G36" s="472">
        <v>6070</v>
      </c>
      <c r="H36" s="65">
        <f t="shared" si="0"/>
        <v>0</v>
      </c>
      <c r="I36" s="663">
        <v>70</v>
      </c>
      <c r="J36" s="82"/>
      <c r="K36" s="82"/>
      <c r="L36" s="83">
        <f t="shared" si="1"/>
        <v>424900</v>
      </c>
      <c r="M36" s="372"/>
      <c r="N36" s="373"/>
      <c r="O36" s="380"/>
      <c r="P36" s="379"/>
      <c r="Q36" s="70"/>
      <c r="R36" s="71"/>
      <c r="S36" s="73"/>
      <c r="T36" s="74"/>
    </row>
    <row r="37" spans="1:20" ht="17.25" x14ac:dyDescent="0.3">
      <c r="A37" s="636" t="s">
        <v>79</v>
      </c>
      <c r="B37" s="639" t="s">
        <v>617</v>
      </c>
      <c r="C37" s="371" t="s">
        <v>647</v>
      </c>
      <c r="D37" s="472">
        <v>23610</v>
      </c>
      <c r="E37" s="552">
        <v>43979</v>
      </c>
      <c r="F37" s="556"/>
      <c r="G37" s="472">
        <v>23610</v>
      </c>
      <c r="H37" s="65">
        <f t="shared" si="0"/>
        <v>0</v>
      </c>
      <c r="I37" s="81">
        <v>27.3</v>
      </c>
      <c r="J37" s="82"/>
      <c r="K37" s="82"/>
      <c r="L37" s="83">
        <f t="shared" si="1"/>
        <v>644553</v>
      </c>
      <c r="M37" s="372"/>
      <c r="N37" s="373"/>
      <c r="O37" s="755"/>
      <c r="P37" s="379"/>
      <c r="Q37" s="70"/>
      <c r="R37" s="71"/>
      <c r="S37" s="73"/>
      <c r="T37" s="74"/>
    </row>
    <row r="38" spans="1:20" ht="17.25" x14ac:dyDescent="0.3">
      <c r="A38" s="551" t="s">
        <v>31</v>
      </c>
      <c r="B38" s="639" t="s">
        <v>612</v>
      </c>
      <c r="C38" s="371" t="s">
        <v>647</v>
      </c>
      <c r="D38" s="472">
        <v>12660</v>
      </c>
      <c r="E38" s="552">
        <v>43979</v>
      </c>
      <c r="F38" s="558"/>
      <c r="G38" s="472">
        <v>15900</v>
      </c>
      <c r="H38" s="65">
        <f t="shared" si="0"/>
        <v>3240</v>
      </c>
      <c r="I38" s="81">
        <v>20</v>
      </c>
      <c r="J38" s="82"/>
      <c r="K38" s="82"/>
      <c r="L38" s="83">
        <f t="shared" si="1"/>
        <v>318000</v>
      </c>
      <c r="M38" s="372"/>
      <c r="N38" s="373"/>
      <c r="O38" s="380"/>
      <c r="P38" s="379"/>
      <c r="Q38" s="70"/>
      <c r="R38" s="71"/>
      <c r="S38" s="73"/>
      <c r="T38" s="74"/>
    </row>
    <row r="39" spans="1:20" ht="18.75" x14ac:dyDescent="0.3">
      <c r="A39" s="674" t="s">
        <v>257</v>
      </c>
      <c r="B39" s="639" t="s">
        <v>27</v>
      </c>
      <c r="C39" s="371" t="s">
        <v>648</v>
      </c>
      <c r="D39" s="472">
        <v>12740</v>
      </c>
      <c r="E39" s="552">
        <v>43980</v>
      </c>
      <c r="F39" s="557"/>
      <c r="G39" s="472">
        <v>15560</v>
      </c>
      <c r="H39" s="65">
        <f t="shared" si="0"/>
        <v>2820</v>
      </c>
      <c r="I39" s="81">
        <v>20</v>
      </c>
      <c r="J39" s="82"/>
      <c r="K39" s="82"/>
      <c r="L39" s="83">
        <f t="shared" si="1"/>
        <v>311200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514</v>
      </c>
      <c r="C40" s="371" t="s">
        <v>648</v>
      </c>
      <c r="D40" s="472">
        <v>23860</v>
      </c>
      <c r="E40" s="552">
        <v>43980</v>
      </c>
      <c r="F40" s="558"/>
      <c r="G40" s="472">
        <v>23860</v>
      </c>
      <c r="H40" s="65">
        <f t="shared" si="0"/>
        <v>0</v>
      </c>
      <c r="I40" s="81">
        <v>27.3</v>
      </c>
      <c r="J40" s="82"/>
      <c r="K40" s="82"/>
      <c r="L40" s="83">
        <f t="shared" si="1"/>
        <v>651378</v>
      </c>
      <c r="M40" s="372"/>
      <c r="N40" s="390"/>
      <c r="O40" s="386"/>
      <c r="P40" s="387"/>
      <c r="Q40" s="70"/>
      <c r="R40" s="71"/>
      <c r="S40" s="73"/>
      <c r="T40" s="74"/>
    </row>
    <row r="41" spans="1:20" ht="17.25" x14ac:dyDescent="0.3">
      <c r="A41" s="551" t="s">
        <v>79</v>
      </c>
      <c r="B41" s="639" t="s">
        <v>258</v>
      </c>
      <c r="C41" s="371" t="s">
        <v>649</v>
      </c>
      <c r="D41" s="472">
        <v>18300</v>
      </c>
      <c r="E41" s="552">
        <v>43982</v>
      </c>
      <c r="F41" s="558"/>
      <c r="G41" s="472">
        <v>18300</v>
      </c>
      <c r="H41" s="65">
        <f t="shared" si="0"/>
        <v>0</v>
      </c>
      <c r="I41" s="81">
        <v>27.3</v>
      </c>
      <c r="J41" s="82"/>
      <c r="K41" s="82"/>
      <c r="L41" s="83">
        <f t="shared" si="1"/>
        <v>499590</v>
      </c>
      <c r="M41" s="372"/>
      <c r="N41" s="390"/>
      <c r="O41" s="386"/>
      <c r="P41" s="387"/>
      <c r="Q41" s="70"/>
      <c r="R41" s="71"/>
      <c r="S41" s="73"/>
      <c r="T41" s="74"/>
    </row>
    <row r="42" spans="1:20" ht="17.25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372"/>
      <c r="N42" s="390"/>
      <c r="O42" s="386"/>
      <c r="P42" s="387"/>
      <c r="Q42" s="70"/>
      <c r="R42" s="71"/>
      <c r="S42" s="73"/>
      <c r="T42" s="74"/>
    </row>
    <row r="43" spans="1:20" ht="30" x14ac:dyDescent="0.3">
      <c r="A43" s="551"/>
      <c r="B43" s="639"/>
      <c r="C43" s="371"/>
      <c r="D43" s="472"/>
      <c r="E43" s="552"/>
      <c r="F43" s="555"/>
      <c r="G43" s="472"/>
      <c r="H43" s="65">
        <f t="shared" si="0"/>
        <v>0</v>
      </c>
      <c r="I43" s="81"/>
      <c r="J43" s="82"/>
      <c r="K43" s="82"/>
      <c r="L43" s="83">
        <f t="shared" si="1"/>
        <v>0</v>
      </c>
      <c r="M43" s="717" t="s">
        <v>607</v>
      </c>
      <c r="N43" s="749">
        <v>43965</v>
      </c>
      <c r="O43" s="750">
        <v>350000</v>
      </c>
      <c r="P43" s="38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90"/>
      <c r="O44" s="392"/>
      <c r="P44" s="397"/>
      <c r="Q44" s="70"/>
      <c r="R44" s="71"/>
      <c r="S44" s="73"/>
      <c r="T44" s="74"/>
    </row>
    <row r="45" spans="1:20" ht="17.25" x14ac:dyDescent="0.3">
      <c r="A45" s="675"/>
      <c r="B45" s="640"/>
      <c r="C45" s="371"/>
      <c r="D45" s="550"/>
      <c r="E45" s="552"/>
      <c r="F45" s="559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392"/>
      <c r="P45" s="397"/>
      <c r="Q45" s="70"/>
      <c r="R45" s="71"/>
      <c r="S45" s="73"/>
      <c r="T45" s="74"/>
    </row>
    <row r="46" spans="1:20" ht="18.75" x14ac:dyDescent="0.3">
      <c r="A46" s="551"/>
      <c r="B46" s="640"/>
      <c r="C46" s="371"/>
      <c r="D46" s="550"/>
      <c r="E46" s="552"/>
      <c r="F46" s="560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72"/>
      <c r="N46" s="373"/>
      <c r="O46" s="392"/>
      <c r="P46" s="397"/>
      <c r="Q46" s="70"/>
      <c r="R46" s="71"/>
      <c r="S46" s="73"/>
      <c r="T46" s="74"/>
    </row>
    <row r="47" spans="1:20" ht="18" customHeight="1" x14ac:dyDescent="0.3">
      <c r="A47" s="551"/>
      <c r="B47" s="640"/>
      <c r="C47" s="371"/>
      <c r="D47" s="550"/>
      <c r="E47" s="552"/>
      <c r="F47" s="561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392"/>
      <c r="P47" s="397"/>
      <c r="Q47" s="70"/>
      <c r="R47" s="71"/>
      <c r="S47" s="73"/>
      <c r="T47" s="74"/>
    </row>
    <row r="48" spans="1:20" ht="17.25" x14ac:dyDescent="0.3">
      <c r="A48" s="551"/>
      <c r="B48" s="640"/>
      <c r="C48" s="371"/>
      <c r="D48" s="550"/>
      <c r="E48" s="552"/>
      <c r="F48" s="559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88"/>
      <c r="N48" s="391"/>
      <c r="O48" s="392"/>
      <c r="P48" s="397"/>
      <c r="Q48" s="70"/>
      <c r="R48" s="71"/>
      <c r="S48" s="73"/>
      <c r="T48" s="74"/>
    </row>
    <row r="49" spans="1:20" ht="17.25" x14ac:dyDescent="0.3">
      <c r="A49" s="676"/>
      <c r="B49" s="640"/>
      <c r="C49" s="371"/>
      <c r="D49" s="550"/>
      <c r="E49" s="552"/>
      <c r="F49" s="562"/>
      <c r="G49" s="550"/>
      <c r="H49" s="65">
        <f t="shared" si="0"/>
        <v>0</v>
      </c>
      <c r="I49" s="81"/>
      <c r="J49" s="82"/>
      <c r="K49" s="82"/>
      <c r="L49" s="83">
        <f t="shared" si="1"/>
        <v>0</v>
      </c>
      <c r="M49" s="398"/>
      <c r="N49" s="399"/>
      <c r="O49" s="400"/>
      <c r="P49" s="405"/>
      <c r="Q49" s="70"/>
      <c r="R49" s="71"/>
      <c r="S49" s="73"/>
      <c r="T49" s="74"/>
    </row>
    <row r="50" spans="1:20" ht="17.25" x14ac:dyDescent="0.3">
      <c r="A50" s="651"/>
      <c r="B50" s="639"/>
      <c r="C50" s="371"/>
      <c r="D50" s="472"/>
      <c r="E50" s="563"/>
      <c r="F50" s="564"/>
      <c r="G50" s="565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386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7"/>
      <c r="G51" s="568"/>
      <c r="H51" s="65">
        <f t="shared" si="0"/>
        <v>0</v>
      </c>
      <c r="I51" s="81"/>
      <c r="J51" s="82"/>
      <c r="K51" s="82"/>
      <c r="L51" s="83">
        <f t="shared" si="1"/>
        <v>0</v>
      </c>
      <c r="M51" s="406"/>
      <c r="N51" s="407"/>
      <c r="O51" s="386"/>
      <c r="P51" s="387"/>
      <c r="Q51" s="70"/>
      <c r="R51" s="71"/>
      <c r="S51" s="73"/>
      <c r="T51" s="74"/>
    </row>
    <row r="52" spans="1:20" ht="17.25" x14ac:dyDescent="0.3">
      <c r="A52" s="672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 t="s">
        <v>30</v>
      </c>
      <c r="L52" s="83">
        <f t="shared" si="1"/>
        <v>0</v>
      </c>
      <c r="M52" s="408"/>
      <c r="N52" s="409"/>
      <c r="O52" s="410"/>
      <c r="P52" s="411"/>
      <c r="Q52" s="70"/>
      <c r="R52" s="71"/>
      <c r="S52" s="73"/>
      <c r="T52" s="74"/>
    </row>
    <row r="53" spans="1:20" ht="17.25" x14ac:dyDescent="0.3">
      <c r="A53" s="551"/>
      <c r="B53" s="639"/>
      <c r="C53" s="371"/>
      <c r="D53" s="472"/>
      <c r="E53" s="566"/>
      <c r="F53" s="564"/>
      <c r="G53" s="568"/>
      <c r="H53" s="65">
        <f t="shared" si="0"/>
        <v>0</v>
      </c>
      <c r="I53" s="103"/>
      <c r="J53" s="82"/>
      <c r="K53" s="82"/>
      <c r="L53" s="104">
        <f t="shared" si="1"/>
        <v>0</v>
      </c>
      <c r="M53" s="412"/>
      <c r="N53" s="413"/>
      <c r="O53" s="414"/>
      <c r="P53" s="387"/>
      <c r="Q53" s="70"/>
      <c r="R53" s="71"/>
      <c r="S53" s="73"/>
      <c r="T53" s="74"/>
    </row>
    <row r="54" spans="1:20" ht="18" thickBot="1" x14ac:dyDescent="0.35">
      <c r="A54" s="658"/>
      <c r="B54" s="639"/>
      <c r="C54" s="569"/>
      <c r="D54" s="472"/>
      <c r="E54" s="570"/>
      <c r="F54" s="571"/>
      <c r="G54" s="472"/>
      <c r="H54" s="65">
        <f t="shared" si="0"/>
        <v>0</v>
      </c>
      <c r="I54" s="81"/>
      <c r="J54" s="82"/>
      <c r="K54" s="82"/>
      <c r="L54" s="83">
        <f t="shared" si="1"/>
        <v>0</v>
      </c>
      <c r="M54" s="478"/>
      <c r="N54" s="479"/>
      <c r="O54" s="374"/>
      <c r="P54" s="379"/>
      <c r="Q54" s="70"/>
      <c r="R54" s="71"/>
      <c r="S54" s="73"/>
      <c r="T54" s="74"/>
    </row>
    <row r="55" spans="1:20" ht="17.25" x14ac:dyDescent="0.3">
      <c r="A55" s="673"/>
      <c r="B55" s="639"/>
      <c r="C55" s="371"/>
      <c r="D55" s="472"/>
      <c r="E55" s="566"/>
      <c r="F55" s="555"/>
      <c r="G55" s="568"/>
      <c r="H55" s="65">
        <f>G55-D55</f>
        <v>0</v>
      </c>
      <c r="I55" s="103"/>
      <c r="J55" s="105"/>
      <c r="K55" s="105"/>
      <c r="L55" s="104">
        <f t="shared" si="1"/>
        <v>0</v>
      </c>
      <c r="M55" s="415"/>
      <c r="N55" s="416"/>
      <c r="O55" s="417"/>
      <c r="P55" s="411"/>
      <c r="Q55" s="70"/>
      <c r="R55" s="71"/>
      <c r="S55" s="73"/>
      <c r="T55" s="74"/>
    </row>
    <row r="56" spans="1:20" ht="17.25" x14ac:dyDescent="0.3">
      <c r="A56" s="551"/>
      <c r="B56" s="638"/>
      <c r="C56" s="371"/>
      <c r="D56" s="572"/>
      <c r="E56" s="566"/>
      <c r="F56" s="555"/>
      <c r="G56" s="568"/>
      <c r="H56" s="65">
        <f t="shared" ref="H56:H158" si="3">G56-D56</f>
        <v>0</v>
      </c>
      <c r="I56" s="103"/>
      <c r="J56" s="105"/>
      <c r="K56" s="105"/>
      <c r="L56" s="104">
        <f t="shared" si="1"/>
        <v>0</v>
      </c>
      <c r="M56" s="372"/>
      <c r="N56" s="390"/>
      <c r="O56" s="417"/>
      <c r="P56" s="411"/>
      <c r="Q56" s="70"/>
      <c r="R56" s="71"/>
      <c r="S56" s="73"/>
      <c r="T56" s="74"/>
    </row>
    <row r="57" spans="1:20" ht="17.25" x14ac:dyDescent="0.3">
      <c r="A57" s="672"/>
      <c r="B57" s="639"/>
      <c r="C57" s="371"/>
      <c r="D57" s="472"/>
      <c r="E57" s="566"/>
      <c r="F57" s="573"/>
      <c r="G57" s="568"/>
      <c r="H57" s="65">
        <f t="shared" si="3"/>
        <v>0</v>
      </c>
      <c r="I57" s="108"/>
      <c r="J57" s="105"/>
      <c r="K57" s="105"/>
      <c r="L57" s="109">
        <f t="shared" si="1"/>
        <v>0</v>
      </c>
      <c r="M57" s="418"/>
      <c r="N57" s="419"/>
      <c r="O57" s="410"/>
      <c r="P57" s="411"/>
      <c r="Q57" s="70"/>
      <c r="R57" s="71"/>
      <c r="S57" s="73"/>
      <c r="T57" s="74"/>
    </row>
    <row r="58" spans="1:20" ht="18.75" x14ac:dyDescent="0.3">
      <c r="A58" s="672"/>
      <c r="B58" s="639"/>
      <c r="C58" s="371"/>
      <c r="D58" s="472"/>
      <c r="E58" s="566"/>
      <c r="F58" s="555"/>
      <c r="G58" s="574"/>
      <c r="H58" s="65">
        <f t="shared" si="3"/>
        <v>0</v>
      </c>
      <c r="I58" s="111"/>
      <c r="J58" s="112"/>
      <c r="K58" s="112"/>
      <c r="L58" s="109">
        <f t="shared" si="1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7"/>
      <c r="B59" s="641"/>
      <c r="C59" s="371"/>
      <c r="D59" s="575"/>
      <c r="E59" s="576"/>
      <c r="F59" s="577"/>
      <c r="G59" s="578"/>
      <c r="H59" s="65">
        <f t="shared" si="3"/>
        <v>0</v>
      </c>
      <c r="I59" s="111"/>
      <c r="J59" s="118"/>
      <c r="K59" s="118"/>
      <c r="L59" s="109">
        <f>I59*G59</f>
        <v>0</v>
      </c>
      <c r="M59" s="406"/>
      <c r="N59" s="407"/>
      <c r="O59" s="410"/>
      <c r="P59" s="411"/>
      <c r="Q59" s="70"/>
      <c r="R59" s="71"/>
      <c r="S59" s="73"/>
      <c r="T59" s="74"/>
    </row>
    <row r="60" spans="1:20" ht="17.25" x14ac:dyDescent="0.3">
      <c r="A60" s="676"/>
      <c r="B60" s="639"/>
      <c r="C60" s="371"/>
      <c r="D60" s="472"/>
      <c r="E60" s="566"/>
      <c r="F60" s="555"/>
      <c r="G60" s="574"/>
      <c r="H60" s="65">
        <f t="shared" si="3"/>
        <v>0</v>
      </c>
      <c r="I60" s="111"/>
      <c r="J60" s="105"/>
      <c r="K60" s="105"/>
      <c r="L60" s="109">
        <f t="shared" ref="L60:L148" si="4">I60*G60</f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8.75" x14ac:dyDescent="0.3">
      <c r="A61" s="672"/>
      <c r="B61" s="639"/>
      <c r="C61" s="371"/>
      <c r="D61" s="472"/>
      <c r="E61" s="566"/>
      <c r="F61" s="579"/>
      <c r="G61" s="574"/>
      <c r="H61" s="65">
        <f t="shared" si="3"/>
        <v>0</v>
      </c>
      <c r="I61" s="81"/>
      <c r="J61" s="105"/>
      <c r="K61" s="105"/>
      <c r="L61" s="83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67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66"/>
      <c r="F63" s="580"/>
      <c r="G63" s="574"/>
      <c r="H63" s="65">
        <f t="shared" si="3"/>
        <v>0</v>
      </c>
      <c r="I63" s="111"/>
      <c r="J63" s="105"/>
      <c r="K63" s="105"/>
      <c r="L63" s="109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1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410"/>
      <c r="P64" s="411"/>
      <c r="Q64" s="70"/>
      <c r="R64" s="71"/>
      <c r="S64" s="73"/>
      <c r="T64" s="74"/>
    </row>
    <row r="65" spans="1:20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410"/>
      <c r="P65" s="411"/>
      <c r="Q65" s="70"/>
      <c r="R65" s="71"/>
      <c r="S65" s="73"/>
      <c r="T65" s="74"/>
    </row>
    <row r="66" spans="1:20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111"/>
      <c r="J66" s="123"/>
      <c r="K66" s="123"/>
      <c r="L66" s="109">
        <f t="shared" si="4"/>
        <v>0</v>
      </c>
      <c r="M66" s="420"/>
      <c r="N66" s="421"/>
      <c r="O66" s="410"/>
      <c r="P66" s="411"/>
      <c r="Q66" s="70"/>
      <c r="R66" s="71"/>
      <c r="S66" s="73"/>
      <c r="T66" s="74"/>
    </row>
    <row r="67" spans="1:20" ht="17.25" x14ac:dyDescent="0.3">
      <c r="A67" s="672"/>
      <c r="B67" s="639"/>
      <c r="C67" s="371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20"/>
      <c r="N67" s="421"/>
      <c r="O67" s="410"/>
      <c r="P67" s="411"/>
      <c r="Q67" s="70"/>
      <c r="R67" s="71"/>
      <c r="S67" s="73"/>
      <c r="T67" s="74"/>
    </row>
    <row r="68" spans="1:20" ht="17.25" x14ac:dyDescent="0.3">
      <c r="A68" s="672"/>
      <c r="B68" s="639"/>
      <c r="C68" s="582"/>
      <c r="D68" s="472"/>
      <c r="E68" s="570"/>
      <c r="F68" s="580"/>
      <c r="G68" s="472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380"/>
      <c r="P68" s="379"/>
      <c r="Q68" s="70"/>
      <c r="R68" s="71"/>
      <c r="S68" s="73"/>
      <c r="T68" s="74"/>
    </row>
    <row r="69" spans="1:20" ht="15" customHeight="1" thickBot="1" x14ac:dyDescent="0.35">
      <c r="A69" s="678"/>
      <c r="B69" s="642"/>
      <c r="C69" s="583"/>
      <c r="D69" s="584"/>
      <c r="E69" s="585"/>
      <c r="F69" s="586"/>
      <c r="G69" s="584"/>
      <c r="H69" s="65">
        <f t="shared" si="3"/>
        <v>0</v>
      </c>
      <c r="I69" s="81"/>
      <c r="J69" s="82"/>
      <c r="K69" s="82"/>
      <c r="L69" s="83">
        <f t="shared" si="4"/>
        <v>0</v>
      </c>
      <c r="M69" s="406"/>
      <c r="N69" s="422"/>
      <c r="O69" s="380"/>
      <c r="P69" s="379"/>
      <c r="Q69" s="70"/>
      <c r="R69" s="71"/>
      <c r="S69" s="73"/>
      <c r="T69" s="74"/>
    </row>
    <row r="70" spans="1:20" ht="18" thickTop="1" x14ac:dyDescent="0.3">
      <c r="A70" s="671"/>
      <c r="B70" s="643"/>
      <c r="C70" s="587"/>
      <c r="D70" s="547"/>
      <c r="E70" s="588"/>
      <c r="F70" s="730"/>
      <c r="G70" s="547"/>
      <c r="H70" s="65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" ht="17.25" x14ac:dyDescent="0.3">
      <c r="A71" s="679"/>
      <c r="B71" s="638"/>
      <c r="C71" s="590"/>
      <c r="D71" s="572"/>
      <c r="E71" s="591"/>
      <c r="F71" s="592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" ht="17.25" customHeight="1" x14ac:dyDescent="0.3">
      <c r="A72" s="680"/>
      <c r="B72" s="638"/>
      <c r="C72" s="593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374"/>
      <c r="P72" s="379"/>
      <c r="Q72" s="70"/>
      <c r="R72" s="71"/>
      <c r="S72" s="73"/>
      <c r="T72" s="74"/>
    </row>
    <row r="73" spans="1:20" ht="17.25" customHeight="1" thickBot="1" x14ac:dyDescent="0.35">
      <c r="A73" s="680"/>
      <c r="B73" s="638"/>
      <c r="C73" s="595"/>
      <c r="D73" s="572"/>
      <c r="E73" s="591"/>
      <c r="F73" s="594"/>
      <c r="G73" s="572"/>
      <c r="H73" s="142">
        <f t="shared" si="3"/>
        <v>0</v>
      </c>
      <c r="I73" s="81"/>
      <c r="J73" s="82"/>
      <c r="K73" s="82"/>
      <c r="L73" s="83">
        <f t="shared" si="4"/>
        <v>0</v>
      </c>
      <c r="M73" s="372"/>
      <c r="N73" s="390"/>
      <c r="O73" s="374"/>
      <c r="P73" s="379"/>
      <c r="Q73" s="70"/>
      <c r="R73" s="71"/>
      <c r="S73" s="73"/>
      <c r="T73" s="74"/>
    </row>
    <row r="74" spans="1:20" ht="48.75" customHeight="1" thickBot="1" x14ac:dyDescent="0.35">
      <c r="A74" s="895" t="s">
        <v>79</v>
      </c>
      <c r="B74" s="644" t="s">
        <v>561</v>
      </c>
      <c r="C74" s="891" t="s">
        <v>562</v>
      </c>
      <c r="D74" s="597">
        <v>399</v>
      </c>
      <c r="E74" s="738">
        <v>43952</v>
      </c>
      <c r="F74" s="838">
        <v>27585</v>
      </c>
      <c r="G74" s="739">
        <v>399</v>
      </c>
      <c r="H74" s="142">
        <f t="shared" si="3"/>
        <v>0</v>
      </c>
      <c r="I74" s="81">
        <v>39</v>
      </c>
      <c r="J74" s="82"/>
      <c r="K74" s="82"/>
      <c r="L74" s="104">
        <f t="shared" si="4"/>
        <v>15561</v>
      </c>
      <c r="M74" s="778" t="s">
        <v>52</v>
      </c>
      <c r="N74" s="765">
        <v>43959</v>
      </c>
      <c r="O74" s="374"/>
      <c r="P74" s="379"/>
      <c r="Q74" s="70"/>
      <c r="R74" s="714"/>
      <c r="S74" s="73"/>
      <c r="T74" s="74"/>
    </row>
    <row r="75" spans="1:20" ht="18" thickBot="1" x14ac:dyDescent="0.35">
      <c r="A75" s="896"/>
      <c r="B75" s="643" t="s">
        <v>557</v>
      </c>
      <c r="C75" s="892"/>
      <c r="D75" s="547">
        <v>151</v>
      </c>
      <c r="E75" s="700">
        <v>43952</v>
      </c>
      <c r="F75" s="840"/>
      <c r="G75" s="740">
        <v>151</v>
      </c>
      <c r="H75" s="142">
        <f t="shared" si="3"/>
        <v>0</v>
      </c>
      <c r="I75" s="81">
        <v>33</v>
      </c>
      <c r="J75" s="82"/>
      <c r="K75" s="82"/>
      <c r="L75" s="104">
        <f t="shared" si="4"/>
        <v>4983</v>
      </c>
      <c r="M75" s="780"/>
      <c r="N75" s="767"/>
      <c r="O75" s="374"/>
      <c r="P75" s="379"/>
      <c r="Q75" s="70"/>
      <c r="R75" s="714"/>
      <c r="S75" s="73"/>
      <c r="T75" s="74"/>
    </row>
    <row r="76" spans="1:20" ht="18" thickBot="1" x14ac:dyDescent="0.35">
      <c r="A76" s="737" t="s">
        <v>79</v>
      </c>
      <c r="B76" s="637" t="s">
        <v>563</v>
      </c>
      <c r="C76" s="742" t="s">
        <v>564</v>
      </c>
      <c r="D76" s="741">
        <v>290.2</v>
      </c>
      <c r="E76" s="700">
        <v>43952</v>
      </c>
      <c r="F76" s="608">
        <v>27584</v>
      </c>
      <c r="G76" s="740">
        <v>290.2</v>
      </c>
      <c r="H76" s="142">
        <f t="shared" si="3"/>
        <v>0</v>
      </c>
      <c r="I76" s="81">
        <v>48</v>
      </c>
      <c r="J76" s="82"/>
      <c r="K76" s="82"/>
      <c r="L76" s="104">
        <f t="shared" si="4"/>
        <v>13929.599999999999</v>
      </c>
      <c r="M76" s="723" t="s">
        <v>52</v>
      </c>
      <c r="N76" s="722">
        <v>43959</v>
      </c>
      <c r="O76" s="374"/>
      <c r="P76" s="379"/>
      <c r="Q76" s="70"/>
      <c r="R76" s="714"/>
      <c r="S76" s="73"/>
      <c r="T76" s="74"/>
    </row>
    <row r="77" spans="1:20" ht="48" customHeight="1" x14ac:dyDescent="0.3">
      <c r="A77" s="863" t="s">
        <v>79</v>
      </c>
      <c r="B77" s="734" t="s">
        <v>559</v>
      </c>
      <c r="C77" s="893" t="s">
        <v>560</v>
      </c>
      <c r="D77" s="574">
        <v>448.7</v>
      </c>
      <c r="E77" s="570">
        <v>43953</v>
      </c>
      <c r="F77" s="834">
        <v>27605</v>
      </c>
      <c r="G77" s="472">
        <v>449.4</v>
      </c>
      <c r="H77" s="736">
        <f t="shared" si="3"/>
        <v>0.69999999999998863</v>
      </c>
      <c r="I77" s="81">
        <v>15</v>
      </c>
      <c r="J77" s="82"/>
      <c r="K77" s="82"/>
      <c r="L77" s="104">
        <f t="shared" si="4"/>
        <v>6741</v>
      </c>
      <c r="M77" s="778" t="s">
        <v>52</v>
      </c>
      <c r="N77" s="765">
        <v>43959</v>
      </c>
      <c r="O77" s="374"/>
      <c r="P77" s="379"/>
      <c r="Q77" s="70"/>
      <c r="R77" s="714"/>
      <c r="S77" s="73"/>
      <c r="T77" s="74"/>
    </row>
    <row r="78" spans="1:20" ht="18" thickBot="1" x14ac:dyDescent="0.35">
      <c r="A78" s="864"/>
      <c r="B78" s="734" t="s">
        <v>557</v>
      </c>
      <c r="C78" s="894"/>
      <c r="D78" s="574">
        <v>206.5</v>
      </c>
      <c r="E78" s="570">
        <v>43953</v>
      </c>
      <c r="F78" s="835"/>
      <c r="G78" s="472">
        <v>207.4</v>
      </c>
      <c r="H78" s="736">
        <f t="shared" si="3"/>
        <v>0.90000000000000568</v>
      </c>
      <c r="I78" s="81">
        <v>33</v>
      </c>
      <c r="J78" s="82"/>
      <c r="K78" s="82"/>
      <c r="L78" s="104">
        <f t="shared" si="4"/>
        <v>6844.2</v>
      </c>
      <c r="M78" s="780"/>
      <c r="N78" s="767"/>
      <c r="O78" s="374"/>
      <c r="P78" s="379"/>
      <c r="Q78" s="70"/>
      <c r="R78" s="714"/>
      <c r="S78" s="73"/>
      <c r="T78" s="74"/>
    </row>
    <row r="79" spans="1:20" ht="17.25" x14ac:dyDescent="0.3">
      <c r="A79" s="686" t="s">
        <v>264</v>
      </c>
      <c r="B79" s="706"/>
      <c r="C79" s="735"/>
      <c r="D79" s="574"/>
      <c r="E79" s="390"/>
      <c r="F79" s="571"/>
      <c r="G79" s="472"/>
      <c r="H79" s="65">
        <f t="shared" si="3"/>
        <v>0</v>
      </c>
      <c r="I79" s="81"/>
      <c r="J79" s="82"/>
      <c r="K79" s="82"/>
      <c r="L79" s="104">
        <f t="shared" si="4"/>
        <v>0</v>
      </c>
      <c r="M79" s="717"/>
      <c r="N79" s="718"/>
      <c r="O79" s="374"/>
      <c r="P79" s="379"/>
      <c r="Q79" s="70"/>
      <c r="R79" s="714"/>
      <c r="S79" s="73"/>
      <c r="T79" s="74"/>
    </row>
    <row r="80" spans="1:20" ht="17.25" customHeight="1" x14ac:dyDescent="0.3">
      <c r="A80" s="686" t="s">
        <v>264</v>
      </c>
      <c r="B80" s="706"/>
      <c r="C80" s="712"/>
      <c r="D80" s="574"/>
      <c r="E80" s="713"/>
      <c r="F80" s="571"/>
      <c r="G80" s="472"/>
      <c r="H80" s="65">
        <f t="shared" si="3"/>
        <v>0</v>
      </c>
      <c r="I80" s="81"/>
      <c r="J80" s="82"/>
      <c r="K80" s="82"/>
      <c r="L80" s="104">
        <f t="shared" si="4"/>
        <v>0</v>
      </c>
      <c r="M80" s="717"/>
      <c r="N80" s="718"/>
      <c r="O80" s="374"/>
      <c r="P80" s="379"/>
      <c r="Q80" s="70"/>
      <c r="R80" s="714"/>
      <c r="S80" s="73"/>
      <c r="T80" s="74"/>
    </row>
    <row r="81" spans="1:20 16195:16195" ht="17.25" customHeight="1" x14ac:dyDescent="0.3">
      <c r="A81" s="686" t="s">
        <v>264</v>
      </c>
      <c r="B81" s="706"/>
      <c r="C81" s="712"/>
      <c r="D81" s="574"/>
      <c r="E81" s="713"/>
      <c r="F81" s="571"/>
      <c r="G81" s="472"/>
      <c r="H81" s="65">
        <f t="shared" si="3"/>
        <v>0</v>
      </c>
      <c r="I81" s="81"/>
      <c r="J81" s="82"/>
      <c r="K81" s="82"/>
      <c r="L81" s="104">
        <f t="shared" si="4"/>
        <v>0</v>
      </c>
      <c r="M81" s="717"/>
      <c r="N81" s="718"/>
      <c r="O81" s="374"/>
      <c r="P81" s="379"/>
      <c r="Q81" s="70"/>
      <c r="R81" s="714"/>
      <c r="S81" s="73"/>
      <c r="T81" s="74"/>
    </row>
    <row r="82" spans="1:20 16195:16195" ht="17.25" customHeight="1" x14ac:dyDescent="0.3">
      <c r="A82" s="686" t="s">
        <v>350</v>
      </c>
      <c r="B82" s="706" t="s">
        <v>226</v>
      </c>
      <c r="C82" s="712" t="s">
        <v>565</v>
      </c>
      <c r="D82" s="574">
        <v>678</v>
      </c>
      <c r="E82" s="552">
        <v>43956</v>
      </c>
      <c r="F82" s="571" t="s">
        <v>566</v>
      </c>
      <c r="G82" s="472">
        <v>678</v>
      </c>
      <c r="H82" s="65">
        <f t="shared" si="3"/>
        <v>0</v>
      </c>
      <c r="I82" s="81">
        <v>49</v>
      </c>
      <c r="J82" s="82"/>
      <c r="K82" s="82"/>
      <c r="L82" s="104">
        <f t="shared" si="4"/>
        <v>33222</v>
      </c>
      <c r="M82" s="717" t="s">
        <v>88</v>
      </c>
      <c r="N82" s="718">
        <v>43956</v>
      </c>
      <c r="O82" s="374"/>
      <c r="P82" s="379"/>
      <c r="Q82" s="70"/>
      <c r="R82" s="714"/>
      <c r="S82" s="73"/>
      <c r="T82" s="74"/>
    </row>
    <row r="83" spans="1:20 16195:16195" ht="47.25" x14ac:dyDescent="0.3">
      <c r="A83" s="686" t="s">
        <v>79</v>
      </c>
      <c r="B83" s="706" t="s">
        <v>563</v>
      </c>
      <c r="C83" s="659" t="s">
        <v>604</v>
      </c>
      <c r="D83" s="574">
        <v>487</v>
      </c>
      <c r="E83" s="552">
        <v>43956</v>
      </c>
      <c r="F83" s="571">
        <v>27656</v>
      </c>
      <c r="G83" s="472">
        <v>487</v>
      </c>
      <c r="H83" s="65">
        <f t="shared" si="3"/>
        <v>0</v>
      </c>
      <c r="I83" s="81">
        <v>49</v>
      </c>
      <c r="J83" s="82"/>
      <c r="K83" s="82"/>
      <c r="L83" s="104">
        <f t="shared" si="4"/>
        <v>23863</v>
      </c>
      <c r="M83" s="717" t="s">
        <v>88</v>
      </c>
      <c r="N83" s="718">
        <v>43972</v>
      </c>
      <c r="O83" s="374"/>
      <c r="P83" s="379"/>
      <c r="Q83" s="70"/>
      <c r="R83" s="714"/>
      <c r="S83" s="73"/>
      <c r="T83" s="74"/>
    </row>
    <row r="84" spans="1:20 16195:16195" x14ac:dyDescent="0.25">
      <c r="A84" s="754" t="s">
        <v>605</v>
      </c>
    </row>
    <row r="85" spans="1:20 16195:16195" ht="15" customHeight="1" x14ac:dyDescent="0.3">
      <c r="A85" s="658" t="s">
        <v>264</v>
      </c>
      <c r="B85" s="639"/>
      <c r="C85" s="709"/>
      <c r="D85" s="472"/>
      <c r="E85" s="570"/>
      <c r="F85" s="571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372"/>
      <c r="N85" s="390"/>
      <c r="O85" s="374"/>
      <c r="P85" s="379"/>
      <c r="Q85" s="70"/>
      <c r="R85" s="714"/>
      <c r="S85" s="73"/>
      <c r="T85" s="74"/>
      <c r="WXW85" s="660">
        <f>SUM(D85:WXV85)</f>
        <v>0</v>
      </c>
    </row>
    <row r="86" spans="1:20 16195:16195" ht="15" customHeight="1" x14ac:dyDescent="0.3">
      <c r="A86" s="658" t="s">
        <v>264</v>
      </c>
      <c r="B86" s="639"/>
      <c r="C86" s="618"/>
      <c r="D86" s="472"/>
      <c r="E86" s="570"/>
      <c r="F86" s="571"/>
      <c r="G86" s="472"/>
      <c r="H86" s="65">
        <f t="shared" si="3"/>
        <v>0</v>
      </c>
      <c r="I86" s="81"/>
      <c r="J86" s="82"/>
      <c r="K86" s="82"/>
      <c r="L86" s="104">
        <f t="shared" si="4"/>
        <v>0</v>
      </c>
      <c r="M86" s="372"/>
      <c r="N86" s="390"/>
      <c r="O86" s="374"/>
      <c r="P86" s="379"/>
      <c r="Q86" s="70"/>
      <c r="R86" s="714"/>
      <c r="S86" s="73"/>
      <c r="T86" s="74"/>
      <c r="WXW86" s="660">
        <f>SUM(D86:WXV86)</f>
        <v>0</v>
      </c>
    </row>
    <row r="87" spans="1:20 16195:16195" ht="15.75" customHeight="1" x14ac:dyDescent="0.3">
      <c r="A87" s="863" t="s">
        <v>592</v>
      </c>
      <c r="B87" s="639" t="s">
        <v>400</v>
      </c>
      <c r="C87" s="888" t="s">
        <v>593</v>
      </c>
      <c r="D87" s="472">
        <v>10</v>
      </c>
      <c r="E87" s="765">
        <v>43965</v>
      </c>
      <c r="F87" s="833">
        <v>80892</v>
      </c>
      <c r="G87" s="472">
        <v>10</v>
      </c>
      <c r="H87" s="65">
        <f t="shared" si="3"/>
        <v>0</v>
      </c>
      <c r="I87" s="81">
        <v>76.5</v>
      </c>
      <c r="J87" s="82"/>
      <c r="K87" s="82"/>
      <c r="L87" s="104">
        <f t="shared" si="4"/>
        <v>765</v>
      </c>
      <c r="M87" s="778" t="s">
        <v>52</v>
      </c>
      <c r="N87" s="765">
        <v>43972</v>
      </c>
      <c r="O87" s="374"/>
      <c r="P87" s="379"/>
      <c r="Q87" s="70"/>
      <c r="R87" s="714"/>
      <c r="S87" s="73"/>
      <c r="T87" s="74"/>
      <c r="WXW87" s="660">
        <f>SUM(D87:WXV87)</f>
        <v>169690.5</v>
      </c>
    </row>
    <row r="88" spans="1:20 16195:16195" ht="15" customHeight="1" x14ac:dyDescent="0.3">
      <c r="A88" s="880"/>
      <c r="B88" s="639" t="s">
        <v>594</v>
      </c>
      <c r="C88" s="889"/>
      <c r="D88" s="472">
        <v>10</v>
      </c>
      <c r="E88" s="766"/>
      <c r="F88" s="834"/>
      <c r="G88" s="472">
        <v>10</v>
      </c>
      <c r="H88" s="65">
        <f t="shared" si="3"/>
        <v>0</v>
      </c>
      <c r="I88" s="81">
        <v>83.5</v>
      </c>
      <c r="J88" s="82"/>
      <c r="K88" s="82"/>
      <c r="L88" s="104">
        <f t="shared" si="4"/>
        <v>835</v>
      </c>
      <c r="M88" s="779"/>
      <c r="N88" s="766"/>
      <c r="O88" s="374"/>
      <c r="P88" s="379"/>
      <c r="Q88" s="70"/>
      <c r="R88" s="714"/>
      <c r="S88" s="73"/>
      <c r="T88" s="74"/>
      <c r="WXW88" s="660">
        <f>SUM(D88:WXV88)</f>
        <v>938.5</v>
      </c>
    </row>
    <row r="89" spans="1:20 16195:16195" ht="17.25" customHeight="1" x14ac:dyDescent="0.3">
      <c r="A89" s="880"/>
      <c r="B89" s="639" t="s">
        <v>595</v>
      </c>
      <c r="C89" s="889"/>
      <c r="D89" s="472">
        <v>244</v>
      </c>
      <c r="E89" s="766"/>
      <c r="F89" s="834"/>
      <c r="G89" s="472">
        <v>244</v>
      </c>
      <c r="H89" s="65">
        <f t="shared" si="3"/>
        <v>0</v>
      </c>
      <c r="I89" s="81">
        <v>29.9</v>
      </c>
      <c r="J89" s="82"/>
      <c r="K89" s="82"/>
      <c r="L89" s="104">
        <f t="shared" si="4"/>
        <v>7295.5999999999995</v>
      </c>
      <c r="M89" s="779"/>
      <c r="N89" s="766"/>
      <c r="O89" s="374"/>
      <c r="P89" s="379"/>
      <c r="Q89" s="70"/>
      <c r="R89" s="714"/>
      <c r="S89" s="73"/>
      <c r="T89" s="74"/>
    </row>
    <row r="90" spans="1:20 16195:16195" ht="17.25" x14ac:dyDescent="0.3">
      <c r="A90" s="880"/>
      <c r="B90" s="639" t="s">
        <v>596</v>
      </c>
      <c r="C90" s="889"/>
      <c r="D90" s="472">
        <v>59</v>
      </c>
      <c r="E90" s="766"/>
      <c r="F90" s="834"/>
      <c r="G90" s="472">
        <v>59</v>
      </c>
      <c r="H90" s="65">
        <f t="shared" si="3"/>
        <v>0</v>
      </c>
      <c r="I90" s="81">
        <v>68.5</v>
      </c>
      <c r="J90" s="82"/>
      <c r="K90" s="82"/>
      <c r="L90" s="104">
        <f t="shared" si="4"/>
        <v>4041.5</v>
      </c>
      <c r="M90" s="779"/>
      <c r="N90" s="766"/>
      <c r="O90" s="374"/>
      <c r="P90" s="379"/>
      <c r="Q90" s="70"/>
      <c r="R90" s="714"/>
      <c r="S90" s="73"/>
      <c r="T90" s="74"/>
    </row>
    <row r="91" spans="1:20 16195:16195" ht="17.25" x14ac:dyDescent="0.3">
      <c r="A91" s="864"/>
      <c r="B91" s="639" t="s">
        <v>597</v>
      </c>
      <c r="C91" s="890"/>
      <c r="D91" s="472">
        <v>167.2</v>
      </c>
      <c r="E91" s="767"/>
      <c r="F91" s="835"/>
      <c r="G91" s="472">
        <v>167.2</v>
      </c>
      <c r="H91" s="65">
        <f t="shared" si="3"/>
        <v>0</v>
      </c>
      <c r="I91" s="81">
        <v>59</v>
      </c>
      <c r="J91" s="82"/>
      <c r="K91" s="82"/>
      <c r="L91" s="104">
        <f t="shared" si="4"/>
        <v>9864.7999999999993</v>
      </c>
      <c r="M91" s="780"/>
      <c r="N91" s="767"/>
      <c r="O91" s="374"/>
      <c r="P91" s="379"/>
      <c r="Q91" s="70"/>
      <c r="R91" s="714"/>
      <c r="S91" s="73"/>
      <c r="T91" s="74"/>
    </row>
    <row r="92" spans="1:20 16195:16195" ht="17.25" x14ac:dyDescent="0.3">
      <c r="A92" s="658" t="s">
        <v>350</v>
      </c>
      <c r="B92" s="639" t="s">
        <v>226</v>
      </c>
      <c r="C92" s="606" t="s">
        <v>584</v>
      </c>
      <c r="D92" s="472">
        <v>670</v>
      </c>
      <c r="E92" s="566">
        <v>43966</v>
      </c>
      <c r="F92" s="571" t="s">
        <v>585</v>
      </c>
      <c r="G92" s="574">
        <v>670</v>
      </c>
      <c r="H92" s="65">
        <f t="shared" si="3"/>
        <v>0</v>
      </c>
      <c r="I92" s="81">
        <v>49</v>
      </c>
      <c r="J92" s="82"/>
      <c r="K92" s="82"/>
      <c r="L92" s="104">
        <f t="shared" si="4"/>
        <v>32830</v>
      </c>
      <c r="M92" s="372" t="s">
        <v>52</v>
      </c>
      <c r="N92" s="390">
        <v>43969</v>
      </c>
      <c r="O92" s="374"/>
      <c r="P92" s="379"/>
      <c r="Q92" s="70"/>
      <c r="R92" s="714"/>
      <c r="S92" s="73"/>
      <c r="T92" s="74"/>
    </row>
    <row r="93" spans="1:20 16195:16195" ht="17.25" x14ac:dyDescent="0.3">
      <c r="A93" s="684" t="s">
        <v>264</v>
      </c>
      <c r="B93" s="639"/>
      <c r="C93" s="606"/>
      <c r="D93" s="472"/>
      <c r="E93" s="566"/>
      <c r="F93" s="571"/>
      <c r="G93" s="574"/>
      <c r="H93" s="65">
        <f t="shared" si="3"/>
        <v>0</v>
      </c>
      <c r="I93" s="81"/>
      <c r="J93" s="82"/>
      <c r="K93" s="82"/>
      <c r="L93" s="104">
        <f t="shared" si="4"/>
        <v>0</v>
      </c>
      <c r="M93" s="372"/>
      <c r="N93" s="390"/>
      <c r="O93" s="374"/>
      <c r="P93" s="379"/>
      <c r="Q93" s="70"/>
      <c r="R93" s="714"/>
      <c r="S93" s="73"/>
      <c r="T93" s="74"/>
    </row>
    <row r="94" spans="1:20 16195:16195" ht="17.25" x14ac:dyDescent="0.3">
      <c r="A94" s="684" t="s">
        <v>264</v>
      </c>
      <c r="B94" s="639"/>
      <c r="C94" s="606"/>
      <c r="D94" s="472"/>
      <c r="E94" s="566"/>
      <c r="F94" s="571"/>
      <c r="G94" s="574"/>
      <c r="H94" s="65">
        <f t="shared" si="3"/>
        <v>0</v>
      </c>
      <c r="I94" s="81"/>
      <c r="J94" s="82"/>
      <c r="K94" s="82"/>
      <c r="L94" s="104">
        <f t="shared" si="4"/>
        <v>0</v>
      </c>
      <c r="M94" s="372"/>
      <c r="N94" s="390"/>
      <c r="O94" s="374"/>
      <c r="P94" s="379"/>
      <c r="Q94" s="70"/>
      <c r="R94" s="714"/>
      <c r="S94" s="73"/>
      <c r="T94" s="74"/>
    </row>
    <row r="95" spans="1:20 16195:16195" ht="17.25" x14ac:dyDescent="0.3">
      <c r="A95" s="684" t="s">
        <v>264</v>
      </c>
      <c r="B95" s="641"/>
      <c r="C95" s="606"/>
      <c r="D95" s="609"/>
      <c r="E95" s="576"/>
      <c r="F95" s="571"/>
      <c r="G95" s="578"/>
      <c r="H95" s="65">
        <v>0</v>
      </c>
      <c r="I95" s="81"/>
      <c r="J95" s="82"/>
      <c r="K95" s="82"/>
      <c r="L95" s="104">
        <f t="shared" si="4"/>
        <v>0</v>
      </c>
      <c r="M95" s="372"/>
      <c r="N95" s="390"/>
      <c r="O95" s="374"/>
      <c r="P95" s="379"/>
      <c r="Q95" s="70"/>
      <c r="R95" s="714"/>
      <c r="S95" s="73"/>
      <c r="T95" s="74"/>
    </row>
    <row r="96" spans="1:20 16195:16195" ht="17.25" x14ac:dyDescent="0.25">
      <c r="A96" s="751"/>
      <c r="B96" s="554"/>
      <c r="C96" s="618"/>
      <c r="D96" s="472"/>
      <c r="E96" s="570"/>
      <c r="F96" s="729"/>
      <c r="G96" s="472"/>
      <c r="H96" s="65">
        <f t="shared" si="3"/>
        <v>0</v>
      </c>
      <c r="I96" s="81"/>
      <c r="J96" s="82"/>
      <c r="K96" s="82"/>
      <c r="L96" s="104">
        <f t="shared" si="4"/>
        <v>0</v>
      </c>
      <c r="M96" s="372"/>
      <c r="N96" s="390"/>
      <c r="O96" s="374"/>
      <c r="P96" s="379"/>
      <c r="Q96" s="70"/>
      <c r="R96" s="714"/>
      <c r="S96" s="73"/>
      <c r="T96" s="74"/>
    </row>
    <row r="97" spans="1:20 16195:16195" ht="31.5" x14ac:dyDescent="0.3">
      <c r="A97" s="686" t="s">
        <v>606</v>
      </c>
      <c r="B97" s="707" t="s">
        <v>54</v>
      </c>
      <c r="C97" s="712" t="s">
        <v>603</v>
      </c>
      <c r="D97" s="574">
        <v>619.6</v>
      </c>
      <c r="E97" s="552">
        <v>43970</v>
      </c>
      <c r="F97" s="571">
        <v>85</v>
      </c>
      <c r="G97" s="472">
        <v>619.6</v>
      </c>
      <c r="H97" s="65">
        <f>G97-D97</f>
        <v>0</v>
      </c>
      <c r="I97" s="81">
        <v>69</v>
      </c>
      <c r="J97" s="82"/>
      <c r="K97" s="82"/>
      <c r="L97" s="104">
        <f>I97*G97</f>
        <v>42752.4</v>
      </c>
      <c r="M97" s="717" t="s">
        <v>88</v>
      </c>
      <c r="N97" s="718">
        <v>43976</v>
      </c>
      <c r="O97" s="374"/>
      <c r="P97" s="379"/>
      <c r="Q97" s="70"/>
      <c r="R97" s="714"/>
      <c r="S97" s="73"/>
      <c r="T97" s="74"/>
      <c r="WXW97" s="660">
        <f>SUM(D97:WXV97)</f>
        <v>132091.6</v>
      </c>
    </row>
    <row r="98" spans="1:20 16195:16195" ht="17.25" customHeight="1" x14ac:dyDescent="0.25">
      <c r="A98" s="658" t="s">
        <v>350</v>
      </c>
      <c r="B98" s="551" t="s">
        <v>226</v>
      </c>
      <c r="C98" s="654" t="s">
        <v>613</v>
      </c>
      <c r="D98" s="472">
        <v>1240</v>
      </c>
      <c r="E98" s="570">
        <v>43976</v>
      </c>
      <c r="F98" s="571" t="s">
        <v>614</v>
      </c>
      <c r="G98" s="472">
        <v>1240</v>
      </c>
      <c r="H98" s="65">
        <f t="shared" si="3"/>
        <v>0</v>
      </c>
      <c r="I98" s="81">
        <v>49</v>
      </c>
      <c r="J98" s="82"/>
      <c r="K98" s="82"/>
      <c r="L98" s="104">
        <f t="shared" si="4"/>
        <v>60760</v>
      </c>
      <c r="M98" s="372" t="s">
        <v>161</v>
      </c>
      <c r="N98" s="390">
        <v>43979</v>
      </c>
      <c r="O98" s="374"/>
      <c r="P98" s="379"/>
      <c r="Q98" s="70"/>
      <c r="R98" s="714"/>
      <c r="S98" s="73"/>
      <c r="T98" s="74"/>
    </row>
    <row r="99" spans="1:20 16195:16195" ht="17.25" customHeight="1" x14ac:dyDescent="0.25">
      <c r="A99" s="658"/>
      <c r="B99" s="551"/>
      <c r="C99" s="654"/>
      <c r="D99" s="472"/>
      <c r="E99" s="570"/>
      <c r="F99" s="571"/>
      <c r="G99" s="472"/>
      <c r="H99" s="65">
        <f t="shared" si="3"/>
        <v>0</v>
      </c>
      <c r="I99" s="81"/>
      <c r="J99" s="82"/>
      <c r="K99" s="82"/>
      <c r="L99" s="104">
        <f t="shared" si="4"/>
        <v>0</v>
      </c>
      <c r="M99" s="372"/>
      <c r="N99" s="390"/>
      <c r="O99" s="374"/>
      <c r="P99" s="379"/>
      <c r="Q99" s="70"/>
      <c r="R99" s="714"/>
      <c r="S99" s="73"/>
      <c r="T99" s="74"/>
    </row>
    <row r="100" spans="1:20 16195:16195" ht="16.5" customHeight="1" x14ac:dyDescent="0.25">
      <c r="A100" s="658"/>
      <c r="B100" s="551"/>
      <c r="C100" s="659"/>
      <c r="D100" s="472"/>
      <c r="E100" s="570"/>
      <c r="F100" s="571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374"/>
      <c r="P100" s="379"/>
      <c r="Q100" s="70"/>
      <c r="R100" s="714"/>
      <c r="S100" s="73"/>
      <c r="T100" s="74"/>
    </row>
    <row r="101" spans="1:20 16195:16195" ht="17.25" customHeight="1" x14ac:dyDescent="0.25">
      <c r="A101" s="658"/>
      <c r="B101" s="551"/>
      <c r="C101" s="654"/>
      <c r="D101" s="655"/>
      <c r="E101" s="390"/>
      <c r="F101" s="571"/>
      <c r="G101" s="472"/>
      <c r="H101" s="65">
        <f t="shared" si="3"/>
        <v>0</v>
      </c>
      <c r="I101" s="81"/>
      <c r="J101" s="82"/>
      <c r="K101" s="82"/>
      <c r="L101" s="104">
        <f t="shared" ref="L101:L108" si="5">I101*G101</f>
        <v>0</v>
      </c>
      <c r="M101" s="372"/>
      <c r="N101" s="390"/>
      <c r="O101" s="374"/>
      <c r="P101" s="379"/>
      <c r="Q101" s="70"/>
      <c r="R101" s="714"/>
      <c r="S101" s="73"/>
      <c r="T101" s="74"/>
    </row>
    <row r="102" spans="1:20 16195:16195" ht="17.25" customHeight="1" x14ac:dyDescent="0.25">
      <c r="A102" s="658"/>
      <c r="B102" s="610"/>
      <c r="C102" s="654"/>
      <c r="D102" s="655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5"/>
        <v>0</v>
      </c>
      <c r="M102" s="372"/>
      <c r="N102" s="390"/>
      <c r="O102" s="374"/>
      <c r="P102" s="379"/>
      <c r="Q102" s="70"/>
      <c r="R102" s="714"/>
      <c r="S102" s="73"/>
      <c r="T102" s="74"/>
    </row>
    <row r="103" spans="1:20 16195:16195" ht="17.25" customHeight="1" x14ac:dyDescent="0.25">
      <c r="A103" s="658"/>
      <c r="B103" s="610"/>
      <c r="C103" s="654"/>
      <c r="D103" s="655"/>
      <c r="E103" s="390"/>
      <c r="F103" s="571"/>
      <c r="G103" s="574"/>
      <c r="H103" s="65">
        <f t="shared" si="3"/>
        <v>0</v>
      </c>
      <c r="I103" s="81"/>
      <c r="J103" s="82"/>
      <c r="K103" s="82"/>
      <c r="L103" s="104">
        <f t="shared" si="5"/>
        <v>0</v>
      </c>
      <c r="M103" s="372"/>
      <c r="N103" s="390"/>
      <c r="O103" s="374"/>
      <c r="P103" s="379"/>
      <c r="Q103" s="70"/>
      <c r="R103" s="714"/>
      <c r="S103" s="73"/>
      <c r="T103" s="74"/>
    </row>
    <row r="104" spans="1:20 16195:16195" ht="17.25" customHeight="1" x14ac:dyDescent="0.25">
      <c r="A104" s="658"/>
      <c r="B104" s="610"/>
      <c r="C104" s="654"/>
      <c r="D104" s="655"/>
      <c r="E104" s="390"/>
      <c r="F104" s="571"/>
      <c r="G104" s="574"/>
      <c r="H104" s="65">
        <f t="shared" si="3"/>
        <v>0</v>
      </c>
      <c r="I104" s="81"/>
      <c r="J104" s="82"/>
      <c r="K104" s="82"/>
      <c r="L104" s="104">
        <f t="shared" si="5"/>
        <v>0</v>
      </c>
      <c r="M104" s="372"/>
      <c r="N104" s="390"/>
      <c r="O104" s="374"/>
      <c r="P104" s="379"/>
      <c r="Q104" s="70"/>
      <c r="R104" s="714"/>
      <c r="S104" s="73"/>
      <c r="T104" s="74"/>
    </row>
    <row r="105" spans="1:20 16195:16195" ht="17.25" customHeight="1" x14ac:dyDescent="0.25">
      <c r="A105" s="658"/>
      <c r="B105" s="610"/>
      <c r="C105" s="654"/>
      <c r="D105" s="655"/>
      <c r="E105" s="390"/>
      <c r="F105" s="571"/>
      <c r="G105" s="574"/>
      <c r="H105" s="65">
        <f t="shared" si="3"/>
        <v>0</v>
      </c>
      <c r="I105" s="81"/>
      <c r="J105" s="82"/>
      <c r="K105" s="82"/>
      <c r="L105" s="104">
        <f t="shared" si="5"/>
        <v>0</v>
      </c>
      <c r="M105" s="372"/>
      <c r="N105" s="390"/>
      <c r="O105" s="374"/>
      <c r="P105" s="379"/>
      <c r="Q105" s="70"/>
      <c r="R105" s="714"/>
      <c r="S105" s="73"/>
      <c r="T105" s="74"/>
    </row>
    <row r="106" spans="1:20 16195:16195" ht="17.25" customHeight="1" x14ac:dyDescent="0.25">
      <c r="A106" s="658"/>
      <c r="B106" s="610"/>
      <c r="C106" s="654"/>
      <c r="D106" s="655"/>
      <c r="E106" s="390"/>
      <c r="F106" s="571"/>
      <c r="G106" s="574"/>
      <c r="H106" s="65">
        <f t="shared" si="3"/>
        <v>0</v>
      </c>
      <c r="I106" s="81"/>
      <c r="J106" s="82"/>
      <c r="K106" s="82"/>
      <c r="L106" s="104">
        <f t="shared" si="5"/>
        <v>0</v>
      </c>
      <c r="M106" s="372"/>
      <c r="N106" s="390"/>
      <c r="O106" s="374"/>
      <c r="P106" s="379"/>
      <c r="Q106" s="70"/>
      <c r="R106" s="714"/>
      <c r="S106" s="73"/>
      <c r="T106" s="74"/>
    </row>
    <row r="107" spans="1:20 16195:16195" ht="17.25" customHeight="1" x14ac:dyDescent="0.25">
      <c r="A107" s="658"/>
      <c r="B107" s="610"/>
      <c r="C107" s="654"/>
      <c r="D107" s="655"/>
      <c r="E107" s="390"/>
      <c r="F107" s="571"/>
      <c r="G107" s="574"/>
      <c r="H107" s="65">
        <f t="shared" si="3"/>
        <v>0</v>
      </c>
      <c r="I107" s="81"/>
      <c r="J107" s="82"/>
      <c r="K107" s="82"/>
      <c r="L107" s="104">
        <f t="shared" si="5"/>
        <v>0</v>
      </c>
      <c r="M107" s="372"/>
      <c r="N107" s="390"/>
      <c r="O107" s="374"/>
      <c r="P107" s="379"/>
      <c r="Q107" s="70"/>
      <c r="R107" s="714"/>
      <c r="S107" s="73"/>
      <c r="T107" s="74"/>
    </row>
    <row r="108" spans="1:20 16195:16195" ht="17.25" customHeight="1" x14ac:dyDescent="0.25">
      <c r="A108" s="658"/>
      <c r="B108" s="610"/>
      <c r="C108" s="654"/>
      <c r="D108" s="472"/>
      <c r="E108" s="390"/>
      <c r="F108" s="571"/>
      <c r="G108" s="574"/>
      <c r="H108" s="65">
        <f t="shared" si="3"/>
        <v>0</v>
      </c>
      <c r="I108" s="81"/>
      <c r="J108" s="82"/>
      <c r="K108" s="82"/>
      <c r="L108" s="104">
        <f t="shared" si="5"/>
        <v>0</v>
      </c>
      <c r="M108" s="372"/>
      <c r="N108" s="390"/>
      <c r="O108" s="374"/>
      <c r="P108" s="379"/>
      <c r="Q108" s="70"/>
      <c r="R108" s="714"/>
      <c r="S108" s="73"/>
      <c r="T108" s="74"/>
    </row>
    <row r="109" spans="1:20 16195:16195" ht="17.25" customHeight="1" x14ac:dyDescent="0.25">
      <c r="A109" s="683"/>
      <c r="B109" s="623"/>
      <c r="C109" s="606"/>
      <c r="D109" s="472"/>
      <c r="E109" s="570"/>
      <c r="F109" s="652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374"/>
      <c r="P109" s="379"/>
      <c r="Q109" s="70"/>
      <c r="R109" s="714"/>
      <c r="S109" s="73"/>
      <c r="T109" s="74"/>
    </row>
    <row r="110" spans="1:20 16195:16195" ht="17.25" customHeight="1" x14ac:dyDescent="0.25">
      <c r="A110" s="658"/>
      <c r="B110" s="623"/>
      <c r="C110" s="606"/>
      <c r="D110" s="472"/>
      <c r="E110" s="570"/>
      <c r="F110" s="653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374"/>
      <c r="P110" s="379"/>
      <c r="Q110" s="70"/>
      <c r="R110" s="714"/>
      <c r="S110" s="73"/>
      <c r="T110" s="74"/>
    </row>
    <row r="111" spans="1:20 16195:16195" ht="17.25" x14ac:dyDescent="0.25">
      <c r="A111" s="658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374"/>
      <c r="P111" s="379"/>
      <c r="Q111" s="70"/>
      <c r="R111" s="714"/>
      <c r="S111" s="73"/>
      <c r="T111" s="74"/>
    </row>
    <row r="112" spans="1:20 16195:16195" ht="17.25" x14ac:dyDescent="0.25">
      <c r="A112" s="658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374"/>
      <c r="P112" s="379"/>
      <c r="Q112" s="70"/>
      <c r="R112" s="714"/>
      <c r="S112" s="73"/>
      <c r="T112" s="74"/>
    </row>
    <row r="113" spans="1:20" ht="17.25" x14ac:dyDescent="0.25">
      <c r="A113" s="658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374"/>
      <c r="P113" s="379"/>
      <c r="Q113" s="70"/>
      <c r="R113" s="714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374"/>
      <c r="P114" s="379"/>
      <c r="Q114" s="70"/>
      <c r="R114" s="714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374"/>
      <c r="P115" s="379"/>
      <c r="Q115" s="70"/>
      <c r="R115" s="714"/>
      <c r="S115" s="73"/>
      <c r="T115" s="74"/>
    </row>
    <row r="116" spans="1:20" ht="17.25" x14ac:dyDescent="0.25">
      <c r="A116" s="658"/>
      <c r="B116" s="554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374"/>
      <c r="P116" s="379"/>
      <c r="Q116" s="70"/>
      <c r="R116" s="714"/>
      <c r="S116" s="73"/>
      <c r="T116" s="74"/>
    </row>
    <row r="117" spans="1:20" ht="17.25" customHeight="1" x14ac:dyDescent="0.25">
      <c r="A117" s="551"/>
      <c r="B117" s="611"/>
      <c r="C117" s="606"/>
      <c r="D117" s="472"/>
      <c r="E117" s="552"/>
      <c r="F117" s="553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374"/>
      <c r="P117" s="379"/>
      <c r="Q117" s="70"/>
      <c r="R117" s="714"/>
      <c r="S117" s="73"/>
      <c r="T117" s="74"/>
    </row>
    <row r="118" spans="1:20" ht="18.75" customHeight="1" x14ac:dyDescent="0.25">
      <c r="A118" s="686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374"/>
      <c r="P118" s="379"/>
      <c r="Q118" s="70"/>
      <c r="R118" s="714"/>
      <c r="S118" s="73"/>
      <c r="T118" s="74"/>
    </row>
    <row r="119" spans="1:20" ht="17.25" customHeight="1" x14ac:dyDescent="0.25">
      <c r="A119" s="686"/>
      <c r="B119" s="554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374"/>
      <c r="P119" s="379"/>
      <c r="Q119" s="70"/>
      <c r="R119" s="714"/>
      <c r="S119" s="73"/>
      <c r="T119" s="74"/>
    </row>
    <row r="120" spans="1:20" ht="17.25" customHeight="1" x14ac:dyDescent="0.25">
      <c r="A120" s="686"/>
      <c r="B120" s="554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374"/>
      <c r="P120" s="379"/>
      <c r="Q120" s="70"/>
      <c r="R120" s="714"/>
      <c r="S120" s="73"/>
      <c r="T120" s="74"/>
    </row>
    <row r="121" spans="1:20" ht="17.25" customHeight="1" x14ac:dyDescent="0.25">
      <c r="A121" s="686"/>
      <c r="B121" s="554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374"/>
      <c r="P121" s="379"/>
      <c r="Q121" s="70"/>
      <c r="R121" s="714"/>
      <c r="S121" s="73"/>
      <c r="T121" s="74"/>
    </row>
    <row r="122" spans="1:20" ht="17.25" x14ac:dyDescent="0.25">
      <c r="A122" s="687"/>
      <c r="B122" s="554"/>
      <c r="C122" s="606"/>
      <c r="D122" s="472"/>
      <c r="E122" s="570"/>
      <c r="F122" s="73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374"/>
      <c r="P122" s="379"/>
      <c r="Q122" s="70"/>
      <c r="R122" s="714"/>
      <c r="S122" s="73"/>
      <c r="T122" s="74"/>
    </row>
    <row r="123" spans="1:20" ht="17.25" x14ac:dyDescent="0.25">
      <c r="A123" s="658"/>
      <c r="B123" s="554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374"/>
      <c r="P123" s="379"/>
      <c r="Q123" s="70"/>
      <c r="R123" s="714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374"/>
      <c r="P124" s="379"/>
      <c r="Q124" s="70"/>
      <c r="R124" s="714"/>
      <c r="S124" s="73"/>
      <c r="T124" s="74"/>
    </row>
    <row r="125" spans="1:20" ht="17.25" customHeight="1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374"/>
      <c r="P125" s="379"/>
      <c r="Q125" s="70"/>
      <c r="R125" s="714"/>
      <c r="S125" s="73"/>
      <c r="T125" s="74"/>
    </row>
    <row r="126" spans="1:20" ht="17.25" customHeight="1" x14ac:dyDescent="0.25">
      <c r="A126" s="658"/>
      <c r="B126" s="551"/>
      <c r="C126" s="606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374"/>
      <c r="P126" s="379"/>
      <c r="Q126" s="70"/>
      <c r="R126" s="714"/>
      <c r="S126" s="73"/>
      <c r="T126" s="74"/>
    </row>
    <row r="127" spans="1:20" ht="17.25" customHeight="1" x14ac:dyDescent="0.25">
      <c r="A127" s="658"/>
      <c r="B127" s="551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374"/>
      <c r="P127" s="379"/>
      <c r="Q127" s="70"/>
      <c r="R127" s="714"/>
      <c r="S127" s="73"/>
      <c r="T127" s="74"/>
    </row>
    <row r="128" spans="1:20" ht="17.25" customHeight="1" x14ac:dyDescent="0.25">
      <c r="A128" s="658"/>
      <c r="B128" s="551"/>
      <c r="C128" s="606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374"/>
      <c r="P128" s="379"/>
      <c r="Q128" s="70"/>
      <c r="R128" s="714"/>
      <c r="S128" s="73"/>
      <c r="T128" s="74"/>
    </row>
    <row r="129" spans="1:20" ht="17.25" customHeight="1" x14ac:dyDescent="0.25">
      <c r="A129" s="658"/>
      <c r="B129" s="551"/>
      <c r="C129" s="606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374"/>
      <c r="P129" s="379"/>
      <c r="Q129" s="70"/>
      <c r="R129" s="714"/>
      <c r="S129" s="73"/>
      <c r="T129" s="74"/>
    </row>
    <row r="130" spans="1:20" ht="17.25" customHeight="1" x14ac:dyDescent="0.25">
      <c r="A130" s="658"/>
      <c r="B130" s="551"/>
      <c r="C130" s="606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374"/>
      <c r="P130" s="379"/>
      <c r="Q130" s="70"/>
      <c r="R130" s="714"/>
      <c r="S130" s="73"/>
      <c r="T130" s="74"/>
    </row>
    <row r="131" spans="1:20" ht="17.25" x14ac:dyDescent="0.25">
      <c r="A131" s="658"/>
      <c r="B131" s="551"/>
      <c r="C131" s="606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374"/>
      <c r="P131" s="379"/>
      <c r="Q131" s="70"/>
      <c r="R131" s="714"/>
      <c r="S131" s="73"/>
      <c r="T131" s="74"/>
    </row>
    <row r="132" spans="1:20" ht="17.25" customHeight="1" x14ac:dyDescent="0.25">
      <c r="A132" s="658"/>
      <c r="B132" s="551"/>
      <c r="C132" s="612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374"/>
      <c r="P132" s="379"/>
      <c r="Q132" s="70"/>
      <c r="R132" s="714"/>
      <c r="S132" s="73"/>
      <c r="T132" s="74"/>
    </row>
    <row r="133" spans="1:20" ht="17.25" x14ac:dyDescent="0.25">
      <c r="A133" s="658"/>
      <c r="B133" s="554"/>
      <c r="C133" s="606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374"/>
      <c r="P133" s="379"/>
      <c r="Q133" s="70"/>
      <c r="R133" s="714"/>
      <c r="S133" s="73"/>
      <c r="T133" s="74"/>
    </row>
    <row r="134" spans="1:20" ht="17.25" customHeight="1" x14ac:dyDescent="0.25">
      <c r="A134" s="658"/>
      <c r="B134" s="554"/>
      <c r="C134" s="613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374"/>
      <c r="P134" s="379"/>
      <c r="Q134" s="70"/>
      <c r="R134" s="714"/>
      <c r="S134" s="73"/>
      <c r="T134" s="74"/>
    </row>
    <row r="135" spans="1:20" ht="17.25" x14ac:dyDescent="0.25">
      <c r="A135" s="658"/>
      <c r="B135" s="554"/>
      <c r="C135" s="615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374"/>
      <c r="P135" s="379"/>
      <c r="Q135" s="70"/>
      <c r="R135" s="714"/>
      <c r="S135" s="73"/>
      <c r="T135" s="74"/>
    </row>
    <row r="136" spans="1:20" ht="17.25" x14ac:dyDescent="0.25">
      <c r="A136" s="658"/>
      <c r="B136" s="554"/>
      <c r="C136" s="615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374"/>
      <c r="P136" s="379"/>
      <c r="Q136" s="70"/>
      <c r="R136" s="714"/>
      <c r="S136" s="73"/>
      <c r="T136" s="74"/>
    </row>
    <row r="137" spans="1:20" ht="17.25" customHeight="1" x14ac:dyDescent="0.25">
      <c r="A137" s="658"/>
      <c r="B137" s="554"/>
      <c r="C137" s="613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374"/>
      <c r="P137" s="379"/>
      <c r="Q137" s="70"/>
      <c r="R137" s="714"/>
      <c r="S137" s="73"/>
      <c r="T137" s="74"/>
    </row>
    <row r="138" spans="1:20" ht="17.25" x14ac:dyDescent="0.25">
      <c r="A138" s="658"/>
      <c r="B138" s="554"/>
      <c r="C138" s="618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374"/>
      <c r="P138" s="379"/>
      <c r="Q138" s="70"/>
      <c r="R138" s="714"/>
      <c r="S138" s="73"/>
      <c r="T138" s="74"/>
    </row>
    <row r="139" spans="1:20" ht="17.25" x14ac:dyDescent="0.25">
      <c r="A139" s="658"/>
      <c r="B139" s="554"/>
      <c r="C139" s="371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374"/>
      <c r="P139" s="379"/>
      <c r="Q139" s="70"/>
      <c r="R139" s="714"/>
      <c r="S139" s="73"/>
      <c r="T139" s="74"/>
    </row>
    <row r="140" spans="1:20" ht="17.25" x14ac:dyDescent="0.25">
      <c r="A140" s="672"/>
      <c r="B140" s="554"/>
      <c r="C140" s="56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374"/>
      <c r="P140" s="379"/>
      <c r="Q140" s="70"/>
      <c r="R140" s="714"/>
      <c r="S140" s="73"/>
      <c r="T140" s="74"/>
    </row>
    <row r="141" spans="1:20" ht="17.25" x14ac:dyDescent="0.25">
      <c r="A141" s="658"/>
      <c r="B141" s="554"/>
      <c r="C141" s="56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374"/>
      <c r="P141" s="379"/>
      <c r="Q141" s="70"/>
      <c r="R141" s="714"/>
      <c r="S141" s="73"/>
      <c r="T141" s="74"/>
    </row>
    <row r="142" spans="1:20" ht="17.25" x14ac:dyDescent="0.25">
      <c r="A142" s="658"/>
      <c r="B142" s="554"/>
      <c r="C142" s="569"/>
      <c r="D142" s="472"/>
      <c r="E142" s="570"/>
      <c r="F142" s="571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374"/>
      <c r="P142" s="379"/>
      <c r="Q142" s="70"/>
      <c r="R142" s="714"/>
      <c r="S142" s="73"/>
      <c r="T142" s="74"/>
    </row>
    <row r="143" spans="1:20" ht="17.25" x14ac:dyDescent="0.25">
      <c r="A143" s="711"/>
      <c r="B143" s="554"/>
      <c r="C143" s="569"/>
      <c r="D143" s="472"/>
      <c r="E143" s="570"/>
      <c r="F143" s="571"/>
      <c r="G143" s="472"/>
      <c r="H143" s="65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374"/>
      <c r="P143" s="379"/>
      <c r="Q143" s="70"/>
      <c r="R143" s="714"/>
      <c r="S143" s="73"/>
      <c r="T143" s="74"/>
    </row>
    <row r="144" spans="1:20" x14ac:dyDescent="0.25">
      <c r="A144" s="672"/>
      <c r="B144" s="554"/>
      <c r="C144" s="569"/>
      <c r="D144" s="472"/>
      <c r="E144" s="570"/>
      <c r="F144" s="553"/>
      <c r="G144" s="472"/>
      <c r="H144" s="65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374"/>
      <c r="P144" s="379"/>
      <c r="Q144" s="70"/>
      <c r="R144" s="714"/>
      <c r="S144" s="73"/>
      <c r="T144" s="74"/>
    </row>
    <row r="145" spans="1:20" ht="17.25" x14ac:dyDescent="0.25">
      <c r="A145" s="672"/>
      <c r="B145" s="554"/>
      <c r="C145" s="569"/>
      <c r="D145" s="472"/>
      <c r="E145" s="570"/>
      <c r="F145" s="571"/>
      <c r="G145" s="472"/>
      <c r="H145" s="65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374"/>
      <c r="P145" s="379"/>
      <c r="Q145" s="70"/>
      <c r="R145" s="714"/>
      <c r="S145" s="73"/>
      <c r="T145" s="74"/>
    </row>
    <row r="146" spans="1:20" ht="17.25" customHeight="1" x14ac:dyDescent="0.25">
      <c r="A146" s="658"/>
      <c r="B146" s="554"/>
      <c r="C146" s="619"/>
      <c r="D146" s="472"/>
      <c r="E146" s="570"/>
      <c r="F146" s="571"/>
      <c r="G146" s="472"/>
      <c r="H146" s="65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374"/>
      <c r="P146" s="379"/>
      <c r="Q146" s="70"/>
      <c r="R146" s="714"/>
      <c r="S146" s="73"/>
      <c r="T146" s="74"/>
    </row>
    <row r="147" spans="1:20" ht="17.25" customHeight="1" x14ac:dyDescent="0.25">
      <c r="A147" s="658"/>
      <c r="B147" s="554"/>
      <c r="C147" s="619"/>
      <c r="D147" s="472"/>
      <c r="E147" s="570"/>
      <c r="F147" s="571"/>
      <c r="G147" s="472"/>
      <c r="H147" s="65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374"/>
      <c r="P147" s="379"/>
      <c r="Q147" s="70"/>
      <c r="R147" s="714"/>
      <c r="S147" s="73"/>
      <c r="T147" s="74"/>
    </row>
    <row r="148" spans="1:20" x14ac:dyDescent="0.25">
      <c r="A148" s="672"/>
      <c r="B148" s="554"/>
      <c r="C148" s="582"/>
      <c r="D148" s="472"/>
      <c r="E148" s="570"/>
      <c r="F148" s="580"/>
      <c r="G148" s="472"/>
      <c r="H148" s="65">
        <f t="shared" si="3"/>
        <v>0</v>
      </c>
      <c r="I148" s="81"/>
      <c r="J148" s="82"/>
      <c r="K148" s="82"/>
      <c r="L148" s="104">
        <f t="shared" si="4"/>
        <v>0</v>
      </c>
      <c r="M148" s="406"/>
      <c r="N148" s="422"/>
      <c r="O148" s="374"/>
      <c r="P148" s="379"/>
      <c r="Q148" s="70"/>
      <c r="R148" s="714"/>
      <c r="S148" s="73"/>
      <c r="T148" s="74"/>
    </row>
    <row r="149" spans="1:20" x14ac:dyDescent="0.25">
      <c r="A149" s="672"/>
      <c r="B149" s="554"/>
      <c r="C149" s="620"/>
      <c r="D149" s="472"/>
      <c r="E149" s="570"/>
      <c r="F149" s="580"/>
      <c r="G149" s="472"/>
      <c r="H149" s="65">
        <f t="shared" si="3"/>
        <v>0</v>
      </c>
      <c r="I149" s="81"/>
      <c r="J149" s="165"/>
      <c r="K149" s="166"/>
      <c r="L149" s="104">
        <f t="shared" ref="L149:L158" si="6">I149*G149-K149</f>
        <v>0</v>
      </c>
      <c r="M149" s="406"/>
      <c r="N149" s="422"/>
      <c r="O149" s="374"/>
      <c r="P149" s="379"/>
      <c r="Q149" s="70"/>
      <c r="R149" s="714"/>
      <c r="S149" s="73"/>
      <c r="T149" s="74"/>
    </row>
    <row r="150" spans="1:20" x14ac:dyDescent="0.25">
      <c r="A150" s="672"/>
      <c r="B150" s="610"/>
      <c r="C150" s="621"/>
      <c r="D150" s="621"/>
      <c r="E150" s="621"/>
      <c r="F150" s="622"/>
      <c r="G150" s="574"/>
      <c r="H150" s="65">
        <f t="shared" si="3"/>
        <v>0</v>
      </c>
      <c r="I150" s="81"/>
      <c r="J150" s="165"/>
      <c r="K150" s="166"/>
      <c r="L150" s="104">
        <f t="shared" si="6"/>
        <v>0</v>
      </c>
      <c r="M150" s="406"/>
      <c r="N150" s="422"/>
      <c r="O150" s="374"/>
      <c r="P150" s="379"/>
      <c r="Q150" s="70"/>
      <c r="R150" s="714"/>
      <c r="S150" s="73"/>
      <c r="T150" s="74"/>
    </row>
    <row r="151" spans="1:20" x14ac:dyDescent="0.25">
      <c r="A151" s="672"/>
      <c r="B151" s="610"/>
      <c r="C151" s="621"/>
      <c r="D151" s="621"/>
      <c r="E151" s="621"/>
      <c r="F151" s="622"/>
      <c r="G151" s="574"/>
      <c r="H151" s="65">
        <f t="shared" si="3"/>
        <v>0</v>
      </c>
      <c r="I151" s="81"/>
      <c r="J151" s="165"/>
      <c r="K151" s="166"/>
      <c r="L151" s="104">
        <f t="shared" si="6"/>
        <v>0</v>
      </c>
      <c r="M151" s="406"/>
      <c r="N151" s="422"/>
      <c r="O151" s="374"/>
      <c r="P151" s="379"/>
      <c r="Q151" s="70"/>
      <c r="R151" s="714"/>
      <c r="S151" s="73"/>
      <c r="T151" s="74"/>
    </row>
    <row r="152" spans="1:20" x14ac:dyDescent="0.25">
      <c r="A152" s="672"/>
      <c r="B152" s="623"/>
      <c r="C152" s="621"/>
      <c r="D152" s="621"/>
      <c r="E152" s="621"/>
      <c r="F152" s="622"/>
      <c r="G152" s="574"/>
      <c r="H152" s="65">
        <f t="shared" si="3"/>
        <v>0</v>
      </c>
      <c r="I152" s="81"/>
      <c r="J152" s="165"/>
      <c r="K152" s="166"/>
      <c r="L152" s="104">
        <f t="shared" si="6"/>
        <v>0</v>
      </c>
      <c r="M152" s="372"/>
      <c r="N152" s="373"/>
      <c r="O152" s="374"/>
      <c r="P152" s="379"/>
      <c r="Q152" s="70"/>
      <c r="R152" s="714"/>
      <c r="S152" s="73"/>
      <c r="T152" s="74"/>
    </row>
    <row r="153" spans="1:20" x14ac:dyDescent="0.25">
      <c r="A153" s="88"/>
      <c r="B153" s="623"/>
      <c r="C153" s="621"/>
      <c r="D153" s="621"/>
      <c r="E153" s="621"/>
      <c r="F153" s="622"/>
      <c r="G153" s="574"/>
      <c r="H153" s="65">
        <f t="shared" si="3"/>
        <v>0</v>
      </c>
      <c r="I153" s="81"/>
      <c r="J153" s="165"/>
      <c r="K153" s="166"/>
      <c r="L153" s="104">
        <f t="shared" si="6"/>
        <v>0</v>
      </c>
      <c r="M153" s="372"/>
      <c r="N153" s="373"/>
      <c r="O153" s="374"/>
      <c r="P153" s="379"/>
      <c r="Q153" s="70"/>
      <c r="R153" s="714"/>
      <c r="S153" s="73"/>
      <c r="T153" s="74"/>
    </row>
    <row r="154" spans="1:20" x14ac:dyDescent="0.25">
      <c r="A154" s="88"/>
      <c r="B154" s="623"/>
      <c r="C154" s="621"/>
      <c r="D154" s="621"/>
      <c r="E154" s="621"/>
      <c r="F154" s="622"/>
      <c r="G154" s="574"/>
      <c r="H154" s="65">
        <f t="shared" si="3"/>
        <v>0</v>
      </c>
      <c r="I154" s="81"/>
      <c r="J154" s="165"/>
      <c r="K154" s="166"/>
      <c r="L154" s="104">
        <f t="shared" si="6"/>
        <v>0</v>
      </c>
      <c r="M154" s="372"/>
      <c r="N154" s="373"/>
      <c r="O154" s="374"/>
      <c r="P154" s="379"/>
      <c r="Q154" s="70"/>
      <c r="R154" s="714"/>
      <c r="S154" s="73"/>
      <c r="T154" s="74"/>
    </row>
    <row r="155" spans="1:20" ht="18.75" x14ac:dyDescent="0.3">
      <c r="A155" s="88"/>
      <c r="B155" s="76"/>
      <c r="C155" s="167"/>
      <c r="D155" s="64"/>
      <c r="E155" s="155"/>
      <c r="F155" s="170"/>
      <c r="G155" s="78"/>
      <c r="H155" s="65">
        <f t="shared" si="3"/>
        <v>0</v>
      </c>
      <c r="I155" s="81"/>
      <c r="J155" s="165"/>
      <c r="K155" s="171"/>
      <c r="L155" s="104">
        <f t="shared" si="6"/>
        <v>0</v>
      </c>
      <c r="M155" s="406"/>
      <c r="N155" s="422"/>
      <c r="O155" s="374"/>
      <c r="P155" s="379"/>
      <c r="Q155" s="70"/>
      <c r="R155" s="714"/>
      <c r="S155" s="73"/>
      <c r="T155" s="74"/>
    </row>
    <row r="156" spans="1:20" ht="18.75" x14ac:dyDescent="0.3">
      <c r="A156" s="88"/>
      <c r="B156" s="76"/>
      <c r="C156" s="167"/>
      <c r="D156" s="78"/>
      <c r="E156" s="121"/>
      <c r="F156" s="120"/>
      <c r="G156" s="78"/>
      <c r="H156" s="65">
        <f t="shared" si="3"/>
        <v>0</v>
      </c>
      <c r="I156" s="81"/>
      <c r="J156" s="165"/>
      <c r="K156" s="171"/>
      <c r="L156" s="104">
        <f t="shared" si="6"/>
        <v>0</v>
      </c>
      <c r="M156" s="406"/>
      <c r="N156" s="422"/>
      <c r="O156" s="374"/>
      <c r="P156" s="379"/>
      <c r="Q156" s="70"/>
      <c r="R156" s="714"/>
      <c r="S156" s="73"/>
      <c r="T156" s="74"/>
    </row>
    <row r="157" spans="1:20" ht="18.75" x14ac:dyDescent="0.3">
      <c r="A157" s="88"/>
      <c r="B157" s="76"/>
      <c r="C157" s="167"/>
      <c r="D157" s="78"/>
      <c r="E157" s="121"/>
      <c r="F157" s="120"/>
      <c r="G157" s="78"/>
      <c r="H157" s="65">
        <f t="shared" si="3"/>
        <v>0</v>
      </c>
      <c r="I157" s="81"/>
      <c r="J157" s="165"/>
      <c r="K157" s="171"/>
      <c r="L157" s="104">
        <f t="shared" si="6"/>
        <v>0</v>
      </c>
      <c r="M157" s="406"/>
      <c r="N157" s="422"/>
      <c r="O157" s="374"/>
      <c r="P157" s="379"/>
      <c r="Q157" s="70"/>
      <c r="R157" s="714"/>
      <c r="S157" s="73"/>
      <c r="T157" s="74"/>
    </row>
    <row r="158" spans="1:20" ht="18.75" x14ac:dyDescent="0.3">
      <c r="A158" s="88"/>
      <c r="B158" s="76"/>
      <c r="C158" s="172"/>
      <c r="D158" s="78"/>
      <c r="E158" s="121"/>
      <c r="F158" s="120"/>
      <c r="G158" s="78"/>
      <c r="H158" s="65">
        <f t="shared" si="3"/>
        <v>0</v>
      </c>
      <c r="I158" s="81"/>
      <c r="J158" s="165"/>
      <c r="K158" s="171"/>
      <c r="L158" s="104">
        <f t="shared" si="6"/>
        <v>0</v>
      </c>
      <c r="M158" s="406"/>
      <c r="N158" s="422"/>
      <c r="O158" s="374"/>
      <c r="P158" s="379"/>
      <c r="Q158" s="70"/>
      <c r="R158" s="714"/>
      <c r="S158" s="73"/>
      <c r="T158" s="74"/>
    </row>
    <row r="159" spans="1:20" x14ac:dyDescent="0.25">
      <c r="A159" s="173"/>
      <c r="B159" s="76"/>
      <c r="C159" s="76"/>
      <c r="D159" s="174"/>
      <c r="E159" s="121"/>
      <c r="F159" s="175"/>
      <c r="G159" s="174">
        <v>0</v>
      </c>
      <c r="H159" s="176">
        <f t="shared" ref="H159:H166" si="7">G159-D159</f>
        <v>0</v>
      </c>
      <c r="I159" s="177"/>
      <c r="J159" s="177"/>
      <c r="K159" s="177"/>
      <c r="L159" s="40">
        <f t="shared" ref="L159:L170" si="8">I159*G159</f>
        <v>0</v>
      </c>
      <c r="M159" s="425"/>
      <c r="N159" s="422"/>
      <c r="O159" s="374"/>
      <c r="P159" s="432"/>
      <c r="Q159" s="179"/>
      <c r="R159" s="715"/>
      <c r="S159" s="178"/>
      <c r="T159" s="69"/>
    </row>
    <row r="160" spans="1:20" x14ac:dyDescent="0.25">
      <c r="A160" s="173"/>
      <c r="B160" s="76"/>
      <c r="C160" s="76"/>
      <c r="D160" s="174"/>
      <c r="E160" s="121"/>
      <c r="F160" s="175"/>
      <c r="G160" s="174">
        <v>0</v>
      </c>
      <c r="H160" s="176">
        <f t="shared" si="7"/>
        <v>0</v>
      </c>
      <c r="I160" s="177"/>
      <c r="J160" s="177"/>
      <c r="K160" s="177"/>
      <c r="L160" s="40">
        <f t="shared" si="8"/>
        <v>0</v>
      </c>
      <c r="M160" s="425"/>
      <c r="N160" s="422"/>
      <c r="O160" s="374"/>
      <c r="P160" s="432"/>
      <c r="Q160" s="179"/>
      <c r="R160" s="715"/>
      <c r="S160" s="178"/>
      <c r="T160" s="69"/>
    </row>
    <row r="161" spans="1:20" x14ac:dyDescent="0.25">
      <c r="A161" s="173"/>
      <c r="B161" s="76"/>
      <c r="C161" s="76"/>
      <c r="D161" s="174"/>
      <c r="E161" s="121"/>
      <c r="F161" s="175"/>
      <c r="G161" s="174">
        <v>0</v>
      </c>
      <c r="H161" s="176">
        <f t="shared" si="7"/>
        <v>0</v>
      </c>
      <c r="I161" s="177"/>
      <c r="J161" s="177"/>
      <c r="K161" s="177"/>
      <c r="L161" s="40">
        <f t="shared" si="8"/>
        <v>0</v>
      </c>
      <c r="M161" s="425"/>
      <c r="N161" s="422"/>
      <c r="O161" s="374"/>
      <c r="P161" s="432"/>
      <c r="Q161" s="179"/>
      <c r="R161" s="715"/>
      <c r="S161" s="178"/>
      <c r="T161" s="69"/>
    </row>
    <row r="162" spans="1:20" x14ac:dyDescent="0.25">
      <c r="A162" s="173"/>
      <c r="B162" s="76"/>
      <c r="C162" s="76"/>
      <c r="D162" s="174"/>
      <c r="E162" s="121"/>
      <c r="F162" s="181"/>
      <c r="G162" s="174">
        <v>0</v>
      </c>
      <c r="H162" s="176">
        <f t="shared" si="7"/>
        <v>0</v>
      </c>
      <c r="I162" s="177"/>
      <c r="J162" s="177"/>
      <c r="K162" s="177"/>
      <c r="L162" s="40">
        <f t="shared" si="8"/>
        <v>0</v>
      </c>
      <c r="M162" s="425"/>
      <c r="N162" s="422"/>
      <c r="O162" s="374"/>
      <c r="P162" s="432"/>
      <c r="Q162" s="179"/>
      <c r="R162" s="715"/>
      <c r="S162" s="178"/>
      <c r="T162" s="69"/>
    </row>
    <row r="163" spans="1:20" x14ac:dyDescent="0.25">
      <c r="A163" s="182"/>
      <c r="B163" s="76"/>
      <c r="C163" s="76"/>
      <c r="D163" s="174"/>
      <c r="E163" s="121"/>
      <c r="F163" s="183"/>
      <c r="G163" s="174">
        <v>0</v>
      </c>
      <c r="H163" s="176">
        <f t="shared" si="7"/>
        <v>0</v>
      </c>
      <c r="I163" s="177"/>
      <c r="J163" s="177"/>
      <c r="K163" s="177"/>
      <c r="L163" s="40">
        <f t="shared" si="8"/>
        <v>0</v>
      </c>
      <c r="M163" s="425"/>
      <c r="N163" s="422"/>
      <c r="O163" s="374"/>
      <c r="P163" s="432"/>
      <c r="Q163" s="179"/>
      <c r="R163" s="715"/>
      <c r="S163" s="73"/>
      <c r="T163" s="74"/>
    </row>
    <row r="164" spans="1:20" x14ac:dyDescent="0.25">
      <c r="A164" s="184"/>
      <c r="B164" s="185"/>
      <c r="F164" s="188"/>
      <c r="G164" s="186">
        <v>0</v>
      </c>
      <c r="H164" s="186">
        <f t="shared" si="7"/>
        <v>0</v>
      </c>
      <c r="I164" s="189"/>
      <c r="J164" s="189"/>
      <c r="K164" s="189"/>
      <c r="L164" s="40">
        <f t="shared" si="8"/>
        <v>0</v>
      </c>
      <c r="M164" s="719"/>
      <c r="N164" s="720"/>
      <c r="O164" s="69"/>
      <c r="P164" s="721"/>
      <c r="Q164" s="179"/>
      <c r="R164" s="716"/>
      <c r="S164" s="33"/>
      <c r="T164" s="34"/>
    </row>
    <row r="165" spans="1:20" x14ac:dyDescent="0.25">
      <c r="A165" s="184"/>
      <c r="B165" s="185"/>
      <c r="G165" s="186">
        <v>0</v>
      </c>
      <c r="H165" s="186">
        <f t="shared" si="7"/>
        <v>0</v>
      </c>
      <c r="I165" s="189"/>
      <c r="J165" s="189"/>
      <c r="K165" s="189"/>
      <c r="L165" s="40">
        <f t="shared" si="8"/>
        <v>0</v>
      </c>
      <c r="M165" s="190"/>
      <c r="O165" s="27"/>
      <c r="P165" s="201"/>
      <c r="Q165" s="202"/>
      <c r="R165" s="203"/>
      <c r="S165" s="33"/>
      <c r="T165" s="34"/>
    </row>
    <row r="166" spans="1:20" ht="16.5" thickBot="1" x14ac:dyDescent="0.3">
      <c r="A166" s="184"/>
      <c r="B166" s="185"/>
      <c r="G166" s="205">
        <v>0</v>
      </c>
      <c r="H166" s="186">
        <f t="shared" si="7"/>
        <v>0</v>
      </c>
      <c r="I166" s="189"/>
      <c r="J166" s="189"/>
      <c r="K166" s="189"/>
      <c r="L166" s="40">
        <f t="shared" si="8"/>
        <v>0</v>
      </c>
      <c r="M166" s="190"/>
      <c r="O166" s="27"/>
      <c r="P166" s="201"/>
      <c r="Q166" s="202"/>
      <c r="R166" s="203"/>
      <c r="S166" s="33"/>
      <c r="T166" s="34"/>
    </row>
    <row r="167" spans="1:20" ht="19.5" thickTop="1" x14ac:dyDescent="0.3">
      <c r="A167" s="184"/>
      <c r="B167" s="185"/>
      <c r="D167" s="763" t="s">
        <v>33</v>
      </c>
      <c r="E167" s="763"/>
      <c r="F167" s="764"/>
      <c r="G167" s="206">
        <f>SUM(G4:G166)</f>
        <v>631687.4</v>
      </c>
      <c r="H167" s="207"/>
      <c r="I167" s="189"/>
      <c r="J167" s="208"/>
      <c r="K167" s="189"/>
      <c r="L167" s="40">
        <f t="shared" si="8"/>
        <v>0</v>
      </c>
      <c r="M167" s="190"/>
      <c r="O167" s="27"/>
      <c r="P167" s="201"/>
      <c r="Q167" s="219"/>
      <c r="R167" s="220"/>
      <c r="T167" s="34"/>
    </row>
    <row r="168" spans="1:20" ht="19.5" thickBot="1" x14ac:dyDescent="0.3">
      <c r="A168" s="222"/>
      <c r="B168" s="185"/>
      <c r="G168" s="223"/>
      <c r="H168" s="207"/>
      <c r="I168" s="189"/>
      <c r="J168" s="208"/>
      <c r="K168" s="189"/>
      <c r="L168" s="40">
        <f t="shared" si="8"/>
        <v>0</v>
      </c>
      <c r="M168" s="190"/>
      <c r="O168" s="27"/>
      <c r="P168" s="201"/>
      <c r="Q168" s="219"/>
      <c r="R168" s="220"/>
      <c r="T168" s="34"/>
    </row>
    <row r="169" spans="1:20" ht="16.5" thickTop="1" x14ac:dyDescent="0.25">
      <c r="A169" s="184"/>
      <c r="B169" s="185"/>
      <c r="H169" s="186"/>
      <c r="I169" s="189"/>
      <c r="J169" s="189"/>
      <c r="K169" s="189"/>
      <c r="L169" s="40">
        <f t="shared" si="8"/>
        <v>0</v>
      </c>
      <c r="M169" s="190"/>
      <c r="O169" s="27"/>
      <c r="P169" s="201"/>
      <c r="Q169" s="219"/>
      <c r="R169" s="220"/>
      <c r="T169" s="34"/>
    </row>
    <row r="170" spans="1:20" ht="16.5" thickBot="1" x14ac:dyDescent="0.3">
      <c r="A170" s="184"/>
      <c r="B170" s="185"/>
      <c r="H170" s="186"/>
      <c r="I170" s="224"/>
      <c r="L170" s="40">
        <f t="shared" si="8"/>
        <v>0</v>
      </c>
      <c r="M170" s="225"/>
      <c r="O170" s="27"/>
      <c r="P170" s="201"/>
      <c r="Q170" s="219"/>
      <c r="R170" s="226"/>
      <c r="T170" s="34"/>
    </row>
    <row r="171" spans="1:20" ht="17.25" thickTop="1" thickBot="1" x14ac:dyDescent="0.3">
      <c r="A171" s="184"/>
      <c r="F171" s="227"/>
      <c r="G171" s="228" t="s">
        <v>34</v>
      </c>
      <c r="H171" s="229"/>
      <c r="I171" s="229"/>
      <c r="J171" s="230">
        <f>SUM(J159:J170)</f>
        <v>0</v>
      </c>
      <c r="K171" s="231"/>
      <c r="L171" s="232">
        <f>SUM(L4:L170)</f>
        <v>18188877.400000002</v>
      </c>
      <c r="M171" s="233"/>
      <c r="O171" s="234">
        <f>SUM(O4:O170)</f>
        <v>385739.6</v>
      </c>
      <c r="P171" s="25"/>
      <c r="Q171" s="236">
        <f>SUM(Q5:Q170)</f>
        <v>0</v>
      </c>
      <c r="R171" s="237"/>
      <c r="S171" s="235"/>
      <c r="T171" s="239">
        <f>SUM(T159:T170)</f>
        <v>0</v>
      </c>
    </row>
    <row r="172" spans="1:20" x14ac:dyDescent="0.25">
      <c r="A172" s="184"/>
      <c r="F172" s="227"/>
      <c r="G172" s="240"/>
      <c r="H172" s="241"/>
      <c r="I172" s="242"/>
      <c r="J172" s="242"/>
      <c r="K172" s="242"/>
      <c r="L172" s="40"/>
      <c r="M172" s="233"/>
      <c r="P172" s="201"/>
      <c r="Q172" s="251"/>
      <c r="S172" s="209"/>
      <c r="T172"/>
    </row>
    <row r="173" spans="1:20" ht="16.5" thickBot="1" x14ac:dyDescent="0.3">
      <c r="A173" s="184"/>
      <c r="F173" s="227"/>
      <c r="G173" s="240"/>
      <c r="H173" s="241"/>
      <c r="I173" s="242"/>
      <c r="J173" s="242"/>
      <c r="K173" s="242"/>
      <c r="L173" s="40"/>
      <c r="M173" s="233"/>
      <c r="P173" s="201"/>
      <c r="Q173" s="251"/>
      <c r="S173" s="209"/>
      <c r="T173"/>
    </row>
    <row r="174" spans="1:20" ht="16.5" customHeight="1" thickTop="1" x14ac:dyDescent="0.25">
      <c r="A174" s="184"/>
      <c r="G174" s="254" t="s">
        <v>35</v>
      </c>
      <c r="H174" s="255"/>
      <c r="I174" s="255"/>
      <c r="J174" s="256"/>
      <c r="K174" s="256"/>
      <c r="L174" s="257">
        <f>T171+Q171+O171+L171+J171</f>
        <v>18574617.000000004</v>
      </c>
      <c r="M174" s="258"/>
      <c r="P174" s="201"/>
      <c r="Q174" s="251"/>
      <c r="S174" s="209"/>
      <c r="T174"/>
    </row>
    <row r="175" spans="1:20" ht="16.5" customHeight="1" thickBot="1" x14ac:dyDescent="0.3">
      <c r="A175" s="259"/>
      <c r="G175" s="260"/>
      <c r="H175" s="261"/>
      <c r="I175" s="261"/>
      <c r="J175" s="262"/>
      <c r="K175" s="262"/>
      <c r="L175" s="263"/>
      <c r="M175" s="264"/>
      <c r="P175" s="201"/>
      <c r="Q175" s="251"/>
      <c r="S175" s="209"/>
      <c r="T175"/>
    </row>
    <row r="176" spans="1:20" ht="16.5" thickTop="1" x14ac:dyDescent="0.25">
      <c r="A176" s="259"/>
      <c r="G176" s="240"/>
      <c r="H176" s="241"/>
      <c r="I176" s="242"/>
      <c r="J176" s="242"/>
      <c r="K176" s="242"/>
      <c r="L176" s="40"/>
      <c r="M176" s="233"/>
      <c r="P176" s="201"/>
      <c r="Q176" s="251"/>
      <c r="S176" s="209"/>
      <c r="T176"/>
    </row>
    <row r="177" spans="1:20" x14ac:dyDescent="0.25">
      <c r="A177" s="184"/>
      <c r="G177" s="240"/>
      <c r="H177" s="241"/>
      <c r="I177" s="242"/>
      <c r="J177" s="242"/>
      <c r="K177" s="242"/>
      <c r="L177" s="40"/>
      <c r="M177" s="233"/>
      <c r="P177" s="201"/>
      <c r="Q177" s="251"/>
      <c r="S177" s="209"/>
      <c r="T177"/>
    </row>
    <row r="178" spans="1:20" x14ac:dyDescent="0.25">
      <c r="A178" s="184"/>
      <c r="G178" s="240"/>
      <c r="H178" s="265"/>
      <c r="I178" s="242"/>
      <c r="J178" s="242"/>
      <c r="K178" s="242"/>
      <c r="L178" s="40"/>
      <c r="M178" s="266"/>
      <c r="P178" s="201"/>
      <c r="Q178" s="251"/>
      <c r="S178" s="209"/>
      <c r="T178"/>
    </row>
    <row r="179" spans="1:20" x14ac:dyDescent="0.25">
      <c r="A179" s="259"/>
      <c r="L179" s="40"/>
      <c r="M179" s="267"/>
      <c r="P179" s="201"/>
      <c r="Q179" s="251"/>
      <c r="S179" s="209"/>
      <c r="T179"/>
    </row>
    <row r="180" spans="1:20" x14ac:dyDescent="0.25">
      <c r="A180" s="259"/>
      <c r="M180" s="267"/>
      <c r="Q180" s="251"/>
      <c r="S180" s="209"/>
      <c r="T180"/>
    </row>
    <row r="181" spans="1:20" x14ac:dyDescent="0.25">
      <c r="A181" s="184"/>
      <c r="B181" s="185"/>
      <c r="L181" s="40"/>
      <c r="M181" s="233"/>
      <c r="Q181" s="251"/>
      <c r="S181" s="209"/>
      <c r="T181"/>
    </row>
    <row r="182" spans="1:20" x14ac:dyDescent="0.25">
      <c r="A182" s="259"/>
      <c r="B182" s="185"/>
      <c r="L182" s="40"/>
      <c r="M182" s="233"/>
      <c r="Q182" s="251"/>
      <c r="S182" s="209"/>
      <c r="T182"/>
    </row>
    <row r="183" spans="1:20" x14ac:dyDescent="0.25">
      <c r="A183" s="184"/>
      <c r="B183" s="185"/>
      <c r="G183" s="240"/>
      <c r="H183" s="241"/>
      <c r="I183" s="242"/>
      <c r="J183" s="242"/>
      <c r="K183" s="242"/>
      <c r="L183" s="40"/>
      <c r="M183" s="233"/>
      <c r="Q183" s="251"/>
      <c r="S183" s="209"/>
      <c r="T183"/>
    </row>
    <row r="184" spans="1:20" x14ac:dyDescent="0.25">
      <c r="A184" s="259"/>
      <c r="B184" s="185"/>
      <c r="G184" s="240"/>
      <c r="H184" s="241"/>
      <c r="I184" s="242"/>
      <c r="J184" s="242"/>
      <c r="K184" s="242"/>
      <c r="L184" s="40"/>
      <c r="M184" s="233"/>
      <c r="Q184" s="251"/>
      <c r="S184" s="209"/>
      <c r="T184"/>
    </row>
    <row r="185" spans="1:20" x14ac:dyDescent="0.25">
      <c r="A185" s="184"/>
      <c r="B185" s="185"/>
      <c r="G185" s="279"/>
      <c r="H185" s="235"/>
      <c r="I185" s="235"/>
      <c r="L185" s="40"/>
      <c r="M185" s="233"/>
      <c r="Q185" s="251"/>
      <c r="S185" s="209"/>
      <c r="T185"/>
    </row>
    <row r="186" spans="1:20" x14ac:dyDescent="0.25">
      <c r="A186" s="259"/>
      <c r="Q186" s="251"/>
      <c r="S186" s="209"/>
      <c r="T186"/>
    </row>
    <row r="187" spans="1:20" x14ac:dyDescent="0.25">
      <c r="A187" s="184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259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259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259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  <row r="192" spans="1:20" x14ac:dyDescent="0.25">
      <c r="A192" s="282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/>
      <c r="Q192" s="251"/>
      <c r="S192" s="209"/>
      <c r="T192"/>
    </row>
    <row r="193" spans="1:20" x14ac:dyDescent="0.25">
      <c r="A193" s="222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/>
      <c r="Q194" s="251"/>
      <c r="S194" s="209"/>
      <c r="T194"/>
    </row>
    <row r="195" spans="1:20" x14ac:dyDescent="0.25">
      <c r="A195" s="184"/>
      <c r="B195" s="280"/>
      <c r="C195" s="280"/>
      <c r="D195" s="246"/>
      <c r="E195"/>
      <c r="F195" s="39"/>
      <c r="G195" s="38"/>
      <c r="H195"/>
      <c r="I195"/>
      <c r="J195"/>
      <c r="K195"/>
      <c r="N195" s="281"/>
      <c r="O195"/>
      <c r="Q195" s="251"/>
      <c r="S195" s="209"/>
      <c r="T195"/>
    </row>
    <row r="196" spans="1:20" x14ac:dyDescent="0.25">
      <c r="A196" s="184"/>
      <c r="B196" s="280"/>
      <c r="C196" s="280"/>
      <c r="D196" s="246"/>
      <c r="E196"/>
      <c r="F196" s="39"/>
      <c r="G196" s="38"/>
      <c r="H196"/>
      <c r="I196"/>
      <c r="J196"/>
      <c r="K196"/>
      <c r="N196" s="281"/>
      <c r="O196"/>
      <c r="Q196" s="251"/>
      <c r="S196" s="209"/>
      <c r="T196"/>
    </row>
    <row r="197" spans="1:20" x14ac:dyDescent="0.25">
      <c r="A197" s="184"/>
      <c r="B197" s="280"/>
      <c r="C197" s="280"/>
      <c r="D197" s="246"/>
      <c r="E197"/>
      <c r="F197" s="39"/>
      <c r="G197" s="38"/>
      <c r="H197"/>
      <c r="I197"/>
      <c r="J197"/>
      <c r="K197"/>
      <c r="N197" s="281"/>
      <c r="O197"/>
      <c r="Q197" s="251"/>
      <c r="S197" s="209"/>
      <c r="T197"/>
    </row>
    <row r="198" spans="1:20" x14ac:dyDescent="0.25">
      <c r="A198" s="184"/>
      <c r="B198" s="280"/>
      <c r="C198" s="280"/>
      <c r="D198" s="246"/>
      <c r="E198"/>
      <c r="F198" s="39"/>
      <c r="G198" s="38"/>
      <c r="H198"/>
      <c r="I198"/>
      <c r="J198"/>
      <c r="K198"/>
      <c r="N198" s="281"/>
      <c r="O198"/>
      <c r="Q198" s="251"/>
      <c r="S198" s="209"/>
      <c r="T198"/>
    </row>
    <row r="199" spans="1:20" x14ac:dyDescent="0.25">
      <c r="A199" s="184"/>
      <c r="B199" s="280"/>
      <c r="C199" s="280"/>
      <c r="D199" s="246"/>
      <c r="E199"/>
      <c r="F199" s="39"/>
      <c r="G199" s="38"/>
      <c r="H199"/>
      <c r="I199"/>
      <c r="J199"/>
      <c r="K199"/>
      <c r="N199" s="281"/>
      <c r="O199"/>
      <c r="Q199" s="251"/>
      <c r="S199" s="209"/>
      <c r="T199"/>
    </row>
    <row r="200" spans="1:20" x14ac:dyDescent="0.25">
      <c r="A200" s="184"/>
      <c r="B200" s="280"/>
      <c r="C200" s="280"/>
      <c r="D200" s="246"/>
      <c r="E200"/>
      <c r="F200" s="39"/>
      <c r="G200" s="38"/>
      <c r="H200"/>
      <c r="I200"/>
      <c r="J200"/>
      <c r="K200"/>
      <c r="N200" s="281"/>
      <c r="O200"/>
      <c r="Q200" s="251"/>
      <c r="S200" s="209"/>
      <c r="T200"/>
    </row>
  </sheetData>
  <mergeCells count="23">
    <mergeCell ref="D167:F167"/>
    <mergeCell ref="A1:H2"/>
    <mergeCell ref="A77:A78"/>
    <mergeCell ref="C77:C78"/>
    <mergeCell ref="F77:F78"/>
    <mergeCell ref="A74:A75"/>
    <mergeCell ref="F74:F75"/>
    <mergeCell ref="A19:A20"/>
    <mergeCell ref="B19:B20"/>
    <mergeCell ref="F19:F20"/>
    <mergeCell ref="M19:M20"/>
    <mergeCell ref="N19:N20"/>
    <mergeCell ref="A87:A91"/>
    <mergeCell ref="C87:C91"/>
    <mergeCell ref="F87:F91"/>
    <mergeCell ref="E87:E91"/>
    <mergeCell ref="M87:M91"/>
    <mergeCell ref="N87:N91"/>
    <mergeCell ref="M74:M75"/>
    <mergeCell ref="N74:N75"/>
    <mergeCell ref="M77:M78"/>
    <mergeCell ref="N77:N78"/>
    <mergeCell ref="C74:C75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C14" sqref="C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768" t="s">
        <v>544</v>
      </c>
      <c r="B1" s="768"/>
      <c r="C1" s="768"/>
      <c r="D1" s="768"/>
      <c r="E1" s="768"/>
      <c r="F1" s="768"/>
      <c r="G1" s="768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789" t="s">
        <v>35</v>
      </c>
      <c r="F223" s="790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dimension ref="D6:G20"/>
  <sheetViews>
    <sheetView workbookViewId="0">
      <selection activeCell="F9" sqref="F9"/>
    </sheetView>
  </sheetViews>
  <sheetFormatPr baseColWidth="10" defaultRowHeight="15" x14ac:dyDescent="0.25"/>
  <cols>
    <col min="5" max="5" width="18.85546875" bestFit="1" customWidth="1"/>
    <col min="7" max="7" width="17.42578125" bestFit="1" customWidth="1"/>
  </cols>
  <sheetData>
    <row r="6" spans="4:7" x14ac:dyDescent="0.25">
      <c r="D6" s="758"/>
      <c r="E6" s="758"/>
      <c r="F6" s="758"/>
      <c r="G6" s="758"/>
    </row>
    <row r="7" spans="4:7" x14ac:dyDescent="0.25">
      <c r="D7" s="758"/>
      <c r="E7" s="758"/>
      <c r="F7" s="758"/>
      <c r="G7" s="758"/>
    </row>
    <row r="8" spans="4:7" x14ac:dyDescent="0.25">
      <c r="D8" s="758"/>
      <c r="E8" s="758"/>
      <c r="F8" s="758"/>
      <c r="G8" s="758"/>
    </row>
    <row r="9" spans="4:7" ht="18.75" x14ac:dyDescent="0.3">
      <c r="D9" s="903"/>
      <c r="E9" s="903"/>
      <c r="F9" s="758"/>
      <c r="G9" s="759"/>
    </row>
    <row r="10" spans="4:7" x14ac:dyDescent="0.25">
      <c r="D10" s="758"/>
      <c r="E10" s="758"/>
      <c r="F10" s="758"/>
      <c r="G10" s="758"/>
    </row>
    <row r="11" spans="4:7" x14ac:dyDescent="0.25">
      <c r="D11" s="758"/>
      <c r="E11" s="760"/>
      <c r="F11" s="758"/>
      <c r="G11" s="758"/>
    </row>
    <row r="12" spans="4:7" x14ac:dyDescent="0.25">
      <c r="D12" s="758"/>
      <c r="E12" s="760"/>
      <c r="F12" s="758"/>
      <c r="G12" s="758"/>
    </row>
    <row r="13" spans="4:7" ht="21" x14ac:dyDescent="0.35">
      <c r="D13" s="758"/>
      <c r="E13" s="760"/>
      <c r="F13" s="758"/>
      <c r="G13" s="761"/>
    </row>
    <row r="14" spans="4:7" x14ac:dyDescent="0.25">
      <c r="D14" s="758"/>
      <c r="E14" s="760"/>
      <c r="F14" s="758"/>
      <c r="G14" s="758"/>
    </row>
    <row r="15" spans="4:7" ht="21" x14ac:dyDescent="0.35">
      <c r="D15" s="758"/>
      <c r="E15" s="762"/>
      <c r="F15" s="758"/>
      <c r="G15" s="758"/>
    </row>
    <row r="16" spans="4:7" x14ac:dyDescent="0.25">
      <c r="D16" s="758"/>
      <c r="E16" s="758"/>
      <c r="F16" s="758"/>
      <c r="G16" s="758"/>
    </row>
    <row r="17" spans="4:7" x14ac:dyDescent="0.25">
      <c r="D17" s="758"/>
      <c r="E17" s="758"/>
      <c r="F17" s="758"/>
      <c r="G17" s="758"/>
    </row>
    <row r="18" spans="4:7" x14ac:dyDescent="0.25">
      <c r="D18" s="758"/>
      <c r="E18" s="758"/>
      <c r="F18" s="758"/>
      <c r="G18" s="758"/>
    </row>
    <row r="19" spans="4:7" x14ac:dyDescent="0.25">
      <c r="D19" s="758"/>
      <c r="E19" s="758"/>
      <c r="F19" s="758"/>
      <c r="G19" s="758"/>
    </row>
    <row r="20" spans="4:7" x14ac:dyDescent="0.25">
      <c r="D20" s="758"/>
      <c r="E20" s="758"/>
      <c r="F20" s="758"/>
      <c r="G20" s="758"/>
    </row>
  </sheetData>
  <mergeCells count="1">
    <mergeCell ref="D9:E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2020-06-04T18:05:28Z</dcterms:modified>
</cp:coreProperties>
</file>