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6  JUNIO 2020\"/>
    </mc:Choice>
  </mc:AlternateContent>
  <xr:revisionPtr revIDLastSave="0" documentId="8_{34545115-CB60-48D8-AEAB-9BDEF92CE748}" xr6:coauthVersionLast="45" xr6:coauthVersionMax="45" xr10:uidLastSave="{00000000-0000-0000-0000-000000000000}"/>
  <bookViews>
    <workbookView xWindow="7725" yWindow="1530" windowWidth="16305" windowHeight="11550" xr2:uid="{FB25C25D-1B4C-4E6F-9CBC-BBB96D687ED6}"/>
  </bookViews>
  <sheets>
    <sheet name="4 CARNES   J U N I O    2020  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2" i="1" l="1"/>
  <c r="N66" i="1"/>
  <c r="I66" i="1"/>
  <c r="F66" i="1"/>
  <c r="C66" i="1"/>
  <c r="I40" i="1"/>
  <c r="M35" i="1"/>
  <c r="M27" i="1"/>
  <c r="L25" i="1"/>
  <c r="M21" i="1"/>
  <c r="L19" i="1"/>
  <c r="L18" i="1"/>
  <c r="L16" i="1"/>
  <c r="L15" i="1"/>
  <c r="L13" i="1"/>
  <c r="L12" i="1"/>
  <c r="L66" i="1" s="1"/>
  <c r="M8" i="1"/>
  <c r="M66" i="1" s="1"/>
  <c r="M68" i="1" s="1"/>
  <c r="I8" i="1"/>
  <c r="K68" i="1" l="1"/>
  <c r="F69" i="1" s="1"/>
  <c r="F72" i="1" s="1"/>
  <c r="F75" i="1" s="1"/>
  <c r="K70" i="1" s="1"/>
  <c r="K7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9A40D97E-209C-4AC0-BFBF-A1508A168A4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527B0AB5-F347-46F2-AD3B-584BD9F4F9A3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<sst xmlns="http://schemas.openxmlformats.org/spreadsheetml/2006/main" count="132" uniqueCount="103">
  <si>
    <t>BALANCE      ABASTO 4 CARNES   JUNIO        2 0 2 0</t>
  </si>
  <si>
    <t>MORRALLA EN CAJA DE 11 SUR   2,800.00  +  $ 1,200.00 Total    $  4,000.00</t>
  </si>
  <si>
    <t>COMPRAS</t>
  </si>
  <si>
    <t>MANUEL ATLATENCO</t>
  </si>
  <si>
    <t>REPOSICION</t>
  </si>
  <si>
    <t>con fecha 07 Enero   de  2019</t>
  </si>
  <si>
    <t>INVENTARIO INICIAL</t>
  </si>
  <si>
    <t xml:space="preserve">VENTAS  </t>
  </si>
  <si>
    <t>GASTOS</t>
  </si>
  <si>
    <t>BANCO</t>
  </si>
  <si>
    <t>TARJETAS</t>
  </si>
  <si>
    <t xml:space="preserve"> </t>
  </si>
  <si>
    <t>POLLO</t>
  </si>
  <si>
    <t>POLLO-QUESOS</t>
  </si>
  <si>
    <t>TELMEX</t>
  </si>
  <si>
    <t>MAIZ-POLLO-ARABE</t>
  </si>
  <si>
    <t xml:space="preserve">LUZ  </t>
  </si>
  <si>
    <t>POLLO-CHORIZO</t>
  </si>
  <si>
    <t>Marco Nuevo</t>
  </si>
  <si>
    <t>RENTA  3-Jul-2020</t>
  </si>
  <si>
    <t>sin sistema</t>
  </si>
  <si>
    <t>POLLO-QUESOS-ARABE</t>
  </si>
  <si>
    <t>NOMINA 23</t>
  </si>
  <si>
    <t>POLLO-PAPAS</t>
  </si>
  <si>
    <t>NOMINA 24</t>
  </si>
  <si>
    <t>MAIZ-TOSTADAS</t>
  </si>
  <si>
    <t>QUESO-SALCHICHA-TOCINETA-POLLO</t>
  </si>
  <si>
    <t>NOMINA  25</t>
  </si>
  <si>
    <t>NOMINA 26</t>
  </si>
  <si>
    <t>CHORIZO</t>
  </si>
  <si>
    <t xml:space="preserve">NOMINA  </t>
  </si>
  <si>
    <t>JAMON-MAIZ-POLLO</t>
  </si>
  <si>
    <t>NOMINA 27</t>
  </si>
  <si>
    <t>NOMINA 28</t>
  </si>
  <si>
    <t>QUESOS-POLLO-CHORIZO-PAPAS</t>
  </si>
  <si>
    <t>POLLO-MAIZ-QUESOS-ARABE</t>
  </si>
  <si>
    <t>SALCHICHA, CHISTORRA</t>
  </si>
  <si>
    <t>POLLO-LONGANIZA-CHORIZO</t>
  </si>
  <si>
    <t>Junio.,2020</t>
  </si>
  <si>
    <t>Licencia de facturacion</t>
  </si>
  <si>
    <t>QUESO-POLLO-PAPAS</t>
  </si>
  <si>
    <t>VIGILANTE</t>
  </si>
  <si>
    <t>POLLO-SALSAS-CECINA</t>
  </si>
  <si>
    <t>GASOLINA</t>
  </si>
  <si>
    <t xml:space="preserve">POLLO-LONGANIZA  </t>
  </si>
  <si>
    <t>FUMIGACION</t>
  </si>
  <si>
    <t>TOSTADAS-MAIZ-VINAGRE</t>
  </si>
  <si>
    <t>CAMARAS</t>
  </si>
  <si>
    <t>QUESOS-POLLO-SABROSITO</t>
  </si>
  <si>
    <t>COMISIONES BANC</t>
  </si>
  <si>
    <t>SALSAS</t>
  </si>
  <si>
    <t>ADT</t>
  </si>
  <si>
    <t>LONGANIZAS-TOSTADAS</t>
  </si>
  <si>
    <t>SANITIZACION</t>
  </si>
  <si>
    <t xml:space="preserve">POLLO-MAIZ </t>
  </si>
  <si>
    <t>URSULA MATADAMAS</t>
  </si>
  <si>
    <t>Mandiles</t>
  </si>
  <si>
    <t>QUESOS-POLLO</t>
  </si>
  <si>
    <t>CELULARES</t>
  </si>
  <si>
    <t>LONGANIZAS--MAIZ</t>
  </si>
  <si>
    <t>RENTAS JUNIO,JULIO</t>
  </si>
  <si>
    <t>QUESO-TOCINETA-VERDURA</t>
  </si>
  <si>
    <t>AMAZON</t>
  </si>
  <si>
    <t>QUESOS -POLLO</t>
  </si>
  <si>
    <t xml:space="preserve"> I M S S </t>
  </si>
  <si>
    <t>pollo-chorizo</t>
  </si>
  <si>
    <t>DESECHABLES</t>
  </si>
  <si>
    <t>pollo-tostadas</t>
  </si>
  <si>
    <t>TELCEL  Celular</t>
  </si>
  <si>
    <t>Quesos</t>
  </si>
  <si>
    <t>Rem-ASO</t>
  </si>
  <si>
    <t>QUESOS POLLO</t>
  </si>
  <si>
    <t>POLLO-MAIZ</t>
  </si>
  <si>
    <t>Julio.,2020</t>
  </si>
  <si>
    <t>AFORES</t>
  </si>
  <si>
    <t>PAPAS</t>
  </si>
  <si>
    <t>quesos,jamon-pollo-salsas-</t>
  </si>
  <si>
    <t>LONGANIZAS</t>
  </si>
  <si>
    <t>RES  f</t>
  </si>
  <si>
    <t>RES f--133</t>
  </si>
  <si>
    <t>RES f-132</t>
  </si>
  <si>
    <t>RES</t>
  </si>
  <si>
    <t>RES f-141</t>
  </si>
  <si>
    <t>RES f-144</t>
  </si>
  <si>
    <t>RES f-150</t>
  </si>
  <si>
    <t>RES f-159</t>
  </si>
  <si>
    <t>RES f-163</t>
  </si>
  <si>
    <t>SUKARNE</t>
  </si>
  <si>
    <t>CONTRAS RES</t>
  </si>
  <si>
    <t>TOTAL</t>
  </si>
  <si>
    <t>TOTAL 1</t>
  </si>
  <si>
    <t>TOTAL  2</t>
  </si>
  <si>
    <t>GRAN TOTAL GASTOS</t>
  </si>
  <si>
    <t>VENTAS NETAS</t>
  </si>
  <si>
    <t>PROVEEDOREES</t>
  </si>
  <si>
    <t>SUB TOTAL</t>
  </si>
  <si>
    <t>Sub Total 1</t>
  </si>
  <si>
    <t>INVENTARIO  INICIAL</t>
  </si>
  <si>
    <t>MAS</t>
  </si>
  <si>
    <t>CREDITOS</t>
  </si>
  <si>
    <t>INVENTARIO FINAL</t>
  </si>
  <si>
    <t xml:space="preserve">GANANCIA </t>
  </si>
  <si>
    <t xml:space="preserve">Sub Total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</si>
</sst>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FF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double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8">
    <xf numFmtId="0" fontId="0" fillId="0" borderId="0" xfId="0"/>
    <xf numFmtId="16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44" fontId="1" fillId="0" borderId="0" xfId="1" applyFill="1"/>
    <xf numFmtId="44" fontId="2" fillId="0" borderId="0" xfId="1" applyFont="1"/>
    <xf numFmtId="44" fontId="0" fillId="0" borderId="0" xfId="1" applyFont="1"/>
    <xf numFmtId="44" fontId="1" fillId="0" borderId="0" xfId="1"/>
    <xf numFmtId="0" fontId="5" fillId="0" borderId="0" xfId="0" applyFont="1"/>
    <xf numFmtId="165" fontId="1" fillId="0" borderId="0" xfId="1" applyNumberFormat="1" applyFill="1"/>
    <xf numFmtId="44" fontId="2" fillId="0" borderId="0" xfId="1" applyFont="1" applyFill="1"/>
    <xf numFmtId="44" fontId="6" fillId="0" borderId="0" xfId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165" fontId="1" fillId="0" borderId="0" xfId="1" applyNumberFormat="1"/>
    <xf numFmtId="44" fontId="5" fillId="3" borderId="0" xfId="1" applyFont="1" applyFill="1"/>
    <xf numFmtId="0" fontId="5" fillId="3" borderId="0" xfId="0" applyFont="1" applyFill="1"/>
    <xf numFmtId="0" fontId="10" fillId="0" borderId="4" xfId="0" applyFont="1" applyBorder="1"/>
    <xf numFmtId="164" fontId="11" fillId="0" borderId="5" xfId="0" applyNumberFormat="1" applyFont="1" applyBorder="1" applyAlignment="1">
      <alignment horizontal="center"/>
    </xf>
    <xf numFmtId="44" fontId="12" fillId="0" borderId="6" xfId="1" applyFont="1" applyBorder="1"/>
    <xf numFmtId="165" fontId="5" fillId="4" borderId="7" xfId="0" applyNumberFormat="1" applyFont="1" applyFill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165" fontId="14" fillId="0" borderId="6" xfId="0" applyNumberFormat="1" applyFont="1" applyBorder="1"/>
    <xf numFmtId="0" fontId="14" fillId="0" borderId="6" xfId="0" applyFont="1" applyBorder="1"/>
    <xf numFmtId="44" fontId="15" fillId="5" borderId="0" xfId="1" applyFont="1" applyFill="1" applyAlignment="1">
      <alignment horizontal="center"/>
    </xf>
    <xf numFmtId="44" fontId="15" fillId="5" borderId="12" xfId="1" applyFont="1" applyFill="1" applyBorder="1" applyAlignment="1">
      <alignment horizontal="center"/>
    </xf>
    <xf numFmtId="16" fontId="0" fillId="0" borderId="0" xfId="0" applyNumberFormat="1"/>
    <xf numFmtId="164" fontId="2" fillId="0" borderId="13" xfId="0" applyNumberFormat="1" applyFont="1" applyBorder="1" applyAlignment="1">
      <alignment horizontal="center"/>
    </xf>
    <xf numFmtId="44" fontId="2" fillId="0" borderId="14" xfId="1" applyFont="1" applyFill="1" applyBorder="1"/>
    <xf numFmtId="166" fontId="16" fillId="0" borderId="7" xfId="0" applyNumberFormat="1" applyFont="1" applyBorder="1" applyAlignment="1">
      <alignment horizontal="left"/>
    </xf>
    <xf numFmtId="15" fontId="2" fillId="0" borderId="15" xfId="0" applyNumberFormat="1" applyFont="1" applyBorder="1"/>
    <xf numFmtId="44" fontId="2" fillId="0" borderId="16" xfId="1" applyFont="1" applyFill="1" applyBorder="1"/>
    <xf numFmtId="15" fontId="2" fillId="0" borderId="17" xfId="0" applyNumberFormat="1" applyFont="1" applyBorder="1"/>
    <xf numFmtId="44" fontId="2" fillId="0" borderId="18" xfId="1" applyFont="1" applyFill="1" applyBorder="1"/>
    <xf numFmtId="44" fontId="2" fillId="0" borderId="19" xfId="1" applyFont="1" applyFill="1" applyBorder="1"/>
    <xf numFmtId="44" fontId="2" fillId="0" borderId="20" xfId="1" applyFont="1" applyFill="1" applyBorder="1"/>
    <xf numFmtId="166" fontId="17" fillId="0" borderId="7" xfId="0" applyNumberFormat="1" applyFont="1" applyBorder="1"/>
    <xf numFmtId="44" fontId="2" fillId="0" borderId="21" xfId="1" applyFont="1" applyFill="1" applyBorder="1"/>
    <xf numFmtId="165" fontId="18" fillId="0" borderId="0" xfId="1" applyNumberFormat="1" applyFont="1" applyFill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23" xfId="0" applyNumberFormat="1" applyFont="1" applyBorder="1"/>
    <xf numFmtId="166" fontId="19" fillId="0" borderId="7" xfId="0" applyNumberFormat="1" applyFont="1" applyBorder="1"/>
    <xf numFmtId="165" fontId="2" fillId="0" borderId="0" xfId="1" applyNumberFormat="1" applyFont="1" applyFill="1"/>
    <xf numFmtId="0" fontId="2" fillId="6" borderId="0" xfId="0" applyFont="1" applyFill="1" applyAlignment="1">
      <alignment horizontal="center"/>
    </xf>
    <xf numFmtId="166" fontId="2" fillId="0" borderId="0" xfId="0" applyNumberFormat="1" applyFont="1"/>
    <xf numFmtId="44" fontId="2" fillId="4" borderId="14" xfId="1" applyFont="1" applyFill="1" applyBorder="1"/>
    <xf numFmtId="166" fontId="16" fillId="0" borderId="7" xfId="0" applyNumberFormat="1" applyFont="1" applyBorder="1"/>
    <xf numFmtId="15" fontId="2" fillId="4" borderId="15" xfId="0" applyNumberFormat="1" applyFont="1" applyFill="1" applyBorder="1"/>
    <xf numFmtId="44" fontId="2" fillId="4" borderId="16" xfId="1" applyFont="1" applyFill="1" applyBorder="1"/>
    <xf numFmtId="44" fontId="2" fillId="4" borderId="21" xfId="1" applyFont="1" applyFill="1" applyBorder="1"/>
    <xf numFmtId="165" fontId="19" fillId="7" borderId="0" xfId="1" applyNumberFormat="1" applyFont="1" applyFill="1"/>
    <xf numFmtId="0" fontId="2" fillId="0" borderId="22" xfId="0" applyFont="1" applyBorder="1"/>
    <xf numFmtId="166" fontId="2" fillId="8" borderId="23" xfId="0" applyNumberFormat="1" applyFont="1" applyFill="1" applyBorder="1"/>
    <xf numFmtId="44" fontId="2" fillId="9" borderId="14" xfId="1" applyFont="1" applyFill="1" applyBorder="1"/>
    <xf numFmtId="166" fontId="18" fillId="0" borderId="7" xfId="0" applyNumberFormat="1" applyFont="1" applyBorder="1"/>
    <xf numFmtId="15" fontId="2" fillId="9" borderId="15" xfId="0" applyNumberFormat="1" applyFont="1" applyFill="1" applyBorder="1"/>
    <xf numFmtId="44" fontId="2" fillId="9" borderId="16" xfId="1" applyFont="1" applyFill="1" applyBorder="1"/>
    <xf numFmtId="44" fontId="2" fillId="9" borderId="21" xfId="1" applyFont="1" applyFill="1" applyBorder="1"/>
    <xf numFmtId="165" fontId="2" fillId="9" borderId="0" xfId="1" applyNumberFormat="1" applyFont="1" applyFill="1" applyAlignment="1">
      <alignment horizontal="center"/>
    </xf>
    <xf numFmtId="16" fontId="2" fillId="0" borderId="22" xfId="0" applyNumberFormat="1" applyFont="1" applyBorder="1"/>
    <xf numFmtId="44" fontId="2" fillId="9" borderId="19" xfId="1" applyFont="1" applyFill="1" applyBorder="1"/>
    <xf numFmtId="44" fontId="2" fillId="9" borderId="20" xfId="1" applyFont="1" applyFill="1" applyBorder="1"/>
    <xf numFmtId="165" fontId="20" fillId="0" borderId="24" xfId="0" applyNumberFormat="1" applyFont="1" applyBorder="1" applyAlignment="1">
      <alignment horizontal="left"/>
    </xf>
    <xf numFmtId="44" fontId="2" fillId="0" borderId="23" xfId="1" applyFont="1" applyFill="1" applyBorder="1" applyAlignment="1">
      <alignment horizontal="right"/>
    </xf>
    <xf numFmtId="165" fontId="19" fillId="0" borderId="0" xfId="1" applyNumberFormat="1" applyFont="1" applyFill="1" applyAlignment="1">
      <alignment horizontal="center"/>
    </xf>
    <xf numFmtId="16" fontId="20" fillId="0" borderId="22" xfId="0" applyNumberFormat="1" applyFont="1" applyBorder="1"/>
    <xf numFmtId="44" fontId="2" fillId="0" borderId="23" xfId="1" applyFont="1" applyFill="1" applyBorder="1"/>
    <xf numFmtId="165" fontId="18" fillId="0" borderId="0" xfId="1" applyNumberFormat="1" applyFont="1" applyAlignment="1">
      <alignment horizontal="center"/>
    </xf>
    <xf numFmtId="16" fontId="2" fillId="0" borderId="24" xfId="0" applyNumberFormat="1" applyFont="1" applyBorder="1"/>
    <xf numFmtId="44" fontId="2" fillId="0" borderId="25" xfId="1" applyFont="1" applyFill="1" applyBorder="1"/>
    <xf numFmtId="165" fontId="2" fillId="0" borderId="24" xfId="0" applyNumberFormat="1" applyFont="1" applyBorder="1" applyAlignment="1">
      <alignment horizontal="left"/>
    </xf>
    <xf numFmtId="16" fontId="5" fillId="0" borderId="24" xfId="0" applyNumberFormat="1" applyFont="1" applyBorder="1"/>
    <xf numFmtId="165" fontId="2" fillId="0" borderId="0" xfId="1" applyNumberFormat="1" applyFont="1" applyAlignment="1">
      <alignment horizontal="center"/>
    </xf>
    <xf numFmtId="0" fontId="2" fillId="0" borderId="0" xfId="0" applyFont="1"/>
    <xf numFmtId="44" fontId="2" fillId="0" borderId="25" xfId="1" applyFont="1" applyFill="1" applyBorder="1" applyAlignment="1">
      <alignment horizontal="right"/>
    </xf>
    <xf numFmtId="165" fontId="18" fillId="0" borderId="17" xfId="1" applyNumberFormat="1" applyFont="1" applyBorder="1" applyAlignment="1">
      <alignment horizontal="center"/>
    </xf>
    <xf numFmtId="0" fontId="21" fillId="0" borderId="24" xfId="0" applyFont="1" applyBorder="1" applyAlignment="1">
      <alignment horizontal="left"/>
    </xf>
    <xf numFmtId="44" fontId="18" fillId="0" borderId="23" xfId="1" applyFont="1" applyFill="1" applyBorder="1" applyAlignment="1">
      <alignment horizontal="right"/>
    </xf>
    <xf numFmtId="165" fontId="18" fillId="0" borderId="4" xfId="0" applyNumberFormat="1" applyFont="1" applyBorder="1" applyAlignment="1">
      <alignment horizontal="center"/>
    </xf>
    <xf numFmtId="0" fontId="19" fillId="0" borderId="24" xfId="0" applyFont="1" applyBorder="1" applyAlignment="1">
      <alignment horizontal="left"/>
    </xf>
    <xf numFmtId="44" fontId="18" fillId="0" borderId="26" xfId="1" applyFont="1" applyBorder="1" applyAlignment="1">
      <alignment horizontal="right"/>
    </xf>
    <xf numFmtId="165" fontId="19" fillId="0" borderId="17" xfId="1" applyNumberFormat="1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44" fontId="18" fillId="0" borderId="22" xfId="1" applyFont="1" applyFill="1" applyBorder="1" applyAlignment="1">
      <alignment horizontal="right"/>
    </xf>
    <xf numFmtId="165" fontId="19" fillId="0" borderId="22" xfId="1" applyNumberFormat="1" applyFont="1" applyFill="1" applyBorder="1" applyAlignment="1">
      <alignment horizontal="left"/>
    </xf>
    <xf numFmtId="0" fontId="19" fillId="0" borderId="22" xfId="0" applyFont="1" applyBorder="1" applyAlignment="1">
      <alignment horizontal="left"/>
    </xf>
    <xf numFmtId="166" fontId="22" fillId="0" borderId="7" xfId="0" applyNumberFormat="1" applyFont="1" applyBorder="1"/>
    <xf numFmtId="44" fontId="18" fillId="0" borderId="22" xfId="1" applyFont="1" applyFill="1" applyBorder="1" applyAlignment="1">
      <alignment horizontal="left" vertical="center"/>
    </xf>
    <xf numFmtId="166" fontId="17" fillId="0" borderId="27" xfId="0" applyNumberFormat="1" applyFont="1" applyBorder="1"/>
    <xf numFmtId="44" fontId="2" fillId="0" borderId="28" xfId="1" applyFont="1" applyFill="1" applyBorder="1"/>
    <xf numFmtId="16" fontId="18" fillId="0" borderId="29" xfId="0" applyNumberFormat="1" applyFont="1" applyBorder="1" applyAlignment="1">
      <alignment horizontal="left"/>
    </xf>
    <xf numFmtId="44" fontId="18" fillId="0" borderId="0" xfId="1" applyFont="1" applyFill="1" applyBorder="1"/>
    <xf numFmtId="44" fontId="2" fillId="0" borderId="30" xfId="1" applyFont="1" applyFill="1" applyBorder="1"/>
    <xf numFmtId="44" fontId="2" fillId="0" borderId="31" xfId="1" applyFont="1" applyFill="1" applyBorder="1"/>
    <xf numFmtId="0" fontId="19" fillId="4" borderId="22" xfId="0" applyFont="1" applyFill="1" applyBorder="1" applyAlignment="1">
      <alignment horizontal="left"/>
    </xf>
    <xf numFmtId="166" fontId="16" fillId="0" borderId="27" xfId="0" applyNumberFormat="1" applyFont="1" applyBorder="1"/>
    <xf numFmtId="44" fontId="2" fillId="0" borderId="22" xfId="1" applyFont="1" applyFill="1" applyBorder="1"/>
    <xf numFmtId="0" fontId="12" fillId="4" borderId="22" xfId="0" applyFont="1" applyFill="1" applyBorder="1" applyAlignment="1">
      <alignment horizontal="left"/>
    </xf>
    <xf numFmtId="166" fontId="19" fillId="0" borderId="27" xfId="0" applyNumberFormat="1" applyFont="1" applyBorder="1"/>
    <xf numFmtId="166" fontId="18" fillId="0" borderId="22" xfId="0" applyNumberFormat="1" applyFont="1" applyBorder="1"/>
    <xf numFmtId="166" fontId="18" fillId="0" borderId="27" xfId="0" applyNumberFormat="1" applyFont="1" applyBorder="1"/>
    <xf numFmtId="44" fontId="2" fillId="0" borderId="32" xfId="1" applyFont="1" applyFill="1" applyBorder="1"/>
    <xf numFmtId="0" fontId="18" fillId="0" borderId="33" xfId="0" applyFont="1" applyBorder="1" applyAlignment="1">
      <alignment horizontal="left"/>
    </xf>
    <xf numFmtId="44" fontId="18" fillId="0" borderId="25" xfId="1" applyFont="1" applyFill="1" applyBorder="1" applyAlignment="1">
      <alignment horizontal="right"/>
    </xf>
    <xf numFmtId="166" fontId="18" fillId="0" borderId="0" xfId="0" applyNumberFormat="1" applyFont="1"/>
    <xf numFmtId="44" fontId="2" fillId="0" borderId="2" xfId="1" applyFont="1" applyFill="1" applyBorder="1"/>
    <xf numFmtId="0" fontId="0" fillId="0" borderId="34" xfId="0" applyBorder="1"/>
    <xf numFmtId="15" fontId="2" fillId="0" borderId="0" xfId="0" applyNumberFormat="1" applyFont="1"/>
    <xf numFmtId="165" fontId="19" fillId="7" borderId="22" xfId="1" applyNumberFormat="1" applyFont="1" applyFill="1" applyBorder="1" applyAlignment="1">
      <alignment horizontal="left"/>
    </xf>
    <xf numFmtId="0" fontId="20" fillId="0" borderId="0" xfId="0" applyFont="1"/>
    <xf numFmtId="44" fontId="2" fillId="0" borderId="35" xfId="1" applyFont="1" applyFill="1" applyBorder="1"/>
    <xf numFmtId="166" fontId="18" fillId="0" borderId="36" xfId="0" applyNumberFormat="1" applyFont="1" applyBorder="1"/>
    <xf numFmtId="15" fontId="2" fillId="0" borderId="37" xfId="0" applyNumberFormat="1" applyFont="1" applyBorder="1"/>
    <xf numFmtId="44" fontId="2" fillId="0" borderId="38" xfId="1" applyFont="1" applyBorder="1"/>
    <xf numFmtId="0" fontId="0" fillId="0" borderId="39" xfId="0" applyBorder="1"/>
    <xf numFmtId="44" fontId="2" fillId="0" borderId="2" xfId="1" applyFont="1" applyBorder="1"/>
    <xf numFmtId="165" fontId="20" fillId="0" borderId="22" xfId="1" applyNumberFormat="1" applyFont="1" applyFill="1" applyBorder="1" applyAlignment="1">
      <alignment horizontal="left"/>
    </xf>
    <xf numFmtId="0" fontId="19" fillId="0" borderId="33" xfId="0" applyFont="1" applyBorder="1" applyAlignment="1">
      <alignment horizontal="left"/>
    </xf>
    <xf numFmtId="15" fontId="2" fillId="0" borderId="40" xfId="0" applyNumberFormat="1" applyFont="1" applyBorder="1"/>
    <xf numFmtId="165" fontId="2" fillId="0" borderId="22" xfId="1" applyNumberFormat="1" applyFont="1" applyFill="1" applyBorder="1" applyAlignment="1">
      <alignment horizontal="left"/>
    </xf>
    <xf numFmtId="0" fontId="19" fillId="0" borderId="41" xfId="0" applyFont="1" applyBorder="1" applyAlignment="1">
      <alignment horizontal="left"/>
    </xf>
    <xf numFmtId="44" fontId="2" fillId="0" borderId="42" xfId="1" applyFont="1" applyFill="1" applyBorder="1"/>
    <xf numFmtId="164" fontId="2" fillId="0" borderId="43" xfId="0" applyNumberFormat="1" applyFont="1" applyBorder="1" applyAlignment="1">
      <alignment horizontal="center"/>
    </xf>
    <xf numFmtId="44" fontId="2" fillId="0" borderId="43" xfId="1" applyFont="1" applyFill="1" applyBorder="1"/>
    <xf numFmtId="165" fontId="20" fillId="0" borderId="44" xfId="1" applyNumberFormat="1" applyFont="1" applyFill="1" applyBorder="1" applyAlignment="1">
      <alignment horizontal="left"/>
    </xf>
    <xf numFmtId="164" fontId="2" fillId="0" borderId="45" xfId="0" applyNumberFormat="1" applyFont="1" applyBorder="1" applyAlignment="1">
      <alignment horizontal="center"/>
    </xf>
    <xf numFmtId="15" fontId="2" fillId="0" borderId="46" xfId="0" applyNumberFormat="1" applyFont="1" applyBorder="1"/>
    <xf numFmtId="44" fontId="2" fillId="0" borderId="0" xfId="1" applyFont="1" applyBorder="1"/>
    <xf numFmtId="165" fontId="20" fillId="0" borderId="0" xfId="1" applyNumberFormat="1" applyFont="1" applyFill="1" applyBorder="1" applyAlignment="1">
      <alignment horizontal="left"/>
    </xf>
    <xf numFmtId="164" fontId="2" fillId="0" borderId="47" xfId="0" applyNumberFormat="1" applyFont="1" applyBorder="1" applyAlignment="1">
      <alignment horizontal="center"/>
    </xf>
    <xf numFmtId="44" fontId="2" fillId="10" borderId="43" xfId="1" applyFont="1" applyFill="1" applyBorder="1"/>
    <xf numFmtId="44" fontId="2" fillId="10" borderId="42" xfId="1" applyFont="1" applyFill="1" applyBorder="1"/>
    <xf numFmtId="44" fontId="2" fillId="4" borderId="42" xfId="1" applyFont="1" applyFill="1" applyBorder="1"/>
    <xf numFmtId="15" fontId="16" fillId="0" borderId="0" xfId="0" applyNumberFormat="1" applyFont="1" applyAlignment="1">
      <alignment wrapText="1"/>
    </xf>
    <xf numFmtId="44" fontId="2" fillId="0" borderId="0" xfId="1" applyFont="1" applyFill="1" applyBorder="1"/>
    <xf numFmtId="44" fontId="15" fillId="0" borderId="0" xfId="1" applyFont="1" applyFill="1" applyBorder="1"/>
    <xf numFmtId="16" fontId="20" fillId="0" borderId="0" xfId="0" applyNumberFormat="1" applyFont="1"/>
    <xf numFmtId="15" fontId="16" fillId="0" borderId="0" xfId="0" applyNumberFormat="1" applyFont="1" applyAlignment="1">
      <alignment horizontal="center" wrapText="1"/>
    </xf>
    <xf numFmtId="44" fontId="2" fillId="0" borderId="29" xfId="1" applyFont="1" applyFill="1" applyBorder="1"/>
    <xf numFmtId="44" fontId="15" fillId="0" borderId="0" xfId="1" applyFont="1" applyBorder="1"/>
    <xf numFmtId="44" fontId="2" fillId="0" borderId="48" xfId="1" applyFont="1" applyFill="1" applyBorder="1"/>
    <xf numFmtId="44" fontId="2" fillId="0" borderId="44" xfId="1" applyFont="1" applyFill="1" applyBorder="1"/>
    <xf numFmtId="164" fontId="18" fillId="0" borderId="49" xfId="0" applyNumberFormat="1" applyFont="1" applyBorder="1" applyAlignment="1">
      <alignment horizontal="center"/>
    </xf>
    <xf numFmtId="44" fontId="12" fillId="0" borderId="50" xfId="1" applyFont="1" applyBorder="1"/>
    <xf numFmtId="0" fontId="0" fillId="0" borderId="51" xfId="0" applyBorder="1"/>
    <xf numFmtId="0" fontId="23" fillId="0" borderId="51" xfId="0" applyFont="1" applyBorder="1" applyAlignment="1">
      <alignment horizontal="center"/>
    </xf>
    <xf numFmtId="44" fontId="24" fillId="0" borderId="51" xfId="1" applyFont="1" applyBorder="1"/>
    <xf numFmtId="0" fontId="2" fillId="0" borderId="51" xfId="0" applyFont="1" applyBorder="1" applyAlignment="1">
      <alignment horizontal="center"/>
    </xf>
    <xf numFmtId="44" fontId="2" fillId="0" borderId="52" xfId="1" applyFont="1" applyBorder="1"/>
    <xf numFmtId="165" fontId="2" fillId="0" borderId="0" xfId="1" applyNumberFormat="1" applyFont="1" applyBorder="1"/>
    <xf numFmtId="166" fontId="2" fillId="0" borderId="53" xfId="0" applyNumberFormat="1" applyFont="1" applyBorder="1" applyAlignment="1">
      <alignment horizontal="center"/>
    </xf>
    <xf numFmtId="166" fontId="5" fillId="0" borderId="54" xfId="0" applyNumberFormat="1" applyFont="1" applyBorder="1"/>
    <xf numFmtId="44" fontId="5" fillId="0" borderId="0" xfId="1" applyFont="1"/>
    <xf numFmtId="164" fontId="25" fillId="0" borderId="0" xfId="0" applyNumberFormat="1" applyFont="1" applyAlignment="1">
      <alignment horizontal="center"/>
    </xf>
    <xf numFmtId="166" fontId="12" fillId="0" borderId="23" xfId="0" applyNumberFormat="1" applyFont="1" applyBorder="1" applyAlignment="1">
      <alignment horizontal="center" vertical="center" wrapText="1"/>
    </xf>
    <xf numFmtId="166" fontId="12" fillId="0" borderId="55" xfId="0" applyNumberFormat="1" applyFont="1" applyBorder="1" applyAlignment="1">
      <alignment horizontal="center" vertical="center" wrapText="1"/>
    </xf>
    <xf numFmtId="165" fontId="12" fillId="0" borderId="55" xfId="0" applyNumberFormat="1" applyFont="1" applyBorder="1" applyAlignment="1">
      <alignment horizontal="center" vertical="center" wrapText="1"/>
    </xf>
    <xf numFmtId="166" fontId="12" fillId="0" borderId="55" xfId="0" applyNumberFormat="1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167" fontId="13" fillId="4" borderId="4" xfId="1" applyNumberFormat="1" applyFont="1" applyFill="1" applyBorder="1" applyAlignment="1">
      <alignment horizontal="center" vertical="center" wrapText="1"/>
    </xf>
    <xf numFmtId="167" fontId="13" fillId="4" borderId="57" xfId="1" applyNumberFormat="1" applyFont="1" applyFill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44" fontId="5" fillId="0" borderId="22" xfId="1" applyFont="1" applyBorder="1"/>
    <xf numFmtId="44" fontId="12" fillId="0" borderId="0" xfId="1" applyFont="1" applyAlignment="1">
      <alignment horizontal="center" vertical="center" wrapText="1"/>
    </xf>
    <xf numFmtId="165" fontId="12" fillId="0" borderId="0" xfId="1" applyNumberFormat="1" applyFont="1" applyAlignment="1">
      <alignment horizontal="center" vertical="center" wrapText="1"/>
    </xf>
    <xf numFmtId="166" fontId="18" fillId="0" borderId="0" xfId="0" applyNumberFormat="1" applyFont="1" applyAlignment="1">
      <alignment horizontal="center" vertical="center" wrapText="1"/>
    </xf>
    <xf numFmtId="44" fontId="12" fillId="0" borderId="23" xfId="1" applyFont="1" applyBorder="1" applyAlignment="1">
      <alignment horizontal="center" vertical="center" wrapText="1"/>
    </xf>
    <xf numFmtId="44" fontId="12" fillId="0" borderId="55" xfId="1" applyFont="1" applyBorder="1" applyAlignment="1">
      <alignment horizontal="center" vertical="center" wrapText="1"/>
    </xf>
    <xf numFmtId="44" fontId="13" fillId="0" borderId="55" xfId="1" applyFont="1" applyBorder="1" applyAlignment="1">
      <alignment horizontal="center"/>
    </xf>
    <xf numFmtId="44" fontId="13" fillId="0" borderId="56" xfId="1" applyFont="1" applyBorder="1" applyAlignment="1">
      <alignment horizontal="center"/>
    </xf>
    <xf numFmtId="0" fontId="26" fillId="0" borderId="3" xfId="0" applyFont="1" applyBorder="1"/>
    <xf numFmtId="0" fontId="27" fillId="0" borderId="3" xfId="0" applyFont="1" applyBorder="1" applyAlignment="1">
      <alignment horizontal="right"/>
    </xf>
    <xf numFmtId="44" fontId="2" fillId="0" borderId="3" xfId="1" applyFont="1" applyBorder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66" fontId="14" fillId="0" borderId="0" xfId="0" applyNumberFormat="1" applyFont="1"/>
    <xf numFmtId="0" fontId="2" fillId="0" borderId="23" xfId="0" applyFont="1" applyBorder="1" applyAlignment="1">
      <alignment horizontal="left"/>
    </xf>
    <xf numFmtId="165" fontId="5" fillId="0" borderId="56" xfId="0" applyNumberFormat="1" applyFont="1" applyBorder="1" applyAlignment="1">
      <alignment vertical="center"/>
    </xf>
    <xf numFmtId="44" fontId="14" fillId="0" borderId="23" xfId="1" applyFont="1" applyBorder="1" applyAlignment="1">
      <alignment horizontal="center"/>
    </xf>
    <xf numFmtId="44" fontId="14" fillId="0" borderId="56" xfId="1" applyFont="1" applyBorder="1" applyAlignment="1">
      <alignment horizontal="center"/>
    </xf>
    <xf numFmtId="164" fontId="28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44" fontId="5" fillId="0" borderId="22" xfId="1" applyFont="1" applyFill="1" applyBorder="1"/>
    <xf numFmtId="168" fontId="29" fillId="0" borderId="23" xfId="1" applyNumberFormat="1" applyFont="1" applyBorder="1"/>
    <xf numFmtId="0" fontId="30" fillId="0" borderId="55" xfId="0" applyFont="1" applyBorder="1" applyAlignment="1">
      <alignment horizontal="center"/>
    </xf>
    <xf numFmtId="0" fontId="30" fillId="0" borderId="56" xfId="0" applyFont="1" applyBorder="1" applyAlignment="1">
      <alignment horizontal="center"/>
    </xf>
    <xf numFmtId="44" fontId="30" fillId="0" borderId="2" xfId="1" applyFont="1" applyBorder="1"/>
    <xf numFmtId="44" fontId="13" fillId="11" borderId="10" xfId="1" applyFont="1" applyFill="1" applyBorder="1" applyAlignment="1">
      <alignment horizontal="center"/>
    </xf>
    <xf numFmtId="44" fontId="13" fillId="11" borderId="58" xfId="1" applyFont="1" applyFill="1" applyBorder="1" applyAlignment="1">
      <alignment horizontal="center"/>
    </xf>
    <xf numFmtId="166" fontId="13" fillId="11" borderId="58" xfId="1" applyNumberFormat="1" applyFont="1" applyFill="1" applyBorder="1" applyAlignment="1">
      <alignment horizontal="center"/>
    </xf>
    <xf numFmtId="166" fontId="13" fillId="11" borderId="11" xfId="1" applyNumberFormat="1" applyFont="1" applyFill="1" applyBorder="1" applyAlignment="1">
      <alignment horizontal="center"/>
    </xf>
    <xf numFmtId="44" fontId="31" fillId="0" borderId="0" xfId="1" applyFont="1"/>
    <xf numFmtId="0" fontId="31" fillId="0" borderId="0" xfId="0" applyFont="1" applyAlignment="1">
      <alignment horizontal="center"/>
    </xf>
    <xf numFmtId="0" fontId="18" fillId="0" borderId="0" xfId="0" applyFont="1"/>
    <xf numFmtId="44" fontId="32" fillId="0" borderId="0" xfId="1" applyFont="1"/>
    <xf numFmtId="165" fontId="2" fillId="0" borderId="0" xfId="0" applyNumberFormat="1" applyFont="1" applyAlignment="1">
      <alignment horizontal="center"/>
    </xf>
    <xf numFmtId="44" fontId="13" fillId="0" borderId="0" xfId="1" applyFont="1"/>
    <xf numFmtId="0" fontId="20" fillId="0" borderId="0" xfId="0" applyFont="1" applyAlignment="1">
      <alignment horizontal="center"/>
    </xf>
    <xf numFmtId="44" fontId="4" fillId="0" borderId="0" xfId="1" applyFont="1"/>
    <xf numFmtId="165" fontId="0" fillId="0" borderId="0" xfId="0" applyNumberFormat="1"/>
    <xf numFmtId="44" fontId="18" fillId="0" borderId="0" xfId="1" applyFont="1" applyFill="1" applyBorder="1" applyAlignment="1">
      <alignment horizontal="right"/>
    </xf>
    <xf numFmtId="44" fontId="1" fillId="0" borderId="0" xfId="1" applyBorder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66</xdr:row>
      <xdr:rowOff>19050</xdr:rowOff>
    </xdr:from>
    <xdr:to>
      <xdr:col>6</xdr:col>
      <xdr:colOff>295275</xdr:colOff>
      <xdr:row>66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FB91E34-FB66-4536-A30C-2C9202777345}"/>
            </a:ext>
          </a:extLst>
        </xdr:cNvPr>
        <xdr:cNvCxnSpPr/>
      </xdr:nvCxnSpPr>
      <xdr:spPr>
        <a:xfrm>
          <a:off x="5124450" y="1342072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67</xdr:row>
      <xdr:rowOff>200024</xdr:rowOff>
    </xdr:from>
    <xdr:to>
      <xdr:col>6</xdr:col>
      <xdr:colOff>285750</xdr:colOff>
      <xdr:row>68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B4903E12-41BD-466B-BBBC-91E8381F9873}"/>
            </a:ext>
          </a:extLst>
        </xdr:cNvPr>
        <xdr:cNvCxnSpPr/>
      </xdr:nvCxnSpPr>
      <xdr:spPr>
        <a:xfrm rot="10800000" flipV="1">
          <a:off x="5105400" y="138112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65</xdr:row>
      <xdr:rowOff>123825</xdr:rowOff>
    </xdr:from>
    <xdr:to>
      <xdr:col>7</xdr:col>
      <xdr:colOff>0</xdr:colOff>
      <xdr:row>66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A9484B40-DF90-4B27-9047-F044EC003114}"/>
            </a:ext>
          </a:extLst>
        </xdr:cNvPr>
        <xdr:cNvCxnSpPr/>
      </xdr:nvCxnSpPr>
      <xdr:spPr>
        <a:xfrm>
          <a:off x="5019675" y="13315950"/>
          <a:ext cx="238125" cy="247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67</xdr:row>
      <xdr:rowOff>200024</xdr:rowOff>
    </xdr:from>
    <xdr:to>
      <xdr:col>6</xdr:col>
      <xdr:colOff>285750</xdr:colOff>
      <xdr:row>68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F98C9433-591C-43CB-B077-4298F4D4667A}"/>
            </a:ext>
          </a:extLst>
        </xdr:cNvPr>
        <xdr:cNvCxnSpPr/>
      </xdr:nvCxnSpPr>
      <xdr:spPr>
        <a:xfrm rot="10800000" flipV="1">
          <a:off x="5105400" y="138112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65</xdr:row>
      <xdr:rowOff>104775</xdr:rowOff>
    </xdr:from>
    <xdr:to>
      <xdr:col>5</xdr:col>
      <xdr:colOff>85725</xdr:colOff>
      <xdr:row>67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8FEB271-1E55-4B22-AB54-25467990B0EC}"/>
            </a:ext>
          </a:extLst>
        </xdr:cNvPr>
        <xdr:cNvCxnSpPr/>
      </xdr:nvCxnSpPr>
      <xdr:spPr>
        <a:xfrm>
          <a:off x="2181225" y="13296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885824</xdr:colOff>
      <xdr:row>66</xdr:row>
      <xdr:rowOff>47626</xdr:rowOff>
    </xdr:from>
    <xdr:to>
      <xdr:col>13</xdr:col>
      <xdr:colOff>180974</xdr:colOff>
      <xdr:row>66</xdr:row>
      <xdr:rowOff>171453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F3F21D1D-6FF5-4CEA-B949-6B6D1A220760}"/>
            </a:ext>
          </a:extLst>
        </xdr:cNvPr>
        <xdr:cNvSpPr/>
      </xdr:nvSpPr>
      <xdr:spPr>
        <a:xfrm rot="5400000">
          <a:off x="10944223" y="132588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1152525</xdr:colOff>
      <xdr:row>69</xdr:row>
      <xdr:rowOff>95250</xdr:rowOff>
    </xdr:from>
    <xdr:to>
      <xdr:col>8</xdr:col>
      <xdr:colOff>19050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A5FE839-3620-41FE-AE92-6EDB5598E144}"/>
            </a:ext>
          </a:extLst>
        </xdr:cNvPr>
        <xdr:cNvCxnSpPr/>
      </xdr:nvCxnSpPr>
      <xdr:spPr>
        <a:xfrm flipV="1">
          <a:off x="5029200" y="14154150"/>
          <a:ext cx="1009650" cy="1285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65</xdr:row>
      <xdr:rowOff>200023</xdr:rowOff>
    </xdr:from>
    <xdr:to>
      <xdr:col>11</xdr:col>
      <xdr:colOff>133352</xdr:colOff>
      <xdr:row>66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4F2E41E1-A266-48E1-91C2-43F82221E972}"/>
            </a:ext>
          </a:extLst>
        </xdr:cNvPr>
        <xdr:cNvSpPr/>
      </xdr:nvSpPr>
      <xdr:spPr>
        <a:xfrm rot="16200000">
          <a:off x="7772401" y="123348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71</xdr:row>
      <xdr:rowOff>144757</xdr:rowOff>
    </xdr:from>
    <xdr:ext cx="2599476" cy="370071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8E2A29B-D56A-4F0F-A3C5-F36D32581E24}"/>
            </a:ext>
          </a:extLst>
        </xdr:cNvPr>
        <xdr:cNvSpPr/>
      </xdr:nvSpPr>
      <xdr:spPr>
        <a:xfrm rot="18916712">
          <a:off x="9686779" y="146894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85B0-6974-48C5-BD35-209025AD7BF0}">
  <dimension ref="A1:N104"/>
  <sheetViews>
    <sheetView tabSelected="1" workbookViewId="0">
      <selection activeCell="Q12" sqref="Q11:Q12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7" customWidth="1"/>
    <col min="4" max="4" width="15.28515625" customWidth="1"/>
    <col min="6" max="6" width="17.85546875" style="7" customWidth="1"/>
    <col min="7" max="7" width="2.85546875" customWidth="1"/>
    <col min="9" max="9" width="14.140625" style="7" customWidth="1"/>
    <col min="10" max="10" width="11.7109375" style="16" customWidth="1"/>
    <col min="11" max="11" width="17.28515625" customWidth="1"/>
    <col min="12" max="12" width="14.5703125" customWidth="1"/>
    <col min="13" max="13" width="18.140625" style="7" customWidth="1"/>
    <col min="14" max="14" width="14.140625" style="5" customWidth="1"/>
  </cols>
  <sheetData>
    <row r="1" spans="1:14" ht="23.25" x14ac:dyDescent="0.35"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4"/>
    </row>
    <row r="2" spans="1:14" ht="15.75" x14ac:dyDescent="0.25">
      <c r="C2" s="6"/>
      <c r="H2" s="8" t="s">
        <v>1</v>
      </c>
      <c r="I2" s="4"/>
      <c r="J2" s="9"/>
      <c r="M2" s="4"/>
      <c r="N2" s="10"/>
    </row>
    <row r="3" spans="1:14" ht="21.75" thickBot="1" x14ac:dyDescent="0.35">
      <c r="B3" s="11" t="s">
        <v>2</v>
      </c>
      <c r="C3" s="12"/>
      <c r="D3" s="13"/>
      <c r="E3" s="14"/>
      <c r="F3" s="14"/>
      <c r="H3" s="15" t="s">
        <v>3</v>
      </c>
      <c r="I3" s="15"/>
      <c r="K3" s="17" t="s">
        <v>4</v>
      </c>
      <c r="L3" s="18" t="s">
        <v>5</v>
      </c>
      <c r="M3" s="18"/>
    </row>
    <row r="4" spans="1:14" ht="20.25" thickTop="1" thickBot="1" x14ac:dyDescent="0.35">
      <c r="A4" s="19" t="s">
        <v>6</v>
      </c>
      <c r="B4" s="20"/>
      <c r="C4" s="21">
        <v>258902.98</v>
      </c>
      <c r="D4" s="22">
        <v>43985</v>
      </c>
      <c r="E4" s="23" t="s">
        <v>7</v>
      </c>
      <c r="F4" s="24"/>
      <c r="H4" s="25" t="s">
        <v>8</v>
      </c>
      <c r="I4" s="26"/>
      <c r="J4" s="27"/>
      <c r="K4" s="28"/>
      <c r="L4" s="28"/>
      <c r="M4" s="29" t="s">
        <v>9</v>
      </c>
      <c r="N4" s="30" t="s">
        <v>10</v>
      </c>
    </row>
    <row r="5" spans="1:14" ht="15.75" thickBot="1" x14ac:dyDescent="0.3">
      <c r="A5" s="31" t="s">
        <v>11</v>
      </c>
      <c r="B5" s="32">
        <v>43986</v>
      </c>
      <c r="C5" s="33">
        <v>1628</v>
      </c>
      <c r="D5" s="34" t="s">
        <v>12</v>
      </c>
      <c r="E5" s="35">
        <v>43986</v>
      </c>
      <c r="F5" s="36">
        <v>63308</v>
      </c>
      <c r="H5" s="37">
        <v>43986</v>
      </c>
      <c r="I5" s="38">
        <v>0</v>
      </c>
      <c r="M5" s="39">
        <v>60417</v>
      </c>
      <c r="N5" s="40">
        <v>1263</v>
      </c>
    </row>
    <row r="6" spans="1:14" ht="16.5" thickBot="1" x14ac:dyDescent="0.3">
      <c r="A6" s="31"/>
      <c r="B6" s="32">
        <v>43987</v>
      </c>
      <c r="C6" s="33">
        <v>2529</v>
      </c>
      <c r="D6" s="41" t="s">
        <v>13</v>
      </c>
      <c r="E6" s="35">
        <v>43987</v>
      </c>
      <c r="F6" s="36">
        <v>111162</v>
      </c>
      <c r="H6" s="37">
        <v>43987</v>
      </c>
      <c r="I6" s="42">
        <v>10020</v>
      </c>
      <c r="J6" s="43">
        <v>44010</v>
      </c>
      <c r="K6" s="44" t="s">
        <v>14</v>
      </c>
      <c r="L6" s="45">
        <v>1450</v>
      </c>
      <c r="M6" s="39">
        <v>96999</v>
      </c>
      <c r="N6" s="40">
        <v>1614</v>
      </c>
    </row>
    <row r="7" spans="1:14" ht="15.75" thickBot="1" x14ac:dyDescent="0.3">
      <c r="A7" s="31"/>
      <c r="B7" s="32">
        <v>43988</v>
      </c>
      <c r="C7" s="33">
        <v>1537</v>
      </c>
      <c r="D7" s="46" t="s">
        <v>15</v>
      </c>
      <c r="E7" s="35">
        <v>43988</v>
      </c>
      <c r="F7" s="36">
        <v>90597</v>
      </c>
      <c r="H7" s="37">
        <v>43988</v>
      </c>
      <c r="I7" s="42">
        <v>0</v>
      </c>
      <c r="J7" s="47"/>
      <c r="K7" s="48" t="s">
        <v>16</v>
      </c>
      <c r="L7" s="49">
        <v>27661</v>
      </c>
      <c r="M7" s="39">
        <v>76979</v>
      </c>
      <c r="N7" s="40">
        <v>2131</v>
      </c>
    </row>
    <row r="8" spans="1:14" ht="15.75" thickBot="1" x14ac:dyDescent="0.3">
      <c r="A8" s="31"/>
      <c r="B8" s="32">
        <v>43989</v>
      </c>
      <c r="C8" s="50">
        <v>2981.7</v>
      </c>
      <c r="D8" s="51" t="s">
        <v>17</v>
      </c>
      <c r="E8" s="52">
        <v>43989</v>
      </c>
      <c r="F8" s="53">
        <v>163567</v>
      </c>
      <c r="H8" s="37">
        <v>43989</v>
      </c>
      <c r="I8" s="54">
        <f>14990+1800+990+120+38</f>
        <v>17938</v>
      </c>
      <c r="J8" s="55" t="s">
        <v>18</v>
      </c>
      <c r="K8" s="56" t="s">
        <v>19</v>
      </c>
      <c r="L8" s="57">
        <v>20000</v>
      </c>
      <c r="M8" s="39">
        <f>48800+90+51400+52850</f>
        <v>153140</v>
      </c>
      <c r="N8" s="40">
        <v>7614</v>
      </c>
    </row>
    <row r="9" spans="1:14" ht="15.75" thickBot="1" x14ac:dyDescent="0.3">
      <c r="A9" s="31"/>
      <c r="B9" s="32">
        <v>43990</v>
      </c>
      <c r="C9" s="58">
        <v>0</v>
      </c>
      <c r="D9" s="59"/>
      <c r="E9" s="60">
        <v>43990</v>
      </c>
      <c r="F9" s="61">
        <v>0</v>
      </c>
      <c r="H9" s="37">
        <v>43990</v>
      </c>
      <c r="I9" s="62">
        <v>0</v>
      </c>
      <c r="J9" s="63" t="s">
        <v>20</v>
      </c>
      <c r="K9" s="64"/>
      <c r="L9" s="45">
        <v>0</v>
      </c>
      <c r="M9" s="65">
        <v>0</v>
      </c>
      <c r="N9" s="66">
        <v>0</v>
      </c>
    </row>
    <row r="10" spans="1:14" ht="15.75" thickBot="1" x14ac:dyDescent="0.3">
      <c r="A10" s="31"/>
      <c r="B10" s="32">
        <v>43991</v>
      </c>
      <c r="C10" s="58">
        <v>0</v>
      </c>
      <c r="D10" s="46"/>
      <c r="E10" s="60">
        <v>43991</v>
      </c>
      <c r="F10" s="61">
        <v>0</v>
      </c>
      <c r="H10" s="37">
        <v>43991</v>
      </c>
      <c r="I10" s="62">
        <v>0</v>
      </c>
      <c r="J10" s="63" t="s">
        <v>20</v>
      </c>
      <c r="K10" s="67"/>
      <c r="L10" s="68"/>
      <c r="M10" s="65">
        <v>0</v>
      </c>
      <c r="N10" s="66">
        <v>0</v>
      </c>
    </row>
    <row r="11" spans="1:14" ht="15.75" thickBot="1" x14ac:dyDescent="0.3">
      <c r="A11" s="31"/>
      <c r="B11" s="32">
        <v>43992</v>
      </c>
      <c r="C11" s="33">
        <v>5416</v>
      </c>
      <c r="D11" s="41" t="s">
        <v>21</v>
      </c>
      <c r="E11" s="35">
        <v>43992</v>
      </c>
      <c r="F11" s="36">
        <v>58587</v>
      </c>
      <c r="H11" s="37">
        <v>43992</v>
      </c>
      <c r="I11" s="42">
        <v>1499</v>
      </c>
      <c r="J11" s="69"/>
      <c r="K11" s="70"/>
      <c r="L11" s="71"/>
      <c r="M11" s="39">
        <v>48424</v>
      </c>
      <c r="N11" s="40">
        <v>3248</v>
      </c>
    </row>
    <row r="12" spans="1:14" ht="15.75" thickBot="1" x14ac:dyDescent="0.3">
      <c r="A12" s="31"/>
      <c r="B12" s="32">
        <v>43993</v>
      </c>
      <c r="C12" s="33">
        <v>2545</v>
      </c>
      <c r="D12" s="41" t="s">
        <v>17</v>
      </c>
      <c r="E12" s="35">
        <v>43993</v>
      </c>
      <c r="F12" s="36">
        <v>73669</v>
      </c>
      <c r="H12" s="37">
        <v>43993</v>
      </c>
      <c r="I12" s="42">
        <v>0</v>
      </c>
      <c r="J12" s="43">
        <v>43988</v>
      </c>
      <c r="K12" s="56" t="s">
        <v>22</v>
      </c>
      <c r="L12" s="71">
        <f>14394.42+400+4000</f>
        <v>18794.419999999998</v>
      </c>
      <c r="M12" s="39">
        <v>65800</v>
      </c>
      <c r="N12" s="40">
        <v>5327</v>
      </c>
    </row>
    <row r="13" spans="1:14" ht="15.75" thickBot="1" x14ac:dyDescent="0.3">
      <c r="A13" s="31"/>
      <c r="B13" s="32">
        <v>43994</v>
      </c>
      <c r="C13" s="33">
        <v>2532</v>
      </c>
      <c r="D13" s="51" t="s">
        <v>23</v>
      </c>
      <c r="E13" s="35">
        <v>43994</v>
      </c>
      <c r="F13" s="36">
        <v>74415</v>
      </c>
      <c r="H13" s="37">
        <v>43994</v>
      </c>
      <c r="I13" s="42">
        <v>12000</v>
      </c>
      <c r="J13" s="43">
        <v>43995</v>
      </c>
      <c r="K13" s="56" t="s">
        <v>24</v>
      </c>
      <c r="L13" s="71">
        <f>13827.16+4000</f>
        <v>17827.16</v>
      </c>
      <c r="M13" s="39">
        <v>56323</v>
      </c>
      <c r="N13" s="40">
        <v>3560</v>
      </c>
    </row>
    <row r="14" spans="1:14" ht="15.75" thickBot="1" x14ac:dyDescent="0.3">
      <c r="A14" s="31"/>
      <c r="B14" s="32">
        <v>43995</v>
      </c>
      <c r="C14" s="33">
        <v>1160</v>
      </c>
      <c r="D14" s="46" t="s">
        <v>25</v>
      </c>
      <c r="E14" s="35">
        <v>43995</v>
      </c>
      <c r="F14" s="36">
        <v>99608</v>
      </c>
      <c r="H14" s="37">
        <v>43995</v>
      </c>
      <c r="I14" s="42">
        <v>0</v>
      </c>
      <c r="J14" s="43">
        <v>43996</v>
      </c>
      <c r="K14" s="56" t="s">
        <v>24</v>
      </c>
      <c r="L14" s="71">
        <v>400</v>
      </c>
      <c r="M14" s="39">
        <v>83411</v>
      </c>
      <c r="N14" s="40">
        <v>5756</v>
      </c>
    </row>
    <row r="15" spans="1:14" ht="15.75" thickBot="1" x14ac:dyDescent="0.3">
      <c r="A15" s="31"/>
      <c r="B15" s="32">
        <v>43996</v>
      </c>
      <c r="C15" s="33">
        <v>12071</v>
      </c>
      <c r="D15" s="41" t="s">
        <v>26</v>
      </c>
      <c r="E15" s="35">
        <v>43996</v>
      </c>
      <c r="F15" s="36">
        <v>80402</v>
      </c>
      <c r="H15" s="37">
        <v>43996</v>
      </c>
      <c r="I15" s="42">
        <v>0</v>
      </c>
      <c r="J15" s="43">
        <v>44002</v>
      </c>
      <c r="K15" s="56" t="s">
        <v>27</v>
      </c>
      <c r="L15" s="71">
        <f>15085.71+4000+400</f>
        <v>19485.71</v>
      </c>
      <c r="M15" s="39">
        <v>62436</v>
      </c>
      <c r="N15" s="40">
        <v>5495</v>
      </c>
    </row>
    <row r="16" spans="1:14" ht="15.75" thickBot="1" x14ac:dyDescent="0.3">
      <c r="A16" s="31"/>
      <c r="B16" s="32">
        <v>43997</v>
      </c>
      <c r="C16" s="33">
        <v>1875</v>
      </c>
      <c r="D16" s="41" t="s">
        <v>12</v>
      </c>
      <c r="E16" s="35">
        <v>43997</v>
      </c>
      <c r="F16" s="36">
        <v>58690</v>
      </c>
      <c r="H16" s="37">
        <v>43997</v>
      </c>
      <c r="I16" s="42">
        <v>400</v>
      </c>
      <c r="J16" s="43">
        <v>44009</v>
      </c>
      <c r="K16" s="56" t="s">
        <v>28</v>
      </c>
      <c r="L16" s="10">
        <f>12360.87+4000</f>
        <v>16360.87</v>
      </c>
      <c r="M16" s="39">
        <v>54259</v>
      </c>
      <c r="N16" s="40">
        <v>2156</v>
      </c>
    </row>
    <row r="17" spans="1:14" ht="15.75" thickBot="1" x14ac:dyDescent="0.3">
      <c r="A17" s="31"/>
      <c r="B17" s="32">
        <v>43998</v>
      </c>
      <c r="C17" s="33">
        <v>298.8</v>
      </c>
      <c r="D17" s="51" t="s">
        <v>29</v>
      </c>
      <c r="E17" s="35">
        <v>43998</v>
      </c>
      <c r="F17" s="36">
        <v>55065</v>
      </c>
      <c r="H17" s="37">
        <v>43998</v>
      </c>
      <c r="I17" s="42">
        <v>932</v>
      </c>
      <c r="J17" s="72">
        <v>44010</v>
      </c>
      <c r="K17" s="56" t="s">
        <v>30</v>
      </c>
      <c r="L17" s="68">
        <v>400</v>
      </c>
      <c r="M17" s="39">
        <v>50358</v>
      </c>
      <c r="N17" s="40">
        <v>3476</v>
      </c>
    </row>
    <row r="18" spans="1:14" ht="15.75" thickBot="1" x14ac:dyDescent="0.3">
      <c r="A18" s="31"/>
      <c r="B18" s="32">
        <v>43999</v>
      </c>
      <c r="C18" s="33">
        <v>5807.82</v>
      </c>
      <c r="D18" s="41" t="s">
        <v>31</v>
      </c>
      <c r="E18" s="35">
        <v>43999</v>
      </c>
      <c r="F18" s="36">
        <v>70382</v>
      </c>
      <c r="H18" s="37">
        <v>43999</v>
      </c>
      <c r="I18" s="42">
        <v>3000</v>
      </c>
      <c r="J18" s="72">
        <v>44015</v>
      </c>
      <c r="K18" s="73" t="s">
        <v>32</v>
      </c>
      <c r="L18" s="71">
        <f>13732.3+4000+400</f>
        <v>18132.3</v>
      </c>
      <c r="M18" s="39">
        <v>59681</v>
      </c>
      <c r="N18" s="40">
        <v>1893</v>
      </c>
    </row>
    <row r="19" spans="1:14" ht="15.75" thickBot="1" x14ac:dyDescent="0.3">
      <c r="A19" s="31"/>
      <c r="B19" s="32">
        <v>44000</v>
      </c>
      <c r="C19" s="33">
        <v>854</v>
      </c>
      <c r="D19" s="41" t="s">
        <v>12</v>
      </c>
      <c r="E19" s="35">
        <v>44000</v>
      </c>
      <c r="F19" s="36">
        <v>70688</v>
      </c>
      <c r="H19" s="37">
        <v>44000</v>
      </c>
      <c r="I19" s="42">
        <v>0</v>
      </c>
      <c r="J19" s="72">
        <v>44023</v>
      </c>
      <c r="K19" s="73" t="s">
        <v>33</v>
      </c>
      <c r="L19" s="74">
        <f>11274.59+4000+400</f>
        <v>15674.59</v>
      </c>
      <c r="M19" s="39">
        <v>68185</v>
      </c>
      <c r="N19" s="40">
        <v>1649</v>
      </c>
    </row>
    <row r="20" spans="1:14" ht="15.75" thickBot="1" x14ac:dyDescent="0.3">
      <c r="A20" s="31"/>
      <c r="B20" s="32">
        <v>44001</v>
      </c>
      <c r="C20" s="33">
        <v>11305</v>
      </c>
      <c r="D20" s="41" t="s">
        <v>34</v>
      </c>
      <c r="E20" s="35">
        <v>44001</v>
      </c>
      <c r="F20" s="36">
        <v>100344</v>
      </c>
      <c r="H20" s="37">
        <v>44001</v>
      </c>
      <c r="I20" s="42">
        <v>10020</v>
      </c>
      <c r="J20" s="43"/>
      <c r="K20" s="75"/>
      <c r="L20" s="68"/>
      <c r="M20" s="39">
        <v>76170</v>
      </c>
      <c r="N20" s="40">
        <v>2849</v>
      </c>
    </row>
    <row r="21" spans="1:14" ht="16.5" thickBot="1" x14ac:dyDescent="0.3">
      <c r="A21" s="31"/>
      <c r="B21" s="32">
        <v>44002</v>
      </c>
      <c r="C21" s="33">
        <v>5569</v>
      </c>
      <c r="D21" s="41" t="s">
        <v>35</v>
      </c>
      <c r="E21" s="35">
        <v>44002</v>
      </c>
      <c r="F21" s="36">
        <v>132341</v>
      </c>
      <c r="H21" s="37">
        <v>44002</v>
      </c>
      <c r="I21" s="42">
        <v>50.82</v>
      </c>
      <c r="J21" s="72"/>
      <c r="K21" s="76"/>
      <c r="L21" s="68"/>
      <c r="M21" s="39">
        <f>70000+38982</f>
        <v>108982</v>
      </c>
      <c r="N21" s="40">
        <v>7175</v>
      </c>
    </row>
    <row r="22" spans="1:14" ht="15.75" thickBot="1" x14ac:dyDescent="0.3">
      <c r="A22" s="31"/>
      <c r="B22" s="32">
        <v>44003</v>
      </c>
      <c r="C22" s="33">
        <v>2634</v>
      </c>
      <c r="D22" s="41" t="s">
        <v>36</v>
      </c>
      <c r="E22" s="35">
        <v>44003</v>
      </c>
      <c r="F22" s="36">
        <v>126332</v>
      </c>
      <c r="H22" s="37">
        <v>44003</v>
      </c>
      <c r="I22" s="42">
        <v>0</v>
      </c>
      <c r="J22" s="77"/>
      <c r="K22" s="78"/>
      <c r="L22" s="79"/>
      <c r="M22" s="39">
        <v>117788</v>
      </c>
      <c r="N22" s="40">
        <v>5910</v>
      </c>
    </row>
    <row r="23" spans="1:14" ht="15.75" thickBot="1" x14ac:dyDescent="0.3">
      <c r="A23" s="31"/>
      <c r="B23" s="32">
        <v>44004</v>
      </c>
      <c r="C23" s="33">
        <v>0</v>
      </c>
      <c r="D23" s="41"/>
      <c r="E23" s="35">
        <v>44004</v>
      </c>
      <c r="F23" s="36">
        <v>68769</v>
      </c>
      <c r="H23" s="37">
        <v>44004</v>
      </c>
      <c r="I23" s="42">
        <v>0</v>
      </c>
      <c r="J23" s="80"/>
      <c r="K23" s="81"/>
      <c r="L23" s="82"/>
      <c r="M23" s="39">
        <v>64930</v>
      </c>
      <c r="N23" s="40">
        <v>3839</v>
      </c>
    </row>
    <row r="24" spans="1:14" ht="15.75" thickBot="1" x14ac:dyDescent="0.3">
      <c r="A24" s="31"/>
      <c r="B24" s="32">
        <v>44005</v>
      </c>
      <c r="C24" s="33">
        <v>10976</v>
      </c>
      <c r="D24" s="41" t="s">
        <v>37</v>
      </c>
      <c r="E24" s="35">
        <v>44005</v>
      </c>
      <c r="F24" s="36">
        <v>59178</v>
      </c>
      <c r="H24" s="37">
        <v>44005</v>
      </c>
      <c r="I24" s="42">
        <v>426</v>
      </c>
      <c r="J24" s="83" t="s">
        <v>38</v>
      </c>
      <c r="K24" s="84" t="s">
        <v>39</v>
      </c>
      <c r="L24" s="85">
        <v>6500</v>
      </c>
      <c r="M24" s="39">
        <v>47086</v>
      </c>
      <c r="N24" s="40">
        <v>690</v>
      </c>
    </row>
    <row r="25" spans="1:14" ht="15.75" thickBot="1" x14ac:dyDescent="0.3">
      <c r="A25" s="31"/>
      <c r="B25" s="32">
        <v>44006</v>
      </c>
      <c r="C25" s="33">
        <v>3935</v>
      </c>
      <c r="D25" s="41" t="s">
        <v>40</v>
      </c>
      <c r="E25" s="35">
        <v>44006</v>
      </c>
      <c r="F25" s="36">
        <v>66092</v>
      </c>
      <c r="H25" s="37">
        <v>44006</v>
      </c>
      <c r="I25" s="42">
        <v>450</v>
      </c>
      <c r="J25" s="86" t="s">
        <v>38</v>
      </c>
      <c r="K25" s="87" t="s">
        <v>41</v>
      </c>
      <c r="L25" s="88">
        <f>10260+9345</f>
        <v>19605</v>
      </c>
      <c r="M25" s="39">
        <v>57772</v>
      </c>
      <c r="N25" s="40">
        <v>3935</v>
      </c>
    </row>
    <row r="26" spans="1:14" ht="15.75" thickBot="1" x14ac:dyDescent="0.3">
      <c r="A26" s="31"/>
      <c r="B26" s="32">
        <v>44007</v>
      </c>
      <c r="C26" s="33">
        <v>6279</v>
      </c>
      <c r="D26" s="41" t="s">
        <v>42</v>
      </c>
      <c r="E26" s="35">
        <v>44007</v>
      </c>
      <c r="F26" s="36">
        <v>57063</v>
      </c>
      <c r="H26" s="37">
        <v>44007</v>
      </c>
      <c r="I26" s="42">
        <v>0</v>
      </c>
      <c r="J26" s="72" t="s">
        <v>38</v>
      </c>
      <c r="K26" s="84" t="s">
        <v>43</v>
      </c>
      <c r="L26" s="82">
        <v>10000</v>
      </c>
      <c r="M26" s="39">
        <v>48139</v>
      </c>
      <c r="N26" s="40">
        <v>2645</v>
      </c>
    </row>
    <row r="27" spans="1:14" ht="15.75" thickBot="1" x14ac:dyDescent="0.3">
      <c r="A27" s="31"/>
      <c r="B27" s="32">
        <v>44008</v>
      </c>
      <c r="C27" s="33">
        <v>8880</v>
      </c>
      <c r="D27" s="41" t="s">
        <v>44</v>
      </c>
      <c r="E27" s="35">
        <v>44008</v>
      </c>
      <c r="F27" s="36">
        <v>98558</v>
      </c>
      <c r="H27" s="37">
        <v>44008</v>
      </c>
      <c r="I27" s="42">
        <v>12020</v>
      </c>
      <c r="J27" s="89" t="s">
        <v>38</v>
      </c>
      <c r="K27" s="90" t="s">
        <v>45</v>
      </c>
      <c r="L27" s="88">
        <v>986</v>
      </c>
      <c r="M27" s="39">
        <f>72343+935</f>
        <v>73278</v>
      </c>
      <c r="N27" s="40">
        <v>4380</v>
      </c>
    </row>
    <row r="28" spans="1:14" ht="15.75" thickBot="1" x14ac:dyDescent="0.3">
      <c r="A28" s="31"/>
      <c r="B28" s="32">
        <v>44009</v>
      </c>
      <c r="C28" s="33">
        <v>2416</v>
      </c>
      <c r="D28" s="91" t="s">
        <v>46</v>
      </c>
      <c r="E28" s="35">
        <v>44009</v>
      </c>
      <c r="F28" s="36">
        <v>111522</v>
      </c>
      <c r="H28" s="37">
        <v>44009</v>
      </c>
      <c r="I28" s="42">
        <v>0</v>
      </c>
      <c r="J28" s="89" t="s">
        <v>38</v>
      </c>
      <c r="K28" s="92" t="s">
        <v>47</v>
      </c>
      <c r="L28" s="88">
        <v>15196</v>
      </c>
      <c r="M28" s="39">
        <v>97570</v>
      </c>
      <c r="N28" s="40">
        <v>3419</v>
      </c>
    </row>
    <row r="29" spans="1:14" ht="15.75" thickBot="1" x14ac:dyDescent="0.3">
      <c r="A29" s="31"/>
      <c r="B29" s="32">
        <v>44010</v>
      </c>
      <c r="C29" s="33">
        <v>5855</v>
      </c>
      <c r="D29" s="93" t="s">
        <v>48</v>
      </c>
      <c r="E29" s="35">
        <v>44010</v>
      </c>
      <c r="F29" s="36">
        <v>70842</v>
      </c>
      <c r="H29" s="37">
        <v>44010</v>
      </c>
      <c r="I29" s="42">
        <v>88</v>
      </c>
      <c r="J29" s="89" t="s">
        <v>38</v>
      </c>
      <c r="K29" s="87" t="s">
        <v>49</v>
      </c>
      <c r="L29" s="88">
        <v>6828.96</v>
      </c>
      <c r="M29" s="39">
        <v>56789</v>
      </c>
      <c r="N29" s="40">
        <v>6260</v>
      </c>
    </row>
    <row r="30" spans="1:14" ht="15.75" thickBot="1" x14ac:dyDescent="0.3">
      <c r="A30" s="31"/>
      <c r="B30" s="32">
        <v>44011</v>
      </c>
      <c r="C30" s="33">
        <v>1160</v>
      </c>
      <c r="D30" s="93" t="s">
        <v>50</v>
      </c>
      <c r="E30" s="35">
        <v>44011</v>
      </c>
      <c r="F30" s="36">
        <v>73563</v>
      </c>
      <c r="H30" s="37">
        <v>44011</v>
      </c>
      <c r="I30" s="94">
        <v>0</v>
      </c>
      <c r="J30" s="89" t="s">
        <v>38</v>
      </c>
      <c r="K30" s="95" t="s">
        <v>51</v>
      </c>
      <c r="L30" s="96">
        <v>1315.86</v>
      </c>
      <c r="M30" s="39">
        <v>72771</v>
      </c>
      <c r="N30" s="40">
        <v>2109</v>
      </c>
    </row>
    <row r="31" spans="1:14" ht="15.75" thickBot="1" x14ac:dyDescent="0.3">
      <c r="A31" s="31"/>
      <c r="B31" s="32">
        <v>44012</v>
      </c>
      <c r="C31" s="97">
        <v>6640</v>
      </c>
      <c r="D31" s="93" t="s">
        <v>52</v>
      </c>
      <c r="E31" s="35">
        <v>44012</v>
      </c>
      <c r="F31" s="36">
        <v>62116</v>
      </c>
      <c r="H31" s="37">
        <v>44012</v>
      </c>
      <c r="I31" s="94">
        <v>678</v>
      </c>
      <c r="J31" s="89" t="s">
        <v>38</v>
      </c>
      <c r="K31" s="87" t="s">
        <v>53</v>
      </c>
      <c r="L31" s="88">
        <v>1914</v>
      </c>
      <c r="M31" s="39">
        <v>52032</v>
      </c>
      <c r="N31" s="40">
        <v>2766</v>
      </c>
    </row>
    <row r="32" spans="1:14" ht="15.75" thickBot="1" x14ac:dyDescent="0.3">
      <c r="A32" s="31"/>
      <c r="B32" s="32">
        <v>44013</v>
      </c>
      <c r="C32" s="97">
        <v>1915</v>
      </c>
      <c r="D32" s="93" t="s">
        <v>54</v>
      </c>
      <c r="E32" s="35">
        <v>44013</v>
      </c>
      <c r="F32" s="98">
        <v>68656</v>
      </c>
      <c r="H32" s="37">
        <v>44013</v>
      </c>
      <c r="I32" s="94">
        <v>2000</v>
      </c>
      <c r="J32" s="89" t="s">
        <v>38</v>
      </c>
      <c r="K32" s="99" t="s">
        <v>55</v>
      </c>
      <c r="L32" s="88">
        <v>1148.0999999999999</v>
      </c>
      <c r="M32" s="39">
        <v>58984</v>
      </c>
      <c r="N32" s="40">
        <v>5757</v>
      </c>
    </row>
    <row r="33" spans="1:14" ht="16.5" thickBot="1" x14ac:dyDescent="0.3">
      <c r="A33" s="31"/>
      <c r="B33" s="32">
        <v>44014</v>
      </c>
      <c r="C33" s="97">
        <v>1753</v>
      </c>
      <c r="D33" s="100" t="s">
        <v>12</v>
      </c>
      <c r="E33" s="35">
        <v>44014</v>
      </c>
      <c r="F33" s="101">
        <v>73032</v>
      </c>
      <c r="H33" s="37">
        <v>44014</v>
      </c>
      <c r="I33" s="94">
        <v>0</v>
      </c>
      <c r="J33" s="89" t="s">
        <v>38</v>
      </c>
      <c r="K33" s="102" t="s">
        <v>56</v>
      </c>
      <c r="L33" s="88">
        <v>1508</v>
      </c>
      <c r="M33" s="39">
        <v>67373</v>
      </c>
      <c r="N33" s="40">
        <v>3906</v>
      </c>
    </row>
    <row r="34" spans="1:14" ht="15.75" thickBot="1" x14ac:dyDescent="0.3">
      <c r="A34" s="31"/>
      <c r="B34" s="32">
        <v>44015</v>
      </c>
      <c r="C34" s="97">
        <v>5579</v>
      </c>
      <c r="D34" s="103" t="s">
        <v>57</v>
      </c>
      <c r="E34" s="35">
        <v>44015</v>
      </c>
      <c r="F34" s="101">
        <v>93850</v>
      </c>
      <c r="H34" s="37">
        <v>44015</v>
      </c>
      <c r="I34" s="94">
        <v>14652.99</v>
      </c>
      <c r="J34" s="89" t="s">
        <v>38</v>
      </c>
      <c r="K34" s="87" t="s">
        <v>58</v>
      </c>
      <c r="L34" s="88">
        <v>1899.74</v>
      </c>
      <c r="M34" s="39">
        <v>50825</v>
      </c>
      <c r="N34" s="40">
        <v>2793</v>
      </c>
    </row>
    <row r="35" spans="1:14" ht="15.75" thickBot="1" x14ac:dyDescent="0.3">
      <c r="A35" s="31"/>
      <c r="B35" s="32">
        <v>44016</v>
      </c>
      <c r="C35" s="97">
        <v>10900</v>
      </c>
      <c r="D35" s="100" t="s">
        <v>59</v>
      </c>
      <c r="E35" s="35">
        <v>44016</v>
      </c>
      <c r="F35" s="101">
        <v>99053</v>
      </c>
      <c r="H35" s="37">
        <v>44016</v>
      </c>
      <c r="I35" s="94">
        <v>0</v>
      </c>
      <c r="J35" s="89"/>
      <c r="K35" s="90" t="s">
        <v>60</v>
      </c>
      <c r="L35" s="104">
        <v>11600</v>
      </c>
      <c r="M35" s="39">
        <f>73069+135+570</f>
        <v>73774</v>
      </c>
      <c r="N35" s="40">
        <v>4940</v>
      </c>
    </row>
    <row r="36" spans="1:14" ht="15.75" thickBot="1" x14ac:dyDescent="0.3">
      <c r="A36" s="31"/>
      <c r="B36" s="32">
        <v>44017</v>
      </c>
      <c r="C36" s="97">
        <v>9059</v>
      </c>
      <c r="D36" s="100" t="s">
        <v>61</v>
      </c>
      <c r="E36" s="35">
        <v>44017</v>
      </c>
      <c r="F36" s="101">
        <v>72452</v>
      </c>
      <c r="H36" s="37">
        <v>44017</v>
      </c>
      <c r="I36" s="94">
        <v>0</v>
      </c>
      <c r="J36" s="89" t="s">
        <v>38</v>
      </c>
      <c r="K36" s="87" t="s">
        <v>62</v>
      </c>
      <c r="L36" s="88">
        <v>20</v>
      </c>
      <c r="M36" s="39">
        <v>61030</v>
      </c>
      <c r="N36" s="40">
        <v>2363</v>
      </c>
    </row>
    <row r="37" spans="1:14" ht="15.75" thickBot="1" x14ac:dyDescent="0.3">
      <c r="A37" s="31"/>
      <c r="B37" s="32">
        <v>44018</v>
      </c>
      <c r="C37" s="97">
        <v>3220</v>
      </c>
      <c r="D37" s="105" t="s">
        <v>63</v>
      </c>
      <c r="E37" s="35">
        <v>44018</v>
      </c>
      <c r="F37" s="101">
        <v>73507</v>
      </c>
      <c r="H37" s="37">
        <v>44018</v>
      </c>
      <c r="I37" s="94">
        <v>0</v>
      </c>
      <c r="J37" s="89" t="s">
        <v>38</v>
      </c>
      <c r="K37" s="87" t="s">
        <v>64</v>
      </c>
      <c r="L37" s="88">
        <v>8394.5</v>
      </c>
      <c r="M37" s="39">
        <v>68986</v>
      </c>
      <c r="N37" s="40">
        <v>1301</v>
      </c>
    </row>
    <row r="38" spans="1:14" ht="15.75" thickBot="1" x14ac:dyDescent="0.3">
      <c r="A38" s="31"/>
      <c r="B38" s="32">
        <v>44019</v>
      </c>
      <c r="C38" s="106">
        <v>3535</v>
      </c>
      <c r="D38" s="105" t="s">
        <v>65</v>
      </c>
      <c r="E38" s="35">
        <v>44019</v>
      </c>
      <c r="F38" s="101">
        <v>69909</v>
      </c>
      <c r="H38" s="37">
        <v>44019</v>
      </c>
      <c r="I38" s="94">
        <v>118</v>
      </c>
      <c r="J38" s="89" t="s">
        <v>38</v>
      </c>
      <c r="K38" s="107" t="s">
        <v>66</v>
      </c>
      <c r="L38" s="108">
        <v>10180.040000000001</v>
      </c>
      <c r="M38" s="39">
        <v>62096</v>
      </c>
      <c r="N38" s="40">
        <v>4160</v>
      </c>
    </row>
    <row r="39" spans="1:14" ht="15.75" thickBot="1" x14ac:dyDescent="0.3">
      <c r="A39" s="31"/>
      <c r="B39" s="32">
        <v>44020</v>
      </c>
      <c r="C39" s="106">
        <v>2705</v>
      </c>
      <c r="D39" s="109" t="s">
        <v>67</v>
      </c>
      <c r="E39" s="35">
        <v>44020</v>
      </c>
      <c r="F39" s="101">
        <v>81573</v>
      </c>
      <c r="H39" s="37">
        <v>44020</v>
      </c>
      <c r="I39" s="110">
        <v>0</v>
      </c>
      <c r="J39" s="89" t="s">
        <v>38</v>
      </c>
      <c r="K39" s="107" t="s">
        <v>68</v>
      </c>
      <c r="L39" s="108">
        <v>2075</v>
      </c>
      <c r="M39" s="39">
        <v>76950</v>
      </c>
      <c r="N39" s="40">
        <v>1920</v>
      </c>
    </row>
    <row r="40" spans="1:14" ht="15.75" thickBot="1" x14ac:dyDescent="0.3">
      <c r="A40" s="31"/>
      <c r="B40" s="32">
        <v>44021</v>
      </c>
      <c r="C40" s="106">
        <v>2880</v>
      </c>
      <c r="D40" s="109" t="s">
        <v>69</v>
      </c>
      <c r="E40" s="35">
        <v>44021</v>
      </c>
      <c r="F40" s="101">
        <v>60427</v>
      </c>
      <c r="G40" s="111"/>
      <c r="H40" s="112">
        <v>44021</v>
      </c>
      <c r="I40" s="110">
        <f>35767</f>
        <v>35767</v>
      </c>
      <c r="J40" s="113" t="s">
        <v>70</v>
      </c>
      <c r="K40" s="107"/>
      <c r="L40" s="108"/>
      <c r="M40" s="39">
        <v>55412</v>
      </c>
      <c r="N40" s="40">
        <v>2135</v>
      </c>
    </row>
    <row r="41" spans="1:14" ht="15.75" thickBot="1" x14ac:dyDescent="0.3">
      <c r="A41" s="114"/>
      <c r="B41" s="32">
        <v>44022</v>
      </c>
      <c r="C41" s="115">
        <v>9694</v>
      </c>
      <c r="D41" s="116" t="s">
        <v>71</v>
      </c>
      <c r="E41" s="117">
        <v>44022</v>
      </c>
      <c r="F41" s="118">
        <v>121105</v>
      </c>
      <c r="G41" s="119"/>
      <c r="H41" s="112">
        <v>44022</v>
      </c>
      <c r="I41" s="120">
        <v>12020</v>
      </c>
      <c r="J41" s="121"/>
      <c r="K41" s="122"/>
      <c r="L41" s="79"/>
      <c r="M41" s="101">
        <v>93691</v>
      </c>
      <c r="N41" s="101">
        <v>5700</v>
      </c>
    </row>
    <row r="42" spans="1:14" ht="15.75" thickBot="1" x14ac:dyDescent="0.3">
      <c r="A42" s="114"/>
      <c r="B42" s="32">
        <v>44023</v>
      </c>
      <c r="C42" s="115">
        <v>2148</v>
      </c>
      <c r="D42" s="109" t="s">
        <v>72</v>
      </c>
      <c r="E42" s="123">
        <v>44023</v>
      </c>
      <c r="F42" s="120">
        <v>124490</v>
      </c>
      <c r="G42" s="119"/>
      <c r="H42" s="112">
        <v>44023</v>
      </c>
      <c r="I42" s="120">
        <v>238</v>
      </c>
      <c r="J42" s="124" t="s">
        <v>73</v>
      </c>
      <c r="K42" s="125" t="s">
        <v>74</v>
      </c>
      <c r="L42" s="79">
        <v>4792</v>
      </c>
      <c r="M42" s="101">
        <v>108611</v>
      </c>
      <c r="N42" s="101">
        <v>5657</v>
      </c>
    </row>
    <row r="43" spans="1:14" ht="15.75" thickBot="1" x14ac:dyDescent="0.3">
      <c r="A43" s="114"/>
      <c r="B43" s="32">
        <v>44024</v>
      </c>
      <c r="C43" s="115">
        <v>3042</v>
      </c>
      <c r="D43" s="109" t="s">
        <v>75</v>
      </c>
      <c r="E43" s="35">
        <v>44024</v>
      </c>
      <c r="F43" s="120">
        <v>68031</v>
      </c>
      <c r="G43" s="119"/>
      <c r="H43" s="112">
        <v>44024</v>
      </c>
      <c r="I43" s="120">
        <v>0</v>
      </c>
      <c r="J43" s="121"/>
      <c r="K43" s="125"/>
      <c r="L43" s="79"/>
      <c r="M43" s="101">
        <v>63676</v>
      </c>
      <c r="N43" s="101">
        <v>1313</v>
      </c>
    </row>
    <row r="44" spans="1:14" ht="15.75" thickBot="1" x14ac:dyDescent="0.3">
      <c r="A44" s="114"/>
      <c r="B44" s="32">
        <v>44025</v>
      </c>
      <c r="C44" s="126">
        <v>6560.96</v>
      </c>
      <c r="D44" s="109" t="s">
        <v>76</v>
      </c>
      <c r="E44" s="35">
        <v>44025</v>
      </c>
      <c r="F44" s="120">
        <v>88944</v>
      </c>
      <c r="G44" s="119"/>
      <c r="H44" s="112">
        <v>44025</v>
      </c>
      <c r="I44" s="120">
        <v>0</v>
      </c>
      <c r="J44" s="121"/>
      <c r="K44" s="125"/>
      <c r="L44" s="79"/>
      <c r="M44" s="101">
        <v>78406</v>
      </c>
      <c r="N44" s="101">
        <v>3977</v>
      </c>
    </row>
    <row r="45" spans="1:14" ht="15.75" thickBot="1" x14ac:dyDescent="0.3">
      <c r="A45" s="114"/>
      <c r="B45" s="127">
        <v>44026</v>
      </c>
      <c r="C45" s="128">
        <v>4450</v>
      </c>
      <c r="D45" s="109" t="s">
        <v>77</v>
      </c>
      <c r="E45" s="35">
        <v>44026</v>
      </c>
      <c r="F45" s="120">
        <v>83382</v>
      </c>
      <c r="G45" s="119"/>
      <c r="H45" s="112">
        <v>44026</v>
      </c>
      <c r="I45" s="120">
        <v>39</v>
      </c>
      <c r="J45" s="129"/>
      <c r="K45" s="125"/>
      <c r="L45" s="79"/>
      <c r="M45" s="101">
        <v>77874</v>
      </c>
      <c r="N45" s="101">
        <v>1019</v>
      </c>
    </row>
    <row r="46" spans="1:14" x14ac:dyDescent="0.25">
      <c r="A46" s="114"/>
      <c r="B46" s="130"/>
      <c r="C46" s="128"/>
      <c r="D46" s="109"/>
      <c r="E46" s="131"/>
      <c r="F46" s="132"/>
      <c r="H46" s="112"/>
      <c r="I46" s="132"/>
      <c r="J46" s="133"/>
      <c r="K46" s="125"/>
      <c r="L46" s="79"/>
      <c r="M46" s="101">
        <v>0</v>
      </c>
      <c r="N46" s="101">
        <v>0</v>
      </c>
    </row>
    <row r="47" spans="1:14" x14ac:dyDescent="0.25">
      <c r="A47" s="114"/>
      <c r="B47" s="32">
        <v>43986</v>
      </c>
      <c r="C47" s="128">
        <v>20490.72</v>
      </c>
      <c r="D47" s="109" t="s">
        <v>78</v>
      </c>
      <c r="E47" s="112"/>
      <c r="F47" s="132"/>
      <c r="H47" s="112"/>
      <c r="I47" s="132"/>
      <c r="J47" s="133"/>
      <c r="K47" s="125"/>
      <c r="L47" s="79"/>
      <c r="M47" s="101">
        <v>0</v>
      </c>
      <c r="N47" s="101">
        <v>0</v>
      </c>
    </row>
    <row r="48" spans="1:14" x14ac:dyDescent="0.25">
      <c r="A48" s="114"/>
      <c r="B48" s="32">
        <v>43988</v>
      </c>
      <c r="C48" s="128">
        <v>17866.36</v>
      </c>
      <c r="D48" s="109" t="s">
        <v>78</v>
      </c>
      <c r="E48" s="112"/>
      <c r="F48" s="132"/>
      <c r="H48" s="112"/>
      <c r="I48" s="132"/>
      <c r="J48" s="133"/>
      <c r="K48" s="125"/>
      <c r="L48" s="79"/>
      <c r="M48" s="101">
        <v>0</v>
      </c>
      <c r="N48" s="101">
        <v>0</v>
      </c>
    </row>
    <row r="49" spans="1:14" x14ac:dyDescent="0.25">
      <c r="A49" s="114"/>
      <c r="B49" s="32">
        <v>43992</v>
      </c>
      <c r="C49" s="128">
        <v>13936.04</v>
      </c>
      <c r="D49" s="109" t="s">
        <v>78</v>
      </c>
      <c r="E49" s="112"/>
      <c r="F49" s="132"/>
      <c r="H49" s="112"/>
      <c r="I49" s="132"/>
      <c r="J49" s="133"/>
      <c r="K49" s="125"/>
      <c r="L49" s="79"/>
      <c r="M49" s="101">
        <v>0</v>
      </c>
      <c r="N49" s="101">
        <v>0</v>
      </c>
    </row>
    <row r="50" spans="1:14" x14ac:dyDescent="0.25">
      <c r="A50" s="114"/>
      <c r="B50" s="134">
        <v>43993</v>
      </c>
      <c r="C50" s="128">
        <v>25553.72</v>
      </c>
      <c r="D50" s="109" t="s">
        <v>78</v>
      </c>
      <c r="E50" s="112"/>
      <c r="F50" s="132"/>
      <c r="H50" s="112"/>
      <c r="I50" s="132"/>
      <c r="J50" s="133"/>
      <c r="K50" s="125"/>
      <c r="L50" s="79"/>
      <c r="M50" s="101">
        <v>0</v>
      </c>
      <c r="N50" s="101">
        <v>0</v>
      </c>
    </row>
    <row r="51" spans="1:14" x14ac:dyDescent="0.25">
      <c r="A51" s="114"/>
      <c r="B51" s="134">
        <v>43995</v>
      </c>
      <c r="C51" s="135">
        <v>5188.4799999999996</v>
      </c>
      <c r="D51" s="109" t="s">
        <v>79</v>
      </c>
      <c r="E51" s="112"/>
      <c r="F51" s="132"/>
      <c r="H51" s="112"/>
      <c r="I51" s="132"/>
      <c r="J51" s="133"/>
      <c r="K51" s="125"/>
      <c r="L51" s="79"/>
      <c r="M51" s="101">
        <v>0</v>
      </c>
      <c r="N51" s="101">
        <v>0</v>
      </c>
    </row>
    <row r="52" spans="1:14" x14ac:dyDescent="0.25">
      <c r="A52" s="114"/>
      <c r="B52" s="134">
        <v>43997</v>
      </c>
      <c r="C52" s="128">
        <v>15549.93</v>
      </c>
      <c r="D52" s="109" t="s">
        <v>78</v>
      </c>
      <c r="E52" s="112"/>
      <c r="F52" s="132"/>
      <c r="H52" s="112"/>
      <c r="I52" s="132"/>
      <c r="J52" s="133"/>
      <c r="K52" s="125"/>
      <c r="L52" s="79"/>
      <c r="M52" s="101">
        <v>0</v>
      </c>
      <c r="N52" s="101">
        <v>0</v>
      </c>
    </row>
    <row r="53" spans="1:14" x14ac:dyDescent="0.25">
      <c r="A53" s="114"/>
      <c r="B53" s="134">
        <v>43999</v>
      </c>
      <c r="C53" s="136">
        <v>30243.02</v>
      </c>
      <c r="D53" s="109" t="s">
        <v>80</v>
      </c>
      <c r="E53" s="112"/>
      <c r="F53" s="132"/>
      <c r="H53" s="112"/>
      <c r="I53" s="132"/>
      <c r="J53" s="133"/>
      <c r="K53" s="125"/>
      <c r="L53" s="79"/>
      <c r="M53" s="101">
        <v>0</v>
      </c>
      <c r="N53" s="101">
        <v>0</v>
      </c>
    </row>
    <row r="54" spans="1:14" x14ac:dyDescent="0.25">
      <c r="A54" s="114"/>
      <c r="B54" s="134">
        <v>44002</v>
      </c>
      <c r="C54" s="137">
        <v>15580.51</v>
      </c>
      <c r="D54" s="109" t="s">
        <v>81</v>
      </c>
      <c r="E54" s="112"/>
      <c r="F54" s="132"/>
      <c r="H54" s="112"/>
      <c r="I54" s="132"/>
      <c r="J54" s="133"/>
      <c r="K54" s="125"/>
      <c r="L54" s="79"/>
      <c r="M54" s="101">
        <v>0</v>
      </c>
      <c r="N54" s="101">
        <v>0</v>
      </c>
    </row>
    <row r="55" spans="1:14" x14ac:dyDescent="0.25">
      <c r="A55" s="114"/>
      <c r="B55" s="134">
        <v>44004</v>
      </c>
      <c r="C55" s="136">
        <v>16551.009999999998</v>
      </c>
      <c r="D55" s="109" t="s">
        <v>82</v>
      </c>
      <c r="E55" s="112"/>
      <c r="F55" s="132"/>
      <c r="H55" s="112"/>
      <c r="I55" s="132"/>
      <c r="J55" s="133"/>
      <c r="K55" s="125"/>
      <c r="L55" s="79"/>
      <c r="M55" s="101">
        <v>0</v>
      </c>
      <c r="N55" s="101">
        <v>0</v>
      </c>
    </row>
    <row r="56" spans="1:14" x14ac:dyDescent="0.25">
      <c r="A56" s="114"/>
      <c r="B56" s="134">
        <v>44006</v>
      </c>
      <c r="C56" s="136">
        <v>14103.63</v>
      </c>
      <c r="D56" s="109" t="s">
        <v>83</v>
      </c>
      <c r="E56" s="112"/>
      <c r="F56" s="132"/>
      <c r="H56" s="112"/>
      <c r="I56" s="132"/>
      <c r="J56" s="133"/>
      <c r="K56" s="125"/>
      <c r="L56" s="79"/>
      <c r="M56" s="101">
        <v>0</v>
      </c>
      <c r="N56" s="101">
        <v>0</v>
      </c>
    </row>
    <row r="57" spans="1:14" x14ac:dyDescent="0.25">
      <c r="A57" s="114"/>
      <c r="B57" s="134">
        <v>44011</v>
      </c>
      <c r="C57" s="136">
        <v>18181.38</v>
      </c>
      <c r="D57" s="109" t="s">
        <v>84</v>
      </c>
      <c r="E57" s="112"/>
      <c r="F57" s="132"/>
      <c r="H57" s="112"/>
      <c r="I57" s="132"/>
      <c r="J57" s="133"/>
      <c r="K57" s="125"/>
      <c r="L57" s="79"/>
      <c r="M57" s="101">
        <v>0</v>
      </c>
      <c r="N57" s="101">
        <v>0</v>
      </c>
    </row>
    <row r="58" spans="1:14" x14ac:dyDescent="0.25">
      <c r="A58" s="114"/>
      <c r="B58" s="134">
        <v>44015</v>
      </c>
      <c r="C58" s="136">
        <v>20548.68</v>
      </c>
      <c r="D58" s="109" t="s">
        <v>85</v>
      </c>
      <c r="E58" s="112"/>
      <c r="F58" s="132"/>
      <c r="H58" s="112"/>
      <c r="I58" s="132"/>
      <c r="J58" s="133"/>
      <c r="K58" s="125"/>
      <c r="L58" s="79"/>
      <c r="M58" s="101">
        <v>0</v>
      </c>
      <c r="N58" s="101">
        <v>0</v>
      </c>
    </row>
    <row r="59" spans="1:14" x14ac:dyDescent="0.25">
      <c r="A59" s="114"/>
      <c r="B59" s="134">
        <v>44019</v>
      </c>
      <c r="C59" s="137">
        <v>18086.080000000002</v>
      </c>
      <c r="D59" s="109" t="s">
        <v>81</v>
      </c>
      <c r="E59" s="112"/>
      <c r="F59" s="132"/>
      <c r="H59" s="112"/>
      <c r="I59" s="132"/>
      <c r="J59" s="133"/>
      <c r="K59" s="125"/>
      <c r="L59" s="79"/>
      <c r="M59" s="101">
        <v>0</v>
      </c>
      <c r="N59" s="101">
        <v>0</v>
      </c>
    </row>
    <row r="60" spans="1:14" x14ac:dyDescent="0.25">
      <c r="A60" s="114"/>
      <c r="B60" s="134">
        <v>44022</v>
      </c>
      <c r="C60" s="136">
        <v>20753.509999999998</v>
      </c>
      <c r="D60" s="109" t="s">
        <v>86</v>
      </c>
      <c r="E60" s="112"/>
      <c r="F60" s="132"/>
      <c r="H60" s="138"/>
      <c r="I60" s="139"/>
      <c r="J60" s="133"/>
      <c r="K60" s="125"/>
      <c r="L60" s="79"/>
      <c r="M60" s="101">
        <v>0</v>
      </c>
      <c r="N60" s="101">
        <v>0</v>
      </c>
    </row>
    <row r="61" spans="1:14" ht="17.25" x14ac:dyDescent="0.3">
      <c r="A61" s="114"/>
      <c r="B61" s="134">
        <v>44004</v>
      </c>
      <c r="C61" s="126">
        <v>25135.38</v>
      </c>
      <c r="D61" s="109" t="s">
        <v>87</v>
      </c>
      <c r="E61" s="112"/>
      <c r="F61" s="132"/>
      <c r="H61" s="138"/>
      <c r="I61" s="140"/>
      <c r="J61" s="133"/>
      <c r="K61" s="125"/>
      <c r="L61" s="79"/>
      <c r="M61" s="101">
        <v>0</v>
      </c>
      <c r="N61" s="101">
        <v>0</v>
      </c>
    </row>
    <row r="62" spans="1:14" ht="17.25" x14ac:dyDescent="0.3">
      <c r="A62" s="141"/>
      <c r="B62" s="134">
        <v>44006</v>
      </c>
      <c r="C62" s="126">
        <v>41675.78</v>
      </c>
      <c r="D62" s="109" t="s">
        <v>88</v>
      </c>
      <c r="E62" s="112"/>
      <c r="F62" s="132"/>
      <c r="H62" s="142"/>
      <c r="I62" s="140"/>
      <c r="J62" s="133"/>
      <c r="K62" s="125"/>
      <c r="L62" s="79"/>
      <c r="M62" s="143"/>
      <c r="N62" s="143"/>
    </row>
    <row r="63" spans="1:14" ht="17.25" x14ac:dyDescent="0.3">
      <c r="A63" s="114"/>
      <c r="B63" s="134">
        <v>44012</v>
      </c>
      <c r="C63" s="126">
        <v>50865.279999999999</v>
      </c>
      <c r="D63" s="109" t="s">
        <v>87</v>
      </c>
      <c r="E63" s="112"/>
      <c r="F63" s="132"/>
      <c r="H63" s="142"/>
      <c r="I63" s="144"/>
      <c r="J63" s="133"/>
      <c r="K63" s="125"/>
      <c r="L63" s="79"/>
      <c r="M63" s="143"/>
      <c r="N63" s="143"/>
    </row>
    <row r="64" spans="1:14" ht="17.25" x14ac:dyDescent="0.3">
      <c r="A64" s="114"/>
      <c r="B64" s="134"/>
      <c r="C64" s="126"/>
      <c r="D64" s="109"/>
      <c r="E64" s="112"/>
      <c r="F64" s="132"/>
      <c r="H64" s="142"/>
      <c r="I64" s="144"/>
      <c r="J64" s="133"/>
      <c r="K64" s="125"/>
      <c r="L64" s="79"/>
      <c r="M64" s="143"/>
      <c r="N64" s="143"/>
    </row>
    <row r="65" spans="1:14" ht="15.75" thickBot="1" x14ac:dyDescent="0.3">
      <c r="A65" s="114"/>
      <c r="B65" s="134"/>
      <c r="C65" s="145"/>
      <c r="D65" s="109"/>
      <c r="E65" s="112"/>
      <c r="F65" s="132"/>
      <c r="H65" s="112"/>
      <c r="I65" s="132"/>
      <c r="J65" s="133"/>
      <c r="K65" s="125"/>
      <c r="L65" s="79"/>
      <c r="M65" s="146">
        <v>0</v>
      </c>
      <c r="N65" s="146">
        <v>0</v>
      </c>
    </row>
    <row r="66" spans="1:14" ht="16.5" thickBot="1" x14ac:dyDescent="0.3">
      <c r="B66" s="147" t="s">
        <v>89</v>
      </c>
      <c r="C66" s="148">
        <f>SUM(C5:C65)</f>
        <v>544634.79000000015</v>
      </c>
      <c r="D66" s="149"/>
      <c r="E66" s="150" t="s">
        <v>89</v>
      </c>
      <c r="F66" s="151">
        <f>SUM(F5:F45)</f>
        <v>3275271</v>
      </c>
      <c r="G66" s="149"/>
      <c r="H66" s="152" t="s">
        <v>90</v>
      </c>
      <c r="I66" s="153">
        <f>SUM(I5:I65)</f>
        <v>134356.81</v>
      </c>
      <c r="J66" s="154"/>
      <c r="K66" s="155" t="s">
        <v>91</v>
      </c>
      <c r="L66" s="156">
        <f>SUM(L6:L65)</f>
        <v>260149.24999999997</v>
      </c>
      <c r="M66" s="157">
        <f>SUM(M5:M65)</f>
        <v>2807407</v>
      </c>
      <c r="N66" s="157">
        <f>SUM(N5:N65)</f>
        <v>138100</v>
      </c>
    </row>
    <row r="67" spans="1:14" ht="16.5" thickTop="1" thickBot="1" x14ac:dyDescent="0.3">
      <c r="C67" s="6" t="s">
        <v>11</v>
      </c>
    </row>
    <row r="68" spans="1:14" ht="19.5" thickBot="1" x14ac:dyDescent="0.3">
      <c r="A68" s="78"/>
      <c r="B68" s="158"/>
      <c r="C68" s="5"/>
      <c r="H68" s="159" t="s">
        <v>92</v>
      </c>
      <c r="I68" s="160"/>
      <c r="J68" s="161"/>
      <c r="K68" s="162">
        <f>I66+L66</f>
        <v>394506.05999999994</v>
      </c>
      <c r="L68" s="163"/>
      <c r="M68" s="164">
        <f>M66+N66</f>
        <v>2945507</v>
      </c>
      <c r="N68" s="165"/>
    </row>
    <row r="69" spans="1:14" ht="15.75" x14ac:dyDescent="0.25">
      <c r="D69" s="166" t="s">
        <v>93</v>
      </c>
      <c r="E69" s="166"/>
      <c r="F69" s="167">
        <f>F66-K68-C66</f>
        <v>2336130.15</v>
      </c>
      <c r="I69" s="168"/>
      <c r="J69" s="169"/>
    </row>
    <row r="70" spans="1:14" ht="18.75" x14ac:dyDescent="0.3">
      <c r="D70" s="170" t="s">
        <v>94</v>
      </c>
      <c r="E70" s="170"/>
      <c r="F70" s="157">
        <v>-2046393.89</v>
      </c>
      <c r="I70" s="171" t="s">
        <v>95</v>
      </c>
      <c r="J70" s="172"/>
      <c r="K70" s="173">
        <f>F75</f>
        <v>528592.64000000001</v>
      </c>
      <c r="L70" s="174"/>
    </row>
    <row r="71" spans="1:14" ht="19.5" thickBot="1" x14ac:dyDescent="0.35">
      <c r="D71" s="175"/>
      <c r="E71" s="176"/>
      <c r="F71" s="177">
        <v>0</v>
      </c>
      <c r="I71" s="178"/>
      <c r="J71" s="179"/>
      <c r="K71" s="180"/>
      <c r="L71" s="180"/>
    </row>
    <row r="72" spans="1:14" ht="19.5" thickTop="1" x14ac:dyDescent="0.3">
      <c r="C72" s="7" t="s">
        <v>11</v>
      </c>
      <c r="E72" s="78" t="s">
        <v>96</v>
      </c>
      <c r="F72" s="157">
        <f>SUM(F69:F71)</f>
        <v>289736.26</v>
      </c>
      <c r="H72" s="31"/>
      <c r="I72" s="181" t="s">
        <v>97</v>
      </c>
      <c r="J72" s="182"/>
      <c r="K72" s="183">
        <f>-C4</f>
        <v>-258902.98</v>
      </c>
      <c r="L72" s="184"/>
      <c r="M72" s="185"/>
    </row>
    <row r="73" spans="1:14" ht="16.5" thickBot="1" x14ac:dyDescent="0.3">
      <c r="D73" s="186" t="s">
        <v>98</v>
      </c>
      <c r="E73" s="78" t="s">
        <v>99</v>
      </c>
      <c r="F73" s="187">
        <v>9148</v>
      </c>
    </row>
    <row r="74" spans="1:14" ht="20.25" thickTop="1" thickBot="1" x14ac:dyDescent="0.35">
      <c r="C74" s="188">
        <v>44026</v>
      </c>
      <c r="D74" s="189" t="s">
        <v>100</v>
      </c>
      <c r="E74" s="190"/>
      <c r="F74" s="191">
        <v>229708.38</v>
      </c>
      <c r="I74" s="192" t="s">
        <v>101</v>
      </c>
      <c r="J74" s="193"/>
      <c r="K74" s="194">
        <f>K70+K72</f>
        <v>269689.66000000003</v>
      </c>
      <c r="L74" s="195"/>
    </row>
    <row r="75" spans="1:14" ht="18.75" x14ac:dyDescent="0.3">
      <c r="C75" s="196"/>
      <c r="D75" s="197"/>
      <c r="E75" s="198" t="s">
        <v>102</v>
      </c>
      <c r="F75" s="199">
        <f>F72+F73+F74</f>
        <v>528592.64000000001</v>
      </c>
      <c r="J75" s="200"/>
      <c r="M75" s="201"/>
    </row>
    <row r="77" spans="1:14" x14ac:dyDescent="0.25">
      <c r="B77"/>
      <c r="C77"/>
      <c r="D77" s="202"/>
      <c r="E77" s="202"/>
      <c r="M77" s="203"/>
      <c r="N77" s="78"/>
    </row>
    <row r="78" spans="1:14" x14ac:dyDescent="0.25">
      <c r="B78"/>
      <c r="C78"/>
      <c r="M78" s="203"/>
      <c r="N78" s="78"/>
    </row>
    <row r="79" spans="1:14" x14ac:dyDescent="0.25">
      <c r="B79"/>
      <c r="C79"/>
      <c r="N79" s="78"/>
    </row>
    <row r="80" spans="1:14" x14ac:dyDescent="0.25">
      <c r="B80"/>
      <c r="C80"/>
      <c r="F80"/>
      <c r="I80"/>
      <c r="J80" s="204"/>
      <c r="L80" s="205"/>
      <c r="M80"/>
      <c r="N80" s="78"/>
    </row>
    <row r="81" spans="2:14" x14ac:dyDescent="0.25">
      <c r="B81"/>
      <c r="C81"/>
      <c r="F81" s="206"/>
      <c r="L81" s="205"/>
      <c r="N81" s="78"/>
    </row>
    <row r="82" spans="2:14" x14ac:dyDescent="0.25">
      <c r="F82" s="139"/>
      <c r="L82" s="205"/>
      <c r="M82" s="5"/>
      <c r="N82" s="78"/>
    </row>
    <row r="83" spans="2:14" x14ac:dyDescent="0.25">
      <c r="F83" s="139"/>
      <c r="L83" s="96"/>
      <c r="M83" s="5"/>
      <c r="N83" s="78"/>
    </row>
    <row r="84" spans="2:14" x14ac:dyDescent="0.25">
      <c r="F84" s="139"/>
      <c r="L84" s="205"/>
      <c r="M84" s="5"/>
      <c r="N84" s="78"/>
    </row>
    <row r="85" spans="2:14" x14ac:dyDescent="0.25">
      <c r="F85" s="139"/>
      <c r="L85" s="205"/>
      <c r="M85" s="5"/>
      <c r="N85" s="78"/>
    </row>
    <row r="86" spans="2:14" x14ac:dyDescent="0.25">
      <c r="F86" s="139"/>
      <c r="L86" s="205"/>
      <c r="M86" s="5"/>
    </row>
    <row r="87" spans="2:14" x14ac:dyDescent="0.25">
      <c r="F87" s="139"/>
      <c r="L87" s="205"/>
      <c r="M87" s="5"/>
    </row>
    <row r="88" spans="2:14" x14ac:dyDescent="0.25">
      <c r="F88" s="139"/>
      <c r="L88" s="109"/>
      <c r="M88" s="5"/>
    </row>
    <row r="89" spans="2:14" x14ac:dyDescent="0.25">
      <c r="F89" s="139"/>
      <c r="L89" s="205"/>
      <c r="M89" s="5"/>
    </row>
    <row r="90" spans="2:14" x14ac:dyDescent="0.25">
      <c r="F90" s="139"/>
      <c r="L90" s="207"/>
      <c r="M90" s="5"/>
    </row>
    <row r="91" spans="2:14" x14ac:dyDescent="0.25">
      <c r="F91" s="206"/>
      <c r="M91" s="5"/>
    </row>
    <row r="92" spans="2:14" x14ac:dyDescent="0.25">
      <c r="M92" s="5"/>
    </row>
    <row r="93" spans="2:14" x14ac:dyDescent="0.25">
      <c r="M93" s="5"/>
    </row>
    <row r="94" spans="2:14" x14ac:dyDescent="0.25">
      <c r="M94" s="5"/>
    </row>
    <row r="95" spans="2:14" x14ac:dyDescent="0.25">
      <c r="M95" s="5"/>
    </row>
    <row r="96" spans="2:14" x14ac:dyDescent="0.25">
      <c r="M96" s="5"/>
    </row>
    <row r="97" spans="13:13" x14ac:dyDescent="0.25">
      <c r="M97" s="5"/>
    </row>
    <row r="98" spans="13:13" x14ac:dyDescent="0.25">
      <c r="M98" s="5"/>
    </row>
    <row r="99" spans="13:13" x14ac:dyDescent="0.25">
      <c r="M99" s="5"/>
    </row>
    <row r="100" spans="13:13" x14ac:dyDescent="0.25">
      <c r="M100" s="5"/>
    </row>
    <row r="101" spans="13:13" x14ac:dyDescent="0.25">
      <c r="M101" s="5"/>
    </row>
    <row r="102" spans="13:13" x14ac:dyDescent="0.25">
      <c r="M102" s="5"/>
    </row>
    <row r="103" spans="13:13" x14ac:dyDescent="0.25">
      <c r="M103" s="5"/>
    </row>
    <row r="104" spans="13:13" x14ac:dyDescent="0.25">
      <c r="M104" s="5"/>
    </row>
  </sheetData>
  <mergeCells count="17">
    <mergeCell ref="D74:E74"/>
    <mergeCell ref="I74:J74"/>
    <mergeCell ref="K74:L74"/>
    <mergeCell ref="D77:E77"/>
    <mergeCell ref="M68:N68"/>
    <mergeCell ref="D69:E69"/>
    <mergeCell ref="D70:E70"/>
    <mergeCell ref="I70:J70"/>
    <mergeCell ref="K70:L70"/>
    <mergeCell ref="K72:L72"/>
    <mergeCell ref="C1:K1"/>
    <mergeCell ref="B3:C3"/>
    <mergeCell ref="H3:I3"/>
    <mergeCell ref="E4:F4"/>
    <mergeCell ref="H4:I4"/>
    <mergeCell ref="H68:I68"/>
    <mergeCell ref="K68:L68"/>
  </mergeCells>
  <pageMargins left="0.23622047244094491" right="0.15748031496062992" top="0.35433070866141736" bottom="0.35433070866141736" header="0.31496062992125984" footer="0.31496062992125984"/>
  <pageSetup scale="70" orientation="landscape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CARNES   J U N I O    2020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2020-09-01T18:30:39Z</cp:lastPrinted>
  <dcterms:created xsi:type="dcterms:W3CDTF">2020-09-01T18:27:55Z</dcterms:created>
  <dcterms:modified xsi:type="dcterms:W3CDTF">2020-09-01T18:31:59Z</dcterms:modified>
</cp:coreProperties>
</file>