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7F28553E-999A-4E64-AB26-880A838F95DA}" xr6:coauthVersionLast="45" xr6:coauthVersionMax="45" xr10:uidLastSave="{00000000-0000-0000-0000-000000000000}"/>
  <bookViews>
    <workbookView xWindow="5580" yWindow="795" windowWidth="16935" windowHeight="11625" xr2:uid="{D1CA8A64-1860-4E3A-887D-CE83379B338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D92" i="1"/>
  <c r="D82" i="1"/>
  <c r="B110" i="1"/>
  <c r="B112" i="1"/>
  <c r="B109" i="1"/>
  <c r="B108" i="1"/>
  <c r="B104" i="1"/>
  <c r="B100" i="1"/>
  <c r="B99" i="1"/>
  <c r="B98" i="1"/>
  <c r="B89" i="1"/>
  <c r="B88" i="1"/>
  <c r="B87" i="1"/>
  <c r="B86" i="1"/>
  <c r="B74" i="1"/>
  <c r="D74" i="1" s="1"/>
  <c r="B83" i="1"/>
  <c r="B81" i="1"/>
  <c r="B80" i="1"/>
  <c r="B78" i="1"/>
  <c r="B75" i="1"/>
  <c r="B73" i="1"/>
  <c r="B72" i="1"/>
  <c r="B69" i="1"/>
  <c r="B66" i="1"/>
  <c r="B61" i="1"/>
  <c r="B60" i="1"/>
  <c r="B58" i="1"/>
  <c r="B57" i="1"/>
  <c r="B56" i="1"/>
  <c r="B52" i="1"/>
  <c r="B48" i="1"/>
  <c r="B46" i="1"/>
  <c r="B45" i="1"/>
  <c r="B42" i="1"/>
  <c r="B40" i="1"/>
  <c r="D40" i="1" s="1"/>
  <c r="B39" i="1"/>
  <c r="B38" i="1"/>
  <c r="B36" i="1"/>
  <c r="B35" i="1"/>
  <c r="B33" i="1"/>
  <c r="B32" i="1"/>
  <c r="B31" i="1"/>
  <c r="B28" i="1"/>
  <c r="B25" i="1"/>
  <c r="B24" i="1"/>
  <c r="B23" i="1"/>
  <c r="B20" i="1"/>
  <c r="B16" i="1"/>
  <c r="B15" i="1"/>
  <c r="B19" i="1"/>
  <c r="B13" i="1"/>
  <c r="B12" i="1"/>
  <c r="B10" i="1"/>
  <c r="B7" i="1"/>
  <c r="D102" i="1" l="1"/>
  <c r="D65" i="1"/>
  <c r="D64" i="1"/>
  <c r="D81" i="1" l="1"/>
  <c r="D77" i="1"/>
  <c r="D114" i="1" l="1"/>
  <c r="D113" i="1"/>
  <c r="D110" i="1"/>
  <c r="D111" i="1"/>
  <c r="D112" i="1"/>
  <c r="D109" i="1"/>
  <c r="D108" i="1"/>
  <c r="D106" i="1"/>
  <c r="D103" i="1"/>
  <c r="D105" i="1"/>
  <c r="D104" i="1"/>
  <c r="D101" i="1"/>
  <c r="D100" i="1"/>
  <c r="D99" i="1"/>
  <c r="D98" i="1"/>
  <c r="D90" i="1"/>
  <c r="D97" i="1"/>
  <c r="D96" i="1"/>
  <c r="D95" i="1"/>
  <c r="D94" i="1"/>
  <c r="D93" i="1"/>
  <c r="D91" i="1"/>
  <c r="D89" i="1"/>
  <c r="D88" i="1"/>
  <c r="D87" i="1"/>
  <c r="D86" i="1"/>
  <c r="D85" i="1"/>
  <c r="D84" i="1"/>
  <c r="D83" i="1"/>
  <c r="D80" i="1"/>
  <c r="D79" i="1"/>
  <c r="D78" i="1"/>
  <c r="D76" i="1"/>
  <c r="D75" i="1"/>
  <c r="D73" i="1"/>
  <c r="D72" i="1"/>
  <c r="D71" i="1"/>
  <c r="D70" i="1"/>
  <c r="D69" i="1"/>
  <c r="D68" i="1"/>
  <c r="D67" i="1"/>
  <c r="D66" i="1"/>
  <c r="D63" i="1"/>
  <c r="D62" i="1"/>
  <c r="D61" i="1"/>
  <c r="D60" i="1"/>
  <c r="D59" i="1"/>
  <c r="D58" i="1"/>
  <c r="D57" i="1"/>
  <c r="D56" i="1"/>
  <c r="D54" i="1"/>
  <c r="D55" i="1"/>
  <c r="D53" i="1"/>
  <c r="D52" i="1"/>
  <c r="D48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7" i="1"/>
  <c r="D18" i="1"/>
  <c r="D16" i="1"/>
  <c r="D15" i="1"/>
  <c r="D14" i="1"/>
  <c r="D19" i="1"/>
  <c r="D13" i="1"/>
  <c r="D12" i="1"/>
  <c r="D11" i="1"/>
  <c r="D10" i="1"/>
  <c r="D9" i="1"/>
  <c r="D8" i="1"/>
  <c r="D7" i="1"/>
  <c r="D6" i="1"/>
  <c r="D5" i="1"/>
  <c r="D116" i="1" l="1"/>
</calcChain>
</file>

<file path=xl/sharedStrings.xml><?xml version="1.0" encoding="utf-8"?>
<sst xmlns="http://schemas.openxmlformats.org/spreadsheetml/2006/main" count="116" uniqueCount="115">
  <si>
    <t>Abasto de Cuatro Carnes S.A. de C.V.</t>
  </si>
  <si>
    <t>Kilos</t>
  </si>
  <si>
    <t>Precio Costo</t>
  </si>
  <si>
    <t>Importe</t>
  </si>
  <si>
    <t>Aguja de Res</t>
  </si>
  <si>
    <t>Alitas</t>
  </si>
  <si>
    <t>Arrachera</t>
  </si>
  <si>
    <t>Bistec de Puerco</t>
  </si>
  <si>
    <t>Bistec de Puerco Para Asar</t>
  </si>
  <si>
    <t>Buche</t>
  </si>
  <si>
    <t>Cabeza de Lomo</t>
  </si>
  <si>
    <t>Cabeza de Puerco</t>
  </si>
  <si>
    <t>Capote</t>
  </si>
  <si>
    <t>Carnero</t>
  </si>
  <si>
    <t>Carne Abierta</t>
  </si>
  <si>
    <t>Carne Enchilada</t>
  </si>
  <si>
    <t>Carne Roja</t>
  </si>
  <si>
    <t>Carne Para Moler</t>
  </si>
  <si>
    <t xml:space="preserve">Chambarete </t>
  </si>
  <si>
    <t>Chile</t>
  </si>
  <si>
    <t>Chistorra Winis</t>
  </si>
  <si>
    <t>Chorizo Argentino</t>
  </si>
  <si>
    <t>Chuleta Ahumada</t>
  </si>
  <si>
    <t>Chuleta Natural</t>
  </si>
  <si>
    <t>Codillo</t>
  </si>
  <si>
    <t>Combos</t>
  </si>
  <si>
    <t>Concha de Res</t>
  </si>
  <si>
    <t>Condimento</t>
  </si>
  <si>
    <t>Contras</t>
  </si>
  <si>
    <t>Costilla</t>
  </si>
  <si>
    <t>Crema</t>
  </si>
  <si>
    <t>Cuero de Pierna</t>
  </si>
  <si>
    <t>Cuero Papel</t>
  </si>
  <si>
    <t>Delantero de Res</t>
  </si>
  <si>
    <t>Descarne</t>
  </si>
  <si>
    <t>Descarne de Res</t>
  </si>
  <si>
    <t>Espaldilla de Carnero</t>
  </si>
  <si>
    <t>Espinazo</t>
  </si>
  <si>
    <t>Filete de Res</t>
  </si>
  <si>
    <t>Hueso</t>
  </si>
  <si>
    <t>Jugo Maggi</t>
  </si>
  <si>
    <t>Lomo de Caña</t>
  </si>
  <si>
    <t>Lomo</t>
  </si>
  <si>
    <t>Longaniza Casera</t>
  </si>
  <si>
    <t>Manchego</t>
  </si>
  <si>
    <t>Manita de Cerdo</t>
  </si>
  <si>
    <t>Manteca</t>
  </si>
  <si>
    <t>Mole</t>
  </si>
  <si>
    <t>Panza</t>
  </si>
  <si>
    <t>Papa</t>
  </si>
  <si>
    <t>Pecho</t>
  </si>
  <si>
    <t>Pechuga</t>
  </si>
  <si>
    <t>Pescado Basa</t>
  </si>
  <si>
    <t>Picada</t>
  </si>
  <si>
    <t xml:space="preserve">Pierna </t>
  </si>
  <si>
    <t>Pierna y Muslo</t>
  </si>
  <si>
    <t>Prensado</t>
  </si>
  <si>
    <t>Pulpa de Res</t>
  </si>
  <si>
    <t>Quesillo Cremoso</t>
  </si>
  <si>
    <t>Queso Amarillo</t>
  </si>
  <si>
    <t>Queso Añejo</t>
  </si>
  <si>
    <t>Queso Manchego</t>
  </si>
  <si>
    <t>Queso Panela</t>
  </si>
  <si>
    <t>Recorte de Chuleta</t>
  </si>
  <si>
    <t>Res</t>
  </si>
  <si>
    <t>Retazo de Res</t>
  </si>
  <si>
    <t>Salchicha Chero</t>
  </si>
  <si>
    <t>Salchicha D'hector</t>
  </si>
  <si>
    <t>Salchicha Fud</t>
  </si>
  <si>
    <t>Salchicha Hotdog</t>
  </si>
  <si>
    <t>Salchicha Viena Fud</t>
  </si>
  <si>
    <t>Salsa Inglesa</t>
  </si>
  <si>
    <t>Sal con Ajo</t>
  </si>
  <si>
    <t>Sancocho</t>
  </si>
  <si>
    <t>Sesos Caja</t>
  </si>
  <si>
    <t>Suadero</t>
  </si>
  <si>
    <t>Sesos</t>
  </si>
  <si>
    <t>Tilapia</t>
  </si>
  <si>
    <t>Tocino Salado</t>
  </si>
  <si>
    <t>Tocino Winis</t>
  </si>
  <si>
    <t>Totopos Papaqui</t>
  </si>
  <si>
    <t>Tostadas</t>
  </si>
  <si>
    <t>Tostada Casera</t>
  </si>
  <si>
    <t>Tripas</t>
  </si>
  <si>
    <t>Vaciada</t>
  </si>
  <si>
    <t>Punta de costilla</t>
  </si>
  <si>
    <t>Queso Castell</t>
  </si>
  <si>
    <t>Mortadela</t>
  </si>
  <si>
    <t>Salsas 1 Litro</t>
  </si>
  <si>
    <t>Salsas 1/2 Litro</t>
  </si>
  <si>
    <t>Salsas 1/4 Litro</t>
  </si>
  <si>
    <t>Norteño</t>
  </si>
  <si>
    <t>Espaldilla con Hueso</t>
  </si>
  <si>
    <t>Queso Gouda</t>
  </si>
  <si>
    <t>Plancha</t>
  </si>
  <si>
    <t>Salchicha de Pavo</t>
  </si>
  <si>
    <t>Tocineta</t>
  </si>
  <si>
    <t>Descripción</t>
  </si>
  <si>
    <t>Carne Árabe</t>
  </si>
  <si>
    <t>Cecina</t>
  </si>
  <si>
    <t>Chorizo Económico</t>
  </si>
  <si>
    <t>Hamburguesa Económica</t>
  </si>
  <si>
    <t>Jamón Americano Ledo</t>
  </si>
  <si>
    <t>Jamón con Grasa</t>
  </si>
  <si>
    <t>Jamón de Pavo Hacienda</t>
  </si>
  <si>
    <t>Jamón Kir</t>
  </si>
  <si>
    <t>Jamón Virginia</t>
  </si>
  <si>
    <t>Jamón York</t>
  </si>
  <si>
    <t>Longaniza Económica</t>
  </si>
  <si>
    <t>Maíz Pozolero</t>
  </si>
  <si>
    <t>Molida Económica</t>
  </si>
  <si>
    <t>Recorte de Jamón</t>
  </si>
  <si>
    <t>Rosbif</t>
  </si>
  <si>
    <t>Sazonador</t>
  </si>
  <si>
    <t>Inventario realizado el día: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</si>
</sst>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0" fillId="0" borderId="3" xfId="0" applyBorder="1"/>
    <xf numFmtId="43" fontId="0" fillId="0" borderId="3" xfId="1" applyFont="1" applyBorder="1"/>
    <xf numFmtId="44" fontId="0" fillId="0" borderId="3" xfId="2" applyFont="1" applyFill="1" applyBorder="1"/>
    <xf numFmtId="44" fontId="0" fillId="0" borderId="3" xfId="2" applyFont="1" applyBorder="1"/>
    <xf numFmtId="43" fontId="0" fillId="0" borderId="3" xfId="1" applyFont="1" applyFill="1" applyBorder="1"/>
    <xf numFmtId="44" fontId="0" fillId="0" borderId="4" xfId="0" applyNumberFormat="1" applyBorder="1"/>
    <xf numFmtId="0" fontId="0" fillId="0" borderId="0" xfId="0" applyFill="1"/>
    <xf numFmtId="15" fontId="0" fillId="0" borderId="1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6" xfId="0" applyBorder="1"/>
    <xf numFmtId="43" fontId="0" fillId="0" borderId="6" xfId="1" applyFont="1" applyBorder="1"/>
    <xf numFmtId="44" fontId="0" fillId="0" borderId="6" xfId="2" applyFont="1" applyFill="1" applyBorder="1"/>
    <xf numFmtId="44" fontId="0" fillId="0" borderId="6" xfId="2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1D8A-71D6-4382-A175-D8654BA74A34}">
  <dimension ref="A1:D117"/>
  <sheetViews>
    <sheetView tabSelected="1" topLeftCell="A45" workbookViewId="0">
      <selection activeCell="A66" sqref="A66"/>
    </sheetView>
  </sheetViews>
  <sheetFormatPr baseColWidth="10" defaultColWidth="11.42578125" defaultRowHeight="15" x14ac:dyDescent="0.25"/>
  <cols>
    <col min="1" max="1" width="45.85546875" customWidth="1"/>
    <col min="3" max="3" width="11.42578125" style="8"/>
    <col min="4" max="4" width="12.5703125" bestFit="1" customWidth="1"/>
  </cols>
  <sheetData>
    <row r="1" spans="1:4" x14ac:dyDescent="0.25">
      <c r="A1" s="1" t="s">
        <v>0</v>
      </c>
      <c r="C1"/>
      <c r="D1" s="8"/>
    </row>
    <row r="2" spans="1:4" x14ac:dyDescent="0.25">
      <c r="A2" t="s">
        <v>114</v>
      </c>
      <c r="B2" s="9">
        <v>44048</v>
      </c>
      <c r="C2" s="10"/>
    </row>
    <row r="3" spans="1:4" x14ac:dyDescent="0.25">
      <c r="C3"/>
      <c r="D3" s="8"/>
    </row>
    <row r="4" spans="1:4" ht="15.75" thickBot="1" x14ac:dyDescent="0.3">
      <c r="A4" s="15" t="s">
        <v>97</v>
      </c>
      <c r="B4" s="15" t="s">
        <v>1</v>
      </c>
      <c r="C4" s="16" t="s">
        <v>2</v>
      </c>
      <c r="D4" s="15" t="s">
        <v>3</v>
      </c>
    </row>
    <row r="5" spans="1:4" hidden="1" x14ac:dyDescent="0.25">
      <c r="A5" s="11" t="s">
        <v>4</v>
      </c>
      <c r="B5" s="12"/>
      <c r="C5" s="13">
        <v>100</v>
      </c>
      <c r="D5" s="14">
        <f t="shared" ref="D5:D50" si="0">B5*C5</f>
        <v>0</v>
      </c>
    </row>
    <row r="6" spans="1:4" ht="15.75" thickTop="1" x14ac:dyDescent="0.25">
      <c r="A6" s="2" t="s">
        <v>5</v>
      </c>
      <c r="B6" s="3">
        <v>4.4000000000000004</v>
      </c>
      <c r="C6" s="4">
        <v>65</v>
      </c>
      <c r="D6" s="5">
        <f>B6*C6</f>
        <v>286</v>
      </c>
    </row>
    <row r="7" spans="1:4" x14ac:dyDescent="0.25">
      <c r="A7" s="2" t="s">
        <v>6</v>
      </c>
      <c r="B7" s="3">
        <f>24-2.2*2+3.08</f>
        <v>22.68</v>
      </c>
      <c r="C7" s="4">
        <v>165</v>
      </c>
      <c r="D7" s="5">
        <f>B7*C7</f>
        <v>3742.2</v>
      </c>
    </row>
    <row r="8" spans="1:4" hidden="1" x14ac:dyDescent="0.25">
      <c r="A8" s="2" t="s">
        <v>7</v>
      </c>
      <c r="B8" s="3"/>
      <c r="C8" s="4">
        <v>72</v>
      </c>
      <c r="D8" s="5">
        <f>B8*C8</f>
        <v>0</v>
      </c>
    </row>
    <row r="9" spans="1:4" hidden="1" x14ac:dyDescent="0.25">
      <c r="A9" s="2" t="s">
        <v>8</v>
      </c>
      <c r="B9" s="3"/>
      <c r="C9" s="4">
        <v>64</v>
      </c>
      <c r="D9" s="5">
        <f>B9*C9</f>
        <v>0</v>
      </c>
    </row>
    <row r="10" spans="1:4" x14ac:dyDescent="0.25">
      <c r="A10" s="2" t="s">
        <v>9</v>
      </c>
      <c r="B10" s="3">
        <f>13.61*2+1.4</f>
        <v>28.619999999999997</v>
      </c>
      <c r="C10" s="4">
        <v>58</v>
      </c>
      <c r="D10" s="5">
        <f>B10*C10</f>
        <v>1659.9599999999998</v>
      </c>
    </row>
    <row r="11" spans="1:4" hidden="1" x14ac:dyDescent="0.25">
      <c r="A11" s="2" t="s">
        <v>10</v>
      </c>
      <c r="B11" s="3"/>
      <c r="C11" s="4">
        <v>28</v>
      </c>
      <c r="D11" s="5">
        <f>B11*C11</f>
        <v>0</v>
      </c>
    </row>
    <row r="12" spans="1:4" x14ac:dyDescent="0.25">
      <c r="A12" s="2" t="s">
        <v>11</v>
      </c>
      <c r="B12" s="3">
        <f>12.6+3.43</f>
        <v>16.03</v>
      </c>
      <c r="C12" s="4">
        <v>18</v>
      </c>
      <c r="D12" s="5">
        <f>B12*C12</f>
        <v>288.54000000000002</v>
      </c>
    </row>
    <row r="13" spans="1:4" x14ac:dyDescent="0.25">
      <c r="A13" s="2" t="s">
        <v>12</v>
      </c>
      <c r="B13" s="3">
        <f>122.6+135.2-76.4*2</f>
        <v>104.99999999999994</v>
      </c>
      <c r="C13" s="4">
        <v>49</v>
      </c>
      <c r="D13" s="5">
        <f>B13*C13</f>
        <v>5144.9999999999973</v>
      </c>
    </row>
    <row r="14" spans="1:4" hidden="1" x14ac:dyDescent="0.25">
      <c r="A14" s="2" t="s">
        <v>14</v>
      </c>
      <c r="B14" s="3"/>
      <c r="C14" s="4">
        <v>47</v>
      </c>
      <c r="D14" s="5">
        <f>B14*C14</f>
        <v>0</v>
      </c>
    </row>
    <row r="15" spans="1:4" x14ac:dyDescent="0.25">
      <c r="A15" s="2" t="s">
        <v>98</v>
      </c>
      <c r="B15" s="3">
        <f>12.8-2.2</f>
        <v>10.600000000000001</v>
      </c>
      <c r="C15" s="4">
        <v>64</v>
      </c>
      <c r="D15" s="5">
        <f>B15*C15</f>
        <v>678.40000000000009</v>
      </c>
    </row>
    <row r="16" spans="1:4" x14ac:dyDescent="0.25">
      <c r="A16" s="2" t="s">
        <v>15</v>
      </c>
      <c r="B16" s="3">
        <f>35.2-2.2*2+15-2.2</f>
        <v>43.6</v>
      </c>
      <c r="C16" s="4">
        <v>65</v>
      </c>
      <c r="D16" s="5">
        <f>B16*C16</f>
        <v>2834</v>
      </c>
    </row>
    <row r="17" spans="1:4" hidden="1" x14ac:dyDescent="0.25">
      <c r="A17" s="2" t="s">
        <v>17</v>
      </c>
      <c r="B17" s="3"/>
      <c r="C17" s="4">
        <v>56</v>
      </c>
      <c r="D17" s="5">
        <f>B17*C17</f>
        <v>0</v>
      </c>
    </row>
    <row r="18" spans="1:4" hidden="1" x14ac:dyDescent="0.25">
      <c r="A18" s="2" t="s">
        <v>16</v>
      </c>
      <c r="B18" s="3"/>
      <c r="C18" s="4">
        <v>60</v>
      </c>
      <c r="D18" s="5">
        <f>B18*C18</f>
        <v>0</v>
      </c>
    </row>
    <row r="19" spans="1:4" x14ac:dyDescent="0.25">
      <c r="A19" s="2" t="s">
        <v>13</v>
      </c>
      <c r="B19" s="3">
        <f>70.2-2.2*5</f>
        <v>59.2</v>
      </c>
      <c r="C19" s="4">
        <v>124</v>
      </c>
      <c r="D19" s="5">
        <f>B19*C19</f>
        <v>7340.8</v>
      </c>
    </row>
    <row r="20" spans="1:4" x14ac:dyDescent="0.25">
      <c r="A20" s="2" t="s">
        <v>99</v>
      </c>
      <c r="B20" s="3">
        <f>7.2+9.6-2.2</f>
        <v>14.600000000000001</v>
      </c>
      <c r="C20" s="4">
        <v>165</v>
      </c>
      <c r="D20" s="5">
        <f>B20*C20</f>
        <v>2409.0000000000005</v>
      </c>
    </row>
    <row r="21" spans="1:4" hidden="1" x14ac:dyDescent="0.25">
      <c r="A21" s="2" t="s">
        <v>18</v>
      </c>
      <c r="B21" s="3"/>
      <c r="C21" s="4">
        <v>80</v>
      </c>
      <c r="D21" s="5">
        <f>B21*C21</f>
        <v>0</v>
      </c>
    </row>
    <row r="22" spans="1:4" hidden="1" x14ac:dyDescent="0.25">
      <c r="A22" s="2" t="s">
        <v>19</v>
      </c>
      <c r="B22" s="3"/>
      <c r="C22" s="4">
        <v>100</v>
      </c>
      <c r="D22" s="5">
        <f>B22*C22</f>
        <v>0</v>
      </c>
    </row>
    <row r="23" spans="1:4" x14ac:dyDescent="0.25">
      <c r="A23" s="2" t="s">
        <v>20</v>
      </c>
      <c r="B23" s="3">
        <f>12.2-2.2</f>
        <v>10</v>
      </c>
      <c r="C23" s="4">
        <v>110</v>
      </c>
      <c r="D23" s="5">
        <f>B23*C23</f>
        <v>1100</v>
      </c>
    </row>
    <row r="24" spans="1:4" x14ac:dyDescent="0.25">
      <c r="A24" s="2" t="s">
        <v>21</v>
      </c>
      <c r="B24" s="3">
        <f>24.6+1.27</f>
        <v>25.87</v>
      </c>
      <c r="C24" s="4">
        <v>100</v>
      </c>
      <c r="D24" s="5">
        <f>B24*C24</f>
        <v>2587</v>
      </c>
    </row>
    <row r="25" spans="1:4" x14ac:dyDescent="0.25">
      <c r="A25" s="2" t="s">
        <v>100</v>
      </c>
      <c r="B25" s="3">
        <f>45.6-2.2*3+5.5-2.2</f>
        <v>42.3</v>
      </c>
      <c r="C25" s="4">
        <v>44</v>
      </c>
      <c r="D25" s="5">
        <f>B25*C25</f>
        <v>1861.1999999999998</v>
      </c>
    </row>
    <row r="26" spans="1:4" hidden="1" x14ac:dyDescent="0.25">
      <c r="A26" s="2" t="s">
        <v>22</v>
      </c>
      <c r="B26" s="3"/>
      <c r="C26" s="4">
        <v>78</v>
      </c>
      <c r="D26" s="5">
        <f>B26*C26</f>
        <v>0</v>
      </c>
    </row>
    <row r="27" spans="1:4" x14ac:dyDescent="0.25">
      <c r="A27" s="2" t="s">
        <v>23</v>
      </c>
      <c r="B27" s="3">
        <v>9.56</v>
      </c>
      <c r="C27" s="4">
        <v>60</v>
      </c>
      <c r="D27" s="5">
        <f>B27*C27</f>
        <v>573.6</v>
      </c>
    </row>
    <row r="28" spans="1:4" x14ac:dyDescent="0.25">
      <c r="A28" s="2" t="s">
        <v>24</v>
      </c>
      <c r="B28" s="3">
        <f>96.2-2.2*5</f>
        <v>85.2</v>
      </c>
      <c r="C28" s="4">
        <v>32</v>
      </c>
      <c r="D28" s="5">
        <f>B28*C28</f>
        <v>2726.4</v>
      </c>
    </row>
    <row r="29" spans="1:4" hidden="1" x14ac:dyDescent="0.25">
      <c r="A29" s="2" t="s">
        <v>25</v>
      </c>
      <c r="B29" s="3"/>
      <c r="C29" s="4">
        <v>35</v>
      </c>
      <c r="D29" s="5">
        <f>B29*C29</f>
        <v>0</v>
      </c>
    </row>
    <row r="30" spans="1:4" hidden="1" x14ac:dyDescent="0.25">
      <c r="A30" s="2" t="s">
        <v>26</v>
      </c>
      <c r="B30" s="3"/>
      <c r="C30" s="4">
        <v>120</v>
      </c>
      <c r="D30" s="5">
        <f>B30*C30</f>
        <v>0</v>
      </c>
    </row>
    <row r="31" spans="1:4" x14ac:dyDescent="0.25">
      <c r="A31" s="2" t="s">
        <v>27</v>
      </c>
      <c r="B31" s="3">
        <f>12+28+17+18+12+12</f>
        <v>99</v>
      </c>
      <c r="C31" s="4">
        <v>26</v>
      </c>
      <c r="D31" s="5">
        <f>B31*C31</f>
        <v>2574</v>
      </c>
    </row>
    <row r="32" spans="1:4" x14ac:dyDescent="0.25">
      <c r="A32" s="2" t="s">
        <v>28</v>
      </c>
      <c r="B32" s="3">
        <f>26.49+25.22+32.11+33.57+24.63+29.8+32.34+28.98+29.53+25.85</f>
        <v>288.52</v>
      </c>
      <c r="C32" s="4">
        <v>102</v>
      </c>
      <c r="D32" s="5">
        <f>B32*C32</f>
        <v>29429.039999999997</v>
      </c>
    </row>
    <row r="33" spans="1:4" x14ac:dyDescent="0.25">
      <c r="A33" s="2" t="s">
        <v>29</v>
      </c>
      <c r="B33" s="3">
        <f>81.6-2.2*7+8.2-2.2</f>
        <v>72.199999999999989</v>
      </c>
      <c r="C33" s="4">
        <v>78</v>
      </c>
      <c r="D33" s="5">
        <f>B33*C33</f>
        <v>5631.5999999999995</v>
      </c>
    </row>
    <row r="34" spans="1:4" x14ac:dyDescent="0.25">
      <c r="A34" s="2" t="s">
        <v>30</v>
      </c>
      <c r="B34" s="3">
        <v>1.6</v>
      </c>
      <c r="C34" s="4">
        <v>50</v>
      </c>
      <c r="D34" s="5">
        <f>B34*C34</f>
        <v>80</v>
      </c>
    </row>
    <row r="35" spans="1:4" x14ac:dyDescent="0.25">
      <c r="A35" s="2" t="s">
        <v>31</v>
      </c>
      <c r="B35" s="3">
        <f>394.2-53</f>
        <v>341.2</v>
      </c>
      <c r="C35" s="4">
        <v>17</v>
      </c>
      <c r="D35" s="5">
        <f>B35*C35</f>
        <v>5800.4</v>
      </c>
    </row>
    <row r="36" spans="1:4" x14ac:dyDescent="0.25">
      <c r="A36" s="2" t="s">
        <v>32</v>
      </c>
      <c r="B36" s="3">
        <f>53.2-2.2*4</f>
        <v>44.400000000000006</v>
      </c>
      <c r="C36" s="4">
        <v>28</v>
      </c>
      <c r="D36" s="5">
        <f>B36*C36</f>
        <v>1243.2000000000003</v>
      </c>
    </row>
    <row r="37" spans="1:4" hidden="1" x14ac:dyDescent="0.25">
      <c r="A37" s="2" t="s">
        <v>33</v>
      </c>
      <c r="B37" s="3"/>
      <c r="C37" s="4">
        <v>70</v>
      </c>
      <c r="D37" s="5">
        <f>B37*C37</f>
        <v>0</v>
      </c>
    </row>
    <row r="38" spans="1:4" x14ac:dyDescent="0.25">
      <c r="A38" s="2" t="s">
        <v>34</v>
      </c>
      <c r="B38" s="3">
        <f>57-2.2*3+1.98</f>
        <v>52.379999999999995</v>
      </c>
      <c r="C38" s="4">
        <v>50</v>
      </c>
      <c r="D38" s="5">
        <f>B38*C38</f>
        <v>2619</v>
      </c>
    </row>
    <row r="39" spans="1:4" x14ac:dyDescent="0.25">
      <c r="A39" s="2" t="s">
        <v>35</v>
      </c>
      <c r="B39" s="3">
        <f>17.6-2.2+12.6-2.2+8</f>
        <v>33.799999999999997</v>
      </c>
      <c r="C39" s="4">
        <v>50</v>
      </c>
      <c r="D39" s="5">
        <f>B39*C39</f>
        <v>1689.9999999999998</v>
      </c>
    </row>
    <row r="40" spans="1:4" x14ac:dyDescent="0.25">
      <c r="A40" s="2" t="s">
        <v>92</v>
      </c>
      <c r="B40" s="3">
        <f>52.4-2.2*4</f>
        <v>43.599999999999994</v>
      </c>
      <c r="C40" s="4">
        <v>56</v>
      </c>
      <c r="D40" s="5">
        <f>B40*C40</f>
        <v>2441.5999999999995</v>
      </c>
    </row>
    <row r="41" spans="1:4" hidden="1" x14ac:dyDescent="0.25">
      <c r="A41" s="2" t="s">
        <v>36</v>
      </c>
      <c r="B41" s="3"/>
      <c r="C41" s="4">
        <v>68</v>
      </c>
      <c r="D41" s="5">
        <f>B41*C41</f>
        <v>0</v>
      </c>
    </row>
    <row r="42" spans="1:4" x14ac:dyDescent="0.25">
      <c r="A42" s="2" t="s">
        <v>37</v>
      </c>
      <c r="B42" s="3">
        <f>83.9-2.2*6</f>
        <v>70.7</v>
      </c>
      <c r="C42" s="4">
        <v>62</v>
      </c>
      <c r="D42" s="5">
        <f>B42*C42</f>
        <v>4383.4000000000005</v>
      </c>
    </row>
    <row r="43" spans="1:4" hidden="1" x14ac:dyDescent="0.25">
      <c r="A43" s="2" t="s">
        <v>38</v>
      </c>
      <c r="B43" s="3"/>
      <c r="C43" s="4">
        <v>175</v>
      </c>
      <c r="D43" s="5">
        <f>B43*C43</f>
        <v>0</v>
      </c>
    </row>
    <row r="44" spans="1:4" x14ac:dyDescent="0.25">
      <c r="A44" s="2" t="s">
        <v>101</v>
      </c>
      <c r="B44" s="3">
        <v>1</v>
      </c>
      <c r="C44" s="4">
        <v>64</v>
      </c>
      <c r="D44" s="5">
        <f>B44*C44</f>
        <v>64</v>
      </c>
    </row>
    <row r="45" spans="1:4" x14ac:dyDescent="0.25">
      <c r="A45" s="2" t="s">
        <v>39</v>
      </c>
      <c r="B45" s="3">
        <f>250.2-2.2-30+34.4-2.2*3</f>
        <v>245.8</v>
      </c>
      <c r="C45" s="4">
        <v>6</v>
      </c>
      <c r="D45" s="5">
        <f>B45*C45</f>
        <v>1474.8000000000002</v>
      </c>
    </row>
    <row r="46" spans="1:4" x14ac:dyDescent="0.25">
      <c r="A46" s="2" t="s">
        <v>102</v>
      </c>
      <c r="B46" s="3">
        <f>35.9+3.5</f>
        <v>39.4</v>
      </c>
      <c r="C46" s="4">
        <v>55</v>
      </c>
      <c r="D46" s="5">
        <f>B46*C46</f>
        <v>2167</v>
      </c>
    </row>
    <row r="47" spans="1:4" hidden="1" x14ac:dyDescent="0.25">
      <c r="A47" s="2" t="s">
        <v>103</v>
      </c>
      <c r="B47" s="3"/>
      <c r="C47" s="4">
        <v>48</v>
      </c>
      <c r="D47" s="5">
        <f>B47*C47</f>
        <v>0</v>
      </c>
    </row>
    <row r="48" spans="1:4" x14ac:dyDescent="0.25">
      <c r="A48" s="2" t="s">
        <v>103</v>
      </c>
      <c r="B48" s="3">
        <f>97.2-2.2*6</f>
        <v>84</v>
      </c>
      <c r="C48" s="4">
        <v>47</v>
      </c>
      <c r="D48" s="5">
        <f>B48*C48</f>
        <v>3948</v>
      </c>
    </row>
    <row r="49" spans="1:4" x14ac:dyDescent="0.25">
      <c r="A49" s="2" t="s">
        <v>104</v>
      </c>
      <c r="B49" s="3">
        <v>3.6</v>
      </c>
      <c r="C49" s="4">
        <v>56</v>
      </c>
      <c r="D49" s="5">
        <f>B49*C49</f>
        <v>201.6</v>
      </c>
    </row>
    <row r="50" spans="1:4" hidden="1" x14ac:dyDescent="0.25">
      <c r="A50" s="2" t="s">
        <v>105</v>
      </c>
      <c r="B50" s="3"/>
      <c r="C50" s="4">
        <v>68</v>
      </c>
      <c r="D50" s="5">
        <f>B50*C50</f>
        <v>0</v>
      </c>
    </row>
    <row r="51" spans="1:4" hidden="1" x14ac:dyDescent="0.25">
      <c r="A51" s="2" t="s">
        <v>106</v>
      </c>
      <c r="B51" s="3">
        <v>37.700000000000003</v>
      </c>
      <c r="C51" s="4">
        <v>80</v>
      </c>
      <c r="D51" s="5"/>
    </row>
    <row r="52" spans="1:4" x14ac:dyDescent="0.25">
      <c r="A52" s="2" t="s">
        <v>107</v>
      </c>
      <c r="B52" s="3">
        <f>45.96+4</f>
        <v>49.96</v>
      </c>
      <c r="C52" s="4">
        <v>76</v>
      </c>
      <c r="D52" s="5">
        <f>B52*C52</f>
        <v>3796.96</v>
      </c>
    </row>
    <row r="53" spans="1:4" hidden="1" x14ac:dyDescent="0.25">
      <c r="A53" s="2" t="s">
        <v>40</v>
      </c>
      <c r="B53" s="3"/>
      <c r="C53" s="4">
        <v>25</v>
      </c>
      <c r="D53" s="5">
        <f>B53*C53</f>
        <v>0</v>
      </c>
    </row>
    <row r="54" spans="1:4" hidden="1" x14ac:dyDescent="0.25">
      <c r="A54" s="2" t="s">
        <v>42</v>
      </c>
      <c r="B54" s="3"/>
      <c r="C54" s="4">
        <v>78</v>
      </c>
      <c r="D54" s="5">
        <f>B54*C54</f>
        <v>0</v>
      </c>
    </row>
    <row r="55" spans="1:4" hidden="1" x14ac:dyDescent="0.25">
      <c r="A55" s="2" t="s">
        <v>41</v>
      </c>
      <c r="B55" s="3"/>
      <c r="C55" s="4">
        <v>78</v>
      </c>
      <c r="D55" s="5">
        <f>B55*C55</f>
        <v>0</v>
      </c>
    </row>
    <row r="56" spans="1:4" x14ac:dyDescent="0.25">
      <c r="A56" s="2" t="s">
        <v>43</v>
      </c>
      <c r="B56" s="3">
        <f>77.8-2.2*5</f>
        <v>66.8</v>
      </c>
      <c r="C56" s="4">
        <v>68</v>
      </c>
      <c r="D56" s="5">
        <f>B56*C56</f>
        <v>4542.3999999999996</v>
      </c>
    </row>
    <row r="57" spans="1:4" x14ac:dyDescent="0.25">
      <c r="A57" s="2" t="s">
        <v>108</v>
      </c>
      <c r="B57" s="3">
        <f>9.4-2.2</f>
        <v>7.2</v>
      </c>
      <c r="C57" s="4">
        <v>48</v>
      </c>
      <c r="D57" s="5">
        <f>B57*C57</f>
        <v>345.6</v>
      </c>
    </row>
    <row r="58" spans="1:4" x14ac:dyDescent="0.25">
      <c r="A58" s="2" t="s">
        <v>109</v>
      </c>
      <c r="B58" s="3">
        <f>40+1</f>
        <v>41</v>
      </c>
      <c r="C58" s="4">
        <v>16</v>
      </c>
      <c r="D58" s="5">
        <f>B58*C58</f>
        <v>656</v>
      </c>
    </row>
    <row r="59" spans="1:4" hidden="1" x14ac:dyDescent="0.25">
      <c r="A59" s="2" t="s">
        <v>44</v>
      </c>
      <c r="B59" s="3"/>
      <c r="C59" s="4">
        <v>110</v>
      </c>
      <c r="D59" s="5">
        <f>B59*C59</f>
        <v>0</v>
      </c>
    </row>
    <row r="60" spans="1:4" x14ac:dyDescent="0.25">
      <c r="A60" s="2" t="s">
        <v>45</v>
      </c>
      <c r="B60" s="3">
        <f>51.6-2.2*3</f>
        <v>45</v>
      </c>
      <c r="C60" s="4">
        <v>20</v>
      </c>
      <c r="D60" s="5">
        <f>B60*C60</f>
        <v>900</v>
      </c>
    </row>
    <row r="61" spans="1:4" x14ac:dyDescent="0.25">
      <c r="A61" s="2" t="s">
        <v>46</v>
      </c>
      <c r="B61" s="3">
        <f>15.5*5+12+15+1.35</f>
        <v>105.85</v>
      </c>
      <c r="C61" s="4">
        <v>18</v>
      </c>
      <c r="D61" s="5">
        <f>B61*C61</f>
        <v>1905.3</v>
      </c>
    </row>
    <row r="62" spans="1:4" x14ac:dyDescent="0.25">
      <c r="A62" s="2" t="s">
        <v>47</v>
      </c>
      <c r="B62" s="3">
        <v>6.2</v>
      </c>
      <c r="C62" s="4">
        <v>58</v>
      </c>
      <c r="D62" s="5">
        <f>B62*C62</f>
        <v>359.6</v>
      </c>
    </row>
    <row r="63" spans="1:4" hidden="1" x14ac:dyDescent="0.25">
      <c r="A63" s="2" t="s">
        <v>110</v>
      </c>
      <c r="B63" s="3"/>
      <c r="C63" s="4">
        <v>58</v>
      </c>
      <c r="D63" s="5">
        <f>B63*C63</f>
        <v>0</v>
      </c>
    </row>
    <row r="64" spans="1:4" hidden="1" x14ac:dyDescent="0.25">
      <c r="A64" s="2" t="s">
        <v>87</v>
      </c>
      <c r="B64" s="3"/>
      <c r="C64" s="4">
        <v>43</v>
      </c>
      <c r="D64" s="5">
        <f>+B64*C64</f>
        <v>0</v>
      </c>
    </row>
    <row r="65" spans="1:4" hidden="1" x14ac:dyDescent="0.25">
      <c r="A65" s="2" t="s">
        <v>91</v>
      </c>
      <c r="B65" s="3"/>
      <c r="C65" s="4">
        <v>140</v>
      </c>
      <c r="D65" s="5">
        <f>+B65*C65</f>
        <v>0</v>
      </c>
    </row>
    <row r="66" spans="1:4" x14ac:dyDescent="0.25">
      <c r="A66" s="2" t="s">
        <v>48</v>
      </c>
      <c r="B66" s="3">
        <f>27.22*6+16+9.6</f>
        <v>188.92</v>
      </c>
      <c r="C66" s="4">
        <v>54</v>
      </c>
      <c r="D66" s="5">
        <f>B66*C66</f>
        <v>10201.679999999998</v>
      </c>
    </row>
    <row r="67" spans="1:4" x14ac:dyDescent="0.25">
      <c r="A67" s="2" t="s">
        <v>49</v>
      </c>
      <c r="B67" s="3">
        <v>4.5999999999999996</v>
      </c>
      <c r="C67" s="4">
        <v>28</v>
      </c>
      <c r="D67" s="5">
        <f>B67*C67</f>
        <v>128.79999999999998</v>
      </c>
    </row>
    <row r="68" spans="1:4" hidden="1" x14ac:dyDescent="0.25">
      <c r="A68" s="2" t="s">
        <v>50</v>
      </c>
      <c r="B68" s="3"/>
      <c r="C68" s="4">
        <v>60</v>
      </c>
      <c r="D68" s="5">
        <f>B68*C68</f>
        <v>0</v>
      </c>
    </row>
    <row r="69" spans="1:4" x14ac:dyDescent="0.25">
      <c r="A69" s="2" t="s">
        <v>51</v>
      </c>
      <c r="B69" s="3">
        <f>21-0.2</f>
        <v>20.8</v>
      </c>
      <c r="C69" s="4">
        <v>49</v>
      </c>
      <c r="D69" s="5">
        <f>B69*C69</f>
        <v>1019.2</v>
      </c>
    </row>
    <row r="70" spans="1:4" hidden="1" x14ac:dyDescent="0.25">
      <c r="A70" s="2" t="s">
        <v>52</v>
      </c>
      <c r="B70" s="3"/>
      <c r="C70" s="4">
        <v>66</v>
      </c>
      <c r="D70" s="5">
        <f>B70*C70</f>
        <v>0</v>
      </c>
    </row>
    <row r="71" spans="1:4" hidden="1" x14ac:dyDescent="0.25">
      <c r="A71" s="2" t="s">
        <v>53</v>
      </c>
      <c r="B71" s="3"/>
      <c r="C71" s="4">
        <v>50</v>
      </c>
      <c r="D71" s="5">
        <f>B71*C71</f>
        <v>0</v>
      </c>
    </row>
    <row r="72" spans="1:4" x14ac:dyDescent="0.25">
      <c r="A72" s="2" t="s">
        <v>54</v>
      </c>
      <c r="B72" s="3">
        <f>592-55*0.452+909+21.2-2.2</f>
        <v>1495.1399999999999</v>
      </c>
      <c r="C72" s="4">
        <v>37</v>
      </c>
      <c r="D72" s="5">
        <f>B72*C72</f>
        <v>55320.179999999993</v>
      </c>
    </row>
    <row r="73" spans="1:4" x14ac:dyDescent="0.25">
      <c r="A73" s="2" t="s">
        <v>55</v>
      </c>
      <c r="B73" s="3">
        <f>8.8-2.2</f>
        <v>6.6000000000000005</v>
      </c>
      <c r="C73" s="4">
        <v>38</v>
      </c>
      <c r="D73" s="5">
        <f>B73*C73</f>
        <v>250.8</v>
      </c>
    </row>
    <row r="74" spans="1:4" x14ac:dyDescent="0.25">
      <c r="A74" s="2" t="s">
        <v>94</v>
      </c>
      <c r="B74" s="3">
        <f>12.2-2.2</f>
        <v>10</v>
      </c>
      <c r="C74" s="4">
        <v>76</v>
      </c>
      <c r="D74" s="5">
        <f>B74*C74</f>
        <v>760</v>
      </c>
    </row>
    <row r="75" spans="1:4" x14ac:dyDescent="0.25">
      <c r="A75" s="2" t="s">
        <v>56</v>
      </c>
      <c r="B75" s="3">
        <f>23.4-2.2*2</f>
        <v>19</v>
      </c>
      <c r="C75" s="4">
        <v>74</v>
      </c>
      <c r="D75" s="5">
        <f>B75*C75</f>
        <v>1406</v>
      </c>
    </row>
    <row r="76" spans="1:4" hidden="1" x14ac:dyDescent="0.25">
      <c r="A76" s="2" t="s">
        <v>57</v>
      </c>
      <c r="B76" s="3"/>
      <c r="C76" s="4">
        <v>110</v>
      </c>
      <c r="D76" s="5">
        <f>B76*C76</f>
        <v>0</v>
      </c>
    </row>
    <row r="77" spans="1:4" hidden="1" x14ac:dyDescent="0.25">
      <c r="A77" s="2" t="s">
        <v>85</v>
      </c>
      <c r="B77" s="3"/>
      <c r="C77" s="4">
        <v>65</v>
      </c>
      <c r="D77" s="5">
        <f>B77*C77</f>
        <v>0</v>
      </c>
    </row>
    <row r="78" spans="1:4" x14ac:dyDescent="0.25">
      <c r="A78" s="2" t="s">
        <v>58</v>
      </c>
      <c r="B78" s="3">
        <f>20-2.2</f>
        <v>17.8</v>
      </c>
      <c r="C78" s="4">
        <v>78</v>
      </c>
      <c r="D78" s="5">
        <f>B78*C78</f>
        <v>1388.4</v>
      </c>
    </row>
    <row r="79" spans="1:4" hidden="1" x14ac:dyDescent="0.25">
      <c r="A79" s="2" t="s">
        <v>59</v>
      </c>
      <c r="B79" s="3"/>
      <c r="C79" s="4">
        <v>12</v>
      </c>
      <c r="D79" s="5">
        <f>B79*C79</f>
        <v>0</v>
      </c>
    </row>
    <row r="80" spans="1:4" x14ac:dyDescent="0.25">
      <c r="A80" s="2" t="s">
        <v>60</v>
      </c>
      <c r="B80" s="3">
        <f>7.2-2.2</f>
        <v>5</v>
      </c>
      <c r="C80" s="4">
        <v>74</v>
      </c>
      <c r="D80" s="5">
        <f>B80*C80</f>
        <v>370</v>
      </c>
    </row>
    <row r="81" spans="1:4" x14ac:dyDescent="0.25">
      <c r="A81" s="2" t="s">
        <v>86</v>
      </c>
      <c r="B81" s="3">
        <f>1.8*4+1.8</f>
        <v>9</v>
      </c>
      <c r="C81" s="4">
        <v>12</v>
      </c>
      <c r="D81" s="5">
        <f>+B81*C81</f>
        <v>108</v>
      </c>
    </row>
    <row r="82" spans="1:4" x14ac:dyDescent="0.25">
      <c r="A82" s="2" t="s">
        <v>93</v>
      </c>
      <c r="B82" s="3">
        <v>9.44</v>
      </c>
      <c r="C82" s="4">
        <v>130</v>
      </c>
      <c r="D82" s="5">
        <f>B82*C82</f>
        <v>1227.2</v>
      </c>
    </row>
    <row r="83" spans="1:4" x14ac:dyDescent="0.25">
      <c r="A83" s="2" t="s">
        <v>61</v>
      </c>
      <c r="B83" s="3">
        <f>4*3*3.33+6.66+0.5+16.2-2.2</f>
        <v>61.120000000000005</v>
      </c>
      <c r="C83" s="4">
        <v>124</v>
      </c>
      <c r="D83" s="5">
        <f>B83*C83</f>
        <v>7578.880000000001</v>
      </c>
    </row>
    <row r="84" spans="1:4" x14ac:dyDescent="0.25">
      <c r="A84" s="2" t="s">
        <v>62</v>
      </c>
      <c r="B84" s="3">
        <v>2</v>
      </c>
      <c r="C84" s="4">
        <v>60</v>
      </c>
      <c r="D84" s="5">
        <f>B84*C84</f>
        <v>120</v>
      </c>
    </row>
    <row r="85" spans="1:4" hidden="1" x14ac:dyDescent="0.25">
      <c r="A85" s="2" t="s">
        <v>63</v>
      </c>
      <c r="B85" s="3"/>
      <c r="C85" s="4">
        <v>55</v>
      </c>
      <c r="D85" s="5">
        <f>B85*C85</f>
        <v>0</v>
      </c>
    </row>
    <row r="86" spans="1:4" x14ac:dyDescent="0.25">
      <c r="A86" s="2" t="s">
        <v>111</v>
      </c>
      <c r="B86" s="3">
        <f>10.2-2.2</f>
        <v>7.9999999999999991</v>
      </c>
      <c r="C86" s="4">
        <v>35</v>
      </c>
      <c r="D86" s="5">
        <f>B86*C86</f>
        <v>279.99999999999994</v>
      </c>
    </row>
    <row r="87" spans="1:4" x14ac:dyDescent="0.25">
      <c r="A87" s="2" t="s">
        <v>64</v>
      </c>
      <c r="B87" s="3">
        <f>115.2+70+105-76.2*2+100.4</f>
        <v>238.2</v>
      </c>
      <c r="C87" s="4">
        <v>82</v>
      </c>
      <c r="D87" s="5">
        <f>B87*C87</f>
        <v>19532.399999999998</v>
      </c>
    </row>
    <row r="88" spans="1:4" x14ac:dyDescent="0.25">
      <c r="A88" s="2" t="s">
        <v>65</v>
      </c>
      <c r="B88" s="3">
        <f>92-2.2*5</f>
        <v>81</v>
      </c>
      <c r="C88" s="4">
        <v>82</v>
      </c>
      <c r="D88" s="5">
        <f>B88*C88</f>
        <v>6642</v>
      </c>
    </row>
    <row r="89" spans="1:4" x14ac:dyDescent="0.25">
      <c r="A89" s="2" t="s">
        <v>112</v>
      </c>
      <c r="B89" s="3">
        <f>19.8-2.2</f>
        <v>17.600000000000001</v>
      </c>
      <c r="C89" s="4">
        <v>120</v>
      </c>
      <c r="D89" s="5">
        <f>B89*C89</f>
        <v>2112</v>
      </c>
    </row>
    <row r="90" spans="1:4" hidden="1" x14ac:dyDescent="0.25">
      <c r="A90" s="2" t="s">
        <v>72</v>
      </c>
      <c r="B90" s="3"/>
      <c r="C90" s="4">
        <v>22</v>
      </c>
      <c r="D90" s="5">
        <f>B90*C90</f>
        <v>0</v>
      </c>
    </row>
    <row r="91" spans="1:4" x14ac:dyDescent="0.25">
      <c r="A91" s="2" t="s">
        <v>66</v>
      </c>
      <c r="B91" s="3">
        <v>1.6</v>
      </c>
      <c r="C91" s="4">
        <v>40</v>
      </c>
      <c r="D91" s="5">
        <f>B91*C91</f>
        <v>64</v>
      </c>
    </row>
    <row r="92" spans="1:4" x14ac:dyDescent="0.25">
      <c r="A92" s="2" t="s">
        <v>95</v>
      </c>
      <c r="B92" s="3">
        <v>59</v>
      </c>
      <c r="C92" s="4">
        <v>40</v>
      </c>
      <c r="D92" s="5">
        <f>B92*C92</f>
        <v>2360</v>
      </c>
    </row>
    <row r="93" spans="1:4" hidden="1" x14ac:dyDescent="0.25">
      <c r="A93" s="2" t="s">
        <v>67</v>
      </c>
      <c r="B93" s="3"/>
      <c r="C93" s="4">
        <v>34</v>
      </c>
      <c r="D93" s="5">
        <f>B93*C93</f>
        <v>0</v>
      </c>
    </row>
    <row r="94" spans="1:4" hidden="1" x14ac:dyDescent="0.25">
      <c r="A94" s="2" t="s">
        <v>68</v>
      </c>
      <c r="B94" s="3"/>
      <c r="C94" s="4">
        <v>46</v>
      </c>
      <c r="D94" s="5">
        <f>B94*C94</f>
        <v>0</v>
      </c>
    </row>
    <row r="95" spans="1:4" hidden="1" x14ac:dyDescent="0.25">
      <c r="A95" s="2" t="s">
        <v>69</v>
      </c>
      <c r="B95" s="3"/>
      <c r="C95" s="4">
        <v>46</v>
      </c>
      <c r="D95" s="5">
        <f>B95*C95</f>
        <v>0</v>
      </c>
    </row>
    <row r="96" spans="1:4" hidden="1" x14ac:dyDescent="0.25">
      <c r="A96" s="2" t="s">
        <v>70</v>
      </c>
      <c r="B96" s="3"/>
      <c r="C96" s="4">
        <v>50</v>
      </c>
      <c r="D96" s="5">
        <f>B96*C96</f>
        <v>0</v>
      </c>
    </row>
    <row r="97" spans="1:4" x14ac:dyDescent="0.25">
      <c r="A97" s="2" t="s">
        <v>71</v>
      </c>
      <c r="B97" s="3">
        <v>7</v>
      </c>
      <c r="C97" s="4">
        <v>28</v>
      </c>
      <c r="D97" s="5">
        <f>B97*C97</f>
        <v>196</v>
      </c>
    </row>
    <row r="98" spans="1:4" x14ac:dyDescent="0.25">
      <c r="A98" s="2" t="s">
        <v>88</v>
      </c>
      <c r="B98" s="3">
        <f>12+8</f>
        <v>20</v>
      </c>
      <c r="C98" s="4">
        <v>24</v>
      </c>
      <c r="D98" s="5">
        <f>B98*C98</f>
        <v>480</v>
      </c>
    </row>
    <row r="99" spans="1:4" x14ac:dyDescent="0.25">
      <c r="A99" s="2" t="s">
        <v>89</v>
      </c>
      <c r="B99" s="3">
        <f>24+23</f>
        <v>47</v>
      </c>
      <c r="C99" s="4">
        <v>16</v>
      </c>
      <c r="D99" s="5">
        <f>B99*C99</f>
        <v>752</v>
      </c>
    </row>
    <row r="100" spans="1:4" x14ac:dyDescent="0.25">
      <c r="A100" s="2" t="s">
        <v>90</v>
      </c>
      <c r="B100" s="3">
        <f>25+4</f>
        <v>29</v>
      </c>
      <c r="C100" s="4">
        <v>14</v>
      </c>
      <c r="D100" s="5">
        <f>B100*C100</f>
        <v>406</v>
      </c>
    </row>
    <row r="101" spans="1:4" hidden="1" x14ac:dyDescent="0.25">
      <c r="A101" s="2" t="s">
        <v>73</v>
      </c>
      <c r="B101" s="3"/>
      <c r="C101" s="4">
        <v>86</v>
      </c>
      <c r="D101" s="5">
        <f>B101*C101</f>
        <v>0</v>
      </c>
    </row>
    <row r="102" spans="1:4" x14ac:dyDescent="0.25">
      <c r="A102" s="2" t="s">
        <v>113</v>
      </c>
      <c r="B102" s="3">
        <v>8</v>
      </c>
      <c r="C102" s="4">
        <v>26</v>
      </c>
      <c r="D102" s="5">
        <f>+B102*C102</f>
        <v>208</v>
      </c>
    </row>
    <row r="103" spans="1:4" hidden="1" x14ac:dyDescent="0.25">
      <c r="A103" s="2" t="s">
        <v>76</v>
      </c>
      <c r="B103" s="3"/>
      <c r="C103" s="4">
        <v>80</v>
      </c>
      <c r="D103" s="5">
        <f>B103*C103</f>
        <v>0</v>
      </c>
    </row>
    <row r="104" spans="1:4" x14ac:dyDescent="0.25">
      <c r="A104" s="2" t="s">
        <v>74</v>
      </c>
      <c r="B104" s="3">
        <f>30+12</f>
        <v>42</v>
      </c>
      <c r="C104" s="4">
        <v>630</v>
      </c>
      <c r="D104" s="5">
        <f>B104*C104</f>
        <v>26460</v>
      </c>
    </row>
    <row r="105" spans="1:4" hidden="1" x14ac:dyDescent="0.25">
      <c r="A105" s="2" t="s">
        <v>75</v>
      </c>
      <c r="B105" s="3"/>
      <c r="C105" s="4">
        <v>94</v>
      </c>
      <c r="D105" s="5">
        <f>B105*C105</f>
        <v>0</v>
      </c>
    </row>
    <row r="106" spans="1:4" x14ac:dyDescent="0.25">
      <c r="A106" s="2" t="s">
        <v>77</v>
      </c>
      <c r="B106" s="6">
        <v>2.2000000000000002</v>
      </c>
      <c r="C106" s="4">
        <v>62</v>
      </c>
      <c r="D106" s="5">
        <f>B106*C106</f>
        <v>136.4</v>
      </c>
    </row>
    <row r="107" spans="1:4" x14ac:dyDescent="0.25">
      <c r="A107" s="2" t="s">
        <v>96</v>
      </c>
      <c r="B107" s="6">
        <v>0.33</v>
      </c>
      <c r="C107" s="4">
        <v>96</v>
      </c>
      <c r="D107" s="5">
        <f>B107*C107</f>
        <v>31.68</v>
      </c>
    </row>
    <row r="108" spans="1:4" x14ac:dyDescent="0.25">
      <c r="A108" s="2" t="s">
        <v>78</v>
      </c>
      <c r="B108" s="3">
        <f>27.2-2.2*2</f>
        <v>22.799999999999997</v>
      </c>
      <c r="C108" s="4">
        <v>85</v>
      </c>
      <c r="D108" s="5">
        <f>B108*C108</f>
        <v>1937.9999999999998</v>
      </c>
    </row>
    <row r="109" spans="1:4" x14ac:dyDescent="0.25">
      <c r="A109" s="2" t="s">
        <v>79</v>
      </c>
      <c r="B109" s="3">
        <f>20.6-2.2</f>
        <v>18.400000000000002</v>
      </c>
      <c r="C109" s="4">
        <v>74</v>
      </c>
      <c r="D109" s="5">
        <f>B109*C109</f>
        <v>1361.6000000000001</v>
      </c>
    </row>
    <row r="110" spans="1:4" x14ac:dyDescent="0.25">
      <c r="A110" s="2" t="s">
        <v>82</v>
      </c>
      <c r="B110" s="3">
        <f>10+9</f>
        <v>19</v>
      </c>
      <c r="C110" s="4">
        <v>20</v>
      </c>
      <c r="D110" s="5">
        <f>B110*C110</f>
        <v>380</v>
      </c>
    </row>
    <row r="111" spans="1:4" hidden="1" x14ac:dyDescent="0.25">
      <c r="A111" s="2" t="s">
        <v>81</v>
      </c>
      <c r="B111" s="3"/>
      <c r="C111" s="4">
        <v>16</v>
      </c>
      <c r="D111" s="5">
        <f>B111*C111</f>
        <v>0</v>
      </c>
    </row>
    <row r="112" spans="1:4" x14ac:dyDescent="0.25">
      <c r="A112" s="2" t="s">
        <v>80</v>
      </c>
      <c r="B112" s="3">
        <f>18+4</f>
        <v>22</v>
      </c>
      <c r="C112" s="4">
        <v>20</v>
      </c>
      <c r="D112" s="5">
        <f>B112*C112</f>
        <v>440</v>
      </c>
    </row>
    <row r="113" spans="1:4" x14ac:dyDescent="0.25">
      <c r="A113" s="2" t="s">
        <v>83</v>
      </c>
      <c r="B113" s="3">
        <v>49</v>
      </c>
      <c r="C113" s="4">
        <v>66</v>
      </c>
      <c r="D113" s="5">
        <f>B113*C113</f>
        <v>3234</v>
      </c>
    </row>
    <row r="114" spans="1:4" hidden="1" x14ac:dyDescent="0.25">
      <c r="A114" s="2" t="s">
        <v>84</v>
      </c>
      <c r="B114" s="3"/>
      <c r="C114" s="4">
        <v>49</v>
      </c>
      <c r="D114" s="5">
        <f t="shared" ref="D103:D114" si="1">B114*C114</f>
        <v>0</v>
      </c>
    </row>
    <row r="116" spans="1:4" ht="15.75" thickBot="1" x14ac:dyDescent="0.3">
      <c r="D116" s="7">
        <f>SUM(D5:D115)</f>
        <v>256378.82</v>
      </c>
    </row>
    <row r="117" spans="1:4" ht="15.75" thickTop="1" x14ac:dyDescent="0.25"/>
  </sheetData>
  <sortState xmlns:xlrd2="http://schemas.microsoft.com/office/spreadsheetml/2017/richdata2" ref="A6:D113">
    <sortCondition ref="A6:A113"/>
  </sortState>
  <mergeCells count="1">
    <mergeCell ref="B2:C2"/>
  </mergeCells>
  <pageMargins left="0.51181102362204722" right="0.51181102362204722" top="0.74803149606299213" bottom="0.74803149606299213" header="0.31496062992125984" footer="0.31496062992125984"/>
  <pageSetup scale="1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2020-08-10T20:36:58Z</cp:lastPrinted>
  <dcterms:created xsi:type="dcterms:W3CDTF">2020-06-18T21:09:47Z</dcterms:created>
  <dcterms:modified xsi:type="dcterms:W3CDTF">2020-08-10T20:38:57Z</dcterms:modified>
</cp:coreProperties>
</file>