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8  AGOSTO 2020\"/>
    </mc:Choice>
  </mc:AlternateContent>
  <xr:revisionPtr revIDLastSave="0" documentId="13_ncr:1_{ED522211-CE87-45D9-9C42-0D4295E0D254}" xr6:coauthVersionLast="45" xr6:coauthVersionMax="45" xr10:uidLastSave="{00000000-0000-0000-0000-000000000000}"/>
  <bookViews>
    <workbookView xWindow="7455" yWindow="1005" windowWidth="15330" windowHeight="11550" firstSheet="13" activeTab="14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CANALES DE   J U L I O  2020   " sheetId="13" r:id="rId13"/>
    <sheet name="F O L I O S    JULIO  2020  " sheetId="14" r:id="rId14"/>
    <sheet name="CANALES  AGOSTO  2020" sheetId="15" r:id="rId15"/>
    <sheet name="FOLIOS   AGOSTO   2020   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5" l="1"/>
  <c r="H20" i="15"/>
  <c r="L28" i="15"/>
  <c r="H28" i="15"/>
  <c r="L33" i="15"/>
  <c r="H33" i="15"/>
  <c r="L19" i="15"/>
  <c r="H19" i="15"/>
  <c r="L23" i="15"/>
  <c r="L22" i="15"/>
  <c r="H23" i="15"/>
  <c r="H22" i="15"/>
  <c r="L17" i="15"/>
  <c r="H17" i="15"/>
  <c r="L5" i="15" l="1"/>
  <c r="H5" i="15"/>
  <c r="G8" i="15" l="1"/>
  <c r="L59" i="13" l="1"/>
  <c r="H59" i="13"/>
  <c r="G60" i="13" l="1"/>
  <c r="L51" i="13"/>
  <c r="H51" i="13"/>
  <c r="L50" i="13"/>
  <c r="H50" i="13"/>
  <c r="L49" i="13"/>
  <c r="H49" i="13"/>
  <c r="L57" i="13"/>
  <c r="H57" i="13"/>
  <c r="L54" i="13"/>
  <c r="H54" i="13"/>
  <c r="L53" i="13"/>
  <c r="H53" i="13"/>
  <c r="L56" i="13"/>
  <c r="H56" i="13"/>
  <c r="L38" i="13" l="1"/>
  <c r="H38" i="13"/>
  <c r="V214" i="13"/>
  <c r="L135" i="13"/>
  <c r="H135" i="13"/>
  <c r="L130" i="13" l="1"/>
  <c r="H130" i="13"/>
  <c r="L68" i="15" l="1"/>
  <c r="L36" i="13"/>
  <c r="H36" i="13"/>
  <c r="L46" i="13"/>
  <c r="H46" i="13"/>
  <c r="L43" i="13"/>
  <c r="H43" i="13"/>
  <c r="L42" i="13"/>
  <c r="H42" i="13"/>
  <c r="L44" i="13"/>
  <c r="H44" i="13"/>
  <c r="L39" i="13" l="1"/>
  <c r="H39" i="13"/>
  <c r="G136" i="13" l="1"/>
  <c r="O35" i="13"/>
  <c r="L133" i="13"/>
  <c r="H133" i="13"/>
  <c r="L34" i="13"/>
  <c r="H34" i="13"/>
  <c r="L21" i="13" l="1"/>
  <c r="D21" i="13"/>
  <c r="H21" i="13" s="1"/>
  <c r="O32" i="13"/>
  <c r="L33" i="13"/>
  <c r="H33" i="13"/>
  <c r="L31" i="13"/>
  <c r="H31" i="13"/>
  <c r="L131" i="13"/>
  <c r="H131" i="13"/>
  <c r="L125" i="13"/>
  <c r="H125" i="13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23" i="16" s="1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T198" i="15"/>
  <c r="Q198" i="15"/>
  <c r="O198" i="15"/>
  <c r="J198" i="15"/>
  <c r="L197" i="15"/>
  <c r="L196" i="15"/>
  <c r="L195" i="15"/>
  <c r="G194" i="15"/>
  <c r="L194" i="15" s="1"/>
  <c r="L193" i="15"/>
  <c r="H193" i="15"/>
  <c r="L192" i="15"/>
  <c r="H192" i="15"/>
  <c r="L191" i="15"/>
  <c r="H191" i="15"/>
  <c r="L190" i="15"/>
  <c r="H190" i="15"/>
  <c r="L189" i="15"/>
  <c r="H189" i="15"/>
  <c r="L188" i="15"/>
  <c r="H188" i="15"/>
  <c r="L187" i="15"/>
  <c r="H187" i="15"/>
  <c r="L186" i="15"/>
  <c r="H186" i="15"/>
  <c r="L185" i="15"/>
  <c r="H185" i="15"/>
  <c r="L184" i="15"/>
  <c r="H184" i="15"/>
  <c r="L183" i="15"/>
  <c r="H183" i="15"/>
  <c r="L182" i="15"/>
  <c r="H182" i="15"/>
  <c r="L181" i="15"/>
  <c r="H181" i="15"/>
  <c r="L180" i="15"/>
  <c r="H180" i="15"/>
  <c r="L179" i="15"/>
  <c r="H179" i="15"/>
  <c r="L178" i="15"/>
  <c r="H178" i="15"/>
  <c r="L177" i="15"/>
  <c r="H177" i="15"/>
  <c r="L176" i="15"/>
  <c r="H176" i="15"/>
  <c r="L175" i="15"/>
  <c r="H175" i="15"/>
  <c r="L174" i="15"/>
  <c r="H174" i="15"/>
  <c r="L173" i="15"/>
  <c r="H173" i="15"/>
  <c r="L172" i="15"/>
  <c r="H172" i="15"/>
  <c r="L171" i="15"/>
  <c r="H171" i="15"/>
  <c r="L170" i="15"/>
  <c r="H170" i="15"/>
  <c r="L169" i="15"/>
  <c r="H169" i="15"/>
  <c r="L168" i="15"/>
  <c r="H168" i="15"/>
  <c r="L167" i="15"/>
  <c r="H167" i="15"/>
  <c r="L166" i="15"/>
  <c r="H166" i="15"/>
  <c r="L165" i="15"/>
  <c r="H165" i="15"/>
  <c r="L164" i="15"/>
  <c r="H164" i="15"/>
  <c r="L163" i="15"/>
  <c r="H163" i="15"/>
  <c r="L162" i="15"/>
  <c r="H162" i="15"/>
  <c r="L161" i="15"/>
  <c r="H161" i="15"/>
  <c r="L160" i="15"/>
  <c r="H160" i="15"/>
  <c r="L159" i="15"/>
  <c r="H159" i="15"/>
  <c r="L158" i="15"/>
  <c r="H158" i="15"/>
  <c r="L157" i="15"/>
  <c r="H157" i="15"/>
  <c r="L156" i="15"/>
  <c r="H156" i="15"/>
  <c r="L155" i="15"/>
  <c r="H155" i="15"/>
  <c r="L154" i="15"/>
  <c r="H154" i="15"/>
  <c r="L153" i="15"/>
  <c r="H153" i="15"/>
  <c r="L152" i="15"/>
  <c r="H152" i="15"/>
  <c r="L151" i="15"/>
  <c r="H151" i="15"/>
  <c r="L150" i="15"/>
  <c r="H150" i="15"/>
  <c r="L149" i="15"/>
  <c r="H149" i="15"/>
  <c r="L148" i="15"/>
  <c r="H148" i="15"/>
  <c r="L147" i="15"/>
  <c r="H147" i="15"/>
  <c r="L146" i="15"/>
  <c r="H146" i="15"/>
  <c r="L145" i="15"/>
  <c r="H145" i="15"/>
  <c r="L144" i="15"/>
  <c r="H144" i="15"/>
  <c r="L143" i="15"/>
  <c r="H143" i="15"/>
  <c r="L142" i="15"/>
  <c r="H142" i="15"/>
  <c r="L141" i="15"/>
  <c r="H141" i="15"/>
  <c r="L140" i="15"/>
  <c r="H140" i="15"/>
  <c r="L139" i="15"/>
  <c r="H139" i="15"/>
  <c r="L138" i="15"/>
  <c r="H138" i="15"/>
  <c r="L137" i="15"/>
  <c r="H137" i="15"/>
  <c r="L136" i="15"/>
  <c r="H136" i="15"/>
  <c r="L135" i="15"/>
  <c r="H135" i="15"/>
  <c r="L134" i="15"/>
  <c r="H134" i="15"/>
  <c r="L133" i="15"/>
  <c r="H133" i="15"/>
  <c r="L132" i="15"/>
  <c r="H132" i="15"/>
  <c r="L131" i="15"/>
  <c r="H131" i="15"/>
  <c r="L130" i="15"/>
  <c r="H130" i="15"/>
  <c r="L129" i="15"/>
  <c r="H129" i="15"/>
  <c r="L128" i="15"/>
  <c r="H128" i="15"/>
  <c r="L127" i="15"/>
  <c r="H127" i="15"/>
  <c r="L126" i="15"/>
  <c r="H126" i="15"/>
  <c r="L125" i="15"/>
  <c r="H125" i="15"/>
  <c r="L124" i="15"/>
  <c r="H124" i="15"/>
  <c r="L123" i="15"/>
  <c r="H123" i="15"/>
  <c r="L122" i="15"/>
  <c r="L121" i="15"/>
  <c r="H121" i="15"/>
  <c r="L120" i="15"/>
  <c r="H120" i="15"/>
  <c r="L119" i="15"/>
  <c r="H119" i="15"/>
  <c r="L118" i="15"/>
  <c r="H118" i="15"/>
  <c r="L117" i="15"/>
  <c r="H117" i="15"/>
  <c r="L116" i="15"/>
  <c r="H116" i="15"/>
  <c r="L115" i="15"/>
  <c r="H115" i="15"/>
  <c r="L114" i="15"/>
  <c r="WXW114" i="15" s="1"/>
  <c r="H114" i="15"/>
  <c r="L113" i="15"/>
  <c r="H113" i="15"/>
  <c r="L112" i="15"/>
  <c r="H112" i="15"/>
  <c r="L111" i="15"/>
  <c r="H111" i="15"/>
  <c r="L110" i="15"/>
  <c r="H110" i="15"/>
  <c r="L109" i="15"/>
  <c r="H109" i="15"/>
  <c r="L108" i="15"/>
  <c r="H108" i="15"/>
  <c r="L107" i="15"/>
  <c r="H107" i="15"/>
  <c r="L106" i="15"/>
  <c r="H106" i="15"/>
  <c r="L105" i="15"/>
  <c r="H105" i="15"/>
  <c r="L104" i="15"/>
  <c r="H104" i="15"/>
  <c r="L103" i="15"/>
  <c r="H103" i="15"/>
  <c r="L102" i="15"/>
  <c r="H102" i="15"/>
  <c r="L101" i="15"/>
  <c r="H101" i="15"/>
  <c r="L100" i="15"/>
  <c r="H100" i="15"/>
  <c r="L99" i="15"/>
  <c r="H99" i="15"/>
  <c r="L98" i="15"/>
  <c r="H98" i="15"/>
  <c r="L97" i="15"/>
  <c r="H97" i="15"/>
  <c r="L96" i="15"/>
  <c r="H96" i="15"/>
  <c r="L95" i="15"/>
  <c r="H95" i="15"/>
  <c r="L94" i="15"/>
  <c r="H94" i="15"/>
  <c r="L93" i="15"/>
  <c r="H93" i="15"/>
  <c r="L92" i="15"/>
  <c r="H92" i="15"/>
  <c r="L91" i="15"/>
  <c r="H91" i="15"/>
  <c r="L90" i="15"/>
  <c r="H90" i="15"/>
  <c r="L89" i="15"/>
  <c r="H89" i="15"/>
  <c r="L88" i="15"/>
  <c r="H88" i="15"/>
  <c r="L87" i="15"/>
  <c r="H87" i="15"/>
  <c r="L86" i="15"/>
  <c r="H86" i="15"/>
  <c r="L85" i="15"/>
  <c r="H85" i="15"/>
  <c r="L84" i="15"/>
  <c r="H84" i="15"/>
  <c r="L83" i="15"/>
  <c r="H83" i="15"/>
  <c r="L82" i="15"/>
  <c r="H82" i="15"/>
  <c r="L81" i="15"/>
  <c r="H81" i="15"/>
  <c r="L80" i="15"/>
  <c r="H80" i="15"/>
  <c r="L79" i="15"/>
  <c r="H79" i="15"/>
  <c r="L78" i="15"/>
  <c r="H78" i="15"/>
  <c r="L77" i="15"/>
  <c r="H77" i="15"/>
  <c r="L76" i="15"/>
  <c r="H76" i="15"/>
  <c r="L75" i="15"/>
  <c r="H75" i="15"/>
  <c r="L74" i="15"/>
  <c r="H74" i="15"/>
  <c r="L73" i="15"/>
  <c r="H73" i="15"/>
  <c r="L72" i="15"/>
  <c r="H72" i="15"/>
  <c r="L71" i="15"/>
  <c r="H71" i="15"/>
  <c r="L70" i="15"/>
  <c r="H70" i="15"/>
  <c r="L69" i="15"/>
  <c r="H69" i="15"/>
  <c r="H68" i="15"/>
  <c r="L67" i="15"/>
  <c r="H67" i="15"/>
  <c r="L66" i="15"/>
  <c r="H66" i="15"/>
  <c r="L65" i="15"/>
  <c r="H65" i="15"/>
  <c r="L64" i="15"/>
  <c r="H64" i="15"/>
  <c r="L63" i="15"/>
  <c r="H63" i="15"/>
  <c r="L62" i="15"/>
  <c r="H62" i="15"/>
  <c r="L61" i="15"/>
  <c r="H61" i="15"/>
  <c r="L60" i="15"/>
  <c r="H60" i="15"/>
  <c r="L59" i="15"/>
  <c r="H59" i="15"/>
  <c r="L58" i="15"/>
  <c r="H58" i="15"/>
  <c r="L57" i="15"/>
  <c r="H57" i="15"/>
  <c r="L56" i="15"/>
  <c r="H56" i="15"/>
  <c r="L55" i="15"/>
  <c r="H55" i="15"/>
  <c r="L54" i="15"/>
  <c r="H54" i="15"/>
  <c r="L53" i="15"/>
  <c r="H53" i="15"/>
  <c r="L52" i="15"/>
  <c r="H52" i="15"/>
  <c r="L51" i="15"/>
  <c r="H51" i="15"/>
  <c r="L50" i="15"/>
  <c r="H50" i="15"/>
  <c r="L49" i="15"/>
  <c r="H49" i="15"/>
  <c r="L48" i="15"/>
  <c r="H48" i="15"/>
  <c r="L47" i="15"/>
  <c r="H47" i="15"/>
  <c r="L46" i="15"/>
  <c r="H46" i="15"/>
  <c r="L45" i="15"/>
  <c r="H45" i="15"/>
  <c r="L44" i="15"/>
  <c r="H44" i="15"/>
  <c r="L43" i="15"/>
  <c r="H43" i="15"/>
  <c r="L42" i="15"/>
  <c r="H42" i="15"/>
  <c r="L41" i="15"/>
  <c r="H41" i="15"/>
  <c r="L40" i="15"/>
  <c r="H40" i="15"/>
  <c r="L39" i="15"/>
  <c r="H39" i="15"/>
  <c r="L38" i="15"/>
  <c r="H38" i="15"/>
  <c r="L37" i="15"/>
  <c r="H37" i="15"/>
  <c r="L36" i="15"/>
  <c r="H36" i="15"/>
  <c r="L35" i="15"/>
  <c r="H35" i="15"/>
  <c r="L34" i="15"/>
  <c r="H34" i="15"/>
  <c r="L32" i="15"/>
  <c r="H32" i="15"/>
  <c r="L31" i="15"/>
  <c r="H31" i="15"/>
  <c r="L30" i="15"/>
  <c r="H30" i="15"/>
  <c r="L29" i="15"/>
  <c r="H29" i="15"/>
  <c r="L27" i="15"/>
  <c r="H27" i="15"/>
  <c r="L26" i="15"/>
  <c r="H26" i="15"/>
  <c r="L25" i="15"/>
  <c r="H25" i="15"/>
  <c r="L24" i="15"/>
  <c r="H24" i="15"/>
  <c r="L21" i="15"/>
  <c r="H21" i="15"/>
  <c r="L18" i="15"/>
  <c r="H18" i="15"/>
  <c r="L16" i="15"/>
  <c r="H16" i="15"/>
  <c r="L15" i="15"/>
  <c r="H15" i="15"/>
  <c r="L14" i="15"/>
  <c r="H14" i="15"/>
  <c r="L13" i="15"/>
  <c r="L12" i="15"/>
  <c r="H12" i="15"/>
  <c r="L11" i="15"/>
  <c r="H11" i="15"/>
  <c r="L10" i="15"/>
  <c r="H10" i="15"/>
  <c r="L9" i="15"/>
  <c r="H9" i="15"/>
  <c r="L8" i="15"/>
  <c r="H8" i="15"/>
  <c r="L7" i="15"/>
  <c r="H7" i="15"/>
  <c r="L6" i="15"/>
  <c r="H6" i="15"/>
  <c r="L4" i="15"/>
  <c r="H4" i="15"/>
  <c r="WXW112" i="15" l="1"/>
  <c r="WXW116" i="15"/>
  <c r="WXW113" i="15"/>
  <c r="WXW124" i="15"/>
  <c r="L198" i="15"/>
  <c r="L201" i="15" s="1"/>
  <c r="L10" i="13"/>
  <c r="H10" i="13"/>
  <c r="L127" i="13" l="1"/>
  <c r="H127" i="13"/>
  <c r="L41" i="13" l="1"/>
  <c r="H41" i="13"/>
  <c r="L29" i="13"/>
  <c r="H29" i="13"/>
  <c r="L25" i="13"/>
  <c r="H25" i="13"/>
  <c r="L20" i="13"/>
  <c r="H20" i="13"/>
  <c r="L23" i="13"/>
  <c r="H23" i="13"/>
  <c r="L11" i="13"/>
  <c r="H11" i="13"/>
  <c r="L9" i="13"/>
  <c r="H9" i="13"/>
  <c r="L8" i="13"/>
  <c r="H8" i="13"/>
  <c r="L16" i="13" l="1"/>
  <c r="H16" i="13"/>
  <c r="L6" i="13" l="1"/>
  <c r="H6" i="13"/>
  <c r="L122" i="13" l="1"/>
  <c r="H122" i="13"/>
  <c r="L18" i="13"/>
  <c r="H18" i="13"/>
  <c r="L121" i="13" l="1"/>
  <c r="H121" i="13"/>
  <c r="L47" i="11"/>
  <c r="H47" i="11"/>
  <c r="L46" i="11"/>
  <c r="H46" i="11"/>
  <c r="H117" i="13"/>
  <c r="L117" i="13"/>
  <c r="L51" i="11" l="1"/>
  <c r="H51" i="11"/>
  <c r="L50" i="11"/>
  <c r="H50" i="11"/>
  <c r="L41" i="11" l="1"/>
  <c r="H41" i="11"/>
  <c r="L40" i="11"/>
  <c r="H40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T214" i="13"/>
  <c r="Q214" i="13"/>
  <c r="O214" i="13"/>
  <c r="J214" i="13"/>
  <c r="L213" i="13"/>
  <c r="L212" i="13"/>
  <c r="L211" i="13"/>
  <c r="G210" i="13"/>
  <c r="L210" i="13" s="1"/>
  <c r="L209" i="13"/>
  <c r="H209" i="13"/>
  <c r="L208" i="13"/>
  <c r="H208" i="13"/>
  <c r="L207" i="13"/>
  <c r="H207" i="13"/>
  <c r="L206" i="13"/>
  <c r="H206" i="13"/>
  <c r="L205" i="13"/>
  <c r="H205" i="13"/>
  <c r="L204" i="13"/>
  <c r="H204" i="13"/>
  <c r="L203" i="13"/>
  <c r="H203" i="13"/>
  <c r="L202" i="13"/>
  <c r="H202" i="13"/>
  <c r="L201" i="13"/>
  <c r="H201" i="13"/>
  <c r="L200" i="13"/>
  <c r="H200" i="13"/>
  <c r="L199" i="13"/>
  <c r="H199" i="13"/>
  <c r="L198" i="13"/>
  <c r="H198" i="13"/>
  <c r="L197" i="13"/>
  <c r="H197" i="13"/>
  <c r="L196" i="13"/>
  <c r="H196" i="13"/>
  <c r="L195" i="13"/>
  <c r="H195" i="13"/>
  <c r="L194" i="13"/>
  <c r="H194" i="13"/>
  <c r="L193" i="13"/>
  <c r="H193" i="13"/>
  <c r="L192" i="13"/>
  <c r="H192" i="13"/>
  <c r="L191" i="13"/>
  <c r="H191" i="13"/>
  <c r="L190" i="13"/>
  <c r="H190" i="13"/>
  <c r="L189" i="13"/>
  <c r="H189" i="13"/>
  <c r="L188" i="13"/>
  <c r="H188" i="13"/>
  <c r="L187" i="13"/>
  <c r="H187" i="13"/>
  <c r="L186" i="13"/>
  <c r="H186" i="13"/>
  <c r="L185" i="13"/>
  <c r="H185" i="13"/>
  <c r="L184" i="13"/>
  <c r="H184" i="13"/>
  <c r="L183" i="13"/>
  <c r="H183" i="13"/>
  <c r="L182" i="13"/>
  <c r="H182" i="13"/>
  <c r="L181" i="13"/>
  <c r="H181" i="13"/>
  <c r="L180" i="13"/>
  <c r="H180" i="13"/>
  <c r="L179" i="13"/>
  <c r="H179" i="13"/>
  <c r="L178" i="13"/>
  <c r="H178" i="13"/>
  <c r="L177" i="13"/>
  <c r="H177" i="13"/>
  <c r="L176" i="13"/>
  <c r="H176" i="13"/>
  <c r="L175" i="13"/>
  <c r="H175" i="13"/>
  <c r="L174" i="13"/>
  <c r="H174" i="13"/>
  <c r="L173" i="13"/>
  <c r="H173" i="13"/>
  <c r="L172" i="13"/>
  <c r="H172" i="13"/>
  <c r="L171" i="13"/>
  <c r="H171" i="13"/>
  <c r="L170" i="13"/>
  <c r="H170" i="13"/>
  <c r="L169" i="13"/>
  <c r="H169" i="13"/>
  <c r="L168" i="13"/>
  <c r="H168" i="13"/>
  <c r="L167" i="13"/>
  <c r="H167" i="13"/>
  <c r="L166" i="13"/>
  <c r="H166" i="13"/>
  <c r="L165" i="13"/>
  <c r="H165" i="13"/>
  <c r="L164" i="13"/>
  <c r="H164" i="13"/>
  <c r="L163" i="13"/>
  <c r="H163" i="13"/>
  <c r="L162" i="13"/>
  <c r="H162" i="13"/>
  <c r="L161" i="13"/>
  <c r="H161" i="13"/>
  <c r="L160" i="13"/>
  <c r="H160" i="13"/>
  <c r="L159" i="13"/>
  <c r="H159" i="13"/>
  <c r="L158" i="13"/>
  <c r="H158" i="13"/>
  <c r="L157" i="13"/>
  <c r="H157" i="13"/>
  <c r="L156" i="13"/>
  <c r="H156" i="13"/>
  <c r="L155" i="13"/>
  <c r="H155" i="13"/>
  <c r="L154" i="13"/>
  <c r="H154" i="13"/>
  <c r="L153" i="13"/>
  <c r="H153" i="13"/>
  <c r="L152" i="13"/>
  <c r="H152" i="13"/>
  <c r="L151" i="13"/>
  <c r="H151" i="13"/>
  <c r="L150" i="13"/>
  <c r="H150" i="13"/>
  <c r="L149" i="13"/>
  <c r="H149" i="13"/>
  <c r="L148" i="13"/>
  <c r="H148" i="13"/>
  <c r="L147" i="13"/>
  <c r="H147" i="13"/>
  <c r="L146" i="13"/>
  <c r="H146" i="13"/>
  <c r="L145" i="13"/>
  <c r="H145" i="13"/>
  <c r="L144" i="13"/>
  <c r="H144" i="13"/>
  <c r="L143" i="13"/>
  <c r="H143" i="13"/>
  <c r="L142" i="13"/>
  <c r="H142" i="13"/>
  <c r="L141" i="13"/>
  <c r="H141" i="13"/>
  <c r="L140" i="13"/>
  <c r="H140" i="13"/>
  <c r="L139" i="13"/>
  <c r="H139" i="13"/>
  <c r="L138" i="13"/>
  <c r="L137" i="13"/>
  <c r="H137" i="13"/>
  <c r="L136" i="13"/>
  <c r="H136" i="13"/>
  <c r="L134" i="13"/>
  <c r="H134" i="13"/>
  <c r="L132" i="13"/>
  <c r="H132" i="13"/>
  <c r="L129" i="13"/>
  <c r="H129" i="13"/>
  <c r="L128" i="13"/>
  <c r="H128" i="13"/>
  <c r="L126" i="13"/>
  <c r="H126" i="13"/>
  <c r="L124" i="13"/>
  <c r="H124" i="13"/>
  <c r="L123" i="13"/>
  <c r="H123" i="13"/>
  <c r="L120" i="13"/>
  <c r="H120" i="13"/>
  <c r="L119" i="13"/>
  <c r="H119" i="13"/>
  <c r="L118" i="13"/>
  <c r="H118" i="13"/>
  <c r="L116" i="13"/>
  <c r="H116" i="13"/>
  <c r="L115" i="13"/>
  <c r="H115" i="13"/>
  <c r="L114" i="13"/>
  <c r="H114" i="13"/>
  <c r="L113" i="13"/>
  <c r="H113" i="13"/>
  <c r="L112" i="13"/>
  <c r="H112" i="13"/>
  <c r="L111" i="13"/>
  <c r="H111" i="13"/>
  <c r="L110" i="13"/>
  <c r="H110" i="13"/>
  <c r="L109" i="13"/>
  <c r="H109" i="13"/>
  <c r="L108" i="13"/>
  <c r="H108" i="13"/>
  <c r="L107" i="13"/>
  <c r="H107" i="13"/>
  <c r="L106" i="13"/>
  <c r="H106" i="13"/>
  <c r="L105" i="13"/>
  <c r="H105" i="13"/>
  <c r="L104" i="13"/>
  <c r="H104" i="13"/>
  <c r="L103" i="13"/>
  <c r="H103" i="13"/>
  <c r="L102" i="13"/>
  <c r="H102" i="13"/>
  <c r="L101" i="13"/>
  <c r="H101" i="13"/>
  <c r="L100" i="13"/>
  <c r="H100" i="13"/>
  <c r="L99" i="13"/>
  <c r="H99" i="13"/>
  <c r="L98" i="13"/>
  <c r="H98" i="13"/>
  <c r="L97" i="13"/>
  <c r="H97" i="13"/>
  <c r="L96" i="13"/>
  <c r="H96" i="13"/>
  <c r="L95" i="13"/>
  <c r="H95" i="13"/>
  <c r="L94" i="13"/>
  <c r="H94" i="13"/>
  <c r="L93" i="13"/>
  <c r="H93" i="13"/>
  <c r="L92" i="13"/>
  <c r="H92" i="13"/>
  <c r="L91" i="13"/>
  <c r="H91" i="13"/>
  <c r="L90" i="13"/>
  <c r="H90" i="13"/>
  <c r="L89" i="13"/>
  <c r="H89" i="13"/>
  <c r="L88" i="13"/>
  <c r="H88" i="13"/>
  <c r="L87" i="13"/>
  <c r="H87" i="13"/>
  <c r="L86" i="13"/>
  <c r="H86" i="13"/>
  <c r="L85" i="13"/>
  <c r="H85" i="13"/>
  <c r="L84" i="13"/>
  <c r="H84" i="13"/>
  <c r="L83" i="13"/>
  <c r="H83" i="13"/>
  <c r="L82" i="13"/>
  <c r="H82" i="13"/>
  <c r="L81" i="13"/>
  <c r="H81" i="13"/>
  <c r="L80" i="13"/>
  <c r="H80" i="13"/>
  <c r="L79" i="13"/>
  <c r="H79" i="13"/>
  <c r="L78" i="13"/>
  <c r="H78" i="13"/>
  <c r="L77" i="13"/>
  <c r="H77" i="13"/>
  <c r="L76" i="13"/>
  <c r="H76" i="13"/>
  <c r="L75" i="13"/>
  <c r="H75" i="13"/>
  <c r="L74" i="13"/>
  <c r="H74" i="13"/>
  <c r="L73" i="13"/>
  <c r="H73" i="13"/>
  <c r="L72" i="13"/>
  <c r="H72" i="13"/>
  <c r="L71" i="13"/>
  <c r="H71" i="13"/>
  <c r="L70" i="13"/>
  <c r="H70" i="13"/>
  <c r="L69" i="13"/>
  <c r="H69" i="13"/>
  <c r="L68" i="13"/>
  <c r="H68" i="13"/>
  <c r="L67" i="13"/>
  <c r="H67" i="13"/>
  <c r="L66" i="13"/>
  <c r="H66" i="13"/>
  <c r="L65" i="13"/>
  <c r="H65" i="13"/>
  <c r="L64" i="13"/>
  <c r="H64" i="13"/>
  <c r="L63" i="13"/>
  <c r="H63" i="13"/>
  <c r="L62" i="13"/>
  <c r="H62" i="13"/>
  <c r="L61" i="13"/>
  <c r="H61" i="13"/>
  <c r="L60" i="13"/>
  <c r="H60" i="13"/>
  <c r="L58" i="13"/>
  <c r="H58" i="13"/>
  <c r="L55" i="13"/>
  <c r="H55" i="13"/>
  <c r="L52" i="13"/>
  <c r="H52" i="13"/>
  <c r="L48" i="13"/>
  <c r="H48" i="13"/>
  <c r="L47" i="13"/>
  <c r="H47" i="13"/>
  <c r="L45" i="13"/>
  <c r="H45" i="13"/>
  <c r="L40" i="13"/>
  <c r="H40" i="13"/>
  <c r="L37" i="13"/>
  <c r="H37" i="13"/>
  <c r="L35" i="13"/>
  <c r="H35" i="13"/>
  <c r="L32" i="13"/>
  <c r="H32" i="13"/>
  <c r="L30" i="13"/>
  <c r="H30" i="13"/>
  <c r="L28" i="13"/>
  <c r="H28" i="13"/>
  <c r="L27" i="13"/>
  <c r="H27" i="13"/>
  <c r="L26" i="13"/>
  <c r="H26" i="13"/>
  <c r="L24" i="13"/>
  <c r="H24" i="13"/>
  <c r="L22" i="13"/>
  <c r="H22" i="13"/>
  <c r="L19" i="13"/>
  <c r="H19" i="13"/>
  <c r="L17" i="13"/>
  <c r="H17" i="13"/>
  <c r="L15" i="13"/>
  <c r="H15" i="13"/>
  <c r="L14" i="13"/>
  <c r="H14" i="13"/>
  <c r="L13" i="13"/>
  <c r="H13" i="13"/>
  <c r="L12" i="13"/>
  <c r="L7" i="13"/>
  <c r="H7" i="13"/>
  <c r="L5" i="13"/>
  <c r="H5" i="13"/>
  <c r="L4" i="13"/>
  <c r="H4" i="13"/>
  <c r="WXW128" i="13" l="1"/>
  <c r="WXW123" i="13"/>
  <c r="WXW126" i="13"/>
  <c r="WXW140" i="13"/>
  <c r="WXW124" i="13"/>
  <c r="L214" i="13"/>
  <c r="L217" i="13" s="1"/>
  <c r="L18" i="1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63" i="11"/>
  <c r="Q163" i="11"/>
  <c r="O163" i="11"/>
  <c r="J163" i="11"/>
  <c r="L162" i="11"/>
  <c r="L161" i="11"/>
  <c r="L160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H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L98" i="11"/>
  <c r="H98" i="11"/>
  <c r="L97" i="11"/>
  <c r="H97" i="11"/>
  <c r="L96" i="11"/>
  <c r="H96" i="11"/>
  <c r="L95" i="11"/>
  <c r="H95" i="1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49" i="11"/>
  <c r="H49" i="11"/>
  <c r="L48" i="11"/>
  <c r="H48" i="11"/>
  <c r="L45" i="11"/>
  <c r="H45" i="11"/>
  <c r="L44" i="11"/>
  <c r="H44" i="11"/>
  <c r="L43" i="11"/>
  <c r="H43" i="11"/>
  <c r="L42" i="11"/>
  <c r="H42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G159" i="11" l="1"/>
  <c r="L159" i="11" s="1"/>
  <c r="L163" i="11" s="1"/>
  <c r="L166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WXW86" i="9" l="1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77" i="7" l="1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<sst xmlns="http://schemas.openxmlformats.org/spreadsheetml/2006/main" count="2813" uniqueCount="966">
  <si>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</si>
  <si>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</si>
  <si>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</si>
  <si>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</si>
  <si>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</si>
  <si>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</si>
  <si>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</si>
  <si>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</si>
  <si>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</si>
  <si>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</si>
  <si>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</si>
  <si>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</si>
  <si>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</si>
  <si>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</si>
  <si>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</si>
  <si>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</si>
  <si>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</si>
  <si>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</si>
  <si>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</si>
  <si>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</si>
  <si>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</si>
  <si>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</si>
  <si>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</si>
  <si>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</si>
  <si>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</si>
  <si>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</si>
  <si>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</si>
  <si>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</si>
  <si>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</si>
  <si>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</si>
  <si>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</si>
  <si>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</si>
  <si>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</si>
  <si>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</si>
  <si>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</si>
  <si>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</si>
  <si>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</si>
  <si>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</si>
  <si>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</si>
  <si>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</si>
  <si>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</si>
  <si>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</si>
  <si>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</si>
  <si>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</si>
  <si>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</si>
  <si>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</si>
  <si>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</si>
  <si>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</si>
  <si>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</si>
  <si>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</si>
  <si>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</si>
  <si>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</si>
  <si>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</si>
  <si>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</si>
  <si>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</si>
  <si>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</si>
  <si>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</si>
  <si>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</si>
  <si>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</si>
  <si>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</si>
  <si>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</si>
  <si>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</si>
  <si>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</si>
  <si>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</si>
  <si>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</si>
  <si>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</si>
  <si>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</si>
  <si>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</si>
  <si>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</si>
  <si>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</si>
  <si>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</si>
  <si>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</si>
  <si>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</si>
  <si>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</si>
  <si>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</si>
  <si>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</si>
  <si>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</si>
  <si>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</si>
  <si>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</si>
  <si>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</si>
  <si>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</si>
  <si>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</si>
  <si>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</si>
  <si>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</si>
  <si>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</si>
  <si>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</si>
  <si>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</si>
  <si>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</si>
  <si>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</si>
  <si>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</si>
  <si>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</si>
  <si>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</si>
  <si>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</si>
  <si>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</si>
  <si>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</si>
  <si>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</si>
  <si>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</si>
  <si>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</si>
  <si>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</si>
  <si>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</si>
  <si>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</si>
  <si>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</si>
  <si>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</si>
  <si>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</si>
  <si>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</si>
  <si>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</si>
  <si>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</si>
  <si>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</si>
  <si>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</si>
  <si>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</si>
  <si>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</si>
  <si>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</si>
  <si>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</si>
  <si>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</si>
  <si>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</si>
  <si>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</si>
  <si>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</si>
  <si>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</si>
  <si>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</si>
  <si>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</si>
  <si>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</si>
  <si>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</si>
  <si>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</si>
  <si>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</si>
  <si>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</si>
  <si>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</si>
  <si>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</si>
  <si>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</si>
  <si>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</si>
  <si>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</si>
  <si>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</si>
  <si>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</si>
  <si>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</si>
  <si>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</si>
  <si>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</si>
  <si>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</si>
  <si>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</si>
  <si>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</si>
  <si>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</si>
  <si>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</si>
  <si>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</si>
  <si>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</si>
  <si>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</si>
  <si>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</si>
  <si>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</si>
  <si>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</si>
  <si>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</si>
  <si>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</si>
  <si>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</si>
  <si>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</si>
  <si>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</si>
  <si>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</si>
  <si>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</si>
  <si>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</si>
  <si>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</si>
  <si>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</si>
  <si>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</si>
  <si>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</si>
  <si>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</si>
  <si>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</si>
  <si>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</si>
  <si>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</si>
  <si>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</si>
  <si>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</si>
  <si>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</si>
  <si>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</si>
  <si>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</si>
  <si>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</si>
  <si>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</si>
  <si>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</si>
  <si>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</si>
  <si>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</si>
  <si>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</si>
  <si>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</si>
  <si>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</si>
  <si>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</si>
  <si>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</si>
  <si>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</si>
  <si>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</si>
  <si>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</si>
  <si>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</si>
  <si>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</si>
  <si>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</si>
  <si>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</si>
  <si>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</si>
  <si>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</si>
  <si>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</si>
  <si>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</si>
  <si>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</si>
  <si>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</si>
  <si>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</si>
  <si>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</si>
  <si>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</si>
  <si>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</si>
  <si>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</si>
  <si>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</si>
  <si>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</si>
  <si>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</si>
  <si>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</si>
  <si>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</si>
  <si>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</si>
  <si>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</si>
  <si>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</si>
  <si>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</si>
  <si>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</si>
  <si>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</si>
  <si>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</si>
  <si>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</si>
  <si>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</si>
  <si>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</si>
  <si>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</si>
  <si>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</si>
  <si>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</si>
  <si>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</si>
  <si>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</si>
  <si>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</si>
  <si>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</si>
  <si>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</si>
  <si>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</si>
  <si>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</si>
  <si>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</si>
  <si>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</si>
  <si>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</si>
  <si>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</si>
  <si>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</si>
  <si>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</si>
  <si>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</si>
  <si>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</si>
  <si>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</si>
  <si>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</si>
  <si>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</si>
  <si>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</si>
  <si>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</si>
  <si>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</si>
  <si>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</si>
  <si>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</si>
  <si>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</si>
  <si>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</si>
  <si>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</si>
  <si>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</si>
  <si>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</si>
  <si>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</si>
  <si>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</si>
  <si>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</si>
  <si>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</si>
  <si>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</si>
  <si>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</si>
  <si>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</si>
  <si>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</si>
  <si>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</si>
  <si>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</si>
  <si>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</si>
  <si>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</si>
  <si>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</si>
  <si>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</si>
  <si>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</si>
  <si>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</si>
  <si>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</si>
  <si>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</si>
  <si>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</si>
  <si>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</si>
  <si>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</si>
  <si>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</si>
  <si>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</si>
  <si>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</si>
  <si>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</si>
  <si>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</si>
  <si>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</si>
  <si>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</si>
  <si>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</si>
  <si>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</si>
  <si>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</si>
  <si>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</si>
  <si>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</si>
  <si>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</si>
  <si>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</si>
  <si>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</si>
  <si>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</si>
  <si>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</si>
  <si>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</si>
  <si>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</si>
  <si>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</si>
  <si>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</si>
  <si>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</si>
  <si>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</si>
  <si>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</si>
  <si>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</si>
  <si>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</si>
  <si>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</si>
  <si>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</si>
  <si>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</si>
  <si>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</si>
  <si>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</si>
  <si>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</si>
  <si>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</si>
  <si>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</si>
  <si>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</si>
  <si>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</si>
  <si>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</si>
  <si>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</si>
  <si>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</si>
  <si>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</si>
  <si>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</si>
  <si>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</si>
  <si>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</si>
  <si>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</si>
  <si>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</si>
  <si>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</si>
  <si>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</si>
  <si>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</si>
  <si>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</si>
  <si>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</si>
  <si>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</si>
  <si>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</si>
  <si>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</si>
  <si>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</si>
  <si>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</si>
  <si>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</si>
  <si>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</si>
  <si>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</si>
  <si>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</si>
  <si>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</si>
  <si>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</si>
  <si>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</si>
  <si>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</si>
  <si>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</si>
  <si>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</si>
  <si>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</si>
  <si>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</si>
  <si>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</si>
  <si>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</si>
  <si>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</si>
  <si>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</si>
  <si>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</si>
  <si>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</si>
  <si>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</si>
  <si>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</si>
  <si>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</si>
  <si>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</si>
  <si>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</si>
  <si>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</si>
  <si>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</si>
  <si>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</si>
  <si>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</si>
  <si>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</si>
  <si>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</si>
  <si>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</si>
  <si>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</si>
  <si>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</si>
  <si>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</si>
  <si>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</si>
  <si>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</si>
  <si>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</si>
  <si>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</si>
  <si>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</si>
  <si>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</si>
  <si>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</si>
  <si>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</si>
  <si>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</si>
  <si>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</si>
  <si>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</si>
  <si>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</si>
  <si>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</si>
  <si>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</si>
  <si>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</si>
  <si>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</si>
  <si>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</si>
  <si>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</si>
  <si>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</si>
  <si>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</si>
  <si>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</si>
  <si>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</si>
  <si>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</si>
  <si>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</si>
  <si>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</si>
  <si>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</si>
  <si>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</si>
  <si>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</si>
  <si>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</si>
  <si>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</si>
  <si>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</si>
  <si>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</si>
  <si>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</si>
  <si>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</si>
  <si>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</si>
  <si>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</si>
  <si>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</si>
  <si>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</si>
  <si>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</si>
  <si>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</si>
  <si>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</si>
  <si>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</si>
  <si>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</si>
  <si>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</si>
  <si>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</si>
  <si>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</si>
  <si>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</si>
  <si>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</si>
  <si>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</si>
  <si>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</si>
  <si>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</si>
  <si>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</si>
  <si>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</si>
  <si>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</si>
  <si>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</si>
  <si>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</si>
  <si>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</si>
  <si>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</si>
  <si>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</si>
  <si>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</si>
  <si>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</si>
  <si>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</si>
  <si>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</si>
  <si>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</si>
  <si>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</si>
  <si>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</si>
  <si>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</si>
  <si>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</si>
  <si>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</si>
  <si>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</si>
  <si>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</si>
  <si>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</si>
  <si>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</si>
  <si>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</si>
  <si>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</si>
  <si>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</si>
  <si>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</si>
  <si>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</si>
  <si>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</si>
  <si>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</si>
  <si>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</si>
  <si>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</si>
  <si>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</si>
  <si>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</si>
  <si>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</si>
  <si>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</si>
  <si>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</si>
  <si>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</si>
  <si>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</si>
  <si>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</si>
  <si>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</si>
  <si>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</si>
  <si>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</si>
  <si>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</si>
  <si>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</si>
  <si>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</si>
  <si>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</si>
  <si>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</si>
  <si>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</si>
  <si>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</si>
  <si>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</si>
  <si>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</si>
  <si>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</si>
  <si>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</si>
  <si>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</si>
  <si>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</si>
  <si>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</si>
  <si>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</si>
  <si>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</si>
  <si>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</si>
  <si>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</si>
  <si>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</si>
  <si>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</si>
  <si>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</si>
  <si>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</si>
  <si>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</si>
  <si>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</si>
  <si>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</si>
  <si>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</si>
  <si>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</si>
  <si>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</si>
  <si>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</si>
  <si>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</si>
  <si>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</si>
  <si>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</si>
  <si>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</si>
  <si>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</si>
  <si>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</si>
  <si>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</si>
  <si>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</si>
  <si>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</si>
  <si>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</si>
  <si>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</si>
  <si>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</si>
  <si>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</si>
  <si>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</si>
  <si>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</si>
  <si>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</si>
  <si>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</si>
  <si>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</si>
  <si>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</si>
  <si>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</si>
  <si>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</si>
  <si>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</si>
  <si>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</si>
  <si>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</si>
  <si>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</si>
  <si>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</si>
  <si>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</si>
  <si>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</si>
  <si>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</si>
  <si>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</si>
  <si>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</si>
  <si>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</si>
  <si>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</si>
  <si>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</si>
  <si>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</si>
  <si>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</si>
  <si>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</si>
  <si>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</si>
  <si>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</si>
  <si>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</si>
  <si>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</si>
  <si>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</si>
  <si>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</si>
  <si>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</si>
  <si>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</si>
  <si>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</si>
  <si>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</si>
  <si>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</si>
  <si>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</si>
  <si>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</si>
  <si>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</si>
  <si>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</si>
  <si>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</si>
  <si>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</si>
  <si>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</si>
  <si>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</si>
  <si>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</si>
  <si>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</si>
  <si>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</si>
  <si>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</si>
  <si>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</si>
  <si>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</si>
  <si>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</si>
  <si>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</si>
  <si>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</si>
  <si>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</si>
  <si>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</si>
  <si>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</si>
  <si>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</si>
  <si>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</si>
  <si>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</si>
  <si>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</si>
  <si>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</si>
  <si>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</si>
  <si>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</si>
  <si>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</si>
  <si>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</si>
  <si>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</si>
  <si>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</si>
  <si>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</si>
  <si>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</si>
  <si>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</si>
  <si>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</si>
  <si>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</si>
  <si>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</si>
  <si>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</si>
  <si>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</si>
  <si>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</si>
  <si>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</si>
  <si>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</si>
  <si>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</si>
  <si>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</si>
  <si>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</si>
  <si>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</si>
  <si>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</si>
  <si>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</si>
  <si>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</si>
  <si>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</si>
  <si>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</si>
  <si>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</si>
  <si>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</si>
  <si>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</si>
  <si>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</si>
  <si>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</si>
  <si>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</si>
  <si>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</si>
  <si>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</si>
  <si>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</si>
  <si>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</si>
  <si>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</si>
  <si>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</si>
  <si>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</si>
  <si>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</si>
  <si>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</si>
  <si>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</si>
  <si>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</si>
  <si>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</si>
  <si>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</si>
  <si>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</si>
  <si>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</si>
  <si>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</si>
  <si>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</si>
  <si>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</si>
  <si>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</si>
  <si>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</si>
  <si>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</si>
  <si>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</si>
  <si>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</si>
  <si>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</si>
  <si>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</si>
  <si>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</si>
  <si>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</si>
  <si>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</si>
  <si>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</si>
  <si>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</si>
  <si>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</si>
  <si>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</si>
  <si>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</si>
  <si>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</si>
  <si>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</si>
  <si>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</si>
  <si>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</si>
  <si>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</si>
  <si>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</si>
  <si>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</si>
  <si>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</si>
  <si>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</si>
  <si>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</si>
  <si>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</si>
  <si>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</si>
  <si>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</si>
  <si>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</si>
  <si>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</si>
  <si>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</si>
  <si>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</si>
  <si>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</si>
  <si>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</si>
  <si>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</si>
  <si>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</si>
  <si>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</si>
  <si>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</si>
  <si>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</si>
  <si>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</si>
  <si>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</si>
  <si>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</si>
  <si>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</si>
  <si>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</si>
  <si>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</si>
  <si>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</si>
  <si>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</si>
  <si>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</si>
  <si>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</si>
  <si>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</si>
  <si>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</si>
  <si>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</si>
  <si>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</si>
  <si>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</si>
  <si>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</si>
  <si>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</si>
  <si>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</si>
  <si>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</si>
  <si>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</si>
  <si>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</si>
  <si>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</si>
  <si>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</si>
  <si>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</si>
  <si>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</si>
  <si>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</si>
  <si>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</si>
  <si>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</si>
  <si>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</si>
  <si>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</si>
  <si>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</si>
  <si>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</si>
  <si>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</si>
  <si>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</si>
  <si>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</si>
  <si>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</si>
  <si>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</si>
  <si>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</si>
  <si>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</si>
  <si>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</si>
  <si>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</si>
  <si>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</si>
  <si>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</si>
  <si>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</si>
  <si>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</si>
  <si>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</si>
  <si>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</si>
  <si>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</si>
  <si>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</si>
  <si>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</si>
  <si>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</si>
  <si>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</si>
  <si>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</si>
  <si>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</si>
  <si>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</si>
  <si>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</si>
  <si>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</si>
  <si>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</si>
  <si>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</si>
  <si>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</si>
  <si>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</si>
  <si>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</si>
  <si>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</si>
  <si>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</si>
  <si>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</si>
  <si>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</si>
  <si>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</si>
  <si>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</si>
  <si>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</si>
  <si>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</si>
  <si>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</si>
  <si>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</si>
  <si>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</si>
  <si>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</si>
  <si>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</si>
  <si>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</si>
  <si>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</si>
  <si>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</si>
  <si>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</si>
  <si>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</si>
  <si>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</si>
  <si>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</si>
  <si>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</si>
  <si>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</si>
  <si>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</si>
  <si>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</si>
  <si>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</si>
  <si>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</si>
  <si>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</si>
  <si>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</si>
  <si>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</si>
  <si>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</si>
  <si>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</si>
  <si>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</si>
  <si>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</si>
  <si>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</si>
  <si>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</si>
  <si>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</si>
  <si>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</si>
  <si>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</si>
  <si>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</si>
  <si>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</si>
  <si>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</si>
  <si>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</si>
  <si>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</si>
  <si>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</si>
  <si>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</si>
  <si>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</si>
  <si>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</si>
  <si>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</si>
  <si>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</si>
  <si>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</si>
  <si>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</si>
  <si>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</si>
  <si>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</si>
  <si>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</si>
  <si>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</si>
  <si>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</si>
  <si>
    <t>ENTRADAS DEL MES DE      J U L I O              2 0 2 0</t>
  </si>
  <si>
    <t>CANALES 246</t>
  </si>
  <si>
    <t>428 V</t>
  </si>
  <si>
    <t>429 V</t>
  </si>
  <si>
    <t>430 V</t>
  </si>
  <si>
    <t>RES 20</t>
  </si>
  <si>
    <t>CANALES  228</t>
  </si>
  <si>
    <t>FOLIO  9409</t>
  </si>
  <si>
    <t>FOLIO 9414</t>
  </si>
  <si>
    <t>8173-8174</t>
  </si>
  <si>
    <t>Transferenca S</t>
  </si>
  <si>
    <t>FOLIO 9459</t>
  </si>
  <si>
    <t>A-667</t>
  </si>
  <si>
    <t>8190-8191</t>
  </si>
  <si>
    <t xml:space="preserve">RES </t>
  </si>
  <si>
    <t>FOLIO 9424</t>
  </si>
  <si>
    <t>FOLIO 9429</t>
  </si>
  <si>
    <t>8595-8196</t>
  </si>
  <si>
    <t>8186-8187</t>
  </si>
  <si>
    <t>8193-8194</t>
  </si>
  <si>
    <t>A-662</t>
  </si>
  <si>
    <t>FOLIO 9443</t>
  </si>
  <si>
    <t>FOLIO 9438</t>
  </si>
  <si>
    <t>FOLIO 9420</t>
  </si>
  <si>
    <t>FOLIO 9447</t>
  </si>
  <si>
    <t>A-665</t>
  </si>
  <si>
    <t>FOLIO 9464</t>
  </si>
  <si>
    <t>A-668</t>
  </si>
  <si>
    <t>FOLIO 9473</t>
  </si>
  <si>
    <t>A-676</t>
  </si>
  <si>
    <t>FOLIO 9480</t>
  </si>
  <si>
    <t>A-677</t>
  </si>
  <si>
    <t>RES  15</t>
  </si>
  <si>
    <t>AGROPECUARIA EL TOPETE    249</t>
  </si>
  <si>
    <t xml:space="preserve">AGROPECUARIA EL TOPETE      </t>
  </si>
  <si>
    <t>U-2723</t>
  </si>
  <si>
    <t>FOLIO 9482</t>
  </si>
  <si>
    <t>A-678</t>
  </si>
  <si>
    <t>8209-8210</t>
  </si>
  <si>
    <t>GANADEROS TRUCK SA DE CV   Miguel Herrera</t>
  </si>
  <si>
    <t>RAFAEL ZAMBRANO SANDOVAL frituras de cerdo</t>
  </si>
  <si>
    <t>FOLIO 9479</t>
  </si>
  <si>
    <t>FOLIO 9489</t>
  </si>
  <si>
    <t>A-680</t>
  </si>
  <si>
    <t xml:space="preserve">PORCICOLA SAN BERNARDO </t>
  </si>
  <si>
    <t>CANALES 50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</si>
  <si>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250</t>
    </r>
  </si>
  <si>
    <t>3919--3920</t>
  </si>
  <si>
    <t>8220-8221</t>
  </si>
  <si>
    <t>2422-2423</t>
  </si>
  <si>
    <t>JAMON</t>
  </si>
  <si>
    <t>FOLIO CENTRAL  6511</t>
  </si>
  <si>
    <t>8235--8236</t>
  </si>
  <si>
    <t>FOLIO  9497</t>
  </si>
  <si>
    <t>A-681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</si>
  <si>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250 </t>
    </r>
  </si>
  <si>
    <t>FOLIO 9514</t>
  </si>
  <si>
    <t>A-684</t>
  </si>
  <si>
    <t>8246-8247</t>
  </si>
  <si>
    <t>FOLIO 9446</t>
  </si>
  <si>
    <t>FOLIO CENTRAL 6505</t>
  </si>
  <si>
    <t>FOLIO 9478</t>
  </si>
  <si>
    <t>FOLIO CENTRAL 6508</t>
  </si>
  <si>
    <t>FOLIO 9506</t>
  </si>
  <si>
    <t xml:space="preserve">AGROPECUARIA  EL TOPETE </t>
  </si>
  <si>
    <t>U-2795</t>
  </si>
  <si>
    <t>8255-8256</t>
  </si>
  <si>
    <t>8259-8260</t>
  </si>
  <si>
    <t>JAMON S/H</t>
  </si>
  <si>
    <t>FOLIO CENTRAL 6510</t>
  </si>
  <si>
    <t>AGROPECUASRIA EL TOPETE</t>
  </si>
  <si>
    <t>FOLIO CENTRAL 6504</t>
  </si>
  <si>
    <t>8266--8267</t>
  </si>
  <si>
    <t>435 V</t>
  </si>
  <si>
    <t>436 V</t>
  </si>
  <si>
    <t>441 V</t>
  </si>
  <si>
    <t>442 V</t>
  </si>
  <si>
    <t>456 V</t>
  </si>
  <si>
    <t>457 V</t>
  </si>
  <si>
    <t>461 V</t>
  </si>
  <si>
    <t>467 V</t>
  </si>
  <si>
    <t>468 V</t>
  </si>
  <si>
    <t>482 V</t>
  </si>
  <si>
    <t>483 V</t>
  </si>
  <si>
    <t>488 V</t>
  </si>
  <si>
    <t>499 V</t>
  </si>
  <si>
    <t>505 V</t>
  </si>
  <si>
    <t>510 V</t>
  </si>
  <si>
    <t>512 V</t>
  </si>
  <si>
    <t>519 V</t>
  </si>
  <si>
    <t>527 V</t>
  </si>
  <si>
    <t>528 V</t>
  </si>
  <si>
    <t>535 V</t>
  </si>
  <si>
    <t>538 V</t>
  </si>
  <si>
    <t>548 V</t>
  </si>
  <si>
    <t>ENTRADAS   DEL  MES   DE    A G O S T O              2 0 2 0</t>
  </si>
  <si>
    <t>FOLIO CENTRAL 6509</t>
  </si>
  <si>
    <t>FOLIO CENTRAL 6516</t>
  </si>
  <si>
    <t>FOLIO 9491</t>
  </si>
  <si>
    <t>FOLIO 9499</t>
  </si>
  <si>
    <t>2430-2431</t>
  </si>
  <si>
    <t>8271-8272</t>
  </si>
  <si>
    <t>8278--8279</t>
  </si>
  <si>
    <t>FOLIO CENTRAL 6507</t>
  </si>
  <si>
    <t>FOLIO 9486</t>
  </si>
  <si>
    <t>FOLIO CENTRAL 6512</t>
  </si>
  <si>
    <t>puntas de pecho</t>
  </si>
  <si>
    <t>FOLIO 9523</t>
  </si>
  <si>
    <t>CORBATA</t>
  </si>
  <si>
    <t>FOLIO 9522</t>
  </si>
  <si>
    <t>8289--8290</t>
  </si>
  <si>
    <t>FOLIO 9525</t>
  </si>
  <si>
    <t>FOLIO 9531</t>
  </si>
  <si>
    <t>CANALES  240</t>
  </si>
  <si>
    <t>FOLIO CENTRAL 6514</t>
  </si>
  <si>
    <t>F-1185</t>
  </si>
  <si>
    <t xml:space="preserve">PRODUCTOS AGROPECUARIOS LA XEIBA SPR DE RL DE CCV </t>
  </si>
  <si>
    <t>FOLIO CENTRAL 6515</t>
  </si>
  <si>
    <t>F-1187</t>
  </si>
  <si>
    <t>FOLIO 9507</t>
  </si>
  <si>
    <t>F-1186</t>
  </si>
  <si>
    <t xml:space="preserve">PRODUCTOS AGROPECUARIOS LA XEIBA SPR DE RL DE CV </t>
  </si>
  <si>
    <t>PRODUCTOS AGROPECUARIOS LA XEIA SPR DE RL DE CV</t>
  </si>
  <si>
    <t>FOLIO 9510</t>
  </si>
  <si>
    <t>F-1188</t>
  </si>
  <si>
    <t>FOLIO 9505</t>
  </si>
  <si>
    <t>COMERCIO INTERNACIONAL ODELPA</t>
  </si>
  <si>
    <t>Pierna con cuero</t>
  </si>
  <si>
    <t>F-A46229</t>
  </si>
  <si>
    <t>ENTRADAS   DEL  MES   DE    J U L I O             2 0 2 0</t>
  </si>
  <si>
    <t>JOSE LUIS OLVERA GARCIA</t>
  </si>
  <si>
    <t>A-697</t>
  </si>
  <si>
    <t>FOLIO 9501</t>
  </si>
  <si>
    <t>CANALES 250-4+1</t>
  </si>
  <si>
    <t>8305-8306</t>
  </si>
  <si>
    <t>8308--8309</t>
  </si>
  <si>
    <t>CANALES 239</t>
  </si>
  <si>
    <t>CANALES 247</t>
  </si>
  <si>
    <t>AGROPECUARIA EL TOPETE     250</t>
  </si>
  <si>
    <t>CANALES 252</t>
  </si>
  <si>
    <t>FOLIO 9521</t>
  </si>
  <si>
    <t>CUSTODIA</t>
  </si>
  <si>
    <t>8318--8319</t>
  </si>
  <si>
    <t>FOLIO CENTRAL 6513</t>
  </si>
  <si>
    <t>8323--8324</t>
  </si>
  <si>
    <t>A-698</t>
  </si>
  <si>
    <t>SUPER CARNES SELECTAS</t>
  </si>
  <si>
    <t>CANALES 199</t>
  </si>
  <si>
    <t>FOLIO CENTRAL 6521</t>
  </si>
  <si>
    <t>PRODUCTOS AGROPECUARIOS LA XEIBA  Miguel Herrera</t>
  </si>
  <si>
    <t>FOLIO 9524</t>
  </si>
  <si>
    <t>FOLIO CENTAL 6519</t>
  </si>
  <si>
    <t xml:space="preserve">PRODUCTOS AGROPECUARIOS LA XEIBA   </t>
  </si>
  <si>
    <t>FOLIO 9528</t>
  </si>
  <si>
    <t>FOLIO 9515</t>
  </si>
  <si>
    <t>FOLIO CENTRAL  6518</t>
  </si>
  <si>
    <t>8340-8341</t>
  </si>
  <si>
    <t>8345-8346-NC-426</t>
  </si>
  <si>
    <t>CANALES  250--3</t>
  </si>
  <si>
    <t>8356-8357-</t>
  </si>
  <si>
    <t>FOLIO 9574</t>
  </si>
  <si>
    <t>A 700</t>
  </si>
  <si>
    <t xml:space="preserve">Tranferencia Bnte </t>
  </si>
  <si>
    <t>FOLIO 9582</t>
  </si>
  <si>
    <t>A-701</t>
  </si>
  <si>
    <t>FOLIO CENTRAL 6526</t>
  </si>
  <si>
    <t>FOLIO  9557</t>
  </si>
  <si>
    <t>FOLIO  9563</t>
  </si>
  <si>
    <t>NLP Movimientos Interno</t>
  </si>
  <si>
    <t>U-2848</t>
  </si>
  <si>
    <t>AGROPECUARIA EL TOPETE      249</t>
  </si>
  <si>
    <t>CANALES 48</t>
  </si>
  <si>
    <t>8369-8370</t>
  </si>
  <si>
    <t>PRODUCTOS AGROPECUARIOS LA XEIBA    Miguel Herrera</t>
  </si>
  <si>
    <t>FOLIO CENTRAL 6522</t>
  </si>
  <si>
    <t>8377-8378---nc-427</t>
  </si>
  <si>
    <t>FOLIO 9597</t>
  </si>
  <si>
    <t>A-704</t>
  </si>
  <si>
    <t>FOLIO 9533</t>
  </si>
  <si>
    <t>8383--8384</t>
  </si>
  <si>
    <t>PRODUCTOS AGROPECUARIOS LA XEIBA   Miguel Herrera</t>
  </si>
  <si>
    <t>FOLIO 9539</t>
  </si>
  <si>
    <t>U-2896</t>
  </si>
  <si>
    <t>8394-8395</t>
  </si>
  <si>
    <t>SOI-14841</t>
  </si>
  <si>
    <t>SOI-14934</t>
  </si>
  <si>
    <t>FOLIO CENTRAL 6532</t>
  </si>
  <si>
    <t>FOLIO  9591</t>
  </si>
  <si>
    <t xml:space="preserve">Pata </t>
  </si>
  <si>
    <t>FOLIO 9586</t>
  </si>
  <si>
    <t>FOLIO 9599</t>
  </si>
  <si>
    <t>A-705</t>
  </si>
  <si>
    <t>FOLIO 9587</t>
  </si>
  <si>
    <t>FOLIO 9595</t>
  </si>
  <si>
    <t>3961--3962</t>
  </si>
  <si>
    <t>553 V</t>
  </si>
  <si>
    <t>559 V</t>
  </si>
  <si>
    <t>573 V</t>
  </si>
  <si>
    <t>574 V</t>
  </si>
  <si>
    <t>577 V</t>
  </si>
  <si>
    <t>589 V</t>
  </si>
  <si>
    <t>596 V</t>
  </si>
  <si>
    <t>607 V</t>
  </si>
  <si>
    <t>608 V</t>
  </si>
  <si>
    <t>618 V</t>
  </si>
  <si>
    <t>619 V</t>
  </si>
  <si>
    <t>630 V</t>
  </si>
  <si>
    <t>631 V</t>
  </si>
  <si>
    <t>643 V</t>
  </si>
  <si>
    <t>644 V</t>
  </si>
  <si>
    <t>650 V</t>
  </si>
  <si>
    <t>671 V</t>
  </si>
  <si>
    <t>675 V</t>
  </si>
  <si>
    <t>676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</si>
</sst>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/>
    </xf>
    <xf numFmtId="0" fontId="69" fillId="0" borderId="4" xfId="0" applyFont="1" applyFill="1" applyBorder="1"/>
    <xf numFmtId="0" fontId="26" fillId="0" borderId="19" xfId="0" applyFont="1" applyFill="1" applyBorder="1" applyAlignment="1">
      <alignment horizontal="left"/>
    </xf>
    <xf numFmtId="0" fontId="27" fillId="0" borderId="0" xfId="0" applyFont="1" applyFill="1" applyAlignment="1">
      <alignment vertical="center" wrapText="1"/>
    </xf>
    <xf numFmtId="4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wrapText="1"/>
    </xf>
    <xf numFmtId="1" fontId="21" fillId="0" borderId="16" xfId="0" applyNumberFormat="1" applyFont="1" applyFill="1" applyBorder="1" applyAlignment="1">
      <alignment horizontal="center" wrapText="1"/>
    </xf>
    <xf numFmtId="164" fontId="16" fillId="6" borderId="4" xfId="0" applyNumberFormat="1" applyFont="1" applyFill="1" applyBorder="1" applyAlignment="1">
      <alignment vertical="center"/>
    </xf>
    <xf numFmtId="164" fontId="28" fillId="6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left"/>
    </xf>
    <xf numFmtId="166" fontId="30" fillId="6" borderId="4" xfId="0" applyNumberFormat="1" applyFont="1" applyFill="1" applyBorder="1" applyAlignment="1">
      <alignment horizontal="center"/>
    </xf>
    <xf numFmtId="0" fontId="25" fillId="0" borderId="20" xfId="0" applyFont="1" applyFill="1" applyBorder="1" applyAlignment="1"/>
    <xf numFmtId="0" fontId="25" fillId="0" borderId="16" xfId="0" applyFont="1" applyFill="1" applyBorder="1" applyAlignment="1"/>
    <xf numFmtId="1" fontId="21" fillId="18" borderId="4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/>
    </xf>
    <xf numFmtId="165" fontId="61" fillId="6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 vertical="center"/>
    </xf>
    <xf numFmtId="0" fontId="23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  <xf numFmtId="0" fontId="25" fillId="0" borderId="20" xfId="0" applyFont="1" applyFill="1" applyBorder="1" applyAlignment="1">
      <alignment vertical="center"/>
    </xf>
    <xf numFmtId="44" fontId="30" fillId="7" borderId="4" xfId="1" applyFont="1" applyFill="1" applyBorder="1"/>
    <xf numFmtId="166" fontId="28" fillId="7" borderId="4" xfId="0" applyNumberFormat="1" applyFont="1" applyFill="1" applyBorder="1" applyAlignment="1">
      <alignment horizontal="center"/>
    </xf>
    <xf numFmtId="1" fontId="21" fillId="0" borderId="4" xfId="0" applyNumberFormat="1" applyFont="1" applyFill="1" applyBorder="1" applyAlignment="1">
      <alignment vertical="center" wrapText="1"/>
    </xf>
    <xf numFmtId="0" fontId="21" fillId="0" borderId="16" xfId="0" applyFont="1" applyFill="1" applyBorder="1" applyAlignment="1">
      <alignment wrapText="1"/>
    </xf>
    <xf numFmtId="0" fontId="21" fillId="0" borderId="16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vertical="center"/>
    </xf>
    <xf numFmtId="164" fontId="72" fillId="0" borderId="4" xfId="0" applyNumberFormat="1" applyFont="1" applyFill="1" applyBorder="1" applyAlignment="1">
      <alignment vertical="center"/>
    </xf>
    <xf numFmtId="44" fontId="72" fillId="0" borderId="19" xfId="1" applyFont="1" applyFill="1" applyBorder="1"/>
    <xf numFmtId="16" fontId="37" fillId="0" borderId="4" xfId="0" applyNumberFormat="1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165" fontId="8" fillId="16" borderId="0" xfId="0" applyNumberFormat="1" applyFont="1" applyFill="1" applyAlignment="1">
      <alignment horizontal="center"/>
    </xf>
    <xf numFmtId="16" fontId="16" fillId="0" borderId="4" xfId="0" applyNumberFormat="1" applyFont="1" applyBorder="1" applyAlignment="1">
      <alignment horizontal="center"/>
    </xf>
    <xf numFmtId="44" fontId="30" fillId="6" borderId="19" xfId="1" applyFont="1" applyFill="1" applyBorder="1"/>
    <xf numFmtId="1" fontId="21" fillId="0" borderId="4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wrapText="1"/>
    </xf>
    <xf numFmtId="0" fontId="65" fillId="0" borderId="4" xfId="0" applyFont="1" applyFill="1" applyBorder="1" applyAlignment="1">
      <alignment horizontal="left"/>
    </xf>
    <xf numFmtId="0" fontId="20" fillId="0" borderId="4" xfId="0" applyFont="1" applyFill="1" applyBorder="1" applyAlignment="1">
      <alignment horizontal="left"/>
    </xf>
    <xf numFmtId="164" fontId="8" fillId="0" borderId="4" xfId="0" applyNumberFormat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73" fillId="0" borderId="4" xfId="0" applyFont="1" applyBorder="1" applyAlignment="1">
      <alignment horizontal="center"/>
    </xf>
    <xf numFmtId="165" fontId="73" fillId="0" borderId="4" xfId="0" applyNumberFormat="1" applyFont="1" applyBorder="1"/>
    <xf numFmtId="0" fontId="25" fillId="0" borderId="20" xfId="0" applyFont="1" applyFill="1" applyBorder="1"/>
    <xf numFmtId="0" fontId="36" fillId="6" borderId="4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6" fillId="18" borderId="22" xfId="0" applyFont="1" applyFill="1" applyBorder="1" applyAlignment="1">
      <alignment horizontal="left" wrapText="1"/>
    </xf>
    <xf numFmtId="0" fontId="26" fillId="0" borderId="22" xfId="0" applyFont="1" applyFill="1" applyBorder="1" applyAlignment="1">
      <alignment horizontal="left" wrapText="1"/>
    </xf>
    <xf numFmtId="0" fontId="24" fillId="0" borderId="16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left" wrapText="1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8" fillId="6" borderId="20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0" fontId="70" fillId="11" borderId="0" xfId="0" applyFont="1" applyFill="1" applyAlignment="1">
      <alignment horizontal="center"/>
    </xf>
    <xf numFmtId="0" fontId="21" fillId="0" borderId="20" xfId="0" applyFont="1" applyFill="1" applyBorder="1" applyAlignment="1">
      <alignment horizontal="center" wrapText="1"/>
    </xf>
    <xf numFmtId="0" fontId="21" fillId="0" borderId="16" xfId="0" applyFont="1" applyFill="1" applyBorder="1" applyAlignment="1">
      <alignment horizontal="center" wrapText="1"/>
    </xf>
    <xf numFmtId="0" fontId="25" fillId="0" borderId="4" xfId="0" applyFont="1" applyFill="1" applyBorder="1" applyAlignment="1">
      <alignment horizont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wrapText="1"/>
    </xf>
    <xf numFmtId="0" fontId="25" fillId="0" borderId="16" xfId="0" applyFont="1" applyFill="1" applyBorder="1" applyAlignment="1">
      <alignment horizontal="center" wrapText="1"/>
    </xf>
    <xf numFmtId="0" fontId="24" fillId="0" borderId="83" xfId="0" applyFont="1" applyFill="1" applyBorder="1" applyAlignment="1">
      <alignment horizontal="center" vertical="center" wrapText="1"/>
    </xf>
    <xf numFmtId="0" fontId="24" fillId="0" borderId="84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4" fillId="0" borderId="85" xfId="0" applyFont="1" applyFill="1" applyBorder="1" applyAlignment="1">
      <alignment horizontal="center" vertical="center" wrapText="1"/>
    </xf>
    <xf numFmtId="0" fontId="24" fillId="0" borderId="66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66FFCC"/>
      <color rgb="FF66FF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923" t="s">
        <v>36</v>
      </c>
      <c r="B1" s="923"/>
      <c r="C1" s="923"/>
      <c r="D1" s="923"/>
      <c r="E1" s="923"/>
      <c r="F1" s="923"/>
      <c r="G1" s="923"/>
      <c r="H1" s="923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923"/>
      <c r="B2" s="923"/>
      <c r="C2" s="923"/>
      <c r="D2" s="923"/>
      <c r="E2" s="923"/>
      <c r="F2" s="923"/>
      <c r="G2" s="923"/>
      <c r="H2" s="923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924" t="s">
        <v>72</v>
      </c>
      <c r="B70" s="89" t="s">
        <v>73</v>
      </c>
      <c r="C70" s="927" t="s">
        <v>74</v>
      </c>
      <c r="D70" s="78">
        <v>116.6</v>
      </c>
      <c r="E70" s="100">
        <v>43837</v>
      </c>
      <c r="F70" s="930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933" t="s">
        <v>52</v>
      </c>
      <c r="N70" s="920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925"/>
      <c r="B71" s="89" t="s">
        <v>75</v>
      </c>
      <c r="C71" s="928"/>
      <c r="D71" s="78">
        <v>181.8</v>
      </c>
      <c r="E71" s="100">
        <v>43837</v>
      </c>
      <c r="F71" s="931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934"/>
      <c r="N71" s="921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925"/>
      <c r="B72" s="89" t="s">
        <v>76</v>
      </c>
      <c r="C72" s="928"/>
      <c r="D72" s="78">
        <v>112.6</v>
      </c>
      <c r="E72" s="100">
        <v>43837</v>
      </c>
      <c r="F72" s="931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934"/>
      <c r="N72" s="921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925"/>
      <c r="B73" s="89" t="s">
        <v>77</v>
      </c>
      <c r="C73" s="928"/>
      <c r="D73" s="78">
        <v>29.8</v>
      </c>
      <c r="E73" s="100">
        <v>43837</v>
      </c>
      <c r="F73" s="931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934"/>
      <c r="N73" s="921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926"/>
      <c r="B74" s="89" t="s">
        <v>78</v>
      </c>
      <c r="C74" s="929"/>
      <c r="D74" s="78">
        <v>166.4</v>
      </c>
      <c r="E74" s="100">
        <v>43837</v>
      </c>
      <c r="F74" s="932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935"/>
      <c r="N74" s="922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942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943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924" t="s">
        <v>72</v>
      </c>
      <c r="B100" s="89" t="s">
        <v>73</v>
      </c>
      <c r="C100" s="936" t="s">
        <v>157</v>
      </c>
      <c r="D100" s="78">
        <v>172</v>
      </c>
      <c r="E100" s="121">
        <v>43854</v>
      </c>
      <c r="F100" s="939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933" t="s">
        <v>52</v>
      </c>
      <c r="N100" s="920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925"/>
      <c r="B101" s="89" t="s">
        <v>158</v>
      </c>
      <c r="C101" s="937"/>
      <c r="D101" s="78">
        <v>91.4</v>
      </c>
      <c r="E101" s="121">
        <v>43854</v>
      </c>
      <c r="F101" s="940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934"/>
      <c r="N101" s="921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925"/>
      <c r="B102" s="89" t="s">
        <v>77</v>
      </c>
      <c r="C102" s="937"/>
      <c r="D102" s="78">
        <v>30.2</v>
      </c>
      <c r="E102" s="121">
        <v>43854</v>
      </c>
      <c r="F102" s="940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934"/>
      <c r="N102" s="921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926"/>
      <c r="B103" s="89" t="s">
        <v>78</v>
      </c>
      <c r="C103" s="938"/>
      <c r="D103" s="78">
        <v>169.2</v>
      </c>
      <c r="E103" s="121">
        <v>43854</v>
      </c>
      <c r="F103" s="941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935"/>
      <c r="N103" s="922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918" t="s">
        <v>33</v>
      </c>
      <c r="E131" s="918"/>
      <c r="F131" s="919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39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23" t="s">
        <v>185</v>
      </c>
      <c r="B1" s="923"/>
      <c r="C1" s="923"/>
      <c r="D1" s="923"/>
      <c r="E1" s="923"/>
      <c r="F1" s="923"/>
      <c r="G1" s="923"/>
      <c r="H1" s="923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23"/>
      <c r="B2" s="923"/>
      <c r="C2" s="923"/>
      <c r="D2" s="923"/>
      <c r="E2" s="923"/>
      <c r="F2" s="923"/>
      <c r="G2" s="923"/>
      <c r="H2" s="923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924" t="s">
        <v>123</v>
      </c>
      <c r="B68" s="89" t="s">
        <v>230</v>
      </c>
      <c r="C68" s="936" t="s">
        <v>231</v>
      </c>
      <c r="D68" s="78">
        <v>29.7</v>
      </c>
      <c r="E68" s="121">
        <v>43865</v>
      </c>
      <c r="F68" s="939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933" t="s">
        <v>110</v>
      </c>
      <c r="N68" s="920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925"/>
      <c r="B69" s="89" t="s">
        <v>232</v>
      </c>
      <c r="C69" s="937"/>
      <c r="D69" s="78">
        <v>702.2</v>
      </c>
      <c r="E69" s="121">
        <v>43865</v>
      </c>
      <c r="F69" s="940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934"/>
      <c r="N69" s="921"/>
      <c r="O69" s="374"/>
      <c r="P69" s="379"/>
      <c r="Q69" s="70"/>
      <c r="R69" s="71"/>
      <c r="S69" s="73"/>
      <c r="T69" s="74"/>
    </row>
    <row r="70" spans="1:20" ht="17.25" customHeight="1" x14ac:dyDescent="0.25">
      <c r="A70" s="926"/>
      <c r="B70" s="89" t="s">
        <v>233</v>
      </c>
      <c r="C70" s="938"/>
      <c r="D70" s="78">
        <v>2092.1999999999998</v>
      </c>
      <c r="E70" s="121">
        <v>43865</v>
      </c>
      <c r="F70" s="941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935"/>
      <c r="N70" s="922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942" t="s">
        <v>72</v>
      </c>
      <c r="B77" s="89" t="s">
        <v>73</v>
      </c>
      <c r="C77" s="927" t="s">
        <v>283</v>
      </c>
      <c r="D77" s="78">
        <v>94</v>
      </c>
      <c r="E77" s="100">
        <v>43871</v>
      </c>
      <c r="F77" s="930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958" t="s">
        <v>52</v>
      </c>
      <c r="N77" s="960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957"/>
      <c r="B78" s="89" t="s">
        <v>284</v>
      </c>
      <c r="C78" s="928"/>
      <c r="D78" s="78">
        <v>182</v>
      </c>
      <c r="E78" s="100">
        <v>43871</v>
      </c>
      <c r="F78" s="931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959"/>
      <c r="N78" s="961"/>
      <c r="O78" s="424"/>
      <c r="P78" s="379"/>
      <c r="Q78" s="70"/>
      <c r="R78" s="71"/>
      <c r="S78" s="73"/>
      <c r="T78" s="74"/>
    </row>
    <row r="79" spans="1:20" ht="17.25" customHeight="1" x14ac:dyDescent="0.25">
      <c r="A79" s="957"/>
      <c r="B79" s="89" t="s">
        <v>285</v>
      </c>
      <c r="C79" s="928"/>
      <c r="D79" s="78">
        <v>49.4</v>
      </c>
      <c r="E79" s="100">
        <v>43871</v>
      </c>
      <c r="F79" s="931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959"/>
      <c r="N79" s="961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957"/>
      <c r="B80" s="89" t="s">
        <v>286</v>
      </c>
      <c r="C80" s="928"/>
      <c r="D80" s="471">
        <v>167</v>
      </c>
      <c r="E80" s="115">
        <v>43871</v>
      </c>
      <c r="F80" s="931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959"/>
      <c r="N80" s="962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963" t="s">
        <v>72</v>
      </c>
      <c r="B81" s="459" t="s">
        <v>287</v>
      </c>
      <c r="C81" s="966" t="s">
        <v>288</v>
      </c>
      <c r="D81" s="527">
        <v>5</v>
      </c>
      <c r="E81" s="969">
        <v>43871</v>
      </c>
      <c r="F81" s="972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975" t="s">
        <v>52</v>
      </c>
      <c r="N81" s="954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964"/>
      <c r="B82" s="459" t="s">
        <v>289</v>
      </c>
      <c r="C82" s="967"/>
      <c r="D82" s="527">
        <v>5</v>
      </c>
      <c r="E82" s="970"/>
      <c r="F82" s="973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976"/>
      <c r="N82" s="955"/>
      <c r="O82" s="424"/>
      <c r="P82" s="379"/>
      <c r="Q82" s="70"/>
      <c r="R82" s="71"/>
      <c r="S82" s="73"/>
      <c r="T82" s="74"/>
    </row>
    <row r="83" spans="1:20" ht="17.25" customHeight="1" x14ac:dyDescent="0.25">
      <c r="A83" s="964"/>
      <c r="B83" s="459" t="s">
        <v>73</v>
      </c>
      <c r="C83" s="967"/>
      <c r="D83" s="527">
        <v>233.6</v>
      </c>
      <c r="E83" s="970"/>
      <c r="F83" s="973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976"/>
      <c r="N83" s="955"/>
      <c r="O83" s="424"/>
      <c r="P83" s="379"/>
      <c r="Q83" s="70"/>
      <c r="R83" s="71"/>
      <c r="S83" s="73"/>
      <c r="T83" s="74"/>
    </row>
    <row r="84" spans="1:20" ht="17.25" customHeight="1" x14ac:dyDescent="0.25">
      <c r="A84" s="964"/>
      <c r="B84" s="459" t="s">
        <v>284</v>
      </c>
      <c r="C84" s="967"/>
      <c r="D84" s="527">
        <v>152.80000000000001</v>
      </c>
      <c r="E84" s="970"/>
      <c r="F84" s="973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976"/>
      <c r="N84" s="955"/>
      <c r="O84" s="424"/>
      <c r="P84" s="379"/>
      <c r="Q84" s="70"/>
      <c r="R84" s="71"/>
      <c r="S84" s="73"/>
      <c r="T84" s="74"/>
    </row>
    <row r="85" spans="1:20" ht="17.25" customHeight="1" x14ac:dyDescent="0.25">
      <c r="A85" s="964"/>
      <c r="B85" s="459" t="s">
        <v>290</v>
      </c>
      <c r="C85" s="967"/>
      <c r="D85" s="527">
        <v>46</v>
      </c>
      <c r="E85" s="970"/>
      <c r="F85" s="973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976"/>
      <c r="N85" s="955"/>
      <c r="O85" s="424"/>
      <c r="P85" s="379"/>
      <c r="Q85" s="70"/>
      <c r="R85" s="71"/>
      <c r="S85" s="73"/>
      <c r="T85" s="74"/>
    </row>
    <row r="86" spans="1:20" ht="17.25" customHeight="1" x14ac:dyDescent="0.25">
      <c r="A86" s="964"/>
      <c r="B86" s="459" t="s">
        <v>76</v>
      </c>
      <c r="C86" s="967"/>
      <c r="D86" s="527">
        <v>269</v>
      </c>
      <c r="E86" s="970"/>
      <c r="F86" s="973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976"/>
      <c r="N86" s="955"/>
      <c r="O86" s="424"/>
      <c r="P86" s="379"/>
      <c r="Q86" s="70"/>
      <c r="R86" s="71"/>
      <c r="S86" s="73"/>
      <c r="T86" s="74"/>
    </row>
    <row r="87" spans="1:20" ht="17.25" customHeight="1" x14ac:dyDescent="0.25">
      <c r="A87" s="964"/>
      <c r="B87" s="459" t="s">
        <v>285</v>
      </c>
      <c r="C87" s="967"/>
      <c r="D87" s="527">
        <v>102</v>
      </c>
      <c r="E87" s="970"/>
      <c r="F87" s="973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976"/>
      <c r="N87" s="955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965"/>
      <c r="B88" s="459" t="s">
        <v>286</v>
      </c>
      <c r="C88" s="968"/>
      <c r="D88" s="528">
        <v>168.8</v>
      </c>
      <c r="E88" s="971"/>
      <c r="F88" s="974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977"/>
      <c r="N88" s="956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924" t="s">
        <v>123</v>
      </c>
      <c r="B93" s="89" t="s">
        <v>484</v>
      </c>
      <c r="C93" s="948" t="s">
        <v>485</v>
      </c>
      <c r="D93" s="78">
        <v>565.5</v>
      </c>
      <c r="E93" s="121">
        <v>43877</v>
      </c>
      <c r="F93" s="950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952" t="s">
        <v>487</v>
      </c>
      <c r="N93" s="978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926"/>
      <c r="B94" s="89" t="s">
        <v>486</v>
      </c>
      <c r="C94" s="949"/>
      <c r="D94" s="78">
        <v>469.5</v>
      </c>
      <c r="E94" s="121">
        <v>43877</v>
      </c>
      <c r="F94" s="951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953"/>
      <c r="N94" s="979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933"/>
      <c r="N111" s="920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935"/>
      <c r="N112" s="922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946" t="s">
        <v>33</v>
      </c>
      <c r="E132" s="946"/>
      <c r="F132" s="947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345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923" t="s">
        <v>343</v>
      </c>
      <c r="K1" s="923"/>
      <c r="L1" s="923"/>
      <c r="M1" s="923"/>
      <c r="N1" s="923"/>
      <c r="O1" s="923"/>
      <c r="P1" s="923"/>
      <c r="Q1" s="923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923"/>
      <c r="K2" s="923"/>
      <c r="L2" s="923"/>
      <c r="M2" s="923"/>
      <c r="N2" s="923"/>
      <c r="O2" s="923"/>
      <c r="P2" s="923"/>
      <c r="Q2" s="923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983" t="s">
        <v>399</v>
      </c>
      <c r="K72" s="640" t="s">
        <v>400</v>
      </c>
      <c r="L72" s="984" t="s">
        <v>401</v>
      </c>
      <c r="M72" s="550">
        <v>8</v>
      </c>
      <c r="N72" s="987">
        <v>43892</v>
      </c>
      <c r="O72" s="988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980" t="s">
        <v>52</v>
      </c>
      <c r="W72" s="1003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983"/>
      <c r="K73" s="640" t="s">
        <v>403</v>
      </c>
      <c r="L73" s="985"/>
      <c r="M73" s="550">
        <v>10</v>
      </c>
      <c r="N73" s="987"/>
      <c r="O73" s="989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981"/>
      <c r="W73" s="1004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983"/>
      <c r="K74" s="640" t="s">
        <v>404</v>
      </c>
      <c r="L74" s="985"/>
      <c r="M74" s="550">
        <v>151</v>
      </c>
      <c r="N74" s="987"/>
      <c r="O74" s="989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981"/>
      <c r="W74" s="1004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983"/>
      <c r="K75" s="640" t="s">
        <v>405</v>
      </c>
      <c r="L75" s="985"/>
      <c r="M75" s="550">
        <v>102.4</v>
      </c>
      <c r="N75" s="987"/>
      <c r="O75" s="989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981"/>
      <c r="W75" s="1004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983"/>
      <c r="K76" s="640" t="s">
        <v>78</v>
      </c>
      <c r="L76" s="986"/>
      <c r="M76" s="550">
        <v>168</v>
      </c>
      <c r="N76" s="987"/>
      <c r="O76" s="990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982"/>
      <c r="W76" s="1005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942" t="s">
        <v>399</v>
      </c>
      <c r="K87" s="697" t="s">
        <v>400</v>
      </c>
      <c r="L87" s="991" t="s">
        <v>464</v>
      </c>
      <c r="M87" s="699">
        <v>10</v>
      </c>
      <c r="N87" s="960">
        <v>43902</v>
      </c>
      <c r="O87" s="993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998" t="s">
        <v>52</v>
      </c>
      <c r="W87" s="1001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957"/>
      <c r="K88" s="697" t="s">
        <v>403</v>
      </c>
      <c r="L88" s="992"/>
      <c r="M88" s="699">
        <v>10</v>
      </c>
      <c r="N88" s="961"/>
      <c r="O88" s="994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999"/>
      <c r="W88" s="1002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957"/>
      <c r="K89" s="697" t="s">
        <v>465</v>
      </c>
      <c r="L89" s="992"/>
      <c r="M89" s="699">
        <v>47.2</v>
      </c>
      <c r="N89" s="961"/>
      <c r="O89" s="994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999"/>
      <c r="W89" s="1002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957"/>
      <c r="K90" s="697" t="s">
        <v>466</v>
      </c>
      <c r="L90" s="992"/>
      <c r="M90" s="699">
        <v>56</v>
      </c>
      <c r="N90" s="961"/>
      <c r="O90" s="994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999"/>
      <c r="W90" s="1002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957"/>
      <c r="K91" s="697" t="s">
        <v>404</v>
      </c>
      <c r="L91" s="992"/>
      <c r="M91" s="699">
        <v>150.4</v>
      </c>
      <c r="N91" s="961"/>
      <c r="O91" s="994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999"/>
      <c r="W91" s="1002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957"/>
      <c r="K92" s="697" t="s">
        <v>467</v>
      </c>
      <c r="L92" s="992"/>
      <c r="M92" s="699">
        <v>8</v>
      </c>
      <c r="N92" s="961"/>
      <c r="O92" s="994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999"/>
      <c r="W92" s="1002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957"/>
      <c r="K93" s="697" t="s">
        <v>468</v>
      </c>
      <c r="L93" s="992"/>
      <c r="M93" s="699">
        <v>181</v>
      </c>
      <c r="N93" s="961"/>
      <c r="O93" s="994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999"/>
      <c r="W93" s="1002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957"/>
      <c r="K94" s="697" t="s">
        <v>469</v>
      </c>
      <c r="L94" s="992"/>
      <c r="M94" s="699">
        <v>59</v>
      </c>
      <c r="N94" s="961"/>
      <c r="O94" s="994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999"/>
      <c r="W94" s="1002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957"/>
      <c r="K95" s="697" t="s">
        <v>78</v>
      </c>
      <c r="L95" s="996" t="s">
        <v>470</v>
      </c>
      <c r="M95" s="699">
        <v>166.4</v>
      </c>
      <c r="N95" s="961"/>
      <c r="O95" s="994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999"/>
      <c r="W95" s="1002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957"/>
      <c r="K96" s="697" t="s">
        <v>467</v>
      </c>
      <c r="L96" s="997"/>
      <c r="M96" s="699">
        <v>8</v>
      </c>
      <c r="N96" s="962"/>
      <c r="O96" s="995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999"/>
      <c r="W96" s="1002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924" t="s">
        <v>123</v>
      </c>
      <c r="K97" s="697" t="s">
        <v>408</v>
      </c>
      <c r="L97" s="991" t="s">
        <v>488</v>
      </c>
      <c r="M97" s="699">
        <v>623</v>
      </c>
      <c r="N97" s="960">
        <v>43902</v>
      </c>
      <c r="O97" s="993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1006" t="s">
        <v>52</v>
      </c>
      <c r="W97" s="1008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926"/>
      <c r="K98" s="704" t="s">
        <v>489</v>
      </c>
      <c r="L98" s="1000"/>
      <c r="M98" s="699">
        <v>603</v>
      </c>
      <c r="N98" s="962"/>
      <c r="O98" s="995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1007"/>
      <c r="W98" s="1009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924" t="s">
        <v>399</v>
      </c>
      <c r="K107" s="610" t="s">
        <v>495</v>
      </c>
      <c r="L107" s="1010" t="s">
        <v>496</v>
      </c>
      <c r="M107" s="705">
        <v>20</v>
      </c>
      <c r="N107" s="960">
        <v>43918</v>
      </c>
      <c r="O107" s="993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925"/>
      <c r="K108" s="610" t="s">
        <v>497</v>
      </c>
      <c r="L108" s="1011"/>
      <c r="M108" s="705">
        <v>20</v>
      </c>
      <c r="N108" s="961"/>
      <c r="O108" s="994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925"/>
      <c r="K109" s="610" t="s">
        <v>404</v>
      </c>
      <c r="L109" s="1011"/>
      <c r="M109" s="705">
        <v>151.19999999999999</v>
      </c>
      <c r="N109" s="961"/>
      <c r="O109" s="994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925"/>
      <c r="K110" s="610" t="s">
        <v>468</v>
      </c>
      <c r="L110" s="1011"/>
      <c r="M110" s="705">
        <v>225.7</v>
      </c>
      <c r="N110" s="961"/>
      <c r="O110" s="994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926"/>
      <c r="K111" s="610" t="s">
        <v>78</v>
      </c>
      <c r="L111" s="1012"/>
      <c r="M111" s="705">
        <v>171.7</v>
      </c>
      <c r="N111" s="962"/>
      <c r="O111" s="995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933"/>
      <c r="W150" s="920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935"/>
      <c r="W151" s="922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918" t="s">
        <v>33</v>
      </c>
      <c r="N171" s="918"/>
      <c r="O171" s="919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344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23" t="s">
        <v>460</v>
      </c>
      <c r="B1" s="923"/>
      <c r="C1" s="923"/>
      <c r="D1" s="923"/>
      <c r="E1" s="923"/>
      <c r="F1" s="923"/>
      <c r="G1" s="923"/>
      <c r="H1" s="923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23"/>
      <c r="B2" s="923"/>
      <c r="C2" s="923"/>
      <c r="D2" s="923"/>
      <c r="E2" s="923"/>
      <c r="F2" s="923"/>
      <c r="G2" s="923"/>
      <c r="H2" s="923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1013">
        <v>17060</v>
      </c>
      <c r="K28" s="1014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35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1025" t="s">
        <v>498</v>
      </c>
      <c r="B73" s="706" t="s">
        <v>499</v>
      </c>
      <c r="C73" s="1028" t="s">
        <v>500</v>
      </c>
      <c r="D73" s="574">
        <v>20</v>
      </c>
      <c r="E73" s="1031">
        <v>43929</v>
      </c>
      <c r="F73" s="988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1015"/>
      <c r="N73" s="1004"/>
      <c r="O73" s="374"/>
      <c r="P73" s="379"/>
      <c r="Q73" s="70"/>
      <c r="R73" s="71"/>
      <c r="S73" s="73"/>
      <c r="T73" s="74"/>
    </row>
    <row r="74" spans="1:20 16195:16195" ht="17.25" x14ac:dyDescent="0.3">
      <c r="A74" s="1026"/>
      <c r="B74" s="706" t="s">
        <v>501</v>
      </c>
      <c r="C74" s="1029"/>
      <c r="D74" s="574">
        <v>20</v>
      </c>
      <c r="E74" s="1032"/>
      <c r="F74" s="989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1015"/>
      <c r="N74" s="1004"/>
      <c r="O74" s="374"/>
      <c r="P74" s="379"/>
      <c r="Q74" s="70"/>
      <c r="R74" s="71"/>
      <c r="S74" s="73"/>
      <c r="T74" s="74"/>
    </row>
    <row r="75" spans="1:20 16195:16195" ht="17.25" x14ac:dyDescent="0.3">
      <c r="A75" s="1026"/>
      <c r="B75" s="706" t="s">
        <v>502</v>
      </c>
      <c r="C75" s="1029"/>
      <c r="D75" s="574">
        <v>174.3</v>
      </c>
      <c r="E75" s="1032"/>
      <c r="F75" s="989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1015"/>
      <c r="N75" s="1004"/>
      <c r="O75" s="374"/>
      <c r="P75" s="379"/>
      <c r="Q75" s="70"/>
      <c r="R75" s="71"/>
      <c r="S75" s="73"/>
      <c r="T75" s="74"/>
    </row>
    <row r="76" spans="1:20 16195:16195" ht="17.25" x14ac:dyDescent="0.3">
      <c r="A76" s="1026"/>
      <c r="B76" s="706" t="s">
        <v>503</v>
      </c>
      <c r="C76" s="1029"/>
      <c r="D76" s="574">
        <v>122.8</v>
      </c>
      <c r="E76" s="1032"/>
      <c r="F76" s="989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1015"/>
      <c r="N76" s="1004"/>
      <c r="O76" s="374"/>
      <c r="P76" s="379"/>
      <c r="Q76" s="70"/>
      <c r="R76" s="71"/>
      <c r="S76" s="73"/>
      <c r="T76" s="74"/>
    </row>
    <row r="77" spans="1:20 16195:16195" ht="18" thickBot="1" x14ac:dyDescent="0.35">
      <c r="A77" s="1027"/>
      <c r="B77" s="707" t="s">
        <v>286</v>
      </c>
      <c r="C77" s="1030"/>
      <c r="D77" s="574">
        <v>338.4</v>
      </c>
      <c r="E77" s="1033"/>
      <c r="F77" s="990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1016"/>
      <c r="N77" s="1005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8" x14ac:dyDescent="0.3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47.25" x14ac:dyDescent="0.25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1017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1019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1021" t="s">
        <v>110</v>
      </c>
      <c r="N82" s="1023">
        <v>43948</v>
      </c>
      <c r="O82" s="424"/>
      <c r="P82" s="379"/>
      <c r="Q82" s="70"/>
      <c r="R82" s="71"/>
      <c r="S82" s="73"/>
      <c r="T82" s="74"/>
    </row>
    <row r="83" spans="1:20" ht="48" thickBot="1" x14ac:dyDescent="0.3">
      <c r="A83" s="1018"/>
      <c r="B83" s="610" t="s">
        <v>54</v>
      </c>
      <c r="C83" s="659" t="s">
        <v>519</v>
      </c>
      <c r="D83" s="472">
        <v>1999.4</v>
      </c>
      <c r="E83" s="566">
        <v>43943</v>
      </c>
      <c r="F83" s="1020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1022"/>
      <c r="N83" s="1024"/>
      <c r="O83" s="424"/>
      <c r="P83" s="379"/>
      <c r="Q83" s="70"/>
      <c r="R83" s="71"/>
      <c r="S83" s="73"/>
      <c r="T83" s="74"/>
    </row>
    <row r="84" spans="1:20" ht="17.25" customHeight="1" x14ac:dyDescent="0.25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25">
      <c r="A85" s="1017" t="s">
        <v>552</v>
      </c>
      <c r="B85" s="610" t="s">
        <v>284</v>
      </c>
      <c r="C85" s="1010" t="s">
        <v>553</v>
      </c>
      <c r="D85" s="655">
        <v>183.2</v>
      </c>
      <c r="E85" s="390">
        <v>43944</v>
      </c>
      <c r="F85" s="988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933" t="s">
        <v>110</v>
      </c>
      <c r="N85" s="920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25">
      <c r="A86" s="1034"/>
      <c r="B86" s="610" t="s">
        <v>554</v>
      </c>
      <c r="C86" s="1011"/>
      <c r="D86" s="655">
        <v>122.1</v>
      </c>
      <c r="E86" s="390">
        <v>43944</v>
      </c>
      <c r="F86" s="989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934"/>
      <c r="N86" s="921"/>
      <c r="O86" s="424"/>
      <c r="P86" s="379"/>
      <c r="Q86" s="70"/>
      <c r="R86" s="71"/>
      <c r="S86" s="73"/>
      <c r="T86" s="74"/>
    </row>
    <row r="87" spans="1:20" ht="17.25" customHeight="1" x14ac:dyDescent="0.25">
      <c r="A87" s="1018"/>
      <c r="B87" s="610" t="s">
        <v>286</v>
      </c>
      <c r="C87" s="1012"/>
      <c r="D87" s="655">
        <v>170.8</v>
      </c>
      <c r="E87" s="390">
        <v>43944</v>
      </c>
      <c r="F87" s="990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935"/>
      <c r="N87" s="922"/>
      <c r="O87" s="424"/>
      <c r="P87" s="379"/>
      <c r="Q87" s="70"/>
      <c r="R87" s="71"/>
      <c r="S87" s="73"/>
      <c r="T87" s="74"/>
    </row>
    <row r="88" spans="1:20" ht="47.25" x14ac:dyDescent="0.25">
      <c r="A88" s="730" t="s">
        <v>79</v>
      </c>
      <c r="B88" s="610" t="s">
        <v>567</v>
      </c>
      <c r="C88" s="740" t="s">
        <v>569</v>
      </c>
      <c r="D88" s="655">
        <v>287.8</v>
      </c>
      <c r="E88" s="390">
        <v>43944</v>
      </c>
      <c r="F88" s="729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1" t="s">
        <v>161</v>
      </c>
      <c r="N88" s="727">
        <v>43956</v>
      </c>
      <c r="O88" s="424"/>
      <c r="P88" s="379"/>
      <c r="Q88" s="70"/>
      <c r="R88" s="71"/>
      <c r="S88" s="73"/>
      <c r="T88" s="74"/>
    </row>
    <row r="89" spans="1:20" ht="47.25" x14ac:dyDescent="0.25">
      <c r="A89" s="730" t="s">
        <v>79</v>
      </c>
      <c r="B89" s="610" t="s">
        <v>567</v>
      </c>
      <c r="C89" s="740" t="s">
        <v>568</v>
      </c>
      <c r="D89" s="655">
        <v>232.8</v>
      </c>
      <c r="E89" s="390">
        <v>43948</v>
      </c>
      <c r="F89" s="729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1" t="s">
        <v>161</v>
      </c>
      <c r="N89" s="727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25">
      <c r="A90" s="726" t="s">
        <v>79</v>
      </c>
      <c r="B90" s="610" t="s">
        <v>557</v>
      </c>
      <c r="C90" s="725" t="s">
        <v>558</v>
      </c>
      <c r="D90" s="655">
        <f>598.6+407.2</f>
        <v>1005.8</v>
      </c>
      <c r="E90" s="390">
        <v>43949</v>
      </c>
      <c r="F90" s="724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1" t="s">
        <v>52</v>
      </c>
      <c r="N90" s="723">
        <v>43959</v>
      </c>
      <c r="O90" s="424"/>
      <c r="P90" s="379"/>
      <c r="Q90" s="70"/>
      <c r="R90" s="71"/>
      <c r="S90" s="73"/>
      <c r="T90" s="74"/>
    </row>
    <row r="91" spans="1:20" ht="16.5" customHeight="1" x14ac:dyDescent="0.25">
      <c r="A91" s="1017" t="s">
        <v>79</v>
      </c>
      <c r="B91" s="610" t="s">
        <v>557</v>
      </c>
      <c r="C91" s="1035" t="s">
        <v>570</v>
      </c>
      <c r="D91" s="655">
        <v>516</v>
      </c>
      <c r="E91" s="390">
        <v>43949</v>
      </c>
      <c r="F91" s="988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1037" t="s">
        <v>161</v>
      </c>
      <c r="N91" s="978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25">
      <c r="A92" s="1018"/>
      <c r="B92" s="610" t="s">
        <v>567</v>
      </c>
      <c r="C92" s="1036"/>
      <c r="D92" s="655">
        <v>380</v>
      </c>
      <c r="E92" s="390">
        <v>43949</v>
      </c>
      <c r="F92" s="990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1038"/>
      <c r="N92" s="979"/>
      <c r="O92" s="424"/>
      <c r="P92" s="379"/>
      <c r="Q92" s="70"/>
      <c r="R92" s="71"/>
      <c r="S92" s="73"/>
      <c r="T92" s="74"/>
    </row>
    <row r="93" spans="1:20" ht="47.25" x14ac:dyDescent="0.3">
      <c r="A93" s="658" t="s">
        <v>510</v>
      </c>
      <c r="B93" s="741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25">
      <c r="A94" s="1017" t="s">
        <v>596</v>
      </c>
      <c r="B94" s="610" t="s">
        <v>597</v>
      </c>
      <c r="C94" s="1010" t="s">
        <v>598</v>
      </c>
      <c r="D94" s="655">
        <v>72.2</v>
      </c>
      <c r="E94" s="390">
        <v>43951</v>
      </c>
      <c r="F94" s="988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1037" t="s">
        <v>52</v>
      </c>
      <c r="N94" s="978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25">
      <c r="A95" s="1018"/>
      <c r="B95" s="610" t="s">
        <v>599</v>
      </c>
      <c r="C95" s="1012"/>
      <c r="D95" s="655">
        <v>2400</v>
      </c>
      <c r="E95" s="390">
        <v>43951</v>
      </c>
      <c r="F95" s="990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1038"/>
      <c r="N95" s="979"/>
      <c r="O95" s="424"/>
      <c r="P95" s="379"/>
      <c r="Q95" s="70"/>
      <c r="R95" s="71"/>
      <c r="S95" s="73"/>
      <c r="T95" s="74"/>
    </row>
    <row r="96" spans="1:20" ht="17.25" customHeight="1" x14ac:dyDescent="0.25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25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25" x14ac:dyDescent="0.25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25" x14ac:dyDescent="0.25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25" x14ac:dyDescent="0.25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25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25" x14ac:dyDescent="0.25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25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x14ac:dyDescent="0.25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x14ac:dyDescent="0.25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25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933"/>
      <c r="N137" s="920"/>
      <c r="O137" s="374"/>
      <c r="P137" s="379"/>
      <c r="Q137" s="70"/>
      <c r="R137" s="71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935"/>
      <c r="N138" s="922"/>
      <c r="O138" s="374"/>
      <c r="P138" s="379"/>
      <c r="Q138" s="70"/>
      <c r="R138" s="71"/>
      <c r="S138" s="73"/>
      <c r="T138" s="74"/>
    </row>
    <row r="139" spans="1:20" x14ac:dyDescent="0.25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25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25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25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25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.75" x14ac:dyDescent="0.3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.75" x14ac:dyDescent="0.3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.75" x14ac:dyDescent="0.3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25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25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25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25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5" thickBot="1" x14ac:dyDescent="0.3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9.5" thickTop="1" x14ac:dyDescent="0.3">
      <c r="A158" s="184"/>
      <c r="B158" s="185"/>
      <c r="D158" s="918" t="s">
        <v>33</v>
      </c>
      <c r="E158" s="918"/>
      <c r="F158" s="919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9.5" thickBot="1" x14ac:dyDescent="0.3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5" thickTop="1" x14ac:dyDescent="0.25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5" thickBot="1" x14ac:dyDescent="0.3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7.25" thickTop="1" thickBot="1" x14ac:dyDescent="0.3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25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5" thickBot="1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25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5" thickTop="1" x14ac:dyDescent="0.25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25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25">
      <c r="A170" s="259"/>
      <c r="L170" s="40"/>
      <c r="M170" s="267"/>
      <c r="P170" s="201"/>
      <c r="Q170" s="251"/>
      <c r="S170" s="209"/>
      <c r="T170"/>
    </row>
    <row r="171" spans="1:20" x14ac:dyDescent="0.25">
      <c r="A171" s="259"/>
      <c r="M171" s="267"/>
      <c r="Q171" s="251"/>
      <c r="S171" s="209"/>
      <c r="T171"/>
    </row>
    <row r="172" spans="1:20" x14ac:dyDescent="0.25">
      <c r="A172" s="184"/>
      <c r="B172" s="185"/>
      <c r="L172" s="40"/>
      <c r="M172" s="233"/>
      <c r="Q172" s="251"/>
      <c r="S172" s="209"/>
      <c r="T172"/>
    </row>
    <row r="173" spans="1:20" x14ac:dyDescent="0.25">
      <c r="A173" s="259"/>
      <c r="B173" s="185"/>
      <c r="L173" s="40"/>
      <c r="M173" s="233"/>
      <c r="Q173" s="251"/>
      <c r="S173" s="209"/>
      <c r="T173"/>
    </row>
    <row r="174" spans="1:20" x14ac:dyDescent="0.25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25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25">
      <c r="A177" s="259"/>
      <c r="Q177" s="251"/>
      <c r="S177" s="209"/>
      <c r="T177"/>
    </row>
    <row r="178" spans="1:20" x14ac:dyDescent="0.25">
      <c r="A178" s="184"/>
      <c r="Q178" s="251"/>
      <c r="S178" s="209"/>
      <c r="T178"/>
    </row>
    <row r="179" spans="1:20" x14ac:dyDescent="0.25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25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25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J28:K28"/>
    <mergeCell ref="M73:M77"/>
    <mergeCell ref="N73:N77"/>
    <mergeCell ref="A82:A83"/>
    <mergeCell ref="F82:F83"/>
    <mergeCell ref="M82:M83"/>
    <mergeCell ref="N82:N8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545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23" t="s">
        <v>546</v>
      </c>
      <c r="B1" s="923"/>
      <c r="C1" s="923"/>
      <c r="D1" s="923"/>
      <c r="E1" s="923"/>
      <c r="F1" s="923"/>
      <c r="G1" s="923"/>
      <c r="H1" s="923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23"/>
      <c r="B2" s="923"/>
      <c r="C2" s="923"/>
      <c r="D2" s="923"/>
      <c r="E2" s="923"/>
      <c r="F2" s="923"/>
      <c r="G2" s="923"/>
      <c r="H2" s="923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69">
        <v>11913.2</v>
      </c>
      <c r="P4" s="379">
        <v>43972</v>
      </c>
      <c r="Q4" s="70"/>
      <c r="R4" s="71"/>
      <c r="S4" s="801" t="s">
        <v>671</v>
      </c>
      <c r="T4" s="802">
        <v>2320</v>
      </c>
    </row>
    <row r="5" spans="1:20" ht="17.25" x14ac:dyDescent="0.3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69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69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69"/>
      <c r="P8" s="379"/>
      <c r="Q8" s="633"/>
      <c r="R8" s="633"/>
      <c r="S8" s="801" t="s">
        <v>671</v>
      </c>
      <c r="T8" s="802">
        <v>2784</v>
      </c>
    </row>
    <row r="9" spans="1:20" ht="31.5" x14ac:dyDescent="0.3">
      <c r="A9" s="743" t="s">
        <v>571</v>
      </c>
      <c r="B9" s="742" t="s">
        <v>572</v>
      </c>
      <c r="C9" s="371" t="s">
        <v>620</v>
      </c>
      <c r="D9" s="472">
        <v>7830</v>
      </c>
      <c r="E9" s="552">
        <v>43957</v>
      </c>
      <c r="F9" s="807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08" t="s">
        <v>683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69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69"/>
      <c r="P11" s="379"/>
      <c r="Q11" s="633"/>
      <c r="R11" s="633"/>
      <c r="S11" s="73"/>
      <c r="T11" s="74"/>
    </row>
    <row r="12" spans="1:20" ht="17.25" x14ac:dyDescent="0.3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69">
        <v>11913.2</v>
      </c>
      <c r="P12" s="379">
        <v>43976</v>
      </c>
      <c r="Q12" s="70"/>
      <c r="R12" s="71"/>
      <c r="S12" s="801" t="s">
        <v>671</v>
      </c>
      <c r="T12" s="802">
        <v>2320</v>
      </c>
    </row>
    <row r="13" spans="1:20" ht="17.25" x14ac:dyDescent="0.3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69"/>
      <c r="P14" s="379"/>
      <c r="Q14" s="70"/>
      <c r="R14" s="71"/>
      <c r="S14" s="73"/>
      <c r="T14" s="74"/>
    </row>
    <row r="15" spans="1:20" ht="17.25" x14ac:dyDescent="0.3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69"/>
      <c r="P15" s="379"/>
      <c r="Q15" s="70"/>
      <c r="R15" s="71"/>
      <c r="S15" s="73"/>
      <c r="T15" s="74"/>
    </row>
    <row r="16" spans="1:20" ht="17.25" x14ac:dyDescent="0.3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69"/>
      <c r="P16" s="379"/>
      <c r="Q16" s="70"/>
      <c r="R16" s="71"/>
      <c r="S16" s="73"/>
      <c r="T16" s="74"/>
    </row>
    <row r="17" spans="1:20" ht="18" thickBot="1" x14ac:dyDescent="0.35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69"/>
      <c r="P17" s="379"/>
      <c r="Q17" s="70"/>
      <c r="R17" s="71"/>
      <c r="S17" s="73"/>
      <c r="T17" s="74"/>
    </row>
    <row r="18" spans="1:20" ht="47.25" x14ac:dyDescent="0.25">
      <c r="A18" s="1051" t="s">
        <v>79</v>
      </c>
      <c r="B18" s="1053" t="s">
        <v>54</v>
      </c>
      <c r="C18" s="622" t="s">
        <v>588</v>
      </c>
      <c r="D18" s="472">
        <v>3918</v>
      </c>
      <c r="E18" s="747">
        <v>43964</v>
      </c>
      <c r="F18" s="1055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958" t="s">
        <v>52</v>
      </c>
      <c r="N18" s="1040">
        <v>43970</v>
      </c>
      <c r="O18" s="771"/>
      <c r="P18" s="379"/>
      <c r="Q18" s="70"/>
      <c r="R18" s="71"/>
      <c r="S18" s="73"/>
      <c r="T18" s="74"/>
    </row>
    <row r="19" spans="1:20" ht="17.25" customHeight="1" thickBot="1" x14ac:dyDescent="0.3">
      <c r="A19" s="1052"/>
      <c r="B19" s="1054"/>
      <c r="C19" s="371" t="s">
        <v>587</v>
      </c>
      <c r="D19" s="472">
        <v>2547.4</v>
      </c>
      <c r="E19" s="747">
        <v>43965</v>
      </c>
      <c r="F19" s="1056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1039"/>
      <c r="N19" s="1041"/>
      <c r="O19" s="771"/>
      <c r="P19" s="379"/>
      <c r="Q19" s="70"/>
      <c r="R19" s="71"/>
      <c r="S19" s="73"/>
      <c r="T19" s="74"/>
    </row>
    <row r="20" spans="1:20" ht="17.25" x14ac:dyDescent="0.3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69"/>
      <c r="P20" s="379"/>
      <c r="Q20" s="70"/>
      <c r="R20" s="70"/>
      <c r="S20" s="73"/>
      <c r="T20" s="74"/>
    </row>
    <row r="21" spans="1:20" ht="17.25" x14ac:dyDescent="0.3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69">
        <v>11913.2</v>
      </c>
      <c r="P21" s="379">
        <v>43980</v>
      </c>
      <c r="Q21" s="70"/>
      <c r="R21" s="70"/>
      <c r="S21" s="801" t="s">
        <v>671</v>
      </c>
      <c r="T21" s="802">
        <v>2320</v>
      </c>
    </row>
    <row r="22" spans="1:20" ht="17.25" x14ac:dyDescent="0.3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2">
        <v>12096.48</v>
      </c>
      <c r="P22" s="765">
        <v>43983</v>
      </c>
      <c r="Q22" s="70"/>
      <c r="R22" s="71"/>
      <c r="S22" s="801" t="s">
        <v>671</v>
      </c>
      <c r="T22" s="802">
        <v>2320</v>
      </c>
    </row>
    <row r="23" spans="1:20" ht="17.25" x14ac:dyDescent="0.3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69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69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69"/>
      <c r="P25" s="379"/>
      <c r="Q25" s="70"/>
      <c r="R25" s="71"/>
      <c r="S25" s="73"/>
      <c r="T25" s="74"/>
    </row>
    <row r="26" spans="1:20" ht="31.5" x14ac:dyDescent="0.3">
      <c r="A26" s="806" t="s">
        <v>580</v>
      </c>
      <c r="B26" s="744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5" t="s">
        <v>684</v>
      </c>
      <c r="O26" s="773"/>
      <c r="P26" s="379"/>
      <c r="Q26" s="70"/>
      <c r="R26" s="71"/>
      <c r="S26" s="73"/>
      <c r="T26" s="74"/>
    </row>
    <row r="27" spans="1:20" ht="17.25" x14ac:dyDescent="0.3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69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69"/>
      <c r="P28" s="379"/>
      <c r="Q28" s="70"/>
      <c r="R28" s="71"/>
      <c r="S28" s="73"/>
      <c r="T28" s="74"/>
    </row>
    <row r="29" spans="1:20" ht="17.25" x14ac:dyDescent="0.3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2">
        <v>11913.2</v>
      </c>
      <c r="P29" s="765">
        <v>43990</v>
      </c>
      <c r="Q29" s="70"/>
      <c r="R29" s="71"/>
      <c r="S29" s="73" t="s">
        <v>716</v>
      </c>
      <c r="T29" s="74">
        <v>2320</v>
      </c>
    </row>
    <row r="30" spans="1:20" ht="17.25" x14ac:dyDescent="0.3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69"/>
      <c r="P30" s="379"/>
      <c r="Q30" s="70"/>
      <c r="R30" s="71"/>
      <c r="S30" s="73"/>
      <c r="T30" s="74"/>
    </row>
    <row r="31" spans="1:20" ht="21" x14ac:dyDescent="0.35">
      <c r="A31" s="672" t="s">
        <v>638</v>
      </c>
      <c r="B31" s="750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2">
        <v>12188.12</v>
      </c>
      <c r="P31" s="765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3"/>
      <c r="P32" s="764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69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69"/>
      <c r="P34" s="379"/>
      <c r="Q34" s="70"/>
      <c r="R34" s="71"/>
      <c r="S34" s="73"/>
      <c r="T34" s="74"/>
    </row>
    <row r="35" spans="1:20" ht="18.75" x14ac:dyDescent="0.3">
      <c r="A35" s="749" t="s">
        <v>611</v>
      </c>
      <c r="B35" s="748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69"/>
      <c r="P35" s="379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1"/>
      <c r="P36" s="379"/>
      <c r="Q36" s="70"/>
      <c r="R36" s="71"/>
      <c r="S36" s="73"/>
      <c r="T36" s="74"/>
    </row>
    <row r="37" spans="1:20" ht="17.25" x14ac:dyDescent="0.3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2">
        <v>11546.64</v>
      </c>
      <c r="P37" s="765">
        <v>43991</v>
      </c>
      <c r="Q37" s="70"/>
      <c r="R37" s="71"/>
      <c r="S37" s="73" t="s">
        <v>717</v>
      </c>
      <c r="T37" s="74">
        <v>2320</v>
      </c>
    </row>
    <row r="38" spans="1:20" ht="17.25" x14ac:dyDescent="0.3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0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25" x14ac:dyDescent="0.3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4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4"/>
      <c r="P40" s="387"/>
      <c r="Q40" s="70"/>
      <c r="R40" s="71"/>
      <c r="S40" s="73"/>
      <c r="T40" s="74"/>
    </row>
    <row r="41" spans="1:20" ht="17.25" x14ac:dyDescent="0.3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4"/>
      <c r="P41" s="387"/>
      <c r="Q41" s="70"/>
      <c r="R41" s="71"/>
      <c r="S41" s="73"/>
      <c r="T41" s="74"/>
    </row>
    <row r="42" spans="1:20" ht="30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6" t="s">
        <v>604</v>
      </c>
      <c r="N42" s="745">
        <v>43965</v>
      </c>
      <c r="O42" s="773">
        <v>350000</v>
      </c>
      <c r="P42" s="387"/>
      <c r="Q42" s="70"/>
      <c r="R42" s="71"/>
      <c r="S42" s="73"/>
      <c r="T42" s="74"/>
    </row>
    <row r="43" spans="1:20" ht="17.25" x14ac:dyDescent="0.3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5"/>
      <c r="P43" s="397"/>
      <c r="Q43" s="70"/>
      <c r="R43" s="71"/>
      <c r="S43" s="73"/>
      <c r="T43" s="74"/>
    </row>
    <row r="44" spans="1:20" ht="17.25" x14ac:dyDescent="0.3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5"/>
      <c r="P44" s="397"/>
      <c r="Q44" s="70"/>
      <c r="R44" s="71"/>
      <c r="S44" s="73"/>
      <c r="T44" s="74"/>
    </row>
    <row r="45" spans="1:20" ht="18.75" x14ac:dyDescent="0.3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5"/>
      <c r="P45" s="397"/>
      <c r="Q45" s="70"/>
      <c r="R45" s="71"/>
      <c r="S45" s="73"/>
      <c r="T45" s="74"/>
    </row>
    <row r="46" spans="1:20" ht="18" customHeight="1" x14ac:dyDescent="0.3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5"/>
      <c r="P46" s="397"/>
      <c r="Q46" s="70"/>
      <c r="R46" s="71"/>
      <c r="S46" s="73"/>
      <c r="T46" s="74"/>
    </row>
    <row r="47" spans="1:20" ht="17.25" x14ac:dyDescent="0.3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5"/>
      <c r="P47" s="397"/>
      <c r="Q47" s="70"/>
      <c r="R47" s="71"/>
      <c r="S47" s="73"/>
      <c r="T47" s="74"/>
    </row>
    <row r="48" spans="1:20" ht="17.25" x14ac:dyDescent="0.3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6"/>
      <c r="P48" s="405"/>
      <c r="Q48" s="70"/>
      <c r="R48" s="71"/>
      <c r="S48" s="73"/>
      <c r="T48" s="74"/>
    </row>
    <row r="49" spans="1:20" ht="17.25" x14ac:dyDescent="0.3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4"/>
      <c r="P49" s="387"/>
      <c r="Q49" s="70"/>
      <c r="R49" s="71"/>
      <c r="S49" s="73"/>
      <c r="T49" s="74"/>
    </row>
    <row r="50" spans="1:20" ht="17.25" x14ac:dyDescent="0.3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4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7"/>
      <c r="P51" s="411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78"/>
      <c r="P52" s="387"/>
      <c r="Q52" s="70"/>
      <c r="R52" s="71"/>
      <c r="S52" s="73"/>
      <c r="T52" s="74"/>
    </row>
    <row r="53" spans="1:20" ht="18" thickBot="1" x14ac:dyDescent="0.35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69"/>
      <c r="P53" s="379"/>
      <c r="Q53" s="70"/>
      <c r="R53" s="71"/>
      <c r="S53" s="73"/>
      <c r="T53" s="74"/>
    </row>
    <row r="54" spans="1:20" ht="17.25" x14ac:dyDescent="0.3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79"/>
      <c r="P54" s="411"/>
      <c r="Q54" s="70"/>
      <c r="R54" s="71"/>
      <c r="S54" s="73"/>
      <c r="T54" s="74"/>
    </row>
    <row r="55" spans="1:20" ht="17.25" x14ac:dyDescent="0.3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79"/>
      <c r="P55" s="411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7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7"/>
      <c r="P57" s="411"/>
      <c r="Q57" s="70"/>
      <c r="R57" s="71"/>
      <c r="S57" s="73"/>
      <c r="T57" s="74"/>
    </row>
    <row r="58" spans="1:20" ht="17.25" x14ac:dyDescent="0.3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7"/>
      <c r="P58" s="411"/>
      <c r="Q58" s="70"/>
      <c r="R58" s="71"/>
      <c r="S58" s="73"/>
      <c r="T58" s="74"/>
    </row>
    <row r="59" spans="1:20" ht="17.25" x14ac:dyDescent="0.3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7"/>
      <c r="P59" s="411"/>
      <c r="Q59" s="70"/>
      <c r="R59" s="71"/>
      <c r="S59" s="73"/>
      <c r="T59" s="74"/>
    </row>
    <row r="60" spans="1:20" ht="18.75" x14ac:dyDescent="0.3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7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7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7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7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7"/>
      <c r="P64" s="411"/>
      <c r="Q64" s="70"/>
      <c r="R64" s="71"/>
      <c r="S64" s="73"/>
      <c r="T64" s="74"/>
    </row>
    <row r="65" spans="1:20 16195:16195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7"/>
      <c r="P65" s="411"/>
      <c r="Q65" s="70"/>
      <c r="R65" s="71"/>
      <c r="S65" s="73"/>
      <c r="T65" s="74"/>
    </row>
    <row r="66" spans="1:20 16195:16195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7"/>
      <c r="P66" s="411"/>
      <c r="Q66" s="70"/>
      <c r="R66" s="71"/>
      <c r="S66" s="73"/>
      <c r="T66" s="74"/>
    </row>
    <row r="67" spans="1:20 16195:16195" ht="17.25" x14ac:dyDescent="0.3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69"/>
      <c r="P67" s="379"/>
      <c r="Q67" s="70"/>
      <c r="R67" s="71"/>
      <c r="S67" s="73"/>
      <c r="T67" s="74"/>
    </row>
    <row r="68" spans="1:20 16195:16195" ht="15" customHeight="1" thickBot="1" x14ac:dyDescent="0.35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69"/>
      <c r="P68" s="379"/>
      <c r="Q68" s="70"/>
      <c r="R68" s="71"/>
      <c r="S68" s="73"/>
      <c r="T68" s="74"/>
    </row>
    <row r="69" spans="1:20 16195:16195" ht="18" thickTop="1" x14ac:dyDescent="0.3">
      <c r="A69" s="671"/>
      <c r="B69" s="643"/>
      <c r="C69" s="587"/>
      <c r="D69" s="547"/>
      <c r="E69" s="588"/>
      <c r="F69" s="728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69"/>
      <c r="P69" s="379"/>
      <c r="Q69" s="70"/>
      <c r="R69" s="71"/>
      <c r="S69" s="73"/>
      <c r="T69" s="74"/>
    </row>
    <row r="70" spans="1:20 16195:16195" ht="17.25" x14ac:dyDescent="0.3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69"/>
      <c r="P70" s="379"/>
      <c r="Q70" s="70"/>
      <c r="R70" s="71"/>
      <c r="S70" s="73"/>
      <c r="T70" s="74"/>
    </row>
    <row r="71" spans="1:20 16195:16195" ht="17.25" customHeight="1" x14ac:dyDescent="0.3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69"/>
      <c r="P71" s="379"/>
      <c r="Q71" s="70"/>
      <c r="R71" s="71"/>
      <c r="S71" s="73"/>
      <c r="T71" s="74"/>
    </row>
    <row r="72" spans="1:20 16195:16195" ht="17.25" customHeight="1" thickBot="1" x14ac:dyDescent="0.35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69"/>
      <c r="P72" s="379"/>
      <c r="Q72" s="70"/>
      <c r="R72" s="71"/>
      <c r="S72" s="73"/>
      <c r="T72" s="74"/>
    </row>
    <row r="73" spans="1:20 16195:16195" ht="33" customHeight="1" thickBot="1" x14ac:dyDescent="0.35">
      <c r="A73" s="1049" t="s">
        <v>79</v>
      </c>
      <c r="B73" s="644" t="s">
        <v>561</v>
      </c>
      <c r="C73" s="1045" t="s">
        <v>562</v>
      </c>
      <c r="D73" s="597">
        <v>399</v>
      </c>
      <c r="E73" s="735">
        <v>43952</v>
      </c>
      <c r="F73" s="993">
        <v>27585</v>
      </c>
      <c r="G73" s="736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933" t="s">
        <v>52</v>
      </c>
      <c r="N73" s="920">
        <v>43959</v>
      </c>
      <c r="O73" s="769"/>
      <c r="P73" s="379"/>
      <c r="Q73" s="70"/>
      <c r="R73" s="713"/>
      <c r="S73" s="73"/>
      <c r="T73" s="74"/>
    </row>
    <row r="74" spans="1:20 16195:16195" ht="18" thickBot="1" x14ac:dyDescent="0.35">
      <c r="A74" s="1050"/>
      <c r="B74" s="643" t="s">
        <v>557</v>
      </c>
      <c r="C74" s="1046"/>
      <c r="D74" s="547">
        <v>151</v>
      </c>
      <c r="E74" s="700">
        <v>43952</v>
      </c>
      <c r="F74" s="995"/>
      <c r="G74" s="737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935"/>
      <c r="N74" s="922"/>
      <c r="O74" s="769"/>
      <c r="P74" s="379"/>
      <c r="Q74" s="70"/>
      <c r="R74" s="713"/>
      <c r="S74" s="73"/>
      <c r="T74" s="74"/>
    </row>
    <row r="75" spans="1:20 16195:16195" ht="18" thickBot="1" x14ac:dyDescent="0.35">
      <c r="A75" s="734" t="s">
        <v>79</v>
      </c>
      <c r="B75" s="637" t="s">
        <v>563</v>
      </c>
      <c r="C75" s="739" t="s">
        <v>564</v>
      </c>
      <c r="D75" s="738">
        <v>290.2</v>
      </c>
      <c r="E75" s="700">
        <v>43952</v>
      </c>
      <c r="F75" s="608">
        <v>27584</v>
      </c>
      <c r="G75" s="737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2" t="s">
        <v>52</v>
      </c>
      <c r="N75" s="721">
        <v>43959</v>
      </c>
      <c r="O75" s="769"/>
      <c r="P75" s="379"/>
      <c r="Q75" s="70"/>
      <c r="R75" s="713"/>
      <c r="S75" s="73"/>
      <c r="T75" s="74"/>
    </row>
    <row r="76" spans="1:20 16195:16195" ht="27.75" customHeight="1" x14ac:dyDescent="0.3">
      <c r="A76" s="1017" t="s">
        <v>79</v>
      </c>
      <c r="B76" s="732" t="s">
        <v>559</v>
      </c>
      <c r="C76" s="1047" t="s">
        <v>560</v>
      </c>
      <c r="D76" s="574">
        <v>448.7</v>
      </c>
      <c r="E76" s="570">
        <v>43953</v>
      </c>
      <c r="F76" s="989">
        <v>27605</v>
      </c>
      <c r="G76" s="472">
        <v>449.4</v>
      </c>
      <c r="H76" s="733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933" t="s">
        <v>52</v>
      </c>
      <c r="N76" s="920">
        <v>43959</v>
      </c>
      <c r="O76" s="769"/>
      <c r="P76" s="379"/>
      <c r="Q76" s="70"/>
      <c r="R76" s="713"/>
      <c r="S76" s="73"/>
      <c r="T76" s="74"/>
    </row>
    <row r="77" spans="1:20 16195:16195" ht="18" thickBot="1" x14ac:dyDescent="0.35">
      <c r="A77" s="1018"/>
      <c r="B77" s="732" t="s">
        <v>557</v>
      </c>
      <c r="C77" s="1048"/>
      <c r="D77" s="574">
        <v>206.5</v>
      </c>
      <c r="E77" s="570">
        <v>43953</v>
      </c>
      <c r="F77" s="990"/>
      <c r="G77" s="472">
        <v>207.4</v>
      </c>
      <c r="H77" s="733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935"/>
      <c r="N77" s="922"/>
      <c r="O77" s="769"/>
      <c r="P77" s="379"/>
      <c r="Q77" s="70"/>
      <c r="R77" s="713"/>
      <c r="S77" s="73"/>
      <c r="T77" s="74"/>
    </row>
    <row r="78" spans="1:20 16195:16195" ht="17.25" customHeight="1" x14ac:dyDescent="0.3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6" t="s">
        <v>88</v>
      </c>
      <c r="N78" s="717">
        <v>43956</v>
      </c>
      <c r="O78" s="769"/>
      <c r="P78" s="379"/>
      <c r="Q78" s="70"/>
      <c r="R78" s="713"/>
      <c r="S78" s="73"/>
      <c r="T78" s="74"/>
    </row>
    <row r="79" spans="1:20 16195:16195" ht="28.5" customHeight="1" x14ac:dyDescent="0.3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6" t="s">
        <v>88</v>
      </c>
      <c r="N79" s="717">
        <v>43972</v>
      </c>
      <c r="O79" s="769"/>
      <c r="P79" s="379"/>
      <c r="Q79" s="70"/>
      <c r="R79" s="713"/>
      <c r="S79" s="73"/>
      <c r="T79" s="74"/>
    </row>
    <row r="80" spans="1:20 16195:16195" ht="15.75" customHeight="1" x14ac:dyDescent="0.3">
      <c r="A80" s="1017" t="s">
        <v>590</v>
      </c>
      <c r="B80" s="639" t="s">
        <v>400</v>
      </c>
      <c r="C80" s="1042" t="s">
        <v>591</v>
      </c>
      <c r="D80" s="472">
        <v>10</v>
      </c>
      <c r="E80" s="920">
        <v>43965</v>
      </c>
      <c r="F80" s="988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933" t="s">
        <v>52</v>
      </c>
      <c r="N80" s="920">
        <v>43972</v>
      </c>
      <c r="O80" s="769"/>
      <c r="P80" s="379"/>
      <c r="Q80" s="70"/>
      <c r="R80" s="713"/>
      <c r="S80" s="73"/>
      <c r="T80" s="74"/>
      <c r="WXW80" s="660">
        <f>SUM(D80:WXV80)</f>
        <v>169690.5</v>
      </c>
    </row>
    <row r="81" spans="1:20 16195:16195" ht="15" customHeight="1" x14ac:dyDescent="0.3">
      <c r="A81" s="1034"/>
      <c r="B81" s="639" t="s">
        <v>592</v>
      </c>
      <c r="C81" s="1043"/>
      <c r="D81" s="472">
        <v>10</v>
      </c>
      <c r="E81" s="921"/>
      <c r="F81" s="989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934"/>
      <c r="N81" s="921"/>
      <c r="O81" s="769"/>
      <c r="P81" s="379"/>
      <c r="Q81" s="70"/>
      <c r="R81" s="713"/>
      <c r="S81" s="73"/>
      <c r="T81" s="74"/>
      <c r="WXW81" s="660">
        <f>SUM(D81:WXV81)</f>
        <v>938.5</v>
      </c>
    </row>
    <row r="82" spans="1:20 16195:16195" ht="17.25" customHeight="1" x14ac:dyDescent="0.3">
      <c r="A82" s="1034"/>
      <c r="B82" s="639" t="s">
        <v>593</v>
      </c>
      <c r="C82" s="1043"/>
      <c r="D82" s="472">
        <v>244</v>
      </c>
      <c r="E82" s="921"/>
      <c r="F82" s="989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934"/>
      <c r="N82" s="921"/>
      <c r="O82" s="769"/>
      <c r="P82" s="379"/>
      <c r="Q82" s="70"/>
      <c r="R82" s="713"/>
      <c r="S82" s="73"/>
      <c r="T82" s="74"/>
    </row>
    <row r="83" spans="1:20 16195:16195" ht="17.25" x14ac:dyDescent="0.3">
      <c r="A83" s="1034"/>
      <c r="B83" s="639" t="s">
        <v>594</v>
      </c>
      <c r="C83" s="1043"/>
      <c r="D83" s="472">
        <v>59</v>
      </c>
      <c r="E83" s="921"/>
      <c r="F83" s="989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934"/>
      <c r="N83" s="921"/>
      <c r="O83" s="769"/>
      <c r="P83" s="379"/>
      <c r="Q83" s="70"/>
      <c r="R83" s="713"/>
      <c r="S83" s="73"/>
      <c r="T83" s="74"/>
    </row>
    <row r="84" spans="1:20 16195:16195" ht="17.25" x14ac:dyDescent="0.3">
      <c r="A84" s="1018"/>
      <c r="B84" s="639" t="s">
        <v>595</v>
      </c>
      <c r="C84" s="1044"/>
      <c r="D84" s="472">
        <v>167.2</v>
      </c>
      <c r="E84" s="922"/>
      <c r="F84" s="990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935"/>
      <c r="N84" s="922"/>
      <c r="O84" s="769"/>
      <c r="P84" s="379"/>
      <c r="Q84" s="70"/>
      <c r="R84" s="713"/>
      <c r="S84" s="73"/>
      <c r="T84" s="74"/>
    </row>
    <row r="85" spans="1:20 16195:16195" ht="17.25" x14ac:dyDescent="0.3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69"/>
      <c r="P85" s="379"/>
      <c r="Q85" s="70"/>
      <c r="R85" s="713"/>
      <c r="S85" s="73"/>
      <c r="T85" s="74"/>
    </row>
    <row r="86" spans="1:20 16195:16195" ht="31.5" x14ac:dyDescent="0.3">
      <c r="A86" s="686" t="s">
        <v>603</v>
      </c>
      <c r="B86" s="639" t="s">
        <v>54</v>
      </c>
      <c r="C86" s="712" t="s">
        <v>601</v>
      </c>
      <c r="D86" s="472">
        <v>619.6</v>
      </c>
      <c r="E86" s="788">
        <v>43970</v>
      </c>
      <c r="F86" s="784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6" t="s">
        <v>88</v>
      </c>
      <c r="N86" s="717">
        <v>43976</v>
      </c>
      <c r="O86" s="769"/>
      <c r="P86" s="379"/>
      <c r="Q86" s="70"/>
      <c r="R86" s="713"/>
      <c r="S86" s="73"/>
      <c r="T86" s="74"/>
      <c r="WXW86" s="660">
        <f>SUM(D86:WXV86)</f>
        <v>132091.6</v>
      </c>
    </row>
    <row r="87" spans="1:20 16195:16195" ht="31.5" x14ac:dyDescent="0.3">
      <c r="A87" s="686" t="s">
        <v>603</v>
      </c>
      <c r="B87" s="707" t="s">
        <v>663</v>
      </c>
      <c r="C87" s="712" t="s">
        <v>664</v>
      </c>
      <c r="D87" s="574">
        <v>117.1</v>
      </c>
      <c r="E87" s="788">
        <v>43973</v>
      </c>
      <c r="F87" s="784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6" t="s">
        <v>161</v>
      </c>
      <c r="N87" s="787">
        <v>43985</v>
      </c>
      <c r="O87" s="769"/>
      <c r="P87" s="379"/>
      <c r="Q87" s="70"/>
      <c r="R87" s="713"/>
      <c r="S87" s="73"/>
      <c r="T87" s="74"/>
      <c r="WXW87" s="660"/>
    </row>
    <row r="88" spans="1:20 16195:16195" ht="17.25" x14ac:dyDescent="0.25">
      <c r="A88" s="746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69"/>
      <c r="P88" s="379"/>
      <c r="Q88" s="70"/>
      <c r="R88" s="713"/>
      <c r="S88" s="73"/>
      <c r="T88" s="74"/>
    </row>
    <row r="89" spans="1:20 16195:16195" ht="17.25" x14ac:dyDescent="0.25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69"/>
      <c r="P89" s="379"/>
      <c r="Q89" s="70"/>
      <c r="R89" s="713"/>
      <c r="S89" s="73"/>
      <c r="T89" s="74"/>
    </row>
    <row r="90" spans="1:20 16195:16195" s="827" customFormat="1" ht="47.25" x14ac:dyDescent="0.25">
      <c r="A90" s="686" t="s">
        <v>603</v>
      </c>
      <c r="B90" s="815" t="s">
        <v>54</v>
      </c>
      <c r="C90" s="805" t="s">
        <v>662</v>
      </c>
      <c r="D90" s="816">
        <v>869.2</v>
      </c>
      <c r="E90" s="817">
        <v>43976</v>
      </c>
      <c r="F90" s="804">
        <v>87</v>
      </c>
      <c r="G90" s="818">
        <v>869.2</v>
      </c>
      <c r="H90" s="819">
        <f t="shared" si="5"/>
        <v>0</v>
      </c>
      <c r="I90" s="820">
        <v>69</v>
      </c>
      <c r="J90" s="82"/>
      <c r="K90" s="82"/>
      <c r="L90" s="821">
        <f t="shared" si="6"/>
        <v>59974.8</v>
      </c>
      <c r="M90" s="822" t="s">
        <v>88</v>
      </c>
      <c r="N90" s="790">
        <v>43985</v>
      </c>
      <c r="O90" s="823"/>
      <c r="P90" s="824"/>
      <c r="Q90" s="70"/>
      <c r="R90" s="713"/>
      <c r="S90" s="825"/>
      <c r="T90" s="826"/>
    </row>
    <row r="91" spans="1:20 16195:16195" ht="31.5" x14ac:dyDescent="0.3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4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6" t="s">
        <v>110</v>
      </c>
      <c r="N91" s="790">
        <v>43990</v>
      </c>
      <c r="O91" s="769"/>
      <c r="P91" s="379"/>
      <c r="Q91" s="70"/>
      <c r="R91" s="713"/>
      <c r="S91" s="73"/>
      <c r="T91" s="74"/>
      <c r="WXW91" s="660"/>
    </row>
    <row r="92" spans="1:20 16195:16195" ht="32.25" thickBot="1" x14ac:dyDescent="0.35">
      <c r="A92" s="793" t="s">
        <v>603</v>
      </c>
      <c r="B92" s="732" t="s">
        <v>54</v>
      </c>
      <c r="C92" s="794" t="s">
        <v>661</v>
      </c>
      <c r="D92" s="574">
        <v>203.5</v>
      </c>
      <c r="E92" s="747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5" t="s">
        <v>88</v>
      </c>
      <c r="N92" s="796">
        <v>43990</v>
      </c>
      <c r="O92" s="771"/>
      <c r="P92" s="379"/>
      <c r="Q92" s="70"/>
      <c r="R92" s="713"/>
      <c r="S92" s="73"/>
      <c r="T92" s="74"/>
      <c r="WXW92" s="660"/>
    </row>
    <row r="93" spans="1:20 16195:16195" ht="17.25" customHeight="1" x14ac:dyDescent="0.25">
      <c r="A93" s="1025" t="s">
        <v>603</v>
      </c>
      <c r="B93" s="623" t="s">
        <v>54</v>
      </c>
      <c r="C93" s="1057" t="s">
        <v>658</v>
      </c>
      <c r="D93" s="574">
        <v>817.5</v>
      </c>
      <c r="E93" s="566">
        <v>43980</v>
      </c>
      <c r="F93" s="993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1059" t="s">
        <v>52</v>
      </c>
      <c r="N93" s="1061">
        <v>43990</v>
      </c>
      <c r="O93" s="771"/>
      <c r="P93" s="379"/>
      <c r="Q93" s="70"/>
      <c r="R93" s="713"/>
      <c r="S93" s="73"/>
      <c r="T93" s="74"/>
    </row>
    <row r="94" spans="1:20 16195:16195" ht="16.5" customHeight="1" thickBot="1" x14ac:dyDescent="0.3">
      <c r="A94" s="1027"/>
      <c r="B94" s="623" t="s">
        <v>59</v>
      </c>
      <c r="C94" s="1058"/>
      <c r="D94" s="574">
        <v>270.39999999999998</v>
      </c>
      <c r="E94" s="566">
        <v>43980</v>
      </c>
      <c r="F94" s="995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1060"/>
      <c r="N94" s="1062"/>
      <c r="O94" s="771"/>
      <c r="P94" s="379"/>
      <c r="Q94" s="70"/>
      <c r="R94" s="713"/>
      <c r="S94" s="73"/>
      <c r="T94" s="74"/>
    </row>
    <row r="95" spans="1:20 16195:16195" ht="17.25" customHeight="1" x14ac:dyDescent="0.25">
      <c r="A95" s="1017" t="s">
        <v>603</v>
      </c>
      <c r="B95" s="623" t="s">
        <v>59</v>
      </c>
      <c r="C95" s="1057" t="s">
        <v>659</v>
      </c>
      <c r="D95" s="791">
        <v>254.6</v>
      </c>
      <c r="E95" s="792">
        <v>43981</v>
      </c>
      <c r="F95" s="993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1063" t="s">
        <v>52</v>
      </c>
      <c r="N95" s="1061">
        <v>43990</v>
      </c>
      <c r="O95" s="771"/>
      <c r="P95" s="379"/>
      <c r="Q95" s="70"/>
      <c r="R95" s="713"/>
      <c r="S95" s="73"/>
      <c r="T95" s="74"/>
    </row>
    <row r="96" spans="1:20 16195:16195" ht="17.25" customHeight="1" thickBot="1" x14ac:dyDescent="0.3">
      <c r="A96" s="1018"/>
      <c r="B96" s="610" t="s">
        <v>54</v>
      </c>
      <c r="C96" s="1058"/>
      <c r="D96" s="791">
        <v>1187.9000000000001</v>
      </c>
      <c r="E96" s="792">
        <v>43981</v>
      </c>
      <c r="F96" s="995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1064"/>
      <c r="N96" s="1062"/>
      <c r="O96" s="771"/>
      <c r="P96" s="379"/>
      <c r="Q96" s="70"/>
      <c r="R96" s="713"/>
      <c r="S96" s="73"/>
      <c r="T96" s="74"/>
    </row>
    <row r="97" spans="1:20" ht="17.25" customHeight="1" x14ac:dyDescent="0.25">
      <c r="A97" s="658" t="s">
        <v>79</v>
      </c>
      <c r="B97" s="610" t="s">
        <v>563</v>
      </c>
      <c r="C97" s="789" t="s">
        <v>680</v>
      </c>
      <c r="D97" s="655">
        <v>368.8</v>
      </c>
      <c r="E97" s="390">
        <v>43982</v>
      </c>
      <c r="F97" s="785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69"/>
      <c r="P97" s="379"/>
      <c r="Q97" s="70"/>
      <c r="R97" s="713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69"/>
      <c r="P98" s="379"/>
      <c r="Q98" s="70"/>
      <c r="R98" s="713"/>
      <c r="S98" s="73"/>
      <c r="T98" s="74"/>
    </row>
    <row r="99" spans="1:20" ht="17.25" customHeight="1" x14ac:dyDescent="0.25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69"/>
      <c r="P99" s="379"/>
      <c r="Q99" s="70"/>
      <c r="R99" s="713"/>
      <c r="S99" s="73"/>
      <c r="T99" s="74"/>
    </row>
    <row r="100" spans="1:20" ht="17.25" customHeight="1" x14ac:dyDescent="0.25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69"/>
      <c r="P100" s="379"/>
      <c r="Q100" s="70"/>
      <c r="R100" s="713"/>
      <c r="S100" s="73"/>
      <c r="T100" s="74"/>
    </row>
    <row r="101" spans="1:20" ht="17.25" customHeight="1" x14ac:dyDescent="0.25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69"/>
      <c r="P101" s="379"/>
      <c r="Q101" s="70"/>
      <c r="R101" s="713"/>
      <c r="S101" s="73"/>
      <c r="T101" s="74"/>
    </row>
    <row r="102" spans="1:20" ht="17.25" customHeight="1" x14ac:dyDescent="0.25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69"/>
      <c r="P102" s="379"/>
      <c r="Q102" s="70"/>
      <c r="R102" s="713"/>
      <c r="S102" s="73"/>
      <c r="T102" s="74"/>
    </row>
    <row r="103" spans="1:20" ht="17.25" customHeight="1" x14ac:dyDescent="0.25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0"/>
      <c r="R103" s="713"/>
      <c r="S103" s="73"/>
      <c r="T103" s="74"/>
    </row>
    <row r="104" spans="1:20" ht="17.25" customHeight="1" x14ac:dyDescent="0.25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0"/>
      <c r="R104" s="713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0"/>
      <c r="R105" s="713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0"/>
      <c r="R106" s="713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0"/>
      <c r="R107" s="713"/>
      <c r="S107" s="73"/>
      <c r="T107" s="74"/>
    </row>
    <row r="108" spans="1:20" ht="17.25" x14ac:dyDescent="0.25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x14ac:dyDescent="0.25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7.25" x14ac:dyDescent="0.25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8.75" customHeight="1" x14ac:dyDescent="0.2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customHeight="1" x14ac:dyDescent="0.25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customHeight="1" x14ac:dyDescent="0.25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87"/>
      <c r="B116" s="554"/>
      <c r="C116" s="606"/>
      <c r="D116" s="472"/>
      <c r="E116" s="570"/>
      <c r="F116" s="729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customHeight="1" x14ac:dyDescent="0.25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x14ac:dyDescent="0.25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customHeight="1" x14ac:dyDescent="0.25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x14ac:dyDescent="0.25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x14ac:dyDescent="0.25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x14ac:dyDescent="0.25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customHeight="1" x14ac:dyDescent="0.25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69"/>
      <c r="P144" s="379"/>
      <c r="Q144" s="70"/>
      <c r="R144" s="713"/>
      <c r="S144" s="73"/>
      <c r="T144" s="74"/>
    </row>
    <row r="145" spans="1:20" x14ac:dyDescent="0.25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69"/>
      <c r="P145" s="379"/>
      <c r="Q145" s="70"/>
      <c r="R145" s="713"/>
      <c r="S145" s="73"/>
      <c r="T145" s="74"/>
    </row>
    <row r="146" spans="1:20" x14ac:dyDescent="0.25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x14ac:dyDescent="0.25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69"/>
      <c r="P147" s="379"/>
      <c r="Q147" s="70"/>
      <c r="R147" s="713"/>
      <c r="S147" s="73"/>
      <c r="T147" s="74"/>
    </row>
    <row r="148" spans="1:20" x14ac:dyDescent="0.25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69"/>
      <c r="P151" s="379"/>
      <c r="Q151" s="70"/>
      <c r="R151" s="713"/>
      <c r="S151" s="73"/>
      <c r="T151" s="74"/>
    </row>
    <row r="152" spans="1:20" ht="18.75" x14ac:dyDescent="0.3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69"/>
      <c r="P152" s="379"/>
      <c r="Q152" s="70"/>
      <c r="R152" s="713"/>
      <c r="S152" s="73"/>
      <c r="T152" s="74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69"/>
      <c r="P155" s="432"/>
      <c r="Q155" s="179"/>
      <c r="R155" s="714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69"/>
      <c r="P156" s="432"/>
      <c r="Q156" s="179"/>
      <c r="R156" s="714"/>
      <c r="S156" s="178"/>
      <c r="T156" s="69"/>
    </row>
    <row r="157" spans="1:20" x14ac:dyDescent="0.25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69"/>
      <c r="P157" s="432"/>
      <c r="Q157" s="179"/>
      <c r="R157" s="714"/>
      <c r="S157" s="73"/>
      <c r="T157" s="74"/>
    </row>
    <row r="158" spans="1:20" x14ac:dyDescent="0.25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8"/>
      <c r="N158" s="719"/>
      <c r="O158" s="781"/>
      <c r="P158" s="720"/>
      <c r="Q158" s="179"/>
      <c r="R158" s="715"/>
      <c r="S158" s="33"/>
      <c r="T158" s="34"/>
    </row>
    <row r="159" spans="1:20" x14ac:dyDescent="0.25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68"/>
      <c r="P159" s="201"/>
      <c r="Q159" s="202"/>
      <c r="R159" s="203"/>
      <c r="S159" s="33"/>
      <c r="T159" s="34"/>
    </row>
    <row r="160" spans="1:20" ht="16.5" thickBot="1" x14ac:dyDescent="0.3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68"/>
      <c r="P160" s="201"/>
      <c r="Q160" s="202"/>
      <c r="R160" s="203"/>
      <c r="S160" s="33"/>
      <c r="T160" s="34"/>
    </row>
    <row r="161" spans="1:20" ht="19.5" thickTop="1" x14ac:dyDescent="0.3">
      <c r="A161" s="184"/>
      <c r="B161" s="185"/>
      <c r="D161" s="918" t="s">
        <v>33</v>
      </c>
      <c r="E161" s="918"/>
      <c r="F161" s="919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68"/>
      <c r="P161" s="201"/>
      <c r="Q161" s="219"/>
      <c r="R161" s="220"/>
      <c r="T161" s="34"/>
    </row>
    <row r="162" spans="1:20" ht="19.5" thickBot="1" x14ac:dyDescent="0.3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68"/>
      <c r="P162" s="201"/>
      <c r="Q162" s="219"/>
      <c r="R162" s="220"/>
      <c r="T162" s="34"/>
    </row>
    <row r="163" spans="1:20" ht="16.5" thickTop="1" x14ac:dyDescent="0.25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68"/>
      <c r="P163" s="201"/>
      <c r="Q163" s="219"/>
      <c r="R163" s="220"/>
      <c r="T163" s="34"/>
    </row>
    <row r="164" spans="1:20" ht="16.5" thickBot="1" x14ac:dyDescent="0.3">
      <c r="A164" s="184"/>
      <c r="B164" s="185"/>
      <c r="H164" s="186"/>
      <c r="I164" s="224"/>
      <c r="L164" s="40">
        <f t="shared" si="10"/>
        <v>0</v>
      </c>
      <c r="M164" s="225"/>
      <c r="O164" s="768"/>
      <c r="P164" s="201"/>
      <c r="Q164" s="219"/>
      <c r="R164" s="226"/>
      <c r="T164" s="34"/>
    </row>
    <row r="165" spans="1:20" ht="17.25" thickTop="1" thickBot="1" x14ac:dyDescent="0.3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2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25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5" thickBot="1" x14ac:dyDescent="0.3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25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5" thickTop="1" x14ac:dyDescent="0.25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25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25">
      <c r="A173" s="259"/>
      <c r="L173" s="40"/>
      <c r="M173" s="267"/>
      <c r="P173" s="201"/>
      <c r="Q173" s="251"/>
      <c r="S173" s="209"/>
      <c r="T173"/>
    </row>
    <row r="174" spans="1:20" x14ac:dyDescent="0.25">
      <c r="A174" s="259"/>
      <c r="M174" s="267"/>
      <c r="Q174" s="251"/>
      <c r="S174" s="209"/>
      <c r="T174"/>
    </row>
    <row r="175" spans="1:20" x14ac:dyDescent="0.25">
      <c r="A175" s="184"/>
      <c r="B175" s="185"/>
      <c r="L175" s="40"/>
      <c r="M175" s="233"/>
      <c r="Q175" s="251"/>
      <c r="S175" s="209"/>
      <c r="T175"/>
    </row>
    <row r="176" spans="1:20" x14ac:dyDescent="0.25">
      <c r="A176" s="259"/>
      <c r="B176" s="185"/>
      <c r="L176" s="40"/>
      <c r="M176" s="233"/>
      <c r="Q176" s="251"/>
      <c r="S176" s="209"/>
      <c r="T176"/>
    </row>
    <row r="177" spans="1:20" x14ac:dyDescent="0.25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25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25">
      <c r="A180" s="259"/>
      <c r="Q180" s="251"/>
      <c r="S180" s="209"/>
      <c r="T180"/>
    </row>
    <row r="181" spans="1:20" x14ac:dyDescent="0.25">
      <c r="A181" s="184"/>
      <c r="Q181" s="251"/>
      <c r="S181" s="209"/>
      <c r="T181"/>
    </row>
    <row r="182" spans="1:20" x14ac:dyDescent="0.25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93:M94"/>
    <mergeCell ref="N93:N94"/>
    <mergeCell ref="A95:A96"/>
    <mergeCell ref="C95:C96"/>
    <mergeCell ref="F95:F96"/>
    <mergeCell ref="M95:M96"/>
    <mergeCell ref="N95:N96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544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T192"/>
  <sheetViews>
    <sheetView workbookViewId="0">
      <pane xSplit="5" ySplit="3" topLeftCell="F18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23" t="s">
        <v>646</v>
      </c>
      <c r="B1" s="923"/>
      <c r="C1" s="923"/>
      <c r="D1" s="923"/>
      <c r="E1" s="923"/>
      <c r="F1" s="923"/>
      <c r="G1" s="923"/>
      <c r="H1" s="923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23"/>
      <c r="B2" s="923"/>
      <c r="C2" s="923"/>
      <c r="D2" s="923"/>
      <c r="E2" s="923"/>
      <c r="F2" s="923"/>
      <c r="G2" s="923"/>
      <c r="H2" s="923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71" si="0">G4-D4</f>
        <v>0</v>
      </c>
      <c r="I4" s="66">
        <v>27.3</v>
      </c>
      <c r="J4" s="67"/>
      <c r="K4" s="67"/>
      <c r="L4" s="68">
        <f t="shared" ref="L4:L75" si="1">I4*G4</f>
        <v>493857</v>
      </c>
      <c r="M4" s="372" t="s">
        <v>52</v>
      </c>
      <c r="N4" s="373">
        <v>43999</v>
      </c>
      <c r="O4" s="769"/>
      <c r="P4" s="379"/>
      <c r="Q4" s="70"/>
      <c r="R4" s="71"/>
      <c r="S4" s="73"/>
      <c r="T4" s="74"/>
    </row>
    <row r="5" spans="1:20" ht="47.25" x14ac:dyDescent="0.3">
      <c r="A5" s="624" t="s">
        <v>668</v>
      </c>
      <c r="B5" s="810" t="s">
        <v>54</v>
      </c>
      <c r="C5" s="803" t="s">
        <v>676</v>
      </c>
      <c r="D5" s="547">
        <v>1542.2</v>
      </c>
      <c r="E5" s="797">
        <v>43983</v>
      </c>
      <c r="F5" s="798">
        <v>108</v>
      </c>
      <c r="G5" s="550">
        <v>1542.2</v>
      </c>
      <c r="H5" s="65">
        <f t="shared" si="0"/>
        <v>0</v>
      </c>
      <c r="I5" s="66">
        <v>69</v>
      </c>
      <c r="J5" s="799"/>
      <c r="K5" s="799"/>
      <c r="L5" s="68">
        <f t="shared" si="1"/>
        <v>106411.8</v>
      </c>
      <c r="M5" s="372" t="s">
        <v>52</v>
      </c>
      <c r="N5" s="373">
        <v>43997</v>
      </c>
      <c r="O5" s="769"/>
      <c r="P5" s="379"/>
      <c r="Q5" s="70"/>
      <c r="R5" s="71"/>
      <c r="S5" s="73"/>
      <c r="T5" s="74"/>
    </row>
    <row r="6" spans="1:20" ht="17.25" x14ac:dyDescent="0.3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69"/>
      <c r="P6" s="379"/>
      <c r="Q6" s="70"/>
      <c r="R6" s="71"/>
      <c r="S6" s="73"/>
      <c r="T6" s="74"/>
    </row>
    <row r="7" spans="1:20" ht="18" customHeight="1" x14ac:dyDescent="0.3">
      <c r="A7" s="636" t="s">
        <v>611</v>
      </c>
      <c r="B7" s="809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0"/>
      <c r="P7" s="631"/>
      <c r="Q7" s="632"/>
      <c r="R7" s="632"/>
      <c r="S7" s="73" t="s">
        <v>787</v>
      </c>
      <c r="T7" s="74">
        <v>2320</v>
      </c>
    </row>
    <row r="8" spans="1:20" ht="17.25" x14ac:dyDescent="0.3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69">
        <v>11913.2</v>
      </c>
      <c r="P8" s="379">
        <v>44000</v>
      </c>
      <c r="Q8" s="70"/>
      <c r="R8" s="71"/>
      <c r="S8" s="73" t="s">
        <v>787</v>
      </c>
      <c r="T8" s="74">
        <v>2320</v>
      </c>
    </row>
    <row r="9" spans="1:20" ht="17.25" x14ac:dyDescent="0.3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69">
        <v>11913.2</v>
      </c>
      <c r="P10" s="379">
        <v>44004</v>
      </c>
      <c r="Q10" s="633"/>
      <c r="R10" s="633"/>
      <c r="S10" s="73" t="s">
        <v>787</v>
      </c>
      <c r="T10" s="74">
        <v>2320</v>
      </c>
    </row>
    <row r="11" spans="1:20" ht="17.25" x14ac:dyDescent="0.3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69"/>
      <c r="P11" s="379"/>
      <c r="Q11" s="633"/>
      <c r="R11" s="633"/>
      <c r="S11" s="73"/>
      <c r="T11" s="74"/>
    </row>
    <row r="12" spans="1:20" ht="17.25" x14ac:dyDescent="0.3">
      <c r="A12" s="624" t="s">
        <v>667</v>
      </c>
      <c r="B12" s="811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69"/>
      <c r="P12" s="379"/>
      <c r="Q12" s="633"/>
      <c r="R12" s="633"/>
      <c r="S12" s="73"/>
      <c r="T12" s="74"/>
    </row>
    <row r="13" spans="1:20" ht="17.25" x14ac:dyDescent="0.3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69"/>
      <c r="P13" s="379"/>
      <c r="Q13" s="633"/>
      <c r="R13" s="633"/>
      <c r="S13" s="73"/>
      <c r="T13" s="74"/>
    </row>
    <row r="14" spans="1:20" ht="30.75" customHeight="1" x14ac:dyDescent="0.3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69"/>
      <c r="P14" s="379"/>
      <c r="Q14" s="633"/>
      <c r="R14" s="633"/>
      <c r="S14" s="73"/>
      <c r="T14" s="74"/>
    </row>
    <row r="15" spans="1:20" ht="17.25" x14ac:dyDescent="0.3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69"/>
      <c r="P15" s="379"/>
      <c r="Q15" s="633"/>
      <c r="R15" s="633"/>
      <c r="S15" s="73"/>
      <c r="T15" s="74"/>
    </row>
    <row r="16" spans="1:20" ht="17.25" x14ac:dyDescent="0.3">
      <c r="A16" s="626" t="s">
        <v>667</v>
      </c>
      <c r="B16" s="809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69"/>
      <c r="P16" s="379"/>
      <c r="Q16" s="633"/>
      <c r="R16" s="633"/>
      <c r="S16" s="73"/>
      <c r="T16" s="74"/>
    </row>
    <row r="17" spans="1:20" ht="17.25" x14ac:dyDescent="0.3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69"/>
      <c r="P17" s="379"/>
      <c r="Q17" s="70"/>
      <c r="R17" s="71"/>
      <c r="S17" s="73"/>
      <c r="T17" s="74"/>
    </row>
    <row r="18" spans="1:20" ht="17.25" x14ac:dyDescent="0.3">
      <c r="A18" s="626" t="s">
        <v>714</v>
      </c>
      <c r="B18" s="809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69"/>
      <c r="P18" s="379"/>
      <c r="Q18" s="70"/>
      <c r="R18" s="71"/>
      <c r="S18" s="73"/>
      <c r="T18" s="74"/>
    </row>
    <row r="19" spans="1:20" ht="17.25" x14ac:dyDescent="0.3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69"/>
      <c r="P19" s="379"/>
      <c r="Q19" s="70"/>
      <c r="R19" s="71"/>
      <c r="S19" s="73"/>
      <c r="T19" s="74"/>
    </row>
    <row r="20" spans="1:20" ht="25.5" x14ac:dyDescent="0.3">
      <c r="A20" s="626" t="s">
        <v>611</v>
      </c>
      <c r="B20" s="809" t="s">
        <v>649</v>
      </c>
      <c r="C20" s="371" t="s">
        <v>732</v>
      </c>
      <c r="D20" s="472">
        <f>6120+1990</f>
        <v>8110</v>
      </c>
      <c r="E20" s="747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69"/>
      <c r="P20" s="379"/>
      <c r="Q20" s="70">
        <v>20272</v>
      </c>
      <c r="R20" s="71" t="s">
        <v>672</v>
      </c>
      <c r="S20" s="73" t="s">
        <v>787</v>
      </c>
      <c r="T20" s="74">
        <v>2784</v>
      </c>
    </row>
    <row r="21" spans="1:20" ht="17.25" x14ac:dyDescent="0.3">
      <c r="A21" s="628" t="s">
        <v>134</v>
      </c>
      <c r="B21" s="636" t="s">
        <v>27</v>
      </c>
      <c r="C21" s="371" t="s">
        <v>733</v>
      </c>
      <c r="D21" s="472">
        <v>12060</v>
      </c>
      <c r="E21" s="747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69">
        <v>11913.2</v>
      </c>
      <c r="P21" s="379">
        <v>44006</v>
      </c>
      <c r="Q21" s="70"/>
      <c r="R21" s="71"/>
      <c r="S21" s="73" t="s">
        <v>787</v>
      </c>
      <c r="T21" s="74">
        <v>2320</v>
      </c>
    </row>
    <row r="22" spans="1:20" ht="17.25" x14ac:dyDescent="0.3">
      <c r="A22" s="627" t="s">
        <v>134</v>
      </c>
      <c r="B22" s="636" t="s">
        <v>138</v>
      </c>
      <c r="C22" s="371" t="s">
        <v>734</v>
      </c>
      <c r="D22" s="472">
        <v>11860</v>
      </c>
      <c r="E22" s="747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69">
        <v>11913.2</v>
      </c>
      <c r="P22" s="379">
        <v>44008</v>
      </c>
      <c r="Q22" s="70"/>
      <c r="R22" s="71"/>
      <c r="S22" s="73" t="s">
        <v>787</v>
      </c>
      <c r="T22" s="74">
        <v>2320</v>
      </c>
    </row>
    <row r="23" spans="1:20" ht="17.25" x14ac:dyDescent="0.3">
      <c r="A23" s="627" t="s">
        <v>79</v>
      </c>
      <c r="B23" s="636" t="s">
        <v>32</v>
      </c>
      <c r="C23" s="371" t="s">
        <v>734</v>
      </c>
      <c r="D23" s="472">
        <v>22010</v>
      </c>
      <c r="E23" s="747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69"/>
      <c r="P23" s="379"/>
      <c r="Q23" s="70"/>
      <c r="R23" s="71"/>
      <c r="S23" s="73"/>
      <c r="T23" s="74"/>
    </row>
    <row r="24" spans="1:20" ht="15.75" customHeight="1" x14ac:dyDescent="0.25">
      <c r="A24" s="762" t="s">
        <v>611</v>
      </c>
      <c r="B24" s="812" t="s">
        <v>665</v>
      </c>
      <c r="C24" s="840" t="s">
        <v>735</v>
      </c>
      <c r="D24" s="472">
        <v>7120</v>
      </c>
      <c r="E24" s="747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1"/>
      <c r="P24" s="379"/>
      <c r="Q24" s="70"/>
      <c r="R24" s="71"/>
      <c r="S24" s="73" t="s">
        <v>787</v>
      </c>
      <c r="T24" s="74">
        <v>3016</v>
      </c>
    </row>
    <row r="25" spans="1:20" ht="17.25" customHeight="1" x14ac:dyDescent="0.25">
      <c r="A25" s="762" t="s">
        <v>79</v>
      </c>
      <c r="B25" s="763" t="s">
        <v>547</v>
      </c>
      <c r="C25" s="371" t="s">
        <v>736</v>
      </c>
      <c r="D25" s="472">
        <v>21780</v>
      </c>
      <c r="E25" s="747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1"/>
      <c r="P25" s="379"/>
      <c r="Q25" s="70"/>
      <c r="R25" s="71"/>
      <c r="S25" s="73"/>
      <c r="T25" s="74"/>
    </row>
    <row r="26" spans="1:20" ht="17.25" customHeight="1" x14ac:dyDescent="0.25">
      <c r="A26" s="814" t="s">
        <v>667</v>
      </c>
      <c r="B26" s="812" t="s">
        <v>54</v>
      </c>
      <c r="C26" s="371" t="s">
        <v>691</v>
      </c>
      <c r="D26" s="472">
        <v>211.1</v>
      </c>
      <c r="E26" s="747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1"/>
      <c r="P26" s="379"/>
      <c r="Q26" s="70"/>
      <c r="R26" s="71"/>
      <c r="S26" s="73"/>
      <c r="T26" s="74"/>
    </row>
    <row r="27" spans="1:20" ht="17.25" x14ac:dyDescent="0.3">
      <c r="A27" s="628" t="s">
        <v>79</v>
      </c>
      <c r="B27" s="636" t="s">
        <v>514</v>
      </c>
      <c r="C27" s="371" t="s">
        <v>737</v>
      </c>
      <c r="D27" s="472">
        <v>22430</v>
      </c>
      <c r="E27" s="747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69"/>
      <c r="P27" s="379"/>
      <c r="Q27" s="70"/>
      <c r="R27" s="70"/>
      <c r="S27" s="73"/>
      <c r="T27" s="74"/>
    </row>
    <row r="28" spans="1:20" ht="17.25" x14ac:dyDescent="0.3">
      <c r="A28" s="628" t="s">
        <v>667</v>
      </c>
      <c r="B28" s="809" t="s">
        <v>54</v>
      </c>
      <c r="C28" s="371" t="s">
        <v>689</v>
      </c>
      <c r="D28" s="472">
        <v>424.3</v>
      </c>
      <c r="E28" s="747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69"/>
      <c r="P28" s="379"/>
      <c r="Q28" s="70"/>
      <c r="R28" s="70"/>
      <c r="S28" s="73"/>
      <c r="T28" s="74"/>
    </row>
    <row r="29" spans="1:20" ht="17.25" x14ac:dyDescent="0.3">
      <c r="A29" s="628" t="s">
        <v>79</v>
      </c>
      <c r="B29" s="636" t="s">
        <v>514</v>
      </c>
      <c r="C29" s="371" t="s">
        <v>738</v>
      </c>
      <c r="D29" s="472">
        <v>21940</v>
      </c>
      <c r="E29" s="747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69"/>
      <c r="P29" s="379"/>
      <c r="Q29" s="70"/>
      <c r="R29" s="70"/>
      <c r="S29" s="73"/>
      <c r="T29" s="74"/>
    </row>
    <row r="30" spans="1:20" ht="18.75" x14ac:dyDescent="0.3">
      <c r="A30" s="635" t="s">
        <v>611</v>
      </c>
      <c r="B30" s="813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69"/>
      <c r="P30" s="379"/>
      <c r="Q30" s="70"/>
      <c r="R30" s="71"/>
      <c r="S30" s="867" t="s">
        <v>817</v>
      </c>
      <c r="T30" s="868">
        <v>3016</v>
      </c>
    </row>
    <row r="31" spans="1:20" ht="17.25" x14ac:dyDescent="0.3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69">
        <v>12004.84</v>
      </c>
      <c r="P31" s="379">
        <v>44012</v>
      </c>
      <c r="Q31" s="70"/>
      <c r="R31" s="71"/>
      <c r="S31" s="867" t="s">
        <v>817</v>
      </c>
      <c r="T31" s="868">
        <v>2320</v>
      </c>
    </row>
    <row r="32" spans="1:20" ht="17.25" x14ac:dyDescent="0.3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10">
        <v>28463</v>
      </c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488" t="s">
        <v>52</v>
      </c>
      <c r="N32" s="489">
        <v>44014</v>
      </c>
      <c r="O32" s="769"/>
      <c r="P32" s="379"/>
      <c r="Q32" s="70"/>
      <c r="R32" s="71"/>
      <c r="S32" s="867"/>
      <c r="T32" s="868">
        <v>0</v>
      </c>
    </row>
    <row r="33" spans="1:20" ht="17.25" x14ac:dyDescent="0.3">
      <c r="A33" s="814" t="s">
        <v>668</v>
      </c>
      <c r="B33" s="809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69" t="s">
        <v>30</v>
      </c>
      <c r="P33" s="379"/>
      <c r="Q33" s="70"/>
      <c r="R33" s="71"/>
      <c r="S33" s="867"/>
      <c r="T33" s="868">
        <v>0</v>
      </c>
    </row>
    <row r="34" spans="1:20" ht="25.5" x14ac:dyDescent="0.3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10" t="s">
        <v>761</v>
      </c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488" t="s">
        <v>52</v>
      </c>
      <c r="N34" s="489">
        <v>44015</v>
      </c>
      <c r="O34" s="800">
        <v>11821.56</v>
      </c>
      <c r="P34" s="485">
        <v>44015</v>
      </c>
      <c r="Q34" s="70">
        <v>20272</v>
      </c>
      <c r="R34" s="71" t="s">
        <v>692</v>
      </c>
      <c r="S34" s="867" t="s">
        <v>817</v>
      </c>
      <c r="T34" s="868">
        <v>2320</v>
      </c>
    </row>
    <row r="35" spans="1:20" ht="17.25" x14ac:dyDescent="0.3">
      <c r="A35" s="1053" t="s">
        <v>714</v>
      </c>
      <c r="B35" s="809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933" t="s">
        <v>161</v>
      </c>
      <c r="N35" s="1065">
        <v>44011</v>
      </c>
      <c r="O35" s="769"/>
      <c r="P35" s="379"/>
      <c r="Q35" s="70"/>
      <c r="R35" s="71"/>
      <c r="S35" s="867" t="s">
        <v>817</v>
      </c>
      <c r="T35" s="868">
        <v>649.6</v>
      </c>
    </row>
    <row r="36" spans="1:20" ht="17.25" x14ac:dyDescent="0.3">
      <c r="A36" s="1054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935"/>
      <c r="N36" s="1066"/>
      <c r="O36" s="769"/>
      <c r="P36" s="379"/>
      <c r="Q36" s="70"/>
      <c r="R36" s="71"/>
      <c r="S36" s="867"/>
      <c r="T36" s="868"/>
    </row>
    <row r="37" spans="1:20" ht="17.25" x14ac:dyDescent="0.3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>
        <v>28481</v>
      </c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488" t="s">
        <v>52</v>
      </c>
      <c r="N37" s="851">
        <v>44018</v>
      </c>
      <c r="O37" s="769"/>
      <c r="P37" s="379"/>
      <c r="Q37" s="70"/>
      <c r="R37" s="71"/>
      <c r="S37" s="867"/>
      <c r="T37" s="868"/>
    </row>
    <row r="38" spans="1:20" ht="17.25" x14ac:dyDescent="0.3">
      <c r="A38" s="828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10">
        <v>28497</v>
      </c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488" t="s">
        <v>762</v>
      </c>
      <c r="N38" s="852">
        <v>44019</v>
      </c>
      <c r="O38" s="834"/>
      <c r="P38" s="379"/>
      <c r="Q38" s="70"/>
      <c r="R38" s="71"/>
      <c r="S38" s="867"/>
      <c r="T38" s="868"/>
    </row>
    <row r="39" spans="1:20" ht="17.25" x14ac:dyDescent="0.3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10">
        <v>28520</v>
      </c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488" t="s">
        <v>52</v>
      </c>
      <c r="N39" s="489">
        <v>44022</v>
      </c>
      <c r="O39" s="769"/>
      <c r="P39" s="379"/>
      <c r="Q39" s="70"/>
      <c r="R39" s="71"/>
      <c r="S39" s="867"/>
      <c r="T39" s="868"/>
    </row>
    <row r="40" spans="1:20" ht="17.25" x14ac:dyDescent="0.3">
      <c r="A40" s="1053" t="s">
        <v>714</v>
      </c>
      <c r="B40" s="636" t="s">
        <v>59</v>
      </c>
      <c r="C40" s="371" t="s">
        <v>760</v>
      </c>
      <c r="D40" s="472">
        <v>370.7</v>
      </c>
      <c r="E40" s="552">
        <v>44004</v>
      </c>
      <c r="F40" s="553">
        <v>140</v>
      </c>
      <c r="G40" s="472">
        <v>370.7</v>
      </c>
      <c r="H40" s="65">
        <f t="shared" si="0"/>
        <v>0</v>
      </c>
      <c r="I40" s="81">
        <v>75</v>
      </c>
      <c r="J40" s="82"/>
      <c r="K40" s="82"/>
      <c r="L40" s="83">
        <f t="shared" si="1"/>
        <v>27802.5</v>
      </c>
      <c r="M40" s="1037" t="s">
        <v>52</v>
      </c>
      <c r="N40" s="978">
        <v>44013</v>
      </c>
      <c r="O40" s="769"/>
      <c r="P40" s="379"/>
      <c r="Q40" s="70"/>
      <c r="R40" s="71"/>
      <c r="S40" s="867" t="s">
        <v>817</v>
      </c>
      <c r="T40" s="868">
        <v>0</v>
      </c>
    </row>
    <row r="41" spans="1:20" ht="17.25" x14ac:dyDescent="0.3">
      <c r="A41" s="1054"/>
      <c r="B41" s="809" t="s">
        <v>54</v>
      </c>
      <c r="C41" s="371" t="s">
        <v>760</v>
      </c>
      <c r="D41" s="472">
        <v>1496.1</v>
      </c>
      <c r="E41" s="552">
        <v>44004</v>
      </c>
      <c r="F41" s="553">
        <v>140</v>
      </c>
      <c r="G41" s="472">
        <v>1496.1</v>
      </c>
      <c r="H41" s="65">
        <f t="shared" si="0"/>
        <v>0</v>
      </c>
      <c r="I41" s="81">
        <v>69</v>
      </c>
      <c r="J41" s="82"/>
      <c r="K41" s="82"/>
      <c r="L41" s="83">
        <f t="shared" si="1"/>
        <v>103230.9</v>
      </c>
      <c r="M41" s="1038"/>
      <c r="N41" s="979"/>
      <c r="O41" s="769"/>
      <c r="P41" s="379"/>
      <c r="Q41" s="70"/>
      <c r="R41" s="71"/>
      <c r="S41" s="867" t="s">
        <v>817</v>
      </c>
      <c r="T41" s="868">
        <v>464</v>
      </c>
    </row>
    <row r="42" spans="1:20" ht="17.25" x14ac:dyDescent="0.3">
      <c r="A42" s="626" t="s">
        <v>79</v>
      </c>
      <c r="B42" s="636" t="s">
        <v>491</v>
      </c>
      <c r="C42" s="371" t="s">
        <v>744</v>
      </c>
      <c r="D42" s="472">
        <v>20830</v>
      </c>
      <c r="E42" s="552">
        <v>44005</v>
      </c>
      <c r="F42" s="510">
        <v>28539</v>
      </c>
      <c r="G42" s="472">
        <v>20830</v>
      </c>
      <c r="H42" s="65">
        <f t="shared" si="0"/>
        <v>0</v>
      </c>
      <c r="I42" s="81">
        <v>36.200000000000003</v>
      </c>
      <c r="J42" s="82"/>
      <c r="K42" s="82"/>
      <c r="L42" s="83">
        <f t="shared" si="1"/>
        <v>754046.00000000012</v>
      </c>
      <c r="M42" s="486" t="s">
        <v>52</v>
      </c>
      <c r="N42" s="487">
        <v>44025</v>
      </c>
      <c r="O42" s="769"/>
      <c r="P42" s="379"/>
      <c r="Q42" s="70"/>
      <c r="R42" s="71"/>
      <c r="S42" s="867"/>
      <c r="T42" s="868"/>
    </row>
    <row r="43" spans="1:20" ht="30" x14ac:dyDescent="0.3">
      <c r="A43" s="829" t="s">
        <v>580</v>
      </c>
      <c r="B43" s="636" t="s">
        <v>54</v>
      </c>
      <c r="C43" s="371" t="s">
        <v>745</v>
      </c>
      <c r="D43" s="472">
        <v>7232.9</v>
      </c>
      <c r="E43" s="552">
        <v>44005</v>
      </c>
      <c r="F43" s="858"/>
      <c r="G43" s="472">
        <v>7223</v>
      </c>
      <c r="H43" s="65">
        <f t="shared" si="0"/>
        <v>-9.8999999999996362</v>
      </c>
      <c r="I43" s="81">
        <v>70</v>
      </c>
      <c r="J43" s="82"/>
      <c r="K43" s="82"/>
      <c r="L43" s="83">
        <f t="shared" si="1"/>
        <v>505610</v>
      </c>
      <c r="M43" s="372" t="s">
        <v>52</v>
      </c>
      <c r="N43" s="831" t="s">
        <v>708</v>
      </c>
      <c r="O43" s="769"/>
      <c r="P43" s="379"/>
      <c r="Q43" s="70"/>
      <c r="R43" s="71"/>
      <c r="S43" s="867" t="s">
        <v>817</v>
      </c>
      <c r="T43" s="868">
        <v>2784</v>
      </c>
    </row>
    <row r="44" spans="1:20" ht="25.5" x14ac:dyDescent="0.3">
      <c r="A44" s="551" t="s">
        <v>134</v>
      </c>
      <c r="B44" s="639" t="s">
        <v>27</v>
      </c>
      <c r="C44" s="371" t="s">
        <v>746</v>
      </c>
      <c r="D44" s="472">
        <v>11310</v>
      </c>
      <c r="E44" s="552">
        <v>44007</v>
      </c>
      <c r="F44" s="553" t="s">
        <v>765</v>
      </c>
      <c r="G44" s="472">
        <v>14040</v>
      </c>
      <c r="H44" s="65">
        <f t="shared" si="0"/>
        <v>2730</v>
      </c>
      <c r="I44" s="81">
        <v>26.5</v>
      </c>
      <c r="J44" s="82"/>
      <c r="K44" s="82"/>
      <c r="L44" s="83">
        <f t="shared" si="1"/>
        <v>372060</v>
      </c>
      <c r="M44" s="488" t="s">
        <v>429</v>
      </c>
      <c r="N44" s="853">
        <v>44020</v>
      </c>
      <c r="O44" s="800">
        <v>11913.2</v>
      </c>
      <c r="P44" s="485">
        <v>44020</v>
      </c>
      <c r="Q44" s="70">
        <v>20272</v>
      </c>
      <c r="R44" s="71" t="s">
        <v>700</v>
      </c>
      <c r="S44" s="867" t="s">
        <v>817</v>
      </c>
      <c r="T44" s="868">
        <v>1856</v>
      </c>
    </row>
    <row r="45" spans="1:20" ht="17.25" x14ac:dyDescent="0.3">
      <c r="A45" s="672" t="s">
        <v>134</v>
      </c>
      <c r="B45" s="639" t="s">
        <v>514</v>
      </c>
      <c r="C45" s="371" t="s">
        <v>746</v>
      </c>
      <c r="D45" s="472">
        <v>21450</v>
      </c>
      <c r="E45" s="552">
        <v>44007</v>
      </c>
      <c r="F45" s="510" t="s">
        <v>770</v>
      </c>
      <c r="G45" s="472">
        <v>26905</v>
      </c>
      <c r="H45" s="65">
        <f t="shared" si="0"/>
        <v>5455</v>
      </c>
      <c r="I45" s="81">
        <v>26.5</v>
      </c>
      <c r="J45" s="82"/>
      <c r="K45" s="82"/>
      <c r="L45" s="83">
        <f t="shared" si="1"/>
        <v>712982.5</v>
      </c>
      <c r="M45" s="488" t="s">
        <v>52</v>
      </c>
      <c r="N45" s="489">
        <v>44025</v>
      </c>
      <c r="O45" s="800">
        <v>22910</v>
      </c>
      <c r="P45" s="485">
        <v>44025</v>
      </c>
      <c r="Q45" s="70"/>
      <c r="R45" s="71"/>
      <c r="S45" s="867" t="s">
        <v>817</v>
      </c>
      <c r="T45" s="868">
        <v>4176</v>
      </c>
    </row>
    <row r="46" spans="1:20" ht="17.25" x14ac:dyDescent="0.3">
      <c r="A46" s="1053" t="s">
        <v>714</v>
      </c>
      <c r="B46" s="854" t="s">
        <v>54</v>
      </c>
      <c r="C46" s="371" t="s">
        <v>775</v>
      </c>
      <c r="D46" s="472">
        <v>182.5</v>
      </c>
      <c r="E46" s="552">
        <v>44007</v>
      </c>
      <c r="F46" s="510">
        <v>146</v>
      </c>
      <c r="G46" s="472">
        <v>182.5</v>
      </c>
      <c r="H46" s="65">
        <f t="shared" si="0"/>
        <v>0</v>
      </c>
      <c r="I46" s="81">
        <v>69</v>
      </c>
      <c r="J46" s="82"/>
      <c r="K46" s="82"/>
      <c r="L46" s="83">
        <f t="shared" si="1"/>
        <v>12592.5</v>
      </c>
      <c r="M46" s="488" t="s">
        <v>161</v>
      </c>
      <c r="N46" s="489">
        <v>44019</v>
      </c>
      <c r="O46" s="800"/>
      <c r="P46" s="485"/>
      <c r="Q46" s="70"/>
      <c r="R46" s="71"/>
      <c r="S46" s="867"/>
      <c r="T46" s="868"/>
    </row>
    <row r="47" spans="1:20" ht="17.25" x14ac:dyDescent="0.3">
      <c r="A47" s="1054"/>
      <c r="B47" s="639" t="s">
        <v>59</v>
      </c>
      <c r="C47" s="371" t="s">
        <v>775</v>
      </c>
      <c r="D47" s="472">
        <v>237</v>
      </c>
      <c r="E47" s="552">
        <v>44007</v>
      </c>
      <c r="F47" s="510">
        <v>146</v>
      </c>
      <c r="G47" s="472">
        <v>237</v>
      </c>
      <c r="H47" s="65">
        <f t="shared" si="0"/>
        <v>0</v>
      </c>
      <c r="I47" s="81">
        <v>75</v>
      </c>
      <c r="J47" s="82"/>
      <c r="K47" s="82"/>
      <c r="L47" s="83">
        <f t="shared" si="1"/>
        <v>17775</v>
      </c>
      <c r="M47" s="488" t="s">
        <v>161</v>
      </c>
      <c r="N47" s="489">
        <v>44019</v>
      </c>
      <c r="O47" s="800"/>
      <c r="P47" s="485"/>
      <c r="Q47" s="70"/>
      <c r="R47" s="71"/>
      <c r="S47" s="867"/>
      <c r="T47" s="868"/>
    </row>
    <row r="48" spans="1:20" ht="25.5" x14ac:dyDescent="0.3">
      <c r="A48" s="672" t="s">
        <v>134</v>
      </c>
      <c r="B48" s="639" t="s">
        <v>27</v>
      </c>
      <c r="C48" s="371" t="s">
        <v>747</v>
      </c>
      <c r="D48" s="472">
        <v>11450</v>
      </c>
      <c r="E48" s="552">
        <v>44008</v>
      </c>
      <c r="F48" s="510" t="s">
        <v>769</v>
      </c>
      <c r="G48" s="472">
        <v>14400</v>
      </c>
      <c r="H48" s="65">
        <f t="shared" si="0"/>
        <v>2950</v>
      </c>
      <c r="I48" s="81">
        <v>28</v>
      </c>
      <c r="J48" s="82"/>
      <c r="K48" s="82"/>
      <c r="L48" s="83">
        <f t="shared" si="1"/>
        <v>403200</v>
      </c>
      <c r="M48" s="488" t="s">
        <v>52</v>
      </c>
      <c r="N48" s="489">
        <v>44025</v>
      </c>
      <c r="O48" s="800">
        <v>11913.2</v>
      </c>
      <c r="P48" s="485">
        <v>44025</v>
      </c>
      <c r="Q48" s="70">
        <v>20272</v>
      </c>
      <c r="R48" s="71" t="s">
        <v>718</v>
      </c>
      <c r="S48" s="867" t="s">
        <v>817</v>
      </c>
      <c r="T48" s="868">
        <v>1856</v>
      </c>
    </row>
    <row r="49" spans="1:20" ht="17.25" x14ac:dyDescent="0.3">
      <c r="A49" s="551" t="s">
        <v>134</v>
      </c>
      <c r="B49" s="639" t="s">
        <v>541</v>
      </c>
      <c r="C49" s="371" t="s">
        <v>747</v>
      </c>
      <c r="D49" s="472">
        <v>22040</v>
      </c>
      <c r="E49" s="552">
        <v>44008</v>
      </c>
      <c r="F49" s="510" t="s">
        <v>771</v>
      </c>
      <c r="G49" s="472">
        <v>27745</v>
      </c>
      <c r="H49" s="65">
        <f t="shared" si="0"/>
        <v>5705</v>
      </c>
      <c r="I49" s="81">
        <v>28</v>
      </c>
      <c r="J49" s="82"/>
      <c r="K49" s="82"/>
      <c r="L49" s="83">
        <f t="shared" si="1"/>
        <v>776860</v>
      </c>
      <c r="M49" s="488" t="s">
        <v>52</v>
      </c>
      <c r="N49" s="489">
        <v>44026</v>
      </c>
      <c r="O49" s="800">
        <v>23001.64</v>
      </c>
      <c r="P49" s="855">
        <v>44026</v>
      </c>
      <c r="Q49" s="70"/>
      <c r="R49" s="71"/>
      <c r="S49" s="867" t="s">
        <v>817</v>
      </c>
      <c r="T49" s="868">
        <v>4176</v>
      </c>
    </row>
    <row r="50" spans="1:20" ht="17.25" x14ac:dyDescent="0.3">
      <c r="A50" s="628" t="s">
        <v>667</v>
      </c>
      <c r="B50" s="854" t="s">
        <v>766</v>
      </c>
      <c r="C50" s="371" t="s">
        <v>767</v>
      </c>
      <c r="D50" s="472">
        <v>195.8</v>
      </c>
      <c r="E50" s="552">
        <v>44008</v>
      </c>
      <c r="F50" s="555">
        <v>148</v>
      </c>
      <c r="G50" s="472">
        <v>195.8</v>
      </c>
      <c r="H50" s="65">
        <f t="shared" si="0"/>
        <v>0</v>
      </c>
      <c r="I50" s="81">
        <v>69</v>
      </c>
      <c r="J50" s="82"/>
      <c r="K50" s="82"/>
      <c r="L50" s="83">
        <f t="shared" si="1"/>
        <v>13510.2</v>
      </c>
      <c r="M50" s="488" t="s">
        <v>52</v>
      </c>
      <c r="N50" s="489">
        <v>44022</v>
      </c>
      <c r="O50" s="769"/>
      <c r="P50" s="379"/>
      <c r="Q50" s="70"/>
      <c r="R50" s="71"/>
      <c r="S50" s="867"/>
      <c r="T50" s="868"/>
    </row>
    <row r="51" spans="1:20" ht="17.25" x14ac:dyDescent="0.3">
      <c r="A51" s="628" t="s">
        <v>667</v>
      </c>
      <c r="B51" s="854" t="s">
        <v>54</v>
      </c>
      <c r="C51" s="371" t="s">
        <v>768</v>
      </c>
      <c r="D51" s="472">
        <v>403</v>
      </c>
      <c r="E51" s="552">
        <v>44009</v>
      </c>
      <c r="F51" s="555">
        <v>149</v>
      </c>
      <c r="G51" s="472">
        <v>403</v>
      </c>
      <c r="H51" s="65">
        <f t="shared" si="0"/>
        <v>0</v>
      </c>
      <c r="I51" s="81">
        <v>69</v>
      </c>
      <c r="J51" s="82"/>
      <c r="K51" s="82"/>
      <c r="L51" s="83">
        <f t="shared" si="1"/>
        <v>27807</v>
      </c>
      <c r="M51" s="488" t="s">
        <v>52</v>
      </c>
      <c r="N51" s="489">
        <v>44022</v>
      </c>
      <c r="O51" s="769"/>
      <c r="P51" s="379"/>
      <c r="Q51" s="70"/>
      <c r="R51" s="71"/>
      <c r="S51" s="867" t="s">
        <v>817</v>
      </c>
      <c r="T51" s="868">
        <v>3016</v>
      </c>
    </row>
    <row r="52" spans="1:20" ht="17.25" x14ac:dyDescent="0.3">
      <c r="A52" s="551" t="s">
        <v>79</v>
      </c>
      <c r="B52" s="639" t="s">
        <v>710</v>
      </c>
      <c r="C52" s="371" t="s">
        <v>748</v>
      </c>
      <c r="D52" s="472">
        <v>21120</v>
      </c>
      <c r="E52" s="552">
        <v>44010</v>
      </c>
      <c r="F52" s="510">
        <v>28598</v>
      </c>
      <c r="G52" s="472">
        <v>21120</v>
      </c>
      <c r="H52" s="65">
        <f t="shared" si="0"/>
        <v>0</v>
      </c>
      <c r="I52" s="81">
        <v>38.5</v>
      </c>
      <c r="J52" s="82"/>
      <c r="K52" s="82"/>
      <c r="L52" s="83">
        <f t="shared" si="1"/>
        <v>813120</v>
      </c>
      <c r="M52" s="488" t="s">
        <v>52</v>
      </c>
      <c r="N52" s="489">
        <v>44027</v>
      </c>
      <c r="O52" s="769"/>
      <c r="P52" s="379"/>
      <c r="Q52" s="70"/>
      <c r="R52" s="71"/>
      <c r="S52" s="867"/>
      <c r="T52" s="868"/>
    </row>
    <row r="53" spans="1:20" ht="18.75" x14ac:dyDescent="0.3">
      <c r="A53" s="636" t="s">
        <v>79</v>
      </c>
      <c r="B53" s="833" t="s">
        <v>116</v>
      </c>
      <c r="C53" s="371" t="s">
        <v>750</v>
      </c>
      <c r="D53" s="472">
        <v>19540</v>
      </c>
      <c r="E53" s="552">
        <v>44011</v>
      </c>
      <c r="F53" s="510">
        <v>28638</v>
      </c>
      <c r="G53" s="472">
        <v>19540</v>
      </c>
      <c r="H53" s="65">
        <f t="shared" si="0"/>
        <v>0</v>
      </c>
      <c r="I53" s="663">
        <v>38.5</v>
      </c>
      <c r="J53" s="82"/>
      <c r="K53" s="82"/>
      <c r="L53" s="83">
        <f t="shared" si="1"/>
        <v>752290</v>
      </c>
      <c r="M53" s="488" t="s">
        <v>52</v>
      </c>
      <c r="N53" s="489">
        <v>44029</v>
      </c>
      <c r="O53" s="769"/>
      <c r="P53" s="379"/>
      <c r="Q53" s="70"/>
      <c r="R53" s="71"/>
      <c r="S53" s="867"/>
      <c r="T53" s="868"/>
    </row>
    <row r="54" spans="1:20" ht="17.25" x14ac:dyDescent="0.3">
      <c r="A54" s="636" t="s">
        <v>611</v>
      </c>
      <c r="B54" s="832" t="s">
        <v>709</v>
      </c>
      <c r="C54" s="371" t="s">
        <v>749</v>
      </c>
      <c r="D54" s="472">
        <v>7240</v>
      </c>
      <c r="E54" s="552">
        <v>44011</v>
      </c>
      <c r="F54" s="556">
        <v>61</v>
      </c>
      <c r="G54" s="472">
        <v>7240</v>
      </c>
      <c r="H54" s="65">
        <f t="shared" si="0"/>
        <v>0</v>
      </c>
      <c r="I54" s="81">
        <v>70</v>
      </c>
      <c r="J54" s="82"/>
      <c r="K54" s="82"/>
      <c r="L54" s="83">
        <f t="shared" si="1"/>
        <v>506800</v>
      </c>
      <c r="M54" s="372" t="s">
        <v>52</v>
      </c>
      <c r="N54" s="373">
        <v>44012</v>
      </c>
      <c r="O54" s="771"/>
      <c r="P54" s="379"/>
      <c r="Q54" s="70"/>
      <c r="R54" s="71"/>
      <c r="S54" s="867"/>
      <c r="T54" s="868"/>
    </row>
    <row r="55" spans="1:20" ht="17.25" x14ac:dyDescent="0.3">
      <c r="A55" s="551" t="s">
        <v>134</v>
      </c>
      <c r="B55" s="639" t="s">
        <v>116</v>
      </c>
      <c r="C55" s="371" t="s">
        <v>751</v>
      </c>
      <c r="D55" s="472">
        <v>20750</v>
      </c>
      <c r="E55" s="552">
        <v>44012</v>
      </c>
      <c r="F55" s="514" t="s">
        <v>790</v>
      </c>
      <c r="G55" s="472">
        <v>26045</v>
      </c>
      <c r="H55" s="65">
        <f t="shared" si="0"/>
        <v>5295</v>
      </c>
      <c r="I55" s="81">
        <v>29</v>
      </c>
      <c r="J55" s="82"/>
      <c r="K55" s="82"/>
      <c r="L55" s="83">
        <f t="shared" si="1"/>
        <v>755305</v>
      </c>
      <c r="M55" s="488" t="s">
        <v>52</v>
      </c>
      <c r="N55" s="489">
        <v>44029</v>
      </c>
      <c r="O55" s="772">
        <v>21077.200000000001</v>
      </c>
      <c r="P55" s="765">
        <v>44029</v>
      </c>
      <c r="Q55" s="70"/>
      <c r="R55" s="71"/>
      <c r="S55" s="867" t="s">
        <v>817</v>
      </c>
      <c r="T55" s="868">
        <v>4176</v>
      </c>
    </row>
    <row r="56" spans="1:20" ht="18.75" x14ac:dyDescent="0.3">
      <c r="A56" s="674"/>
      <c r="B56" s="639"/>
      <c r="C56" s="371"/>
      <c r="D56" s="472"/>
      <c r="E56" s="552"/>
      <c r="F56" s="557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90"/>
      <c r="O56" s="774"/>
      <c r="P56" s="387"/>
      <c r="Q56" s="70"/>
      <c r="R56" s="71"/>
      <c r="S56" s="867"/>
      <c r="T56" s="868"/>
    </row>
    <row r="57" spans="1:20" ht="17.25" x14ac:dyDescent="0.3">
      <c r="A57" s="636"/>
      <c r="B57" s="639"/>
      <c r="C57" s="371"/>
      <c r="D57" s="472"/>
      <c r="E57" s="552"/>
      <c r="F57" s="558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90"/>
      <c r="O57" s="774"/>
      <c r="P57" s="387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8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90"/>
      <c r="O58" s="774"/>
      <c r="P58" s="387"/>
      <c r="Q58" s="70"/>
      <c r="R58" s="71"/>
      <c r="S58" s="73"/>
      <c r="T58" s="74"/>
    </row>
    <row r="59" spans="1:20" ht="17.25" x14ac:dyDescent="0.3">
      <c r="A59" s="551"/>
      <c r="B59" s="639"/>
      <c r="C59" s="371"/>
      <c r="D59" s="472"/>
      <c r="E59" s="552"/>
      <c r="F59" s="555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90"/>
      <c r="O59" s="774"/>
      <c r="P59" s="387"/>
      <c r="Q59" s="70"/>
      <c r="R59" s="71"/>
      <c r="S59" s="73"/>
      <c r="T59" s="74"/>
    </row>
    <row r="60" spans="1:20" ht="17.25" x14ac:dyDescent="0.3">
      <c r="A60" s="551"/>
      <c r="B60" s="639"/>
      <c r="C60" s="371"/>
      <c r="D60" s="472"/>
      <c r="E60" s="552"/>
      <c r="F60" s="555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716"/>
      <c r="N60" s="754"/>
      <c r="O60" s="834"/>
      <c r="P60" s="387"/>
      <c r="Q60" s="70"/>
      <c r="R60" s="71"/>
      <c r="S60" s="73"/>
      <c r="T60" s="74"/>
    </row>
    <row r="61" spans="1:20" ht="17.25" x14ac:dyDescent="0.3">
      <c r="A61" s="551"/>
      <c r="B61" s="640"/>
      <c r="C61" s="371"/>
      <c r="D61" s="550"/>
      <c r="E61" s="552"/>
      <c r="F61" s="559"/>
      <c r="G61" s="550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90"/>
      <c r="O61" s="775"/>
      <c r="P61" s="397"/>
      <c r="Q61" s="70"/>
      <c r="R61" s="71"/>
      <c r="S61" s="73"/>
      <c r="T61" s="74"/>
    </row>
    <row r="62" spans="1:20" ht="17.25" x14ac:dyDescent="0.3">
      <c r="A62" s="675"/>
      <c r="B62" s="640"/>
      <c r="C62" s="371"/>
      <c r="D62" s="550"/>
      <c r="E62" s="552"/>
      <c r="F62" s="559"/>
      <c r="G62" s="550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75"/>
      <c r="P62" s="397"/>
      <c r="Q62" s="70"/>
      <c r="R62" s="71"/>
      <c r="S62" s="73"/>
      <c r="T62" s="74"/>
    </row>
    <row r="63" spans="1:20" ht="18.75" x14ac:dyDescent="0.3">
      <c r="A63" s="551"/>
      <c r="B63" s="640"/>
      <c r="C63" s="371"/>
      <c r="D63" s="550"/>
      <c r="E63" s="552"/>
      <c r="F63" s="560"/>
      <c r="G63" s="550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75"/>
      <c r="P63" s="397"/>
      <c r="Q63" s="70"/>
      <c r="R63" s="71"/>
      <c r="S63" s="73"/>
      <c r="T63" s="74"/>
    </row>
    <row r="64" spans="1:20" ht="18" customHeight="1" x14ac:dyDescent="0.3">
      <c r="A64" s="551"/>
      <c r="B64" s="640"/>
      <c r="C64" s="371"/>
      <c r="D64" s="550"/>
      <c r="E64" s="552"/>
      <c r="F64" s="561"/>
      <c r="G64" s="550"/>
      <c r="H64" s="65">
        <f t="shared" si="0"/>
        <v>0</v>
      </c>
      <c r="I64" s="81"/>
      <c r="J64" s="82"/>
      <c r="K64" s="82"/>
      <c r="L64" s="83">
        <f t="shared" si="1"/>
        <v>0</v>
      </c>
      <c r="M64" s="388"/>
      <c r="N64" s="391"/>
      <c r="O64" s="775"/>
      <c r="P64" s="397"/>
      <c r="Q64" s="70"/>
      <c r="R64" s="71"/>
      <c r="S64" s="73"/>
      <c r="T64" s="74"/>
    </row>
    <row r="65" spans="1:20" ht="17.25" x14ac:dyDescent="0.3">
      <c r="A65" s="551"/>
      <c r="B65" s="640"/>
      <c r="C65" s="371"/>
      <c r="D65" s="550"/>
      <c r="E65" s="552"/>
      <c r="F65" s="559"/>
      <c r="G65" s="550"/>
      <c r="H65" s="65">
        <f t="shared" si="0"/>
        <v>0</v>
      </c>
      <c r="I65" s="81"/>
      <c r="J65" s="82"/>
      <c r="K65" s="82"/>
      <c r="L65" s="83">
        <f t="shared" si="1"/>
        <v>0</v>
      </c>
      <c r="M65" s="388"/>
      <c r="N65" s="391"/>
      <c r="O65" s="775"/>
      <c r="P65" s="397"/>
      <c r="Q65" s="70"/>
      <c r="R65" s="71"/>
      <c r="S65" s="73"/>
      <c r="T65" s="74"/>
    </row>
    <row r="66" spans="1:20" ht="17.25" x14ac:dyDescent="0.3">
      <c r="A66" s="676"/>
      <c r="B66" s="640"/>
      <c r="C66" s="371"/>
      <c r="D66" s="550"/>
      <c r="E66" s="552"/>
      <c r="F66" s="562"/>
      <c r="G66" s="550"/>
      <c r="H66" s="65">
        <f t="shared" si="0"/>
        <v>0</v>
      </c>
      <c r="I66" s="81"/>
      <c r="J66" s="82"/>
      <c r="K66" s="82"/>
      <c r="L66" s="104">
        <f t="shared" si="1"/>
        <v>0</v>
      </c>
      <c r="M66" s="420"/>
      <c r="N66" s="421"/>
      <c r="O66" s="777"/>
      <c r="P66" s="405"/>
      <c r="Q66" s="70"/>
      <c r="R66" s="71"/>
      <c r="S66" s="73"/>
      <c r="T66" s="74"/>
    </row>
    <row r="67" spans="1:20" ht="17.25" x14ac:dyDescent="0.3">
      <c r="A67" s="651"/>
      <c r="B67" s="639"/>
      <c r="C67" s="371"/>
      <c r="D67" s="472"/>
      <c r="E67" s="563"/>
      <c r="F67" s="564"/>
      <c r="G67" s="565"/>
      <c r="H67" s="65">
        <f t="shared" si="0"/>
        <v>0</v>
      </c>
      <c r="I67" s="81"/>
      <c r="J67" s="82"/>
      <c r="K67" s="82"/>
      <c r="L67" s="104">
        <f t="shared" si="1"/>
        <v>0</v>
      </c>
      <c r="M67" s="406"/>
      <c r="N67" s="407"/>
      <c r="O67" s="774"/>
      <c r="P67" s="387"/>
      <c r="Q67" s="70"/>
      <c r="R67" s="71"/>
      <c r="S67" s="73"/>
      <c r="T67" s="74"/>
    </row>
    <row r="68" spans="1:20" ht="17.25" x14ac:dyDescent="0.3">
      <c r="A68" s="672"/>
      <c r="B68" s="639"/>
      <c r="C68" s="371"/>
      <c r="D68" s="472"/>
      <c r="E68" s="566"/>
      <c r="F68" s="567"/>
      <c r="G68" s="568"/>
      <c r="H68" s="65">
        <f t="shared" si="0"/>
        <v>0</v>
      </c>
      <c r="I68" s="81"/>
      <c r="J68" s="82"/>
      <c r="K68" s="82"/>
      <c r="L68" s="104">
        <f t="shared" si="1"/>
        <v>0</v>
      </c>
      <c r="M68" s="406"/>
      <c r="N68" s="407"/>
      <c r="O68" s="774"/>
      <c r="P68" s="387"/>
      <c r="Q68" s="70"/>
      <c r="R68" s="71"/>
      <c r="S68" s="73"/>
      <c r="T68" s="74"/>
    </row>
    <row r="69" spans="1:20" ht="17.25" x14ac:dyDescent="0.3">
      <c r="A69" s="672"/>
      <c r="B69" s="639"/>
      <c r="C69" s="371"/>
      <c r="D69" s="472"/>
      <c r="E69" s="566"/>
      <c r="F69" s="564"/>
      <c r="G69" s="568"/>
      <c r="H69" s="65">
        <f t="shared" si="0"/>
        <v>0</v>
      </c>
      <c r="I69" s="103"/>
      <c r="J69" s="82"/>
      <c r="K69" s="82" t="s">
        <v>30</v>
      </c>
      <c r="L69" s="104">
        <f t="shared" si="1"/>
        <v>0</v>
      </c>
      <c r="M69" s="420"/>
      <c r="N69" s="421"/>
      <c r="O69" s="777"/>
      <c r="P69" s="411"/>
      <c r="Q69" s="70"/>
      <c r="R69" s="71"/>
      <c r="S69" s="73"/>
      <c r="T69" s="74"/>
    </row>
    <row r="70" spans="1:20" ht="17.25" x14ac:dyDescent="0.3">
      <c r="A70" s="551"/>
      <c r="B70" s="639"/>
      <c r="C70" s="371"/>
      <c r="D70" s="472"/>
      <c r="E70" s="566"/>
      <c r="F70" s="564"/>
      <c r="G70" s="568"/>
      <c r="H70" s="65">
        <f t="shared" si="0"/>
        <v>0</v>
      </c>
      <c r="I70" s="103"/>
      <c r="J70" s="82"/>
      <c r="K70" s="82"/>
      <c r="L70" s="104">
        <f t="shared" si="1"/>
        <v>0</v>
      </c>
      <c r="M70" s="406"/>
      <c r="N70" s="407"/>
      <c r="O70" s="774"/>
      <c r="P70" s="387"/>
      <c r="Q70" s="70"/>
      <c r="R70" s="71"/>
      <c r="S70" s="73"/>
      <c r="T70" s="74"/>
    </row>
    <row r="71" spans="1:20" ht="17.25" x14ac:dyDescent="0.3">
      <c r="A71" s="658"/>
      <c r="B71" s="639"/>
      <c r="C71" s="569"/>
      <c r="D71" s="472"/>
      <c r="E71" s="570"/>
      <c r="F71" s="571"/>
      <c r="G71" s="472"/>
      <c r="H71" s="65">
        <f t="shared" si="0"/>
        <v>0</v>
      </c>
      <c r="I71" s="81"/>
      <c r="J71" s="82"/>
      <c r="K71" s="82"/>
      <c r="L71" s="104">
        <f t="shared" si="1"/>
        <v>0</v>
      </c>
      <c r="M71" s="478"/>
      <c r="N71" s="479"/>
      <c r="O71" s="769"/>
      <c r="P71" s="379"/>
      <c r="Q71" s="70"/>
      <c r="R71" s="71"/>
      <c r="S71" s="73"/>
      <c r="T71" s="74"/>
    </row>
    <row r="72" spans="1:20" ht="17.25" x14ac:dyDescent="0.3">
      <c r="A72" s="673"/>
      <c r="B72" s="639"/>
      <c r="C72" s="371"/>
      <c r="D72" s="472"/>
      <c r="E72" s="566"/>
      <c r="F72" s="555"/>
      <c r="G72" s="568"/>
      <c r="H72" s="65">
        <f>G72-D72</f>
        <v>0</v>
      </c>
      <c r="I72" s="103"/>
      <c r="J72" s="105"/>
      <c r="K72" s="105"/>
      <c r="L72" s="104">
        <f t="shared" si="1"/>
        <v>0</v>
      </c>
      <c r="M72" s="760"/>
      <c r="N72" s="761"/>
      <c r="O72" s="835"/>
      <c r="P72" s="411"/>
      <c r="Q72" s="70"/>
      <c r="R72" s="71"/>
      <c r="S72" s="73"/>
      <c r="T72" s="74"/>
    </row>
    <row r="73" spans="1:20" ht="17.25" x14ac:dyDescent="0.3">
      <c r="A73" s="551"/>
      <c r="B73" s="638"/>
      <c r="C73" s="371"/>
      <c r="D73" s="572"/>
      <c r="E73" s="566"/>
      <c r="F73" s="555"/>
      <c r="G73" s="568"/>
      <c r="H73" s="65">
        <f t="shared" ref="H73:H150" si="3">G73-D73</f>
        <v>0</v>
      </c>
      <c r="I73" s="103"/>
      <c r="J73" s="105"/>
      <c r="K73" s="105"/>
      <c r="L73" s="104">
        <f t="shared" si="1"/>
        <v>0</v>
      </c>
      <c r="M73" s="372"/>
      <c r="N73" s="390"/>
      <c r="O73" s="779"/>
      <c r="P73" s="411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73"/>
      <c r="G74" s="568"/>
      <c r="H74" s="65">
        <f t="shared" si="3"/>
        <v>0</v>
      </c>
      <c r="I74" s="108"/>
      <c r="J74" s="105"/>
      <c r="K74" s="105"/>
      <c r="L74" s="109">
        <f t="shared" si="1"/>
        <v>0</v>
      </c>
      <c r="M74" s="418"/>
      <c r="N74" s="419"/>
      <c r="O74" s="777"/>
      <c r="P74" s="411"/>
      <c r="Q74" s="70"/>
      <c r="R74" s="71"/>
      <c r="S74" s="73"/>
      <c r="T74" s="74"/>
    </row>
    <row r="75" spans="1:20" ht="18.75" x14ac:dyDescent="0.3">
      <c r="A75" s="672"/>
      <c r="B75" s="639"/>
      <c r="C75" s="371"/>
      <c r="D75" s="472"/>
      <c r="E75" s="566"/>
      <c r="F75" s="555"/>
      <c r="G75" s="574"/>
      <c r="H75" s="65">
        <f t="shared" si="3"/>
        <v>0</v>
      </c>
      <c r="I75" s="111"/>
      <c r="J75" s="112"/>
      <c r="K75" s="112"/>
      <c r="L75" s="109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677"/>
      <c r="B76" s="641"/>
      <c r="C76" s="371"/>
      <c r="D76" s="575"/>
      <c r="E76" s="576"/>
      <c r="F76" s="577"/>
      <c r="G76" s="578"/>
      <c r="H76" s="65">
        <f t="shared" si="3"/>
        <v>0</v>
      </c>
      <c r="I76" s="111"/>
      <c r="J76" s="118"/>
      <c r="K76" s="118"/>
      <c r="L76" s="109">
        <f>I76*G76</f>
        <v>0</v>
      </c>
      <c r="M76" s="406"/>
      <c r="N76" s="407"/>
      <c r="O76" s="777"/>
      <c r="P76" s="411"/>
      <c r="Q76" s="70"/>
      <c r="R76" s="71"/>
      <c r="S76" s="73"/>
      <c r="T76" s="74"/>
    </row>
    <row r="77" spans="1:20" ht="17.25" x14ac:dyDescent="0.3">
      <c r="A77" s="676"/>
      <c r="B77" s="639"/>
      <c r="C77" s="371"/>
      <c r="D77" s="472"/>
      <c r="E77" s="566"/>
      <c r="F77" s="555"/>
      <c r="G77" s="574"/>
      <c r="H77" s="65">
        <f t="shared" si="3"/>
        <v>0</v>
      </c>
      <c r="I77" s="111"/>
      <c r="J77" s="105"/>
      <c r="K77" s="105"/>
      <c r="L77" s="109">
        <f t="shared" ref="L77:L140" si="4">I77*G77</f>
        <v>0</v>
      </c>
      <c r="M77" s="420"/>
      <c r="N77" s="421"/>
      <c r="O77" s="777"/>
      <c r="P77" s="411"/>
      <c r="Q77" s="70"/>
      <c r="R77" s="71"/>
      <c r="S77" s="73"/>
      <c r="T77" s="74"/>
    </row>
    <row r="78" spans="1:20" ht="18.75" x14ac:dyDescent="0.3">
      <c r="A78" s="672"/>
      <c r="B78" s="639"/>
      <c r="C78" s="371"/>
      <c r="D78" s="472"/>
      <c r="E78" s="566"/>
      <c r="F78" s="579"/>
      <c r="G78" s="574"/>
      <c r="H78" s="65">
        <f t="shared" si="3"/>
        <v>0</v>
      </c>
      <c r="I78" s="81"/>
      <c r="J78" s="105"/>
      <c r="K78" s="105"/>
      <c r="L78" s="83">
        <f t="shared" si="4"/>
        <v>0</v>
      </c>
      <c r="M78" s="420"/>
      <c r="N78" s="421"/>
      <c r="O78" s="777"/>
      <c r="P78" s="411"/>
      <c r="Q78" s="70"/>
      <c r="R78" s="71"/>
      <c r="S78" s="73"/>
      <c r="T78" s="74"/>
    </row>
    <row r="79" spans="1:20" ht="17.25" x14ac:dyDescent="0.3">
      <c r="A79" s="672"/>
      <c r="B79" s="639"/>
      <c r="C79" s="371"/>
      <c r="D79" s="472"/>
      <c r="E79" s="566"/>
      <c r="F79" s="567"/>
      <c r="G79" s="574"/>
      <c r="H79" s="65">
        <f t="shared" si="3"/>
        <v>0</v>
      </c>
      <c r="I79" s="111"/>
      <c r="J79" s="105"/>
      <c r="K79" s="105"/>
      <c r="L79" s="109">
        <f t="shared" si="4"/>
        <v>0</v>
      </c>
      <c r="M79" s="420"/>
      <c r="N79" s="421"/>
      <c r="O79" s="777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80"/>
      <c r="G80" s="574"/>
      <c r="H80" s="65">
        <f t="shared" si="3"/>
        <v>0</v>
      </c>
      <c r="I80" s="111"/>
      <c r="J80" s="105"/>
      <c r="K80" s="105"/>
      <c r="L80" s="109">
        <f t="shared" si="4"/>
        <v>0</v>
      </c>
      <c r="M80" s="420"/>
      <c r="N80" s="421"/>
      <c r="O80" s="777"/>
      <c r="P80" s="411"/>
      <c r="Q80" s="70"/>
      <c r="R80" s="71"/>
      <c r="S80" s="73"/>
      <c r="T80" s="74"/>
    </row>
    <row r="81" spans="1:20" ht="17.25" x14ac:dyDescent="0.3">
      <c r="A81" s="672"/>
      <c r="B81" s="639"/>
      <c r="C81" s="371"/>
      <c r="D81" s="472"/>
      <c r="E81" s="570"/>
      <c r="F81" s="581"/>
      <c r="G81" s="472"/>
      <c r="H81" s="65">
        <f t="shared" si="3"/>
        <v>0</v>
      </c>
      <c r="I81" s="111"/>
      <c r="J81" s="123"/>
      <c r="K81" s="123"/>
      <c r="L81" s="109">
        <f t="shared" si="4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2"/>
      <c r="B82" s="639"/>
      <c r="C82" s="371"/>
      <c r="D82" s="472"/>
      <c r="E82" s="570"/>
      <c r="F82" s="580"/>
      <c r="G82" s="472"/>
      <c r="H82" s="65">
        <f t="shared" si="3"/>
        <v>0</v>
      </c>
      <c r="I82" s="111"/>
      <c r="J82" s="123"/>
      <c r="K82" s="123"/>
      <c r="L82" s="109">
        <f t="shared" si="4"/>
        <v>0</v>
      </c>
      <c r="M82" s="420"/>
      <c r="N82" s="421"/>
      <c r="O82" s="777"/>
      <c r="P82" s="411"/>
      <c r="Q82" s="70"/>
      <c r="R82" s="71"/>
      <c r="S82" s="73"/>
      <c r="T82" s="74"/>
    </row>
    <row r="83" spans="1:20" ht="17.25" x14ac:dyDescent="0.3">
      <c r="A83" s="672"/>
      <c r="B83" s="639"/>
      <c r="C83" s="371"/>
      <c r="D83" s="472"/>
      <c r="E83" s="570"/>
      <c r="F83" s="580"/>
      <c r="G83" s="472"/>
      <c r="H83" s="65">
        <f t="shared" si="3"/>
        <v>0</v>
      </c>
      <c r="I83" s="111"/>
      <c r="J83" s="123"/>
      <c r="K83" s="123"/>
      <c r="L83" s="109">
        <f t="shared" si="4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7.25" x14ac:dyDescent="0.3">
      <c r="A84" s="672"/>
      <c r="B84" s="639"/>
      <c r="C84" s="371"/>
      <c r="D84" s="472"/>
      <c r="E84" s="570"/>
      <c r="F84" s="580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582"/>
      <c r="D85" s="472"/>
      <c r="E85" s="570"/>
      <c r="F85" s="580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406"/>
      <c r="N85" s="422"/>
      <c r="O85" s="769"/>
      <c r="P85" s="379"/>
      <c r="Q85" s="757"/>
      <c r="R85" s="71"/>
      <c r="S85" s="73"/>
      <c r="T85" s="74"/>
    </row>
    <row r="86" spans="1:20" ht="15" customHeight="1" thickBot="1" x14ac:dyDescent="0.35">
      <c r="A86" s="678"/>
      <c r="B86" s="642"/>
      <c r="C86" s="583"/>
      <c r="D86" s="584"/>
      <c r="E86" s="585"/>
      <c r="F86" s="586"/>
      <c r="G86" s="584"/>
      <c r="H86" s="65">
        <f t="shared" si="3"/>
        <v>0</v>
      </c>
      <c r="I86" s="81"/>
      <c r="J86" s="82"/>
      <c r="K86" s="82"/>
      <c r="L86" s="104">
        <f t="shared" si="4"/>
        <v>0</v>
      </c>
      <c r="M86" s="406"/>
      <c r="N86" s="422"/>
      <c r="O86" s="769"/>
      <c r="P86" s="379"/>
      <c r="Q86" s="757"/>
      <c r="R86" s="71"/>
      <c r="S86" s="73"/>
      <c r="T86" s="74"/>
    </row>
    <row r="87" spans="1:20" ht="18" thickTop="1" x14ac:dyDescent="0.3">
      <c r="A87" s="671"/>
      <c r="B87" s="643"/>
      <c r="C87" s="587"/>
      <c r="D87" s="547"/>
      <c r="E87" s="588"/>
      <c r="F87" s="752"/>
      <c r="G87" s="547"/>
      <c r="H87" s="65">
        <f t="shared" si="3"/>
        <v>0</v>
      </c>
      <c r="I87" s="81"/>
      <c r="J87" s="82"/>
      <c r="K87" s="82"/>
      <c r="L87" s="104">
        <f t="shared" si="4"/>
        <v>0</v>
      </c>
      <c r="M87" s="372"/>
      <c r="N87" s="390"/>
      <c r="O87" s="769"/>
      <c r="P87" s="379"/>
      <c r="Q87" s="757"/>
      <c r="R87" s="71"/>
      <c r="S87" s="73"/>
      <c r="T87" s="74"/>
    </row>
    <row r="88" spans="1:20" ht="17.25" x14ac:dyDescent="0.3">
      <c r="A88" s="679"/>
      <c r="B88" s="638"/>
      <c r="C88" s="590"/>
      <c r="D88" s="572"/>
      <c r="E88" s="591"/>
      <c r="F88" s="592"/>
      <c r="G88" s="572"/>
      <c r="H88" s="142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69"/>
      <c r="P88" s="379"/>
      <c r="Q88" s="757"/>
      <c r="R88" s="71"/>
      <c r="S88" s="73"/>
      <c r="T88" s="74"/>
    </row>
    <row r="89" spans="1:20" ht="17.25" customHeight="1" x14ac:dyDescent="0.3">
      <c r="A89" s="680"/>
      <c r="B89" s="638"/>
      <c r="C89" s="593"/>
      <c r="D89" s="572"/>
      <c r="E89" s="591"/>
      <c r="F89" s="594"/>
      <c r="G89" s="572"/>
      <c r="H89" s="142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69"/>
      <c r="P89" s="379"/>
      <c r="Q89" s="757"/>
      <c r="R89" s="71"/>
      <c r="S89" s="73"/>
      <c r="T89" s="74"/>
    </row>
    <row r="90" spans="1:20" ht="37.5" x14ac:dyDescent="0.3">
      <c r="A90" s="836" t="s">
        <v>720</v>
      </c>
      <c r="B90" s="837" t="s">
        <v>721</v>
      </c>
      <c r="C90" s="595" t="s">
        <v>722</v>
      </c>
      <c r="D90" s="572">
        <v>94.77</v>
      </c>
      <c r="E90" s="591">
        <v>43902</v>
      </c>
      <c r="F90" s="594" t="s">
        <v>723</v>
      </c>
      <c r="G90" s="572">
        <v>94.77</v>
      </c>
      <c r="H90" s="142">
        <f t="shared" si="3"/>
        <v>0</v>
      </c>
      <c r="I90" s="81">
        <v>58</v>
      </c>
      <c r="J90" s="82"/>
      <c r="K90" s="82"/>
      <c r="L90" s="104">
        <f t="shared" si="4"/>
        <v>5496.66</v>
      </c>
      <c r="M90" s="838" t="s">
        <v>110</v>
      </c>
      <c r="N90" s="839">
        <v>44012</v>
      </c>
      <c r="O90" s="769"/>
      <c r="P90" s="379"/>
      <c r="Q90" s="757"/>
      <c r="R90" s="71"/>
      <c r="S90" s="73"/>
      <c r="T90" s="74"/>
    </row>
    <row r="91" spans="1:20" ht="17.25" x14ac:dyDescent="0.3">
      <c r="A91" s="658" t="s">
        <v>350</v>
      </c>
      <c r="B91" s="636" t="s">
        <v>226</v>
      </c>
      <c r="C91" s="766" t="s">
        <v>653</v>
      </c>
      <c r="D91" s="472">
        <v>1080</v>
      </c>
      <c r="E91" s="570">
        <v>43984</v>
      </c>
      <c r="F91" s="646" t="s">
        <v>654</v>
      </c>
      <c r="G91" s="472">
        <v>1080</v>
      </c>
      <c r="H91" s="142">
        <f t="shared" si="3"/>
        <v>0</v>
      </c>
      <c r="I91" s="81">
        <v>49</v>
      </c>
      <c r="J91" s="82"/>
      <c r="K91" s="82"/>
      <c r="L91" s="104">
        <f t="shared" si="4"/>
        <v>52920</v>
      </c>
      <c r="M91" s="372" t="s">
        <v>52</v>
      </c>
      <c r="N91" s="390">
        <v>43987</v>
      </c>
      <c r="O91" s="769"/>
      <c r="P91" s="379"/>
      <c r="Q91" s="757"/>
      <c r="R91" s="713"/>
      <c r="S91" s="73"/>
      <c r="T91" s="74"/>
    </row>
    <row r="92" spans="1:20" ht="17.25" x14ac:dyDescent="0.3">
      <c r="A92" s="746" t="s">
        <v>79</v>
      </c>
      <c r="B92" s="636" t="s">
        <v>695</v>
      </c>
      <c r="C92" s="618" t="s">
        <v>696</v>
      </c>
      <c r="D92" s="472">
        <v>531.20000000000005</v>
      </c>
      <c r="E92" s="570">
        <v>43986</v>
      </c>
      <c r="F92" s="571">
        <v>28188</v>
      </c>
      <c r="G92" s="472">
        <v>531.20000000000005</v>
      </c>
      <c r="H92" s="142">
        <f t="shared" si="3"/>
        <v>0</v>
      </c>
      <c r="I92" s="81">
        <v>38</v>
      </c>
      <c r="J92" s="82"/>
      <c r="K92" s="82"/>
      <c r="L92" s="104">
        <f t="shared" si="4"/>
        <v>20185.600000000002</v>
      </c>
      <c r="M92" s="758" t="s">
        <v>161</v>
      </c>
      <c r="N92" s="751">
        <v>44001</v>
      </c>
      <c r="O92" s="769"/>
      <c r="P92" s="379"/>
      <c r="Q92" s="757"/>
      <c r="R92" s="713"/>
      <c r="S92" s="73"/>
      <c r="T92" s="74"/>
    </row>
    <row r="93" spans="1:20" ht="17.25" x14ac:dyDescent="0.3">
      <c r="A93" s="658" t="s">
        <v>350</v>
      </c>
      <c r="B93" s="636" t="s">
        <v>226</v>
      </c>
      <c r="C93" s="606" t="s">
        <v>673</v>
      </c>
      <c r="D93" s="472">
        <v>820</v>
      </c>
      <c r="E93" s="570">
        <v>43995</v>
      </c>
      <c r="F93" s="571" t="s">
        <v>677</v>
      </c>
      <c r="G93" s="472">
        <v>820</v>
      </c>
      <c r="H93" s="142">
        <f t="shared" si="3"/>
        <v>0</v>
      </c>
      <c r="I93" s="81">
        <v>49</v>
      </c>
      <c r="J93" s="82"/>
      <c r="K93" s="82"/>
      <c r="L93" s="104">
        <f t="shared" si="4"/>
        <v>40180</v>
      </c>
      <c r="M93" s="372" t="s">
        <v>161</v>
      </c>
      <c r="N93" s="390">
        <v>43997</v>
      </c>
      <c r="O93" s="769"/>
      <c r="P93" s="379"/>
      <c r="Q93" s="757"/>
      <c r="R93" s="713"/>
      <c r="S93" s="73"/>
      <c r="T93" s="74"/>
    </row>
    <row r="94" spans="1:20" ht="17.25" customHeight="1" x14ac:dyDescent="0.25">
      <c r="A94" s="658" t="s">
        <v>350</v>
      </c>
      <c r="B94" s="551" t="s">
        <v>226</v>
      </c>
      <c r="C94" s="654" t="s">
        <v>678</v>
      </c>
      <c r="D94" s="472">
        <v>485</v>
      </c>
      <c r="E94" s="570">
        <v>43998</v>
      </c>
      <c r="F94" s="571" t="s">
        <v>679</v>
      </c>
      <c r="G94" s="472">
        <v>485</v>
      </c>
      <c r="H94" s="142">
        <f t="shared" si="3"/>
        <v>0</v>
      </c>
      <c r="I94" s="81">
        <v>49</v>
      </c>
      <c r="J94" s="82"/>
      <c r="K94" s="82"/>
      <c r="L94" s="104">
        <f t="shared" si="4"/>
        <v>23765</v>
      </c>
      <c r="M94" s="372" t="s">
        <v>161</v>
      </c>
      <c r="N94" s="390">
        <v>43998</v>
      </c>
      <c r="O94" s="769"/>
      <c r="P94" s="379"/>
      <c r="Q94" s="757"/>
      <c r="R94" s="713"/>
      <c r="S94" s="73"/>
      <c r="T94" s="74"/>
    </row>
    <row r="95" spans="1:20" ht="17.25" customHeight="1" thickBot="1" x14ac:dyDescent="0.3">
      <c r="A95" s="658" t="s">
        <v>79</v>
      </c>
      <c r="B95" s="551" t="s">
        <v>563</v>
      </c>
      <c r="C95" s="830" t="s">
        <v>693</v>
      </c>
      <c r="D95" s="472">
        <v>146.6</v>
      </c>
      <c r="E95" s="570">
        <v>43998</v>
      </c>
      <c r="F95" s="571">
        <v>28407</v>
      </c>
      <c r="G95" s="472">
        <v>146.6</v>
      </c>
      <c r="H95" s="142">
        <f t="shared" si="3"/>
        <v>0</v>
      </c>
      <c r="I95" s="81">
        <v>44</v>
      </c>
      <c r="J95" s="82"/>
      <c r="K95" s="82"/>
      <c r="L95" s="104">
        <f t="shared" si="4"/>
        <v>6450.4</v>
      </c>
      <c r="M95" s="372" t="s">
        <v>694</v>
      </c>
      <c r="N95" s="390">
        <v>44001</v>
      </c>
      <c r="O95" s="769"/>
      <c r="P95" s="379"/>
      <c r="Q95" s="757"/>
      <c r="R95" s="713"/>
      <c r="S95" s="73"/>
      <c r="T95" s="74"/>
    </row>
    <row r="96" spans="1:20" ht="16.5" customHeight="1" x14ac:dyDescent="0.25">
      <c r="A96" s="1017" t="s">
        <v>701</v>
      </c>
      <c r="B96" s="623" t="s">
        <v>702</v>
      </c>
      <c r="C96" s="1057" t="s">
        <v>703</v>
      </c>
      <c r="D96" s="574">
        <v>600</v>
      </c>
      <c r="E96" s="570">
        <v>44000</v>
      </c>
      <c r="F96" s="988">
        <v>1076</v>
      </c>
      <c r="G96" s="472">
        <v>600</v>
      </c>
      <c r="H96" s="142">
        <f t="shared" si="3"/>
        <v>0</v>
      </c>
      <c r="I96" s="81">
        <v>18</v>
      </c>
      <c r="J96" s="82"/>
      <c r="K96" s="82"/>
      <c r="L96" s="104">
        <f t="shared" si="4"/>
        <v>10800</v>
      </c>
      <c r="M96" s="933" t="s">
        <v>52</v>
      </c>
      <c r="N96" s="920">
        <v>44007</v>
      </c>
      <c r="O96" s="769"/>
      <c r="P96" s="379"/>
      <c r="Q96" s="757"/>
      <c r="R96" s="713"/>
      <c r="S96" s="73"/>
      <c r="T96" s="74"/>
    </row>
    <row r="97" spans="1:20" ht="17.25" customHeight="1" thickBot="1" x14ac:dyDescent="0.3">
      <c r="A97" s="1018"/>
      <c r="B97" s="623" t="s">
        <v>704</v>
      </c>
      <c r="C97" s="1058"/>
      <c r="D97" s="791">
        <v>2400</v>
      </c>
      <c r="E97" s="390">
        <v>44000</v>
      </c>
      <c r="F97" s="990"/>
      <c r="G97" s="472">
        <v>2400</v>
      </c>
      <c r="H97" s="142">
        <f t="shared" si="3"/>
        <v>0</v>
      </c>
      <c r="I97" s="81">
        <v>19</v>
      </c>
      <c r="J97" s="82"/>
      <c r="K97" s="82"/>
      <c r="L97" s="104">
        <f t="shared" si="4"/>
        <v>45600</v>
      </c>
      <c r="M97" s="935"/>
      <c r="N97" s="922"/>
      <c r="O97" s="769"/>
      <c r="P97" s="379"/>
      <c r="Q97" s="757"/>
      <c r="R97" s="713"/>
      <c r="S97" s="73"/>
      <c r="T97" s="74"/>
    </row>
    <row r="98" spans="1:20" ht="17.25" customHeight="1" x14ac:dyDescent="0.25">
      <c r="A98" s="658" t="s">
        <v>350</v>
      </c>
      <c r="B98" s="551" t="s">
        <v>226</v>
      </c>
      <c r="C98" s="789" t="s">
        <v>697</v>
      </c>
      <c r="D98" s="655">
        <v>400</v>
      </c>
      <c r="E98" s="390">
        <v>44002</v>
      </c>
      <c r="F98" s="571" t="s">
        <v>698</v>
      </c>
      <c r="G98" s="472">
        <v>400</v>
      </c>
      <c r="H98" s="142">
        <f t="shared" si="3"/>
        <v>0</v>
      </c>
      <c r="I98" s="81">
        <v>50</v>
      </c>
      <c r="J98" s="82"/>
      <c r="K98" s="82"/>
      <c r="L98" s="104">
        <f t="shared" si="4"/>
        <v>20000</v>
      </c>
      <c r="M98" s="372" t="s">
        <v>161</v>
      </c>
      <c r="N98" s="390">
        <v>44004</v>
      </c>
      <c r="O98" s="769"/>
      <c r="P98" s="379"/>
      <c r="Q98" s="757"/>
      <c r="R98" s="713"/>
      <c r="S98" s="73"/>
      <c r="T98" s="74"/>
    </row>
    <row r="99" spans="1:20" ht="17.25" customHeight="1" x14ac:dyDescent="0.25">
      <c r="A99" s="658" t="s">
        <v>667</v>
      </c>
      <c r="B99" s="551" t="s">
        <v>59</v>
      </c>
      <c r="C99" s="654" t="s">
        <v>759</v>
      </c>
      <c r="D99" s="655">
        <v>256.10000000000002</v>
      </c>
      <c r="E99" s="390">
        <v>44002</v>
      </c>
      <c r="F99" s="571">
        <v>145</v>
      </c>
      <c r="G99" s="472">
        <v>256.10000000000002</v>
      </c>
      <c r="H99" s="142">
        <f t="shared" si="3"/>
        <v>0</v>
      </c>
      <c r="I99" s="81">
        <v>75</v>
      </c>
      <c r="J99" s="82"/>
      <c r="K99" s="82"/>
      <c r="L99" s="104">
        <f t="shared" si="4"/>
        <v>19207.5</v>
      </c>
      <c r="M99" s="488" t="s">
        <v>52</v>
      </c>
      <c r="N99" s="489">
        <v>44013</v>
      </c>
      <c r="O99" s="769"/>
      <c r="P99" s="379"/>
      <c r="Q99" s="757"/>
      <c r="R99" s="713"/>
      <c r="S99" s="73"/>
      <c r="T99" s="74"/>
    </row>
    <row r="100" spans="1:20" ht="17.25" customHeight="1" x14ac:dyDescent="0.25">
      <c r="A100" s="658" t="s">
        <v>350</v>
      </c>
      <c r="B100" s="551" t="s">
        <v>226</v>
      </c>
      <c r="C100" s="654" t="s">
        <v>686</v>
      </c>
      <c r="D100" s="655">
        <v>299</v>
      </c>
      <c r="E100" s="390">
        <v>44004</v>
      </c>
      <c r="F100" s="571" t="s">
        <v>687</v>
      </c>
      <c r="G100" s="472">
        <v>299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14950</v>
      </c>
      <c r="M100" s="372" t="s">
        <v>52</v>
      </c>
      <c r="N100" s="390">
        <v>44004</v>
      </c>
      <c r="O100" s="769"/>
      <c r="P100" s="379"/>
      <c r="Q100" s="757"/>
      <c r="R100" s="713"/>
      <c r="S100" s="73"/>
      <c r="T100" s="74"/>
    </row>
    <row r="101" spans="1:20" ht="17.25" customHeight="1" x14ac:dyDescent="0.25">
      <c r="A101" s="658" t="s">
        <v>350</v>
      </c>
      <c r="B101" s="551" t="s">
        <v>226</v>
      </c>
      <c r="C101" s="654" t="s">
        <v>705</v>
      </c>
      <c r="D101" s="655">
        <v>305</v>
      </c>
      <c r="E101" s="390">
        <v>44008</v>
      </c>
      <c r="F101" s="571" t="s">
        <v>706</v>
      </c>
      <c r="G101" s="472">
        <v>305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15250</v>
      </c>
      <c r="M101" s="372" t="s">
        <v>161</v>
      </c>
      <c r="N101" s="390">
        <v>44008</v>
      </c>
      <c r="O101" s="769"/>
      <c r="P101" s="379"/>
      <c r="Q101" s="757"/>
      <c r="R101" s="713"/>
      <c r="S101" s="73"/>
      <c r="T101" s="74"/>
    </row>
    <row r="102" spans="1:20" ht="17.25" customHeight="1" x14ac:dyDescent="0.25">
      <c r="A102" s="658" t="s">
        <v>350</v>
      </c>
      <c r="B102" s="551" t="s">
        <v>226</v>
      </c>
      <c r="C102" s="606" t="s">
        <v>712</v>
      </c>
      <c r="D102" s="472">
        <v>200</v>
      </c>
      <c r="E102" s="570">
        <v>44011</v>
      </c>
      <c r="F102" s="571" t="s">
        <v>713</v>
      </c>
      <c r="G102" s="472">
        <v>200</v>
      </c>
      <c r="H102" s="142">
        <f t="shared" si="3"/>
        <v>0</v>
      </c>
      <c r="I102" s="81">
        <v>50</v>
      </c>
      <c r="J102" s="82"/>
      <c r="K102" s="82"/>
      <c r="L102" s="104">
        <f t="shared" si="4"/>
        <v>10000</v>
      </c>
      <c r="M102" s="372" t="s">
        <v>52</v>
      </c>
      <c r="N102" s="390">
        <v>44012</v>
      </c>
      <c r="O102" s="769"/>
      <c r="P102" s="379"/>
      <c r="Q102" s="757"/>
      <c r="R102" s="713"/>
      <c r="S102" s="73"/>
      <c r="T102" s="74"/>
    </row>
    <row r="103" spans="1:20" ht="17.25" x14ac:dyDescent="0.25">
      <c r="A103" s="658"/>
      <c r="B103" s="551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</row>
    <row r="104" spans="1:20" ht="17.25" x14ac:dyDescent="0.25">
      <c r="A104" s="658"/>
      <c r="B104" s="551"/>
      <c r="C104" s="606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57"/>
      <c r="R104" s="713"/>
      <c r="S104" s="73"/>
      <c r="T104" s="74"/>
    </row>
    <row r="105" spans="1:20" ht="17.25" x14ac:dyDescent="0.25">
      <c r="A105" s="658"/>
      <c r="B105" s="551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" ht="17.25" x14ac:dyDescent="0.25">
      <c r="A106" s="658"/>
      <c r="B106" s="551"/>
      <c r="C106" s="60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" ht="17.25" x14ac:dyDescent="0.25">
      <c r="A107" s="658"/>
      <c r="B107" s="551"/>
      <c r="C107" s="606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57"/>
      <c r="R107" s="713"/>
      <c r="S107" s="73"/>
      <c r="T107" s="74"/>
    </row>
    <row r="108" spans="1:20" ht="17.25" x14ac:dyDescent="0.25">
      <c r="A108" s="658"/>
      <c r="B108" s="551"/>
      <c r="C108" s="606"/>
      <c r="D108" s="472"/>
      <c r="E108" s="57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customHeight="1" x14ac:dyDescent="0.25">
      <c r="A109" s="551"/>
      <c r="B109" s="755"/>
      <c r="C109" s="606"/>
      <c r="D109" s="472"/>
      <c r="E109" s="552"/>
      <c r="F109" s="553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8.75" customHeight="1" x14ac:dyDescent="0.25">
      <c r="A110" s="686"/>
      <c r="B110" s="551"/>
      <c r="C110" s="606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686"/>
      <c r="B111" s="551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7.25" customHeight="1" x14ac:dyDescent="0.25">
      <c r="A112" s="686"/>
      <c r="B112" s="551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1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x14ac:dyDescent="0.25">
      <c r="A114" s="756"/>
      <c r="B114" s="551"/>
      <c r="C114" s="60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x14ac:dyDescent="0.25">
      <c r="A115" s="658"/>
      <c r="B115" s="551"/>
      <c r="C115" s="606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58"/>
      <c r="B116" s="551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x14ac:dyDescent="0.25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12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3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1"/>
      <c r="C127" s="615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x14ac:dyDescent="0.25">
      <c r="A128" s="658"/>
      <c r="B128" s="551"/>
      <c r="C128" s="615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customHeight="1" x14ac:dyDescent="0.25">
      <c r="A129" s="658"/>
      <c r="B129" s="551"/>
      <c r="C129" s="613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1"/>
      <c r="C130" s="618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x14ac:dyDescent="0.25">
      <c r="A131" s="658"/>
      <c r="B131" s="551"/>
      <c r="C131" s="371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72"/>
      <c r="B132" s="551"/>
      <c r="C132" s="569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1"/>
      <c r="C133" s="569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58"/>
      <c r="B134" s="551"/>
      <c r="C134" s="569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753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x14ac:dyDescent="0.25">
      <c r="A136" s="672"/>
      <c r="B136" s="554"/>
      <c r="C136" s="569"/>
      <c r="D136" s="472"/>
      <c r="E136" s="570"/>
      <c r="F136" s="553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672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58"/>
      <c r="B139" s="554"/>
      <c r="C139" s="61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x14ac:dyDescent="0.25">
      <c r="A140" s="672"/>
      <c r="B140" s="554"/>
      <c r="C140" s="582"/>
      <c r="D140" s="472"/>
      <c r="E140" s="570"/>
      <c r="F140" s="580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406"/>
      <c r="N140" s="422"/>
      <c r="O140" s="769"/>
      <c r="P140" s="379"/>
      <c r="Q140" s="70"/>
      <c r="R140" s="713"/>
      <c r="S140" s="73"/>
      <c r="T140" s="74"/>
    </row>
    <row r="141" spans="1:20" x14ac:dyDescent="0.25">
      <c r="A141" s="672"/>
      <c r="B141" s="554"/>
      <c r="C141" s="620"/>
      <c r="D141" s="472"/>
      <c r="E141" s="570"/>
      <c r="F141" s="580"/>
      <c r="G141" s="472"/>
      <c r="H141" s="65">
        <f t="shared" si="3"/>
        <v>0</v>
      </c>
      <c r="I141" s="81"/>
      <c r="J141" s="165"/>
      <c r="K141" s="166"/>
      <c r="L141" s="104">
        <f t="shared" ref="L141:L150" si="5">I141*G141-K141</f>
        <v>0</v>
      </c>
      <c r="M141" s="406"/>
      <c r="N141" s="422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104">
        <f t="shared" si="5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610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104">
        <f t="shared" si="5"/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5"/>
        <v>0</v>
      </c>
      <c r="M144" s="372"/>
      <c r="N144" s="373"/>
      <c r="O144" s="769"/>
      <c r="P144" s="379"/>
      <c r="Q144" s="70"/>
      <c r="R144" s="713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5"/>
        <v>0</v>
      </c>
      <c r="M145" s="372"/>
      <c r="N145" s="373"/>
      <c r="O145" s="769"/>
      <c r="P145" s="379"/>
      <c r="Q145" s="70"/>
      <c r="R145" s="713"/>
      <c r="S145" s="73"/>
      <c r="T145" s="74"/>
    </row>
    <row r="146" spans="1:20" x14ac:dyDescent="0.25">
      <c r="A146" s="88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5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ht="18.75" x14ac:dyDescent="0.3">
      <c r="A147" s="88"/>
      <c r="B147" s="76"/>
      <c r="C147" s="167"/>
      <c r="D147" s="64"/>
      <c r="E147" s="155"/>
      <c r="F147" s="170"/>
      <c r="G147" s="78"/>
      <c r="H147" s="65">
        <f t="shared" si="3"/>
        <v>0</v>
      </c>
      <c r="I147" s="81"/>
      <c r="J147" s="165"/>
      <c r="K147" s="171"/>
      <c r="L147" s="104">
        <f t="shared" si="5"/>
        <v>0</v>
      </c>
      <c r="M147" s="406"/>
      <c r="N147" s="422"/>
      <c r="O147" s="769"/>
      <c r="P147" s="379"/>
      <c r="Q147" s="70"/>
      <c r="R147" s="713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104">
        <f t="shared" si="5"/>
        <v>0</v>
      </c>
      <c r="M148" s="406"/>
      <c r="N148" s="422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104">
        <f t="shared" si="5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72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5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ref="H151:H158" si="6">G151-D151</f>
        <v>0</v>
      </c>
      <c r="I151" s="177"/>
      <c r="J151" s="177"/>
      <c r="K151" s="177"/>
      <c r="L151" s="40">
        <f t="shared" ref="L151:L162" si="7">I151*G151</f>
        <v>0</v>
      </c>
      <c r="M151" s="425"/>
      <c r="N151" s="422"/>
      <c r="O151" s="769"/>
      <c r="P151" s="432"/>
      <c r="Q151" s="179"/>
      <c r="R151" s="714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6"/>
        <v>0</v>
      </c>
      <c r="I152" s="177"/>
      <c r="J152" s="177"/>
      <c r="K152" s="177"/>
      <c r="L152" s="40">
        <f t="shared" si="7"/>
        <v>0</v>
      </c>
      <c r="M152" s="425"/>
      <c r="N152" s="422"/>
      <c r="O152" s="769"/>
      <c r="P152" s="432"/>
      <c r="Q152" s="179"/>
      <c r="R152" s="714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si="6"/>
        <v>0</v>
      </c>
      <c r="I153" s="177"/>
      <c r="J153" s="177"/>
      <c r="K153" s="177"/>
      <c r="L153" s="40">
        <f t="shared" si="7"/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81"/>
      <c r="G154" s="174">
        <v>0</v>
      </c>
      <c r="H154" s="176">
        <f t="shared" si="6"/>
        <v>0</v>
      </c>
      <c r="I154" s="177"/>
      <c r="J154" s="177"/>
      <c r="K154" s="177"/>
      <c r="L154" s="40">
        <f t="shared" si="7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82"/>
      <c r="B155" s="76"/>
      <c r="C155" s="76"/>
      <c r="D155" s="174"/>
      <c r="E155" s="121"/>
      <c r="F155" s="183"/>
      <c r="G155" s="174">
        <v>0</v>
      </c>
      <c r="H155" s="176">
        <f t="shared" si="6"/>
        <v>0</v>
      </c>
      <c r="I155" s="177"/>
      <c r="J155" s="177"/>
      <c r="K155" s="177"/>
      <c r="L155" s="40">
        <f t="shared" si="7"/>
        <v>0</v>
      </c>
      <c r="M155" s="425"/>
      <c r="N155" s="422"/>
      <c r="O155" s="769"/>
      <c r="P155" s="432"/>
      <c r="Q155" s="179"/>
      <c r="R155" s="714"/>
      <c r="S155" s="73"/>
      <c r="T155" s="74"/>
    </row>
    <row r="156" spans="1:20" x14ac:dyDescent="0.25">
      <c r="A156" s="184"/>
      <c r="B156" s="185"/>
      <c r="F156" s="188"/>
      <c r="G156" s="186">
        <v>0</v>
      </c>
      <c r="H156" s="186">
        <f t="shared" si="6"/>
        <v>0</v>
      </c>
      <c r="I156" s="189"/>
      <c r="J156" s="189"/>
      <c r="K156" s="189"/>
      <c r="L156" s="40">
        <f t="shared" si="7"/>
        <v>0</v>
      </c>
      <c r="M156" s="718"/>
      <c r="N156" s="719"/>
      <c r="O156" s="781"/>
      <c r="P156" s="720"/>
      <c r="Q156" s="179"/>
      <c r="R156" s="715"/>
      <c r="S156" s="33"/>
      <c r="T156" s="34"/>
    </row>
    <row r="157" spans="1:20" x14ac:dyDescent="0.25">
      <c r="A157" s="184"/>
      <c r="B157" s="185"/>
      <c r="G157" s="186">
        <v>0</v>
      </c>
      <c r="H157" s="186">
        <f t="shared" si="6"/>
        <v>0</v>
      </c>
      <c r="I157" s="189"/>
      <c r="J157" s="189"/>
      <c r="K157" s="189"/>
      <c r="L157" s="40">
        <f t="shared" si="7"/>
        <v>0</v>
      </c>
      <c r="M157" s="190"/>
      <c r="O157" s="768"/>
      <c r="P157" s="201"/>
      <c r="Q157" s="202"/>
      <c r="R157" s="203"/>
      <c r="S157" s="33"/>
      <c r="T157" s="34"/>
    </row>
    <row r="158" spans="1:20" ht="16.5" thickBot="1" x14ac:dyDescent="0.3">
      <c r="A158" s="184"/>
      <c r="B158" s="185"/>
      <c r="G158" s="205">
        <v>0</v>
      </c>
      <c r="H158" s="186">
        <f t="shared" si="6"/>
        <v>0</v>
      </c>
      <c r="I158" s="189"/>
      <c r="J158" s="189"/>
      <c r="K158" s="189"/>
      <c r="L158" s="40">
        <f t="shared" si="7"/>
        <v>0</v>
      </c>
      <c r="M158" s="190"/>
      <c r="O158" s="768"/>
      <c r="P158" s="201"/>
      <c r="Q158" s="202"/>
      <c r="R158" s="203"/>
      <c r="S158" s="33"/>
      <c r="T158" s="34"/>
    </row>
    <row r="159" spans="1:20" ht="19.5" thickTop="1" x14ac:dyDescent="0.3">
      <c r="A159" s="184"/>
      <c r="B159" s="185"/>
      <c r="D159" s="918" t="s">
        <v>33</v>
      </c>
      <c r="E159" s="918"/>
      <c r="F159" s="919"/>
      <c r="G159" s="206">
        <f>SUM(G4:G158)</f>
        <v>672297.86999999988</v>
      </c>
      <c r="H159" s="207"/>
      <c r="I159" s="189"/>
      <c r="J159" s="208"/>
      <c r="K159" s="189"/>
      <c r="L159" s="40">
        <f t="shared" si="7"/>
        <v>0</v>
      </c>
      <c r="M159" s="190"/>
      <c r="O159" s="768"/>
      <c r="P159" s="201"/>
      <c r="Q159" s="219"/>
      <c r="R159" s="220"/>
      <c r="T159" s="34"/>
    </row>
    <row r="160" spans="1:20" ht="19.5" thickBot="1" x14ac:dyDescent="0.3">
      <c r="A160" s="222"/>
      <c r="B160" s="185"/>
      <c r="G160" s="223"/>
      <c r="H160" s="207"/>
      <c r="I160" s="189"/>
      <c r="J160" s="208"/>
      <c r="K160" s="189"/>
      <c r="L160" s="40">
        <f t="shared" si="7"/>
        <v>0</v>
      </c>
      <c r="M160" s="190"/>
      <c r="O160" s="768"/>
      <c r="P160" s="201"/>
      <c r="Q160" s="219"/>
      <c r="R160" s="220"/>
      <c r="T160" s="34"/>
    </row>
    <row r="161" spans="1:20" ht="16.5" thickTop="1" x14ac:dyDescent="0.25">
      <c r="A161" s="184"/>
      <c r="B161" s="185"/>
      <c r="H161" s="186"/>
      <c r="I161" s="189"/>
      <c r="J161" s="189"/>
      <c r="K161" s="189"/>
      <c r="L161" s="40">
        <f t="shared" si="7"/>
        <v>0</v>
      </c>
      <c r="M161" s="190"/>
      <c r="O161" s="768"/>
      <c r="P161" s="201"/>
      <c r="Q161" s="219"/>
      <c r="R161" s="220"/>
      <c r="T161" s="34"/>
    </row>
    <row r="162" spans="1:20" ht="16.5" thickBot="1" x14ac:dyDescent="0.3">
      <c r="A162" s="184"/>
      <c r="B162" s="185"/>
      <c r="H162" s="186"/>
      <c r="I162" s="224"/>
      <c r="L162" s="40">
        <f t="shared" si="7"/>
        <v>0</v>
      </c>
      <c r="M162" s="225"/>
      <c r="O162" s="768"/>
      <c r="P162" s="201"/>
      <c r="Q162" s="219"/>
      <c r="R162" s="226"/>
      <c r="T162" s="34"/>
    </row>
    <row r="163" spans="1:20" ht="17.25" thickTop="1" thickBot="1" x14ac:dyDescent="0.3">
      <c r="A163" s="184"/>
      <c r="F163" s="227"/>
      <c r="G163" s="228" t="s">
        <v>34</v>
      </c>
      <c r="H163" s="229"/>
      <c r="I163" s="229"/>
      <c r="J163" s="230">
        <f>SUM(J151:J162)</f>
        <v>0</v>
      </c>
      <c r="K163" s="231"/>
      <c r="L163" s="232">
        <f>SUM(L4:L162)</f>
        <v>22799266.859999999</v>
      </c>
      <c r="M163" s="233"/>
      <c r="O163" s="782">
        <f>SUM(O4:O162)</f>
        <v>162294.44</v>
      </c>
      <c r="P163" s="25"/>
      <c r="Q163" s="236">
        <f>SUM(Q6:Q162)</f>
        <v>81088</v>
      </c>
      <c r="R163" s="237"/>
      <c r="S163" s="235"/>
      <c r="T163" s="239">
        <f>SUM(T151:T162)</f>
        <v>0</v>
      </c>
    </row>
    <row r="164" spans="1:20" x14ac:dyDescent="0.25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thickBot="1" x14ac:dyDescent="0.3">
      <c r="A165" s="184"/>
      <c r="F165" s="227"/>
      <c r="G165" s="240"/>
      <c r="H165" s="241"/>
      <c r="I165" s="242"/>
      <c r="J165" s="242"/>
      <c r="K165" s="242"/>
      <c r="L165" s="40"/>
      <c r="M165" s="233"/>
      <c r="P165" s="201"/>
      <c r="Q165" s="251"/>
      <c r="S165" s="209"/>
      <c r="T165"/>
    </row>
    <row r="166" spans="1:20" ht="16.5" customHeight="1" thickTop="1" x14ac:dyDescent="0.25">
      <c r="A166" s="184"/>
      <c r="G166" s="254" t="s">
        <v>35</v>
      </c>
      <c r="H166" s="255"/>
      <c r="I166" s="255"/>
      <c r="J166" s="256"/>
      <c r="K166" s="256"/>
      <c r="L166" s="257">
        <f>T163+Q163+O163+L163+J163</f>
        <v>23042649.300000001</v>
      </c>
      <c r="M166" s="258"/>
      <c r="P166" s="201"/>
      <c r="Q166" s="251"/>
      <c r="S166" s="209"/>
      <c r="T166"/>
    </row>
    <row r="167" spans="1:20" ht="16.5" customHeight="1" thickBot="1" x14ac:dyDescent="0.3">
      <c r="A167" s="259"/>
      <c r="G167" s="260"/>
      <c r="H167" s="261"/>
      <c r="I167" s="261"/>
      <c r="J167" s="262"/>
      <c r="K167" s="262"/>
      <c r="L167" s="263"/>
      <c r="M167" s="264"/>
      <c r="P167" s="201"/>
      <c r="Q167" s="251"/>
      <c r="S167" s="209"/>
      <c r="T167"/>
    </row>
    <row r="168" spans="1:20" ht="16.5" thickTop="1" x14ac:dyDescent="0.25">
      <c r="A168" s="259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41"/>
      <c r="I169" s="242"/>
      <c r="J169" s="242"/>
      <c r="K169" s="242"/>
      <c r="L169" s="40"/>
      <c r="M169" s="233"/>
      <c r="P169" s="201"/>
      <c r="Q169" s="251"/>
      <c r="S169" s="209"/>
      <c r="T169"/>
    </row>
    <row r="170" spans="1:20" x14ac:dyDescent="0.25">
      <c r="A170" s="184"/>
      <c r="G170" s="240"/>
      <c r="H170" s="265"/>
      <c r="I170" s="242"/>
      <c r="J170" s="242"/>
      <c r="K170" s="242"/>
      <c r="L170" s="40"/>
      <c r="M170" s="266"/>
      <c r="P170" s="201"/>
      <c r="Q170" s="251"/>
      <c r="S170" s="209"/>
      <c r="T170"/>
    </row>
    <row r="171" spans="1:20" x14ac:dyDescent="0.25">
      <c r="A171" s="259"/>
      <c r="L171" s="40"/>
      <c r="M171" s="267"/>
      <c r="P171" s="201"/>
      <c r="Q171" s="251"/>
      <c r="S171" s="209"/>
      <c r="T171"/>
    </row>
    <row r="172" spans="1:20" x14ac:dyDescent="0.25">
      <c r="A172" s="259"/>
      <c r="M172" s="267"/>
      <c r="Q172" s="251"/>
      <c r="S172" s="209"/>
      <c r="T172"/>
    </row>
    <row r="173" spans="1:20" x14ac:dyDescent="0.25">
      <c r="A173" s="184"/>
      <c r="B173" s="185"/>
      <c r="L173" s="40"/>
      <c r="M173" s="233"/>
      <c r="Q173" s="251"/>
      <c r="S173" s="209"/>
      <c r="T173"/>
    </row>
    <row r="174" spans="1:20" x14ac:dyDescent="0.25">
      <c r="A174" s="259"/>
      <c r="B174" s="185"/>
      <c r="L174" s="40"/>
      <c r="M174" s="233"/>
      <c r="Q174" s="251"/>
      <c r="S174" s="209"/>
      <c r="T174"/>
    </row>
    <row r="175" spans="1:20" x14ac:dyDescent="0.25">
      <c r="A175" s="184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259"/>
      <c r="B176" s="185"/>
      <c r="G176" s="240"/>
      <c r="H176" s="241"/>
      <c r="I176" s="242"/>
      <c r="J176" s="242"/>
      <c r="K176" s="242"/>
      <c r="L176" s="40"/>
      <c r="M176" s="233"/>
      <c r="Q176" s="251"/>
      <c r="S176" s="209"/>
      <c r="T176"/>
    </row>
    <row r="177" spans="1:20" x14ac:dyDescent="0.25">
      <c r="A177" s="184"/>
      <c r="B177" s="185"/>
      <c r="G177" s="279"/>
      <c r="H177" s="235"/>
      <c r="I177" s="235"/>
      <c r="L177" s="40"/>
      <c r="M177" s="233"/>
      <c r="Q177" s="251"/>
      <c r="S177" s="209"/>
      <c r="T177"/>
    </row>
    <row r="178" spans="1:20" x14ac:dyDescent="0.25">
      <c r="A178" s="259"/>
      <c r="Q178" s="251"/>
      <c r="S178" s="209"/>
      <c r="T178"/>
    </row>
    <row r="179" spans="1:20" x14ac:dyDescent="0.25">
      <c r="A179" s="184"/>
      <c r="Q179" s="251"/>
      <c r="S179" s="209"/>
      <c r="T179"/>
    </row>
    <row r="180" spans="1:20" x14ac:dyDescent="0.25">
      <c r="A180" s="184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 s="251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 s="25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8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22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</sheetData>
  <mergeCells count="14">
    <mergeCell ref="A46:A47"/>
    <mergeCell ref="M96:M97"/>
    <mergeCell ref="N96:N97"/>
    <mergeCell ref="D159:F159"/>
    <mergeCell ref="A1:H2"/>
    <mergeCell ref="A96:A97"/>
    <mergeCell ref="F96:F97"/>
    <mergeCell ref="C96:C97"/>
    <mergeCell ref="A35:A36"/>
    <mergeCell ref="M35:M36"/>
    <mergeCell ref="N35:N36"/>
    <mergeCell ref="A40:A41"/>
    <mergeCell ref="M40:M41"/>
    <mergeCell ref="N40:N4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5" sqref="A5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645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sheetPr>
    <tabColor theme="7" tint="-0.249977111117893"/>
  </sheetPr>
  <dimension ref="A1:WXW243"/>
  <sheetViews>
    <sheetView workbookViewId="0">
      <pane xSplit="5" ySplit="3" topLeftCell="T59" activePane="bottomRight" state="frozen"/>
      <selection pane="topRight" activeCell="F1" sqref="F1"/>
      <selection pane="bottomLeft" activeCell="A4" sqref="A4"/>
      <selection pane="bottomRight" activeCell="T65" sqref="T6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1.42578125" style="235"/>
  </cols>
  <sheetData>
    <row r="1" spans="1:22" ht="37.5" customHeight="1" thickBot="1" x14ac:dyDescent="0.7">
      <c r="A1" s="1071" t="s">
        <v>752</v>
      </c>
      <c r="B1" s="1071"/>
      <c r="C1" s="1071"/>
      <c r="D1" s="1071"/>
      <c r="E1" s="1071"/>
      <c r="F1" s="1071"/>
      <c r="G1" s="1071"/>
      <c r="H1" s="1071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891" t="s">
        <v>3</v>
      </c>
      <c r="V1" s="892" t="s">
        <v>893</v>
      </c>
    </row>
    <row r="2" spans="1:22" thickBot="1" x14ac:dyDescent="0.3">
      <c r="A2" s="1071"/>
      <c r="B2" s="1071"/>
      <c r="C2" s="1071"/>
      <c r="D2" s="1071"/>
      <c r="E2" s="1071"/>
      <c r="F2" s="1071"/>
      <c r="G2" s="1071"/>
      <c r="H2" s="1071"/>
      <c r="O2" s="768"/>
      <c r="P2" s="29"/>
      <c r="Q2" s="30"/>
      <c r="R2" s="31"/>
      <c r="S2" s="33"/>
      <c r="T2" s="34"/>
      <c r="U2" s="33"/>
      <c r="V2" s="34"/>
    </row>
    <row r="3" spans="1:22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  <c r="U3" s="33"/>
      <c r="V3" s="34"/>
    </row>
    <row r="4" spans="1:22" ht="18" thickTop="1" x14ac:dyDescent="0.3">
      <c r="A4" s="624" t="s">
        <v>79</v>
      </c>
      <c r="B4" s="635" t="s">
        <v>127</v>
      </c>
      <c r="C4" s="546" t="s">
        <v>756</v>
      </c>
      <c r="D4" s="547">
        <v>21230</v>
      </c>
      <c r="E4" s="548">
        <v>44013</v>
      </c>
      <c r="F4" s="549">
        <v>28666</v>
      </c>
      <c r="G4" s="547">
        <v>21230</v>
      </c>
      <c r="H4" s="65">
        <f t="shared" ref="H4:H96" si="0">G4-D4</f>
        <v>0</v>
      </c>
      <c r="I4" s="66">
        <v>39.5</v>
      </c>
      <c r="J4" s="67"/>
      <c r="K4" s="67"/>
      <c r="L4" s="68">
        <f t="shared" ref="L4:L100" si="1">I4*G4</f>
        <v>838585</v>
      </c>
      <c r="M4" s="372" t="s">
        <v>52</v>
      </c>
      <c r="N4" s="373">
        <v>44032</v>
      </c>
      <c r="O4" s="769"/>
      <c r="P4" s="379"/>
      <c r="Q4" s="70"/>
      <c r="R4" s="71"/>
      <c r="S4" s="73"/>
      <c r="T4" s="74"/>
      <c r="U4" s="73"/>
      <c r="V4" s="74"/>
    </row>
    <row r="5" spans="1:22" ht="18.75" x14ac:dyDescent="0.3">
      <c r="A5" s="624" t="s">
        <v>798</v>
      </c>
      <c r="B5" s="635" t="s">
        <v>46</v>
      </c>
      <c r="C5" s="840" t="s">
        <v>754</v>
      </c>
      <c r="D5" s="472">
        <v>23090</v>
      </c>
      <c r="E5" s="552">
        <v>44014</v>
      </c>
      <c r="F5" s="553" t="s">
        <v>800</v>
      </c>
      <c r="G5" s="472">
        <v>23480</v>
      </c>
      <c r="H5" s="65">
        <f t="shared" si="0"/>
        <v>390</v>
      </c>
      <c r="I5" s="66">
        <v>29</v>
      </c>
      <c r="J5" s="799"/>
      <c r="K5" s="799"/>
      <c r="L5" s="68">
        <f t="shared" si="1"/>
        <v>680920</v>
      </c>
      <c r="M5" s="372" t="s">
        <v>52</v>
      </c>
      <c r="N5" s="373">
        <v>44033</v>
      </c>
      <c r="O5" s="769">
        <v>18328</v>
      </c>
      <c r="P5" s="379">
        <v>44033</v>
      </c>
      <c r="Q5" s="70"/>
      <c r="R5" s="71"/>
      <c r="S5" s="73" t="s">
        <v>921</v>
      </c>
      <c r="T5" s="74">
        <v>4176</v>
      </c>
      <c r="U5" s="73"/>
      <c r="V5" s="74"/>
    </row>
    <row r="6" spans="1:22" ht="17.25" x14ac:dyDescent="0.3">
      <c r="A6" s="624" t="s">
        <v>796</v>
      </c>
      <c r="B6" s="635" t="s">
        <v>797</v>
      </c>
      <c r="C6" s="840" t="s">
        <v>754</v>
      </c>
      <c r="D6" s="472">
        <v>0</v>
      </c>
      <c r="E6" s="552">
        <v>44014</v>
      </c>
      <c r="F6" s="553" t="s">
        <v>799</v>
      </c>
      <c r="G6" s="472">
        <v>5370</v>
      </c>
      <c r="H6" s="65">
        <f t="shared" si="0"/>
        <v>5370</v>
      </c>
      <c r="I6" s="66">
        <v>29</v>
      </c>
      <c r="J6" s="799"/>
      <c r="K6" s="799"/>
      <c r="L6" s="68">
        <f t="shared" si="1"/>
        <v>155730</v>
      </c>
      <c r="M6" s="372" t="s">
        <v>52</v>
      </c>
      <c r="N6" s="373">
        <v>44032</v>
      </c>
      <c r="O6" s="769">
        <v>4582</v>
      </c>
      <c r="P6" s="379">
        <v>44032</v>
      </c>
      <c r="Q6" s="70"/>
      <c r="R6" s="71"/>
      <c r="S6" s="73" t="s">
        <v>921</v>
      </c>
      <c r="T6" s="74">
        <v>0</v>
      </c>
      <c r="U6" s="73"/>
      <c r="V6" s="74"/>
    </row>
    <row r="7" spans="1:22" ht="18" thickBot="1" x14ac:dyDescent="0.35">
      <c r="A7" s="658" t="s">
        <v>255</v>
      </c>
      <c r="B7" s="636" t="s">
        <v>753</v>
      </c>
      <c r="C7" s="371" t="s">
        <v>755</v>
      </c>
      <c r="D7" s="472">
        <v>20920</v>
      </c>
      <c r="E7" s="552">
        <v>44015</v>
      </c>
      <c r="F7" s="556" t="s">
        <v>801</v>
      </c>
      <c r="G7" s="472">
        <v>26465</v>
      </c>
      <c r="H7" s="65">
        <f t="shared" si="0"/>
        <v>5545</v>
      </c>
      <c r="I7" s="81">
        <v>29</v>
      </c>
      <c r="J7" s="82"/>
      <c r="K7" s="82"/>
      <c r="L7" s="83">
        <f t="shared" si="1"/>
        <v>767485</v>
      </c>
      <c r="M7" s="372" t="s">
        <v>52</v>
      </c>
      <c r="N7" s="373">
        <v>44034</v>
      </c>
      <c r="O7" s="769">
        <v>2243.44</v>
      </c>
      <c r="P7" s="379">
        <v>44034</v>
      </c>
      <c r="Q7" s="70"/>
      <c r="R7" s="71"/>
      <c r="S7" s="73" t="s">
        <v>921</v>
      </c>
      <c r="T7" s="74">
        <v>4176</v>
      </c>
      <c r="U7" s="73"/>
      <c r="V7" s="74"/>
    </row>
    <row r="8" spans="1:22" ht="17.25" x14ac:dyDescent="0.3">
      <c r="A8" s="1053" t="s">
        <v>791</v>
      </c>
      <c r="B8" s="636" t="s">
        <v>54</v>
      </c>
      <c r="C8" s="1067" t="s">
        <v>811</v>
      </c>
      <c r="D8" s="472">
        <v>373</v>
      </c>
      <c r="E8" s="747">
        <v>44015</v>
      </c>
      <c r="F8" s="1055">
        <v>156</v>
      </c>
      <c r="G8" s="574">
        <v>373</v>
      </c>
      <c r="H8" s="65">
        <f t="shared" si="0"/>
        <v>0</v>
      </c>
      <c r="I8" s="81">
        <v>69</v>
      </c>
      <c r="J8" s="82"/>
      <c r="K8" s="82"/>
      <c r="L8" s="83">
        <f t="shared" si="1"/>
        <v>25737</v>
      </c>
      <c r="M8" s="933" t="s">
        <v>52</v>
      </c>
      <c r="N8" s="1065">
        <v>44040</v>
      </c>
      <c r="O8" s="769"/>
      <c r="P8" s="379"/>
      <c r="Q8" s="70"/>
      <c r="R8" s="71"/>
      <c r="S8" s="73" t="s">
        <v>264</v>
      </c>
      <c r="T8" s="74">
        <v>0</v>
      </c>
      <c r="U8" s="73"/>
      <c r="V8" s="74"/>
    </row>
    <row r="9" spans="1:22" ht="18" thickBot="1" x14ac:dyDescent="0.35">
      <c r="A9" s="1054"/>
      <c r="B9" s="636" t="s">
        <v>59</v>
      </c>
      <c r="C9" s="1068"/>
      <c r="D9" s="472">
        <v>105.6</v>
      </c>
      <c r="E9" s="747">
        <v>44015</v>
      </c>
      <c r="F9" s="1056"/>
      <c r="G9" s="574">
        <v>105.6</v>
      </c>
      <c r="H9" s="65">
        <f t="shared" si="0"/>
        <v>0</v>
      </c>
      <c r="I9" s="81">
        <v>75</v>
      </c>
      <c r="J9" s="82"/>
      <c r="K9" s="82"/>
      <c r="L9" s="83">
        <f t="shared" si="1"/>
        <v>7920</v>
      </c>
      <c r="M9" s="935"/>
      <c r="N9" s="1066"/>
      <c r="O9" s="769"/>
      <c r="P9" s="379"/>
      <c r="Q9" s="70"/>
      <c r="R9" s="71"/>
      <c r="S9" s="73" t="s">
        <v>264</v>
      </c>
      <c r="T9" s="74">
        <v>0</v>
      </c>
      <c r="U9" s="73"/>
      <c r="V9" s="74"/>
    </row>
    <row r="10" spans="1:22" ht="31.5" x14ac:dyDescent="0.3">
      <c r="A10" s="871" t="s">
        <v>714</v>
      </c>
      <c r="B10" s="809" t="s">
        <v>54</v>
      </c>
      <c r="C10" s="873" t="s">
        <v>823</v>
      </c>
      <c r="D10" s="472">
        <v>1401.2</v>
      </c>
      <c r="E10" s="747">
        <v>44015</v>
      </c>
      <c r="F10" s="865">
        <v>157</v>
      </c>
      <c r="G10" s="574">
        <v>1401.2</v>
      </c>
      <c r="H10" s="65">
        <f t="shared" si="0"/>
        <v>0</v>
      </c>
      <c r="I10" s="81">
        <v>69</v>
      </c>
      <c r="J10" s="82"/>
      <c r="K10" s="82"/>
      <c r="L10" s="83">
        <f t="shared" si="1"/>
        <v>96682.8</v>
      </c>
      <c r="M10" s="870" t="s">
        <v>52</v>
      </c>
      <c r="N10" s="872">
        <v>44043</v>
      </c>
      <c r="O10" s="769"/>
      <c r="P10" s="379"/>
      <c r="Q10" s="70"/>
      <c r="R10" s="71"/>
      <c r="S10" s="73" t="s">
        <v>264</v>
      </c>
      <c r="T10" s="74">
        <v>0</v>
      </c>
      <c r="U10" s="73"/>
      <c r="V10" s="74"/>
    </row>
    <row r="11" spans="1:22" ht="31.5" x14ac:dyDescent="0.3">
      <c r="A11" s="628" t="s">
        <v>791</v>
      </c>
      <c r="B11" s="809" t="s">
        <v>54</v>
      </c>
      <c r="C11" s="866" t="s">
        <v>812</v>
      </c>
      <c r="D11" s="472">
        <v>357</v>
      </c>
      <c r="E11" s="747">
        <v>44016</v>
      </c>
      <c r="F11" s="865">
        <v>160</v>
      </c>
      <c r="G11" s="574">
        <v>357</v>
      </c>
      <c r="H11" s="65">
        <f t="shared" si="0"/>
        <v>0</v>
      </c>
      <c r="I11" s="81">
        <v>69</v>
      </c>
      <c r="J11" s="82"/>
      <c r="K11" s="82"/>
      <c r="L11" s="83">
        <f t="shared" si="1"/>
        <v>24633</v>
      </c>
      <c r="M11" s="861" t="s">
        <v>52</v>
      </c>
      <c r="N11" s="862">
        <v>44040</v>
      </c>
      <c r="O11" s="769"/>
      <c r="P11" s="379"/>
      <c r="Q11" s="70"/>
      <c r="R11" s="71"/>
      <c r="S11" s="73" t="s">
        <v>264</v>
      </c>
      <c r="T11" s="74">
        <v>0</v>
      </c>
      <c r="U11" s="73"/>
      <c r="V11" s="74"/>
    </row>
    <row r="12" spans="1:22" ht="18" customHeight="1" x14ac:dyDescent="0.3">
      <c r="A12" s="636" t="s">
        <v>79</v>
      </c>
      <c r="B12" s="636" t="s">
        <v>127</v>
      </c>
      <c r="C12" s="371" t="s">
        <v>825</v>
      </c>
      <c r="D12" s="472">
        <v>20480</v>
      </c>
      <c r="E12" s="552">
        <v>44017</v>
      </c>
      <c r="F12" s="864">
        <v>28714</v>
      </c>
      <c r="G12" s="472">
        <v>20480</v>
      </c>
      <c r="H12" s="65">
        <v>0</v>
      </c>
      <c r="I12" s="81">
        <v>39.5</v>
      </c>
      <c r="J12" s="82"/>
      <c r="K12" s="82"/>
      <c r="L12" s="690">
        <f t="shared" si="1"/>
        <v>808960</v>
      </c>
      <c r="M12" s="863" t="s">
        <v>52</v>
      </c>
      <c r="N12" s="390">
        <v>44036</v>
      </c>
      <c r="O12" s="770"/>
      <c r="P12" s="631"/>
      <c r="Q12" s="632"/>
      <c r="R12" s="632"/>
      <c r="S12" s="73" t="s">
        <v>921</v>
      </c>
      <c r="T12" s="74">
        <v>2784</v>
      </c>
      <c r="U12" s="73"/>
      <c r="V12" s="74"/>
    </row>
    <row r="13" spans="1:22" ht="17.25" x14ac:dyDescent="0.3">
      <c r="A13" s="626" t="s">
        <v>611</v>
      </c>
      <c r="B13" s="809" t="s">
        <v>757</v>
      </c>
      <c r="C13" s="371" t="s">
        <v>826</v>
      </c>
      <c r="D13" s="472">
        <v>7520</v>
      </c>
      <c r="E13" s="552">
        <v>44017</v>
      </c>
      <c r="F13" s="553">
        <v>64</v>
      </c>
      <c r="G13" s="472">
        <v>7520</v>
      </c>
      <c r="H13" s="65">
        <f t="shared" ref="H13:H34" si="2">G13-D13</f>
        <v>0</v>
      </c>
      <c r="I13" s="81">
        <v>70.5</v>
      </c>
      <c r="J13" s="82"/>
      <c r="K13" s="82"/>
      <c r="L13" s="83">
        <f t="shared" si="1"/>
        <v>530160</v>
      </c>
      <c r="M13" s="372" t="s">
        <v>52</v>
      </c>
      <c r="N13" s="373">
        <v>44019</v>
      </c>
      <c r="O13" s="769"/>
      <c r="P13" s="379"/>
      <c r="Q13" s="70"/>
      <c r="R13" s="71"/>
      <c r="S13" s="73" t="s">
        <v>921</v>
      </c>
      <c r="T13" s="74">
        <v>0</v>
      </c>
      <c r="U13" s="73"/>
      <c r="V13" s="74"/>
    </row>
    <row r="14" spans="1:22" ht="17.25" x14ac:dyDescent="0.3">
      <c r="A14" s="626" t="s">
        <v>79</v>
      </c>
      <c r="B14" s="636" t="s">
        <v>116</v>
      </c>
      <c r="C14" s="371" t="s">
        <v>827</v>
      </c>
      <c r="D14" s="472">
        <v>21170</v>
      </c>
      <c r="E14" s="552">
        <v>44018</v>
      </c>
      <c r="F14" s="553">
        <v>28725</v>
      </c>
      <c r="G14" s="472">
        <v>21170</v>
      </c>
      <c r="H14" s="65">
        <f t="shared" si="2"/>
        <v>0</v>
      </c>
      <c r="I14" s="81">
        <v>39.5</v>
      </c>
      <c r="J14" s="82"/>
      <c r="K14" s="82"/>
      <c r="L14" s="83">
        <f t="shared" si="1"/>
        <v>836215</v>
      </c>
      <c r="M14" s="372" t="s">
        <v>110</v>
      </c>
      <c r="N14" s="373">
        <v>44036</v>
      </c>
      <c r="O14" s="769"/>
      <c r="P14" s="379"/>
      <c r="Q14" s="633"/>
      <c r="R14" s="633"/>
      <c r="S14" s="73" t="s">
        <v>264</v>
      </c>
      <c r="T14" s="74">
        <v>0</v>
      </c>
      <c r="U14" s="73"/>
      <c r="V14" s="74"/>
    </row>
    <row r="15" spans="1:22" ht="17.25" x14ac:dyDescent="0.3">
      <c r="A15" s="624" t="s">
        <v>31</v>
      </c>
      <c r="B15" s="624" t="s">
        <v>758</v>
      </c>
      <c r="C15" s="371" t="s">
        <v>828</v>
      </c>
      <c r="D15" s="472">
        <v>20900</v>
      </c>
      <c r="E15" s="552">
        <v>44019</v>
      </c>
      <c r="F15" s="553" t="s">
        <v>804</v>
      </c>
      <c r="G15" s="472">
        <v>25910</v>
      </c>
      <c r="H15" s="65">
        <f t="shared" si="2"/>
        <v>5010</v>
      </c>
      <c r="I15" s="81">
        <v>29</v>
      </c>
      <c r="J15" s="82"/>
      <c r="K15" s="82"/>
      <c r="L15" s="83">
        <f t="shared" si="1"/>
        <v>751390</v>
      </c>
      <c r="M15" s="372" t="s">
        <v>52</v>
      </c>
      <c r="N15" s="373">
        <v>44035</v>
      </c>
      <c r="O15" s="769">
        <v>20893.919999999998</v>
      </c>
      <c r="P15" s="379">
        <v>44035</v>
      </c>
      <c r="Q15" s="633"/>
      <c r="R15" s="633"/>
      <c r="S15" s="73" t="s">
        <v>921</v>
      </c>
      <c r="T15" s="74">
        <v>4176</v>
      </c>
      <c r="U15" s="73"/>
      <c r="V15" s="74"/>
    </row>
    <row r="16" spans="1:22" ht="17.25" x14ac:dyDescent="0.3">
      <c r="A16" s="628" t="s">
        <v>791</v>
      </c>
      <c r="B16" s="811" t="s">
        <v>54</v>
      </c>
      <c r="C16" s="371"/>
      <c r="D16" s="472">
        <v>643.29999999999995</v>
      </c>
      <c r="E16" s="552">
        <v>44020</v>
      </c>
      <c r="F16" s="553">
        <v>162</v>
      </c>
      <c r="G16" s="472">
        <v>643.29999999999995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44387.7</v>
      </c>
      <c r="M16" s="372" t="s">
        <v>52</v>
      </c>
      <c r="N16" s="373">
        <v>44039</v>
      </c>
      <c r="O16" s="769"/>
      <c r="P16" s="379"/>
      <c r="Q16" s="633"/>
      <c r="R16" s="633"/>
      <c r="S16" s="73" t="s">
        <v>264</v>
      </c>
      <c r="T16" s="74">
        <v>0</v>
      </c>
      <c r="U16" s="73"/>
      <c r="V16" s="74"/>
    </row>
    <row r="17" spans="1:22" ht="17.25" x14ac:dyDescent="0.3">
      <c r="A17" s="624" t="s">
        <v>31</v>
      </c>
      <c r="B17" s="624" t="s">
        <v>32</v>
      </c>
      <c r="C17" s="371" t="s">
        <v>829</v>
      </c>
      <c r="D17" s="472">
        <v>22020</v>
      </c>
      <c r="E17" s="552">
        <v>44021</v>
      </c>
      <c r="F17" s="553">
        <v>8241</v>
      </c>
      <c r="G17" s="472">
        <v>27695</v>
      </c>
      <c r="H17" s="65">
        <f t="shared" si="2"/>
        <v>5675</v>
      </c>
      <c r="I17" s="81">
        <v>29</v>
      </c>
      <c r="J17" s="82"/>
      <c r="K17" s="82"/>
      <c r="L17" s="83">
        <f t="shared" si="1"/>
        <v>803155</v>
      </c>
      <c r="M17" s="372" t="s">
        <v>52</v>
      </c>
      <c r="N17" s="373">
        <v>44039</v>
      </c>
      <c r="O17" s="769">
        <v>22910</v>
      </c>
      <c r="P17" s="379">
        <v>44039</v>
      </c>
      <c r="Q17" s="633"/>
      <c r="R17" s="633"/>
      <c r="S17" s="73" t="s">
        <v>921</v>
      </c>
      <c r="T17" s="74">
        <v>4176</v>
      </c>
      <c r="U17" s="73"/>
      <c r="V17" s="74"/>
    </row>
    <row r="18" spans="1:22" ht="17.25" x14ac:dyDescent="0.3">
      <c r="A18" s="628" t="s">
        <v>791</v>
      </c>
      <c r="B18" s="811" t="s">
        <v>54</v>
      </c>
      <c r="C18" s="371"/>
      <c r="D18" s="472">
        <v>2717.2</v>
      </c>
      <c r="E18" s="552">
        <v>44021</v>
      </c>
      <c r="F18" s="553"/>
      <c r="G18" s="472">
        <v>2717.2</v>
      </c>
      <c r="H18" s="65">
        <f t="shared" si="2"/>
        <v>0</v>
      </c>
      <c r="I18" s="81">
        <v>69</v>
      </c>
      <c r="J18" s="82"/>
      <c r="K18" s="82"/>
      <c r="L18" s="83">
        <f t="shared" si="1"/>
        <v>187486.8</v>
      </c>
      <c r="M18" s="372" t="s">
        <v>52</v>
      </c>
      <c r="N18" s="373">
        <v>44029</v>
      </c>
      <c r="O18" s="769"/>
      <c r="P18" s="379"/>
      <c r="Q18" s="633"/>
      <c r="R18" s="633"/>
      <c r="S18" s="73" t="s">
        <v>264</v>
      </c>
      <c r="T18" s="74">
        <v>0</v>
      </c>
      <c r="U18" s="73"/>
      <c r="V18" s="74"/>
    </row>
    <row r="19" spans="1:22" ht="17.25" x14ac:dyDescent="0.3">
      <c r="A19" s="624" t="s">
        <v>31</v>
      </c>
      <c r="B19" s="624" t="s">
        <v>514</v>
      </c>
      <c r="C19" s="371" t="s">
        <v>830</v>
      </c>
      <c r="D19" s="472">
        <v>20960</v>
      </c>
      <c r="E19" s="552">
        <v>44022</v>
      </c>
      <c r="F19" s="553" t="s">
        <v>810</v>
      </c>
      <c r="G19" s="472">
        <v>26435</v>
      </c>
      <c r="H19" s="65">
        <f t="shared" si="2"/>
        <v>5475</v>
      </c>
      <c r="I19" s="81">
        <v>29</v>
      </c>
      <c r="J19" s="82"/>
      <c r="K19" s="82"/>
      <c r="L19" s="83">
        <f t="shared" si="1"/>
        <v>766615</v>
      </c>
      <c r="M19" s="372" t="s">
        <v>208</v>
      </c>
      <c r="N19" s="373">
        <v>44039</v>
      </c>
      <c r="O19" s="769">
        <v>22910</v>
      </c>
      <c r="P19" s="379">
        <v>44039</v>
      </c>
      <c r="Q19" s="633"/>
      <c r="R19" s="633"/>
      <c r="S19" s="73" t="s">
        <v>921</v>
      </c>
      <c r="T19" s="74">
        <v>4176</v>
      </c>
      <c r="U19" s="73"/>
      <c r="V19" s="74"/>
    </row>
    <row r="20" spans="1:22" ht="17.25" x14ac:dyDescent="0.3">
      <c r="A20" s="628" t="s">
        <v>791</v>
      </c>
      <c r="B20" s="811" t="s">
        <v>54</v>
      </c>
      <c r="C20" s="371"/>
      <c r="D20" s="472">
        <v>161.5</v>
      </c>
      <c r="E20" s="552">
        <v>44023</v>
      </c>
      <c r="F20" s="553">
        <v>165</v>
      </c>
      <c r="G20" s="472">
        <v>161.5</v>
      </c>
      <c r="H20" s="65">
        <f t="shared" si="2"/>
        <v>0</v>
      </c>
      <c r="I20" s="81">
        <v>69</v>
      </c>
      <c r="J20" s="82"/>
      <c r="K20" s="82"/>
      <c r="L20" s="83">
        <f t="shared" si="1"/>
        <v>11143.5</v>
      </c>
      <c r="M20" s="372" t="s">
        <v>52</v>
      </c>
      <c r="N20" s="373">
        <v>44040</v>
      </c>
      <c r="O20" s="769"/>
      <c r="P20" s="379"/>
      <c r="Q20" s="633"/>
      <c r="R20" s="633"/>
      <c r="S20" s="73" t="s">
        <v>264</v>
      </c>
      <c r="T20" s="74">
        <v>0</v>
      </c>
      <c r="U20" s="73"/>
      <c r="V20" s="74"/>
    </row>
    <row r="21" spans="1:22" ht="31.5" x14ac:dyDescent="0.3">
      <c r="A21" s="628" t="s">
        <v>791</v>
      </c>
      <c r="B21" s="811" t="s">
        <v>54</v>
      </c>
      <c r="C21" s="622" t="s">
        <v>855</v>
      </c>
      <c r="D21" s="472">
        <f>1896.8-10-38</f>
        <v>1848.8</v>
      </c>
      <c r="E21" s="552">
        <v>44023</v>
      </c>
      <c r="F21" s="510">
        <v>164</v>
      </c>
      <c r="G21" s="472">
        <v>1848.8</v>
      </c>
      <c r="H21" s="65">
        <f t="shared" si="2"/>
        <v>0</v>
      </c>
      <c r="I21" s="81">
        <v>69</v>
      </c>
      <c r="J21" s="82"/>
      <c r="K21" s="82"/>
      <c r="L21" s="83">
        <f t="shared" si="1"/>
        <v>127567.2</v>
      </c>
      <c r="M21" s="488" t="s">
        <v>52</v>
      </c>
      <c r="N21" s="489">
        <v>44047</v>
      </c>
      <c r="O21" s="769"/>
      <c r="P21" s="379"/>
      <c r="Q21" s="633"/>
      <c r="R21" s="633"/>
      <c r="S21" s="73" t="s">
        <v>264</v>
      </c>
      <c r="T21" s="74">
        <v>0</v>
      </c>
      <c r="U21" s="73"/>
      <c r="V21" s="74"/>
    </row>
    <row r="22" spans="1:22" ht="17.25" x14ac:dyDescent="0.3">
      <c r="A22" s="624" t="s">
        <v>31</v>
      </c>
      <c r="B22" s="624" t="s">
        <v>32</v>
      </c>
      <c r="C22" s="371" t="s">
        <v>831</v>
      </c>
      <c r="D22" s="472">
        <v>24040</v>
      </c>
      <c r="E22" s="552">
        <v>44024</v>
      </c>
      <c r="F22" s="553" t="s">
        <v>818</v>
      </c>
      <c r="G22" s="472">
        <v>29855</v>
      </c>
      <c r="H22" s="65">
        <f t="shared" si="2"/>
        <v>5815</v>
      </c>
      <c r="I22" s="81">
        <v>29</v>
      </c>
      <c r="J22" s="82"/>
      <c r="K22" s="82"/>
      <c r="L22" s="83">
        <f t="shared" si="1"/>
        <v>865795</v>
      </c>
      <c r="M22" s="372" t="s">
        <v>52</v>
      </c>
      <c r="N22" s="373">
        <v>44041</v>
      </c>
      <c r="O22" s="769">
        <v>22910</v>
      </c>
      <c r="P22" s="379">
        <v>44041</v>
      </c>
      <c r="Q22" s="633"/>
      <c r="R22" s="633"/>
      <c r="S22" s="73" t="s">
        <v>921</v>
      </c>
      <c r="T22" s="74">
        <v>4176</v>
      </c>
      <c r="U22" s="73"/>
      <c r="V22" s="74"/>
    </row>
    <row r="23" spans="1:22" ht="17.25" x14ac:dyDescent="0.3">
      <c r="A23" s="628" t="s">
        <v>791</v>
      </c>
      <c r="B23" s="811" t="s">
        <v>54</v>
      </c>
      <c r="C23" s="371" t="s">
        <v>813</v>
      </c>
      <c r="D23" s="472">
        <v>558.20000000000005</v>
      </c>
      <c r="E23" s="552">
        <v>44025</v>
      </c>
      <c r="F23" s="553">
        <v>167</v>
      </c>
      <c r="G23" s="472">
        <v>558.20000000000005</v>
      </c>
      <c r="H23" s="65">
        <f t="shared" si="2"/>
        <v>0</v>
      </c>
      <c r="I23" s="81">
        <v>69.5</v>
      </c>
      <c r="J23" s="82"/>
      <c r="K23" s="82"/>
      <c r="L23" s="83">
        <f t="shared" si="1"/>
        <v>38794.9</v>
      </c>
      <c r="M23" s="372" t="s">
        <v>52</v>
      </c>
      <c r="N23" s="373">
        <v>44040</v>
      </c>
      <c r="O23" s="769"/>
      <c r="P23" s="379"/>
      <c r="Q23" s="633"/>
      <c r="R23" s="633"/>
      <c r="S23" s="73" t="s">
        <v>264</v>
      </c>
      <c r="T23" s="74">
        <v>0</v>
      </c>
      <c r="U23" s="73"/>
      <c r="V23" s="74"/>
    </row>
    <row r="24" spans="1:22" ht="17.25" x14ac:dyDescent="0.3">
      <c r="A24" s="624" t="s">
        <v>31</v>
      </c>
      <c r="B24" s="624" t="s">
        <v>32</v>
      </c>
      <c r="C24" s="840" t="s">
        <v>832</v>
      </c>
      <c r="D24" s="472">
        <v>22640</v>
      </c>
      <c r="E24" s="552">
        <v>44026</v>
      </c>
      <c r="F24" s="553" t="s">
        <v>819</v>
      </c>
      <c r="G24" s="472">
        <v>28485</v>
      </c>
      <c r="H24" s="65">
        <f t="shared" si="2"/>
        <v>5845</v>
      </c>
      <c r="I24" s="81">
        <v>29</v>
      </c>
      <c r="J24" s="82"/>
      <c r="K24" s="82"/>
      <c r="L24" s="83">
        <f t="shared" si="1"/>
        <v>826065</v>
      </c>
      <c r="M24" s="372" t="s">
        <v>52</v>
      </c>
      <c r="N24" s="373">
        <v>44042</v>
      </c>
      <c r="O24" s="769">
        <v>22910</v>
      </c>
      <c r="P24" s="379">
        <v>44042</v>
      </c>
      <c r="Q24" s="633"/>
      <c r="R24" s="633"/>
      <c r="S24" s="73" t="s">
        <v>921</v>
      </c>
      <c r="T24" s="74">
        <v>4176</v>
      </c>
      <c r="U24" s="73"/>
      <c r="V24" s="74"/>
    </row>
    <row r="25" spans="1:22" ht="34.5" x14ac:dyDescent="0.3">
      <c r="A25" s="624" t="s">
        <v>791</v>
      </c>
      <c r="B25" s="811" t="s">
        <v>766</v>
      </c>
      <c r="C25" s="622" t="s">
        <v>814</v>
      </c>
      <c r="D25" s="472">
        <v>711.4</v>
      </c>
      <c r="E25" s="552">
        <v>44026</v>
      </c>
      <c r="F25" s="553">
        <v>166</v>
      </c>
      <c r="G25" s="472">
        <v>711.4</v>
      </c>
      <c r="H25" s="65">
        <f t="shared" si="2"/>
        <v>0</v>
      </c>
      <c r="I25" s="81">
        <v>69</v>
      </c>
      <c r="J25" s="82"/>
      <c r="K25" s="82"/>
      <c r="L25" s="83">
        <f t="shared" si="1"/>
        <v>49086.6</v>
      </c>
      <c r="M25" s="372" t="s">
        <v>52</v>
      </c>
      <c r="N25" s="373">
        <v>44040</v>
      </c>
      <c r="O25" s="769"/>
      <c r="P25" s="379"/>
      <c r="Q25" s="633"/>
      <c r="R25" s="633"/>
      <c r="S25" s="73" t="s">
        <v>264</v>
      </c>
      <c r="T25" s="74">
        <v>0</v>
      </c>
      <c r="U25" s="73"/>
      <c r="V25" s="74"/>
    </row>
    <row r="26" spans="1:22" ht="17.25" x14ac:dyDescent="0.3">
      <c r="A26" s="626" t="s">
        <v>611</v>
      </c>
      <c r="B26" s="809" t="s">
        <v>784</v>
      </c>
      <c r="C26" s="371" t="s">
        <v>833</v>
      </c>
      <c r="D26" s="472">
        <v>6420</v>
      </c>
      <c r="E26" s="552">
        <v>44027</v>
      </c>
      <c r="F26" s="553">
        <v>66</v>
      </c>
      <c r="G26" s="472">
        <v>6420</v>
      </c>
      <c r="H26" s="65">
        <f t="shared" si="2"/>
        <v>0</v>
      </c>
      <c r="I26" s="81">
        <v>70.5</v>
      </c>
      <c r="J26" s="82"/>
      <c r="K26" s="82"/>
      <c r="L26" s="83">
        <f t="shared" si="1"/>
        <v>452610</v>
      </c>
      <c r="M26" s="372" t="s">
        <v>52</v>
      </c>
      <c r="N26" s="373">
        <v>44032</v>
      </c>
      <c r="O26" s="769"/>
      <c r="P26" s="379"/>
      <c r="Q26" s="633"/>
      <c r="R26" s="633"/>
      <c r="S26" s="73" t="s">
        <v>921</v>
      </c>
      <c r="T26" s="74"/>
      <c r="U26" s="73">
        <v>2830.4</v>
      </c>
      <c r="V26" s="74"/>
    </row>
    <row r="27" spans="1:22" ht="17.25" x14ac:dyDescent="0.3">
      <c r="A27" s="856" t="s">
        <v>785</v>
      </c>
      <c r="B27" s="636" t="s">
        <v>256</v>
      </c>
      <c r="C27" s="371" t="s">
        <v>834</v>
      </c>
      <c r="D27" s="472">
        <v>22360</v>
      </c>
      <c r="E27" s="552">
        <v>44028</v>
      </c>
      <c r="F27" s="553" t="s">
        <v>824</v>
      </c>
      <c r="G27" s="472">
        <v>22290</v>
      </c>
      <c r="H27" s="65">
        <f t="shared" si="2"/>
        <v>-70</v>
      </c>
      <c r="I27" s="81">
        <v>29</v>
      </c>
      <c r="J27" s="82"/>
      <c r="K27" s="82"/>
      <c r="L27" s="83">
        <f t="shared" si="1"/>
        <v>646410</v>
      </c>
      <c r="M27" s="372" t="s">
        <v>52</v>
      </c>
      <c r="N27" s="373">
        <v>44043</v>
      </c>
      <c r="O27" s="769">
        <v>18236.36</v>
      </c>
      <c r="P27" s="379">
        <v>44043</v>
      </c>
      <c r="Q27" s="633"/>
      <c r="R27" s="633"/>
      <c r="S27" s="905" t="s">
        <v>934</v>
      </c>
      <c r="T27" s="906">
        <v>4176</v>
      </c>
      <c r="U27" s="73"/>
      <c r="V27" s="74"/>
    </row>
    <row r="28" spans="1:22" ht="17.25" x14ac:dyDescent="0.3">
      <c r="A28" s="857" t="s">
        <v>255</v>
      </c>
      <c r="B28" s="636" t="s">
        <v>262</v>
      </c>
      <c r="C28" s="371"/>
      <c r="D28" s="472">
        <v>0</v>
      </c>
      <c r="E28" s="552">
        <v>44028</v>
      </c>
      <c r="F28" s="510" t="s">
        <v>852</v>
      </c>
      <c r="G28" s="472">
        <v>5785</v>
      </c>
      <c r="H28" s="65">
        <f t="shared" si="2"/>
        <v>5785</v>
      </c>
      <c r="I28" s="81">
        <v>29</v>
      </c>
      <c r="J28" s="82"/>
      <c r="K28" s="82"/>
      <c r="L28" s="83">
        <f t="shared" si="1"/>
        <v>167765</v>
      </c>
      <c r="M28" s="488" t="s">
        <v>52</v>
      </c>
      <c r="N28" s="489">
        <v>44046</v>
      </c>
      <c r="O28" s="800">
        <v>4582</v>
      </c>
      <c r="P28" s="485">
        <v>44046</v>
      </c>
      <c r="Q28" s="70"/>
      <c r="R28" s="71"/>
      <c r="S28" s="905" t="s">
        <v>934</v>
      </c>
      <c r="T28" s="906">
        <v>0</v>
      </c>
      <c r="U28" s="73"/>
      <c r="V28" s="74"/>
    </row>
    <row r="29" spans="1:22" ht="34.5" x14ac:dyDescent="0.3">
      <c r="A29" s="624" t="s">
        <v>791</v>
      </c>
      <c r="B29" s="809" t="s">
        <v>54</v>
      </c>
      <c r="C29" s="371" t="s">
        <v>856</v>
      </c>
      <c r="D29" s="472">
        <v>390.5</v>
      </c>
      <c r="E29" s="552">
        <v>44028</v>
      </c>
      <c r="F29" s="553">
        <v>169</v>
      </c>
      <c r="G29" s="472">
        <v>390.5</v>
      </c>
      <c r="H29" s="65">
        <f t="shared" si="2"/>
        <v>0</v>
      </c>
      <c r="I29" s="81">
        <v>69.5</v>
      </c>
      <c r="J29" s="82"/>
      <c r="K29" s="82"/>
      <c r="L29" s="83">
        <f t="shared" si="1"/>
        <v>27139.75</v>
      </c>
      <c r="M29" s="372" t="s">
        <v>52</v>
      </c>
      <c r="N29" s="373">
        <v>44040</v>
      </c>
      <c r="O29" s="769"/>
      <c r="P29" s="379"/>
      <c r="Q29" s="70"/>
      <c r="R29" s="71"/>
      <c r="S29" s="905" t="s">
        <v>264</v>
      </c>
      <c r="T29" s="906">
        <v>0</v>
      </c>
      <c r="U29" s="73"/>
      <c r="V29" s="74"/>
    </row>
    <row r="30" spans="1:22" ht="17.25" x14ac:dyDescent="0.3">
      <c r="A30" s="626" t="s">
        <v>786</v>
      </c>
      <c r="B30" s="636" t="s">
        <v>32</v>
      </c>
      <c r="C30" s="371" t="s">
        <v>835</v>
      </c>
      <c r="D30" s="472">
        <v>22640</v>
      </c>
      <c r="E30" s="552">
        <v>44029</v>
      </c>
      <c r="F30" s="510" t="s">
        <v>853</v>
      </c>
      <c r="G30" s="472">
        <v>28525</v>
      </c>
      <c r="H30" s="65">
        <f t="shared" si="2"/>
        <v>5885</v>
      </c>
      <c r="I30" s="81">
        <v>29</v>
      </c>
      <c r="J30" s="82"/>
      <c r="K30" s="82"/>
      <c r="L30" s="83">
        <f t="shared" si="1"/>
        <v>827225</v>
      </c>
      <c r="M30" s="488" t="s">
        <v>52</v>
      </c>
      <c r="N30" s="489">
        <v>44046</v>
      </c>
      <c r="O30" s="800">
        <v>22910</v>
      </c>
      <c r="P30" s="485">
        <v>44046</v>
      </c>
      <c r="Q30" s="70"/>
      <c r="R30" s="71"/>
      <c r="S30" s="905" t="s">
        <v>934</v>
      </c>
      <c r="T30" s="906">
        <v>4176</v>
      </c>
      <c r="U30" s="73"/>
      <c r="V30" s="74"/>
    </row>
    <row r="31" spans="1:22" ht="34.5" x14ac:dyDescent="0.3">
      <c r="A31" s="624" t="s">
        <v>791</v>
      </c>
      <c r="B31" s="809" t="s">
        <v>54</v>
      </c>
      <c r="C31" s="371" t="s">
        <v>850</v>
      </c>
      <c r="D31" s="472">
        <v>958.8</v>
      </c>
      <c r="E31" s="552">
        <v>44029</v>
      </c>
      <c r="F31" s="510">
        <v>170</v>
      </c>
      <c r="G31" s="472">
        <v>958.8</v>
      </c>
      <c r="H31" s="65">
        <f t="shared" si="2"/>
        <v>0</v>
      </c>
      <c r="I31" s="81">
        <v>69.5</v>
      </c>
      <c r="J31" s="82"/>
      <c r="K31" s="82"/>
      <c r="L31" s="83">
        <f t="shared" si="1"/>
        <v>66636.599999999991</v>
      </c>
      <c r="M31" s="488" t="s">
        <v>52</v>
      </c>
      <c r="N31" s="489">
        <v>44046</v>
      </c>
      <c r="O31" s="769"/>
      <c r="P31" s="379"/>
      <c r="Q31" s="70"/>
      <c r="R31" s="71"/>
      <c r="S31" s="905" t="s">
        <v>264</v>
      </c>
      <c r="T31" s="906">
        <v>0</v>
      </c>
      <c r="U31" s="73"/>
      <c r="V31" s="74"/>
    </row>
    <row r="32" spans="1:22" ht="17.25" x14ac:dyDescent="0.3">
      <c r="A32" s="626" t="s">
        <v>31</v>
      </c>
      <c r="B32" s="636" t="s">
        <v>32</v>
      </c>
      <c r="C32" s="371" t="s">
        <v>836</v>
      </c>
      <c r="D32" s="472">
        <v>23070</v>
      </c>
      <c r="E32" s="552">
        <v>44031</v>
      </c>
      <c r="F32" s="510" t="s">
        <v>854</v>
      </c>
      <c r="G32" s="472">
        <v>28765</v>
      </c>
      <c r="H32" s="65">
        <f t="shared" si="2"/>
        <v>5695</v>
      </c>
      <c r="I32" s="81">
        <v>29</v>
      </c>
      <c r="J32" s="82"/>
      <c r="K32" s="82"/>
      <c r="L32" s="83">
        <f t="shared" si="1"/>
        <v>834185</v>
      </c>
      <c r="M32" s="488" t="s">
        <v>52</v>
      </c>
      <c r="N32" s="489">
        <v>44047</v>
      </c>
      <c r="O32" s="882">
        <f>250*79.48+3179.2</f>
        <v>23049.200000000001</v>
      </c>
      <c r="P32" s="883">
        <v>44047</v>
      </c>
      <c r="Q32" s="70"/>
      <c r="R32" s="71"/>
      <c r="S32" s="905" t="s">
        <v>934</v>
      </c>
      <c r="T32" s="906">
        <v>4176</v>
      </c>
      <c r="U32" s="893">
        <v>44055</v>
      </c>
      <c r="V32" s="74">
        <v>3960</v>
      </c>
    </row>
    <row r="33" spans="1:22" ht="34.5" x14ac:dyDescent="0.3">
      <c r="A33" s="624" t="s">
        <v>791</v>
      </c>
      <c r="B33" s="809" t="s">
        <v>54</v>
      </c>
      <c r="C33" s="371" t="s">
        <v>851</v>
      </c>
      <c r="D33" s="472">
        <v>783.1</v>
      </c>
      <c r="E33" s="747">
        <v>44032</v>
      </c>
      <c r="F33" s="510">
        <v>171</v>
      </c>
      <c r="G33" s="574">
        <v>783.1</v>
      </c>
      <c r="H33" s="65">
        <f t="shared" si="2"/>
        <v>0</v>
      </c>
      <c r="I33" s="81">
        <v>69.5</v>
      </c>
      <c r="J33" s="82"/>
      <c r="K33" s="82"/>
      <c r="L33" s="83">
        <f t="shared" si="1"/>
        <v>54425.450000000004</v>
      </c>
      <c r="M33" s="488" t="s">
        <v>52</v>
      </c>
      <c r="N33" s="489">
        <v>44046</v>
      </c>
      <c r="O33" s="769"/>
      <c r="P33" s="379"/>
      <c r="Q33" s="70"/>
      <c r="R33" s="71"/>
      <c r="S33" s="905" t="s">
        <v>264</v>
      </c>
      <c r="T33" s="906">
        <v>0</v>
      </c>
      <c r="U33" s="73"/>
      <c r="V33" s="74"/>
    </row>
    <row r="34" spans="1:22" ht="34.5" x14ac:dyDescent="0.3">
      <c r="A34" s="624" t="s">
        <v>791</v>
      </c>
      <c r="B34" s="809" t="s">
        <v>54</v>
      </c>
      <c r="C34" s="622" t="s">
        <v>857</v>
      </c>
      <c r="D34" s="472">
        <v>1871.4</v>
      </c>
      <c r="E34" s="747">
        <v>44032</v>
      </c>
      <c r="F34" s="510">
        <v>172</v>
      </c>
      <c r="G34" s="574">
        <v>1871.4</v>
      </c>
      <c r="H34" s="65">
        <f t="shared" si="2"/>
        <v>0</v>
      </c>
      <c r="I34" s="81">
        <v>69.5</v>
      </c>
      <c r="J34" s="82"/>
      <c r="K34" s="82"/>
      <c r="L34" s="83">
        <f t="shared" si="1"/>
        <v>130062.3</v>
      </c>
      <c r="M34" s="488" t="s">
        <v>52</v>
      </c>
      <c r="N34" s="489">
        <v>44047</v>
      </c>
      <c r="O34" s="769"/>
      <c r="P34" s="379"/>
      <c r="Q34" s="70"/>
      <c r="R34" s="71"/>
      <c r="S34" s="905" t="s">
        <v>264</v>
      </c>
      <c r="T34" s="906">
        <v>0</v>
      </c>
      <c r="U34" s="73"/>
      <c r="V34" s="74"/>
    </row>
    <row r="35" spans="1:22" ht="17.25" x14ac:dyDescent="0.3">
      <c r="A35" s="626" t="s">
        <v>31</v>
      </c>
      <c r="B35" s="636" t="s">
        <v>32</v>
      </c>
      <c r="C35" s="371" t="s">
        <v>837</v>
      </c>
      <c r="D35" s="472">
        <v>23230</v>
      </c>
      <c r="E35" s="747">
        <v>44033</v>
      </c>
      <c r="F35" s="510" t="s">
        <v>862</v>
      </c>
      <c r="G35" s="574">
        <v>29055</v>
      </c>
      <c r="H35" s="65">
        <f t="shared" si="0"/>
        <v>5825</v>
      </c>
      <c r="I35" s="81">
        <v>29</v>
      </c>
      <c r="J35" s="82"/>
      <c r="K35" s="82"/>
      <c r="L35" s="83">
        <f t="shared" si="1"/>
        <v>842595</v>
      </c>
      <c r="M35" s="488" t="s">
        <v>52</v>
      </c>
      <c r="N35" s="489">
        <v>44048</v>
      </c>
      <c r="O35" s="882">
        <f>250*79.17+3166.8</f>
        <v>22959.3</v>
      </c>
      <c r="P35" s="883">
        <v>44048</v>
      </c>
      <c r="Q35" s="70"/>
      <c r="R35" s="71"/>
      <c r="S35" s="905" t="s">
        <v>934</v>
      </c>
      <c r="T35" s="906">
        <v>4176</v>
      </c>
      <c r="U35" s="893">
        <v>44055</v>
      </c>
      <c r="V35" s="74">
        <v>3960</v>
      </c>
    </row>
    <row r="36" spans="1:22" ht="17.25" x14ac:dyDescent="0.3">
      <c r="A36" s="628" t="s">
        <v>667</v>
      </c>
      <c r="B36" s="809" t="s">
        <v>54</v>
      </c>
      <c r="C36" s="371" t="s">
        <v>877</v>
      </c>
      <c r="D36" s="472">
        <v>381.6</v>
      </c>
      <c r="E36" s="747">
        <v>44034</v>
      </c>
      <c r="F36" s="510">
        <v>184</v>
      </c>
      <c r="G36" s="574">
        <v>381.6</v>
      </c>
      <c r="H36" s="65">
        <f t="shared" si="0"/>
        <v>0</v>
      </c>
      <c r="I36" s="81">
        <v>69.5</v>
      </c>
      <c r="J36" s="82"/>
      <c r="K36" s="82"/>
      <c r="L36" s="83">
        <f t="shared" si="1"/>
        <v>26521.200000000001</v>
      </c>
      <c r="M36" s="488" t="s">
        <v>52</v>
      </c>
      <c r="N36" s="489">
        <v>44050</v>
      </c>
      <c r="O36" s="777"/>
      <c r="P36" s="411"/>
      <c r="Q36" s="70"/>
      <c r="R36" s="71"/>
      <c r="S36" s="905" t="s">
        <v>264</v>
      </c>
      <c r="T36" s="906">
        <v>0</v>
      </c>
      <c r="U36" s="73"/>
      <c r="V36" s="74"/>
    </row>
    <row r="37" spans="1:22" ht="17.25" x14ac:dyDescent="0.3">
      <c r="A37" s="628" t="s">
        <v>79</v>
      </c>
      <c r="B37" s="636" t="s">
        <v>514</v>
      </c>
      <c r="C37" s="371" t="s">
        <v>838</v>
      </c>
      <c r="D37" s="472">
        <v>23340</v>
      </c>
      <c r="E37" s="747">
        <v>44034</v>
      </c>
      <c r="F37" s="510">
        <v>28965</v>
      </c>
      <c r="G37" s="574">
        <v>23340</v>
      </c>
      <c r="H37" s="65">
        <f t="shared" si="0"/>
        <v>0</v>
      </c>
      <c r="I37" s="81">
        <v>39.5</v>
      </c>
      <c r="J37" s="82"/>
      <c r="K37" s="82"/>
      <c r="L37" s="83">
        <f t="shared" si="1"/>
        <v>921930</v>
      </c>
      <c r="M37" s="488" t="s">
        <v>52</v>
      </c>
      <c r="N37" s="489">
        <v>44050</v>
      </c>
      <c r="O37" s="769"/>
      <c r="P37" s="379"/>
      <c r="Q37" s="70"/>
      <c r="R37" s="71"/>
      <c r="S37" s="905" t="s">
        <v>264</v>
      </c>
      <c r="T37" s="906">
        <v>0</v>
      </c>
      <c r="U37" s="73"/>
      <c r="V37" s="74"/>
    </row>
    <row r="38" spans="1:22" ht="31.5" x14ac:dyDescent="0.3">
      <c r="A38" s="628" t="s">
        <v>714</v>
      </c>
      <c r="B38" s="809" t="s">
        <v>54</v>
      </c>
      <c r="C38" s="622" t="s">
        <v>895</v>
      </c>
      <c r="D38" s="472">
        <v>1775.6</v>
      </c>
      <c r="E38" s="747">
        <v>44034</v>
      </c>
      <c r="F38" s="510">
        <v>185</v>
      </c>
      <c r="G38" s="574">
        <v>1775.6</v>
      </c>
      <c r="H38" s="65">
        <f t="shared" si="0"/>
        <v>0</v>
      </c>
      <c r="I38" s="81">
        <v>69.5</v>
      </c>
      <c r="J38" s="82"/>
      <c r="K38" s="82"/>
      <c r="L38" s="83">
        <f t="shared" si="1"/>
        <v>123404.2</v>
      </c>
      <c r="M38" s="488" t="s">
        <v>52</v>
      </c>
      <c r="N38" s="489">
        <v>44057</v>
      </c>
      <c r="O38" s="769"/>
      <c r="P38" s="379"/>
      <c r="Q38" s="70"/>
      <c r="R38" s="71"/>
      <c r="S38" s="905" t="s">
        <v>264</v>
      </c>
      <c r="T38" s="906">
        <v>0</v>
      </c>
      <c r="U38" s="73"/>
      <c r="V38" s="74"/>
    </row>
    <row r="39" spans="1:22" ht="32.25" x14ac:dyDescent="0.3">
      <c r="A39" s="885" t="s">
        <v>868</v>
      </c>
      <c r="B39" s="809" t="s">
        <v>54</v>
      </c>
      <c r="C39" s="622" t="s">
        <v>866</v>
      </c>
      <c r="D39" s="472">
        <v>2016.6</v>
      </c>
      <c r="E39" s="747">
        <v>44035</v>
      </c>
      <c r="F39" s="510" t="s">
        <v>867</v>
      </c>
      <c r="G39" s="574">
        <v>2016.6</v>
      </c>
      <c r="H39" s="65">
        <f t="shared" si="0"/>
        <v>0</v>
      </c>
      <c r="I39" s="81">
        <v>69</v>
      </c>
      <c r="J39" s="82"/>
      <c r="K39" s="82"/>
      <c r="L39" s="83">
        <f t="shared" si="1"/>
        <v>139145.4</v>
      </c>
      <c r="M39" s="488" t="s">
        <v>52</v>
      </c>
      <c r="N39" s="489">
        <v>44050</v>
      </c>
      <c r="O39" s="769"/>
      <c r="P39" s="379"/>
      <c r="Q39" s="70"/>
      <c r="R39" s="71"/>
      <c r="S39" s="905" t="s">
        <v>264</v>
      </c>
      <c r="T39" s="906">
        <v>0</v>
      </c>
      <c r="U39" s="73"/>
      <c r="V39" s="74"/>
    </row>
    <row r="40" spans="1:22" ht="17.25" x14ac:dyDescent="0.3">
      <c r="A40" s="627" t="s">
        <v>134</v>
      </c>
      <c r="B40" s="636" t="s">
        <v>885</v>
      </c>
      <c r="C40" s="371" t="s">
        <v>839</v>
      </c>
      <c r="D40" s="472">
        <v>22410</v>
      </c>
      <c r="E40" s="747">
        <v>44035</v>
      </c>
      <c r="F40" s="510" t="s">
        <v>886</v>
      </c>
      <c r="G40" s="574">
        <v>28390</v>
      </c>
      <c r="H40" s="65">
        <f t="shared" si="0"/>
        <v>5980</v>
      </c>
      <c r="I40" s="663">
        <v>29</v>
      </c>
      <c r="J40" s="82"/>
      <c r="K40" s="82"/>
      <c r="L40" s="83">
        <f t="shared" si="1"/>
        <v>823310</v>
      </c>
      <c r="M40" s="488" t="s">
        <v>52</v>
      </c>
      <c r="N40" s="489">
        <v>44053</v>
      </c>
      <c r="O40" s="800">
        <v>22683.79</v>
      </c>
      <c r="P40" s="485">
        <v>44053</v>
      </c>
      <c r="Q40" s="70"/>
      <c r="R40" s="71"/>
      <c r="S40" s="905" t="s">
        <v>934</v>
      </c>
      <c r="T40" s="906">
        <v>4176</v>
      </c>
      <c r="U40" s="893">
        <v>44055</v>
      </c>
      <c r="V40" s="74">
        <v>3960</v>
      </c>
    </row>
    <row r="41" spans="1:22" ht="17.25" x14ac:dyDescent="0.3">
      <c r="A41" s="627" t="s">
        <v>82</v>
      </c>
      <c r="B41" s="636" t="s">
        <v>226</v>
      </c>
      <c r="C41" s="371" t="s">
        <v>815</v>
      </c>
      <c r="D41" s="472">
        <v>230</v>
      </c>
      <c r="E41" s="747">
        <v>44035</v>
      </c>
      <c r="F41" s="510"/>
      <c r="G41" s="574">
        <v>230</v>
      </c>
      <c r="H41" s="65">
        <f t="shared" si="0"/>
        <v>0</v>
      </c>
      <c r="I41" s="663">
        <v>50</v>
      </c>
      <c r="J41" s="82"/>
      <c r="K41" s="82"/>
      <c r="L41" s="83">
        <f t="shared" si="1"/>
        <v>11500</v>
      </c>
      <c r="M41" s="381" t="s">
        <v>52</v>
      </c>
      <c r="N41" s="382">
        <v>44040</v>
      </c>
      <c r="O41" s="769"/>
      <c r="P41" s="379"/>
      <c r="Q41" s="70"/>
      <c r="R41" s="71"/>
      <c r="S41" s="905" t="s">
        <v>264</v>
      </c>
      <c r="T41" s="906">
        <v>0</v>
      </c>
      <c r="U41" s="73"/>
      <c r="V41" s="74"/>
    </row>
    <row r="42" spans="1:22" ht="32.25" customHeight="1" x14ac:dyDescent="0.3">
      <c r="A42" s="1072" t="s">
        <v>873</v>
      </c>
      <c r="B42" s="809" t="s">
        <v>54</v>
      </c>
      <c r="C42" s="1067" t="s">
        <v>871</v>
      </c>
      <c r="D42" s="472">
        <v>341.1</v>
      </c>
      <c r="E42" s="747">
        <v>44035</v>
      </c>
      <c r="F42" s="1069" t="s">
        <v>872</v>
      </c>
      <c r="G42" s="574">
        <v>341.1</v>
      </c>
      <c r="H42" s="65">
        <f t="shared" si="0"/>
        <v>0</v>
      </c>
      <c r="I42" s="663">
        <v>69.5</v>
      </c>
      <c r="J42" s="82"/>
      <c r="K42" s="82"/>
      <c r="L42" s="83">
        <f t="shared" si="1"/>
        <v>23706.45</v>
      </c>
      <c r="M42" s="1037" t="s">
        <v>52</v>
      </c>
      <c r="N42" s="978">
        <v>44050</v>
      </c>
      <c r="O42" s="769"/>
      <c r="P42" s="379"/>
      <c r="Q42" s="70"/>
      <c r="R42" s="71"/>
      <c r="S42" s="905" t="s">
        <v>264</v>
      </c>
      <c r="T42" s="906">
        <v>0</v>
      </c>
      <c r="U42" s="73"/>
      <c r="V42" s="74"/>
    </row>
    <row r="43" spans="1:22" ht="17.25" x14ac:dyDescent="0.3">
      <c r="A43" s="1073"/>
      <c r="B43" s="674" t="s">
        <v>59</v>
      </c>
      <c r="C43" s="1068"/>
      <c r="D43" s="472">
        <v>105.7</v>
      </c>
      <c r="E43" s="747">
        <v>44035</v>
      </c>
      <c r="F43" s="1070"/>
      <c r="G43" s="574">
        <v>105.7</v>
      </c>
      <c r="H43" s="65">
        <f t="shared" si="0"/>
        <v>0</v>
      </c>
      <c r="I43" s="663">
        <v>75</v>
      </c>
      <c r="J43" s="82"/>
      <c r="K43" s="82"/>
      <c r="L43" s="83">
        <f t="shared" si="1"/>
        <v>7927.5</v>
      </c>
      <c r="M43" s="1038"/>
      <c r="N43" s="979"/>
      <c r="O43" s="769"/>
      <c r="P43" s="379"/>
      <c r="Q43" s="70"/>
      <c r="R43" s="71"/>
      <c r="S43" s="905" t="s">
        <v>264</v>
      </c>
      <c r="T43" s="906">
        <v>0</v>
      </c>
      <c r="U43" s="73"/>
      <c r="V43" s="74"/>
    </row>
    <row r="44" spans="1:22" ht="32.25" x14ac:dyDescent="0.3">
      <c r="A44" s="886" t="s">
        <v>873</v>
      </c>
      <c r="B44" s="809" t="s">
        <v>54</v>
      </c>
      <c r="C44" s="622" t="s">
        <v>869</v>
      </c>
      <c r="D44" s="472">
        <v>1957.4</v>
      </c>
      <c r="E44" s="747">
        <v>44036</v>
      </c>
      <c r="F44" s="510" t="s">
        <v>870</v>
      </c>
      <c r="G44" s="574">
        <v>1957.4</v>
      </c>
      <c r="H44" s="65">
        <f t="shared" si="0"/>
        <v>0</v>
      </c>
      <c r="I44" s="663">
        <v>69.5</v>
      </c>
      <c r="J44" s="82"/>
      <c r="K44" s="82"/>
      <c r="L44" s="83">
        <f t="shared" si="1"/>
        <v>136039.30000000002</v>
      </c>
      <c r="M44" s="694" t="s">
        <v>52</v>
      </c>
      <c r="N44" s="695">
        <v>44050</v>
      </c>
      <c r="O44" s="769"/>
      <c r="P44" s="379"/>
      <c r="Q44" s="70"/>
      <c r="R44" s="71"/>
      <c r="S44" s="905" t="s">
        <v>264</v>
      </c>
      <c r="T44" s="906">
        <v>0</v>
      </c>
      <c r="U44" s="73"/>
      <c r="V44" s="74"/>
    </row>
    <row r="45" spans="1:22" ht="18.75" x14ac:dyDescent="0.3">
      <c r="A45" s="627" t="s">
        <v>807</v>
      </c>
      <c r="B45" s="636" t="s">
        <v>514</v>
      </c>
      <c r="C45" s="371" t="s">
        <v>840</v>
      </c>
      <c r="D45" s="472">
        <v>22000</v>
      </c>
      <c r="E45" s="747">
        <v>44036</v>
      </c>
      <c r="F45" s="510" t="s">
        <v>887</v>
      </c>
      <c r="G45" s="574">
        <v>27785</v>
      </c>
      <c r="H45" s="65">
        <f t="shared" si="0"/>
        <v>5785</v>
      </c>
      <c r="I45" s="81">
        <v>29</v>
      </c>
      <c r="J45" s="82"/>
      <c r="K45" s="82"/>
      <c r="L45" s="83">
        <f t="shared" si="1"/>
        <v>805765</v>
      </c>
      <c r="M45" s="694" t="s">
        <v>52</v>
      </c>
      <c r="N45" s="695">
        <v>44054</v>
      </c>
      <c r="O45" s="800">
        <v>22959.3</v>
      </c>
      <c r="P45" s="485">
        <v>44054</v>
      </c>
      <c r="Q45" s="70"/>
      <c r="R45" s="71"/>
      <c r="S45" s="905" t="s">
        <v>934</v>
      </c>
      <c r="T45" s="906">
        <v>4176</v>
      </c>
      <c r="U45" s="893">
        <v>44055</v>
      </c>
      <c r="V45" s="74">
        <v>3960</v>
      </c>
    </row>
    <row r="46" spans="1:22" ht="32.25" x14ac:dyDescent="0.3">
      <c r="A46" s="886" t="s">
        <v>874</v>
      </c>
      <c r="B46" s="809" t="s">
        <v>54</v>
      </c>
      <c r="C46" s="371" t="s">
        <v>875</v>
      </c>
      <c r="D46" s="472">
        <v>819.1</v>
      </c>
      <c r="E46" s="747">
        <v>44036</v>
      </c>
      <c r="F46" s="510" t="s">
        <v>876</v>
      </c>
      <c r="G46" s="574">
        <v>819.1</v>
      </c>
      <c r="H46" s="65">
        <f t="shared" si="0"/>
        <v>0</v>
      </c>
      <c r="I46" s="81">
        <v>69.5</v>
      </c>
      <c r="J46" s="82"/>
      <c r="K46" s="82"/>
      <c r="L46" s="104">
        <f t="shared" si="1"/>
        <v>56927.450000000004</v>
      </c>
      <c r="M46" s="694" t="s">
        <v>52</v>
      </c>
      <c r="N46" s="695">
        <v>44050</v>
      </c>
      <c r="O46" s="771"/>
      <c r="P46" s="379"/>
      <c r="Q46" s="70"/>
      <c r="R46" s="71"/>
      <c r="S46" s="905" t="s">
        <v>264</v>
      </c>
      <c r="T46" s="906">
        <v>0</v>
      </c>
      <c r="U46" s="73"/>
      <c r="V46" s="74"/>
    </row>
    <row r="47" spans="1:22" ht="15.75" customHeight="1" x14ac:dyDescent="0.25">
      <c r="A47" s="762" t="s">
        <v>816</v>
      </c>
      <c r="B47" s="763" t="s">
        <v>116</v>
      </c>
      <c r="C47" s="840" t="s">
        <v>841</v>
      </c>
      <c r="D47" s="472">
        <v>20090</v>
      </c>
      <c r="E47" s="747">
        <v>44038</v>
      </c>
      <c r="F47" s="510" t="s">
        <v>894</v>
      </c>
      <c r="G47" s="574">
        <v>25350</v>
      </c>
      <c r="H47" s="65">
        <f t="shared" si="0"/>
        <v>5260</v>
      </c>
      <c r="I47" s="81">
        <v>29</v>
      </c>
      <c r="J47" s="82"/>
      <c r="K47" s="82"/>
      <c r="L47" s="104">
        <f t="shared" si="1"/>
        <v>735150</v>
      </c>
      <c r="M47" s="488" t="s">
        <v>52</v>
      </c>
      <c r="N47" s="489">
        <v>44057</v>
      </c>
      <c r="O47" s="894">
        <v>21127.89</v>
      </c>
      <c r="P47" s="485">
        <v>44057</v>
      </c>
      <c r="Q47" s="70"/>
      <c r="R47" s="71"/>
      <c r="S47" s="905" t="s">
        <v>934</v>
      </c>
      <c r="T47" s="906">
        <v>4176</v>
      </c>
      <c r="U47" s="893">
        <v>44055</v>
      </c>
      <c r="V47" s="74">
        <v>3960</v>
      </c>
    </row>
    <row r="48" spans="1:22" ht="17.25" customHeight="1" x14ac:dyDescent="0.25">
      <c r="A48" s="762" t="s">
        <v>79</v>
      </c>
      <c r="B48" s="763" t="s">
        <v>127</v>
      </c>
      <c r="C48" s="371" t="s">
        <v>842</v>
      </c>
      <c r="D48" s="472">
        <v>19584</v>
      </c>
      <c r="E48" s="747">
        <v>44039</v>
      </c>
      <c r="F48" s="510">
        <v>29034</v>
      </c>
      <c r="G48" s="574">
        <v>19584</v>
      </c>
      <c r="H48" s="65">
        <f t="shared" si="0"/>
        <v>0</v>
      </c>
      <c r="I48" s="81">
        <v>39.5</v>
      </c>
      <c r="J48" s="82"/>
      <c r="K48" s="82"/>
      <c r="L48" s="104">
        <f t="shared" si="1"/>
        <v>773568</v>
      </c>
      <c r="M48" s="488" t="s">
        <v>52</v>
      </c>
      <c r="N48" s="489">
        <v>44057</v>
      </c>
      <c r="O48" s="894"/>
      <c r="P48" s="485"/>
      <c r="Q48" s="70"/>
      <c r="R48" s="71"/>
      <c r="S48" s="905" t="s">
        <v>264</v>
      </c>
      <c r="T48" s="906">
        <v>0</v>
      </c>
      <c r="U48" s="73"/>
      <c r="V48" s="74"/>
    </row>
    <row r="49" spans="1:22" ht="17.25" customHeight="1" x14ac:dyDescent="0.25">
      <c r="A49" s="1051" t="s">
        <v>901</v>
      </c>
      <c r="B49" s="812" t="s">
        <v>54</v>
      </c>
      <c r="C49" s="1067" t="s">
        <v>906</v>
      </c>
      <c r="D49" s="472">
        <v>388.9</v>
      </c>
      <c r="E49" s="747">
        <v>44039</v>
      </c>
      <c r="F49" s="1069">
        <v>1194</v>
      </c>
      <c r="G49" s="574">
        <v>388.9</v>
      </c>
      <c r="H49" s="65">
        <f t="shared" si="0"/>
        <v>0</v>
      </c>
      <c r="I49" s="81">
        <v>69.5</v>
      </c>
      <c r="J49" s="82"/>
      <c r="K49" s="82"/>
      <c r="L49" s="104">
        <f t="shared" si="1"/>
        <v>27028.55</v>
      </c>
      <c r="M49" s="1037" t="s">
        <v>52</v>
      </c>
      <c r="N49" s="978">
        <v>44061</v>
      </c>
      <c r="O49" s="894"/>
      <c r="P49" s="485"/>
      <c r="Q49" s="70"/>
      <c r="R49" s="71"/>
      <c r="S49" s="905" t="s">
        <v>264</v>
      </c>
      <c r="T49" s="906">
        <v>0</v>
      </c>
      <c r="U49" s="73"/>
      <c r="V49" s="74"/>
    </row>
    <row r="50" spans="1:22" ht="17.25" customHeight="1" x14ac:dyDescent="0.25">
      <c r="A50" s="1052"/>
      <c r="B50" s="763" t="s">
        <v>211</v>
      </c>
      <c r="C50" s="1068"/>
      <c r="D50" s="472">
        <v>398.6</v>
      </c>
      <c r="E50" s="747">
        <v>44039</v>
      </c>
      <c r="F50" s="1070"/>
      <c r="G50" s="574">
        <v>398.6</v>
      </c>
      <c r="H50" s="65">
        <f t="shared" si="0"/>
        <v>0</v>
      </c>
      <c r="I50" s="81">
        <v>76</v>
      </c>
      <c r="J50" s="82"/>
      <c r="K50" s="82"/>
      <c r="L50" s="104">
        <f t="shared" si="1"/>
        <v>30293.600000000002</v>
      </c>
      <c r="M50" s="1038"/>
      <c r="N50" s="979"/>
      <c r="O50" s="894"/>
      <c r="P50" s="485"/>
      <c r="Q50" s="70"/>
      <c r="R50" s="71"/>
      <c r="S50" s="905" t="s">
        <v>264</v>
      </c>
      <c r="T50" s="906">
        <v>0</v>
      </c>
      <c r="U50" s="73"/>
      <c r="V50" s="74"/>
    </row>
    <row r="51" spans="1:22" ht="47.25" x14ac:dyDescent="0.25">
      <c r="A51" s="898" t="s">
        <v>901</v>
      </c>
      <c r="B51" s="812" t="s">
        <v>54</v>
      </c>
      <c r="C51" s="866" t="s">
        <v>907</v>
      </c>
      <c r="D51" s="472">
        <v>1609.5</v>
      </c>
      <c r="E51" s="747">
        <v>44039</v>
      </c>
      <c r="F51" s="513">
        <v>1193</v>
      </c>
      <c r="G51" s="574">
        <v>1609.5</v>
      </c>
      <c r="H51" s="65">
        <f t="shared" si="0"/>
        <v>0</v>
      </c>
      <c r="I51" s="81">
        <v>69.5</v>
      </c>
      <c r="J51" s="82"/>
      <c r="K51" s="82"/>
      <c r="L51" s="104">
        <f t="shared" si="1"/>
        <v>111860.25</v>
      </c>
      <c r="M51" s="897" t="s">
        <v>52</v>
      </c>
      <c r="N51" s="896">
        <v>44061</v>
      </c>
      <c r="O51" s="894"/>
      <c r="P51" s="485"/>
      <c r="Q51" s="70"/>
      <c r="R51" s="71"/>
      <c r="S51" s="905" t="s">
        <v>264</v>
      </c>
      <c r="T51" s="906">
        <v>0</v>
      </c>
      <c r="U51" s="73"/>
      <c r="V51" s="74"/>
    </row>
    <row r="52" spans="1:22" ht="17.25" customHeight="1" x14ac:dyDescent="0.25">
      <c r="A52" s="814" t="s">
        <v>134</v>
      </c>
      <c r="B52" s="763" t="s">
        <v>116</v>
      </c>
      <c r="C52" s="371" t="s">
        <v>843</v>
      </c>
      <c r="D52" s="472">
        <v>19585.900000000001</v>
      </c>
      <c r="E52" s="747">
        <v>44040</v>
      </c>
      <c r="F52" s="510" t="s">
        <v>896</v>
      </c>
      <c r="G52" s="574">
        <v>24640</v>
      </c>
      <c r="H52" s="65">
        <f t="shared" si="0"/>
        <v>5054.0999999999985</v>
      </c>
      <c r="I52" s="81">
        <v>29</v>
      </c>
      <c r="J52" s="82"/>
      <c r="K52" s="82"/>
      <c r="L52" s="104">
        <f t="shared" si="1"/>
        <v>714560</v>
      </c>
      <c r="M52" s="486" t="s">
        <v>52</v>
      </c>
      <c r="N52" s="487">
        <v>44060</v>
      </c>
      <c r="O52" s="894">
        <v>21127.89</v>
      </c>
      <c r="P52" s="485">
        <v>44060</v>
      </c>
      <c r="Q52" s="70"/>
      <c r="R52" s="71"/>
      <c r="S52" s="905" t="s">
        <v>934</v>
      </c>
      <c r="T52" s="906">
        <v>4176</v>
      </c>
      <c r="U52" s="893">
        <v>44055</v>
      </c>
      <c r="V52" s="74">
        <v>3960</v>
      </c>
    </row>
    <row r="53" spans="1:22" ht="17.25" customHeight="1" x14ac:dyDescent="0.25">
      <c r="A53" s="814" t="s">
        <v>901</v>
      </c>
      <c r="B53" s="812" t="s">
        <v>54</v>
      </c>
      <c r="C53" s="371" t="s">
        <v>902</v>
      </c>
      <c r="D53" s="472">
        <v>864.2</v>
      </c>
      <c r="E53" s="747">
        <v>44040</v>
      </c>
      <c r="F53" s="510">
        <v>1215</v>
      </c>
      <c r="G53" s="574">
        <v>864.2</v>
      </c>
      <c r="H53" s="65">
        <f t="shared" si="0"/>
        <v>0</v>
      </c>
      <c r="I53" s="81">
        <v>69.5</v>
      </c>
      <c r="J53" s="82"/>
      <c r="K53" s="82"/>
      <c r="L53" s="104">
        <f t="shared" si="1"/>
        <v>60061.9</v>
      </c>
      <c r="M53" s="486" t="s">
        <v>52</v>
      </c>
      <c r="N53" s="487">
        <v>44061</v>
      </c>
      <c r="O53" s="894"/>
      <c r="P53" s="485"/>
      <c r="Q53" s="70"/>
      <c r="R53" s="71"/>
      <c r="S53" s="905" t="s">
        <v>264</v>
      </c>
      <c r="T53" s="906">
        <v>0</v>
      </c>
      <c r="U53" s="893"/>
      <c r="V53" s="74"/>
    </row>
    <row r="54" spans="1:22" ht="34.5" x14ac:dyDescent="0.25">
      <c r="A54" s="814" t="s">
        <v>901</v>
      </c>
      <c r="B54" s="812" t="s">
        <v>54</v>
      </c>
      <c r="C54" s="622" t="s">
        <v>903</v>
      </c>
      <c r="D54" s="472">
        <v>1764.8</v>
      </c>
      <c r="E54" s="747">
        <v>44040</v>
      </c>
      <c r="F54" s="510">
        <v>1216</v>
      </c>
      <c r="G54" s="574">
        <v>1764.8</v>
      </c>
      <c r="H54" s="65">
        <f t="shared" si="0"/>
        <v>0</v>
      </c>
      <c r="I54" s="81">
        <v>69.5</v>
      </c>
      <c r="J54" s="82"/>
      <c r="K54" s="82"/>
      <c r="L54" s="104">
        <f t="shared" si="1"/>
        <v>122653.59999999999</v>
      </c>
      <c r="M54" s="486" t="s">
        <v>52</v>
      </c>
      <c r="N54" s="487">
        <v>44061</v>
      </c>
      <c r="O54" s="894"/>
      <c r="P54" s="485"/>
      <c r="Q54" s="70"/>
      <c r="R54" s="71"/>
      <c r="S54" s="905" t="s">
        <v>264</v>
      </c>
      <c r="T54" s="906">
        <v>0</v>
      </c>
      <c r="U54" s="893"/>
      <c r="V54" s="74"/>
    </row>
    <row r="55" spans="1:22" ht="17.25" x14ac:dyDescent="0.3">
      <c r="A55" s="628" t="s">
        <v>79</v>
      </c>
      <c r="B55" s="636" t="s">
        <v>758</v>
      </c>
      <c r="C55" s="371" t="s">
        <v>844</v>
      </c>
      <c r="D55" s="472">
        <v>20553</v>
      </c>
      <c r="E55" s="747">
        <v>44041</v>
      </c>
      <c r="F55" s="510">
        <v>29058</v>
      </c>
      <c r="G55" s="574">
        <v>20553</v>
      </c>
      <c r="H55" s="65">
        <f t="shared" si="0"/>
        <v>0</v>
      </c>
      <c r="I55" s="81">
        <v>38.799999999999997</v>
      </c>
      <c r="J55" s="82"/>
      <c r="K55" s="82"/>
      <c r="L55" s="666">
        <f t="shared" si="1"/>
        <v>797456.39999999991</v>
      </c>
      <c r="M55" s="486" t="s">
        <v>52</v>
      </c>
      <c r="N55" s="487">
        <v>44060</v>
      </c>
      <c r="O55" s="800"/>
      <c r="P55" s="485"/>
      <c r="Q55" s="70"/>
      <c r="R55" s="70"/>
      <c r="S55" s="905" t="s">
        <v>264</v>
      </c>
      <c r="T55" s="906">
        <v>0</v>
      </c>
      <c r="U55" s="73"/>
      <c r="V55" s="74"/>
    </row>
    <row r="56" spans="1:22" ht="34.5" x14ac:dyDescent="0.3">
      <c r="A56" s="900" t="s">
        <v>901</v>
      </c>
      <c r="B56" s="809" t="s">
        <v>54</v>
      </c>
      <c r="C56" s="622" t="s">
        <v>900</v>
      </c>
      <c r="D56" s="472">
        <v>1732.8</v>
      </c>
      <c r="E56" s="747">
        <v>44041</v>
      </c>
      <c r="F56" s="510">
        <v>1217</v>
      </c>
      <c r="G56" s="574">
        <v>1732.8</v>
      </c>
      <c r="H56" s="65">
        <f t="shared" si="0"/>
        <v>0</v>
      </c>
      <c r="I56" s="81">
        <v>69.5</v>
      </c>
      <c r="J56" s="82"/>
      <c r="K56" s="82"/>
      <c r="L56" s="666">
        <f t="shared" si="1"/>
        <v>120429.59999999999</v>
      </c>
      <c r="M56" s="486" t="s">
        <v>52</v>
      </c>
      <c r="N56" s="487">
        <v>44061</v>
      </c>
      <c r="O56" s="800"/>
      <c r="P56" s="485"/>
      <c r="Q56" s="70"/>
      <c r="R56" s="70"/>
      <c r="S56" s="905" t="s">
        <v>264</v>
      </c>
      <c r="T56" s="906">
        <v>0</v>
      </c>
      <c r="U56" s="73"/>
      <c r="V56" s="74"/>
    </row>
    <row r="57" spans="1:22" ht="17.25" x14ac:dyDescent="0.3">
      <c r="A57" s="900" t="s">
        <v>904</v>
      </c>
      <c r="B57" s="809" t="s">
        <v>54</v>
      </c>
      <c r="C57" s="840" t="s">
        <v>905</v>
      </c>
      <c r="D57" s="472">
        <v>407.6</v>
      </c>
      <c r="E57" s="747">
        <v>44041</v>
      </c>
      <c r="F57" s="510">
        <v>1218</v>
      </c>
      <c r="G57" s="574">
        <v>407.6</v>
      </c>
      <c r="H57" s="65">
        <f t="shared" si="0"/>
        <v>0</v>
      </c>
      <c r="I57" s="81">
        <v>69.5</v>
      </c>
      <c r="J57" s="82"/>
      <c r="K57" s="82"/>
      <c r="L57" s="666">
        <f t="shared" si="1"/>
        <v>28328.2</v>
      </c>
      <c r="M57" s="486" t="s">
        <v>52</v>
      </c>
      <c r="N57" s="487">
        <v>44061</v>
      </c>
      <c r="O57" s="800"/>
      <c r="P57" s="485"/>
      <c r="Q57" s="70"/>
      <c r="R57" s="70"/>
      <c r="S57" s="905" t="s">
        <v>264</v>
      </c>
      <c r="T57" s="906">
        <v>0</v>
      </c>
      <c r="U57" s="73"/>
      <c r="V57" s="74"/>
    </row>
    <row r="58" spans="1:22" ht="17.25" x14ac:dyDescent="0.3">
      <c r="A58" s="628" t="s">
        <v>31</v>
      </c>
      <c r="B58" s="636" t="s">
        <v>514</v>
      </c>
      <c r="C58" s="371" t="s">
        <v>845</v>
      </c>
      <c r="D58" s="472">
        <v>23240</v>
      </c>
      <c r="E58" s="747">
        <v>44042</v>
      </c>
      <c r="F58" s="510" t="s">
        <v>908</v>
      </c>
      <c r="G58" s="574">
        <v>29405</v>
      </c>
      <c r="H58" s="65">
        <f t="shared" si="0"/>
        <v>6165</v>
      </c>
      <c r="I58" s="81">
        <v>28.5</v>
      </c>
      <c r="J58" s="82"/>
      <c r="K58" s="82"/>
      <c r="L58" s="666">
        <f t="shared" si="1"/>
        <v>838042.5</v>
      </c>
      <c r="M58" s="486" t="s">
        <v>52</v>
      </c>
      <c r="N58" s="487">
        <v>44062</v>
      </c>
      <c r="O58" s="800">
        <v>22959.3</v>
      </c>
      <c r="P58" s="485">
        <v>44062</v>
      </c>
      <c r="Q58" s="70"/>
      <c r="R58" s="70"/>
      <c r="S58" s="905" t="s">
        <v>934</v>
      </c>
      <c r="T58" s="906">
        <v>3944</v>
      </c>
      <c r="U58" s="893">
        <v>44055</v>
      </c>
      <c r="V58" s="74">
        <v>3960</v>
      </c>
    </row>
    <row r="59" spans="1:22" ht="32.25" x14ac:dyDescent="0.3">
      <c r="A59" s="885" t="s">
        <v>925</v>
      </c>
      <c r="B59" s="809" t="s">
        <v>54</v>
      </c>
      <c r="C59" s="622" t="s">
        <v>926</v>
      </c>
      <c r="D59" s="472">
        <v>1884.8</v>
      </c>
      <c r="E59" s="747">
        <v>44042</v>
      </c>
      <c r="F59" s="510">
        <v>1219</v>
      </c>
      <c r="G59" s="574">
        <v>1884.8</v>
      </c>
      <c r="H59" s="65">
        <f t="shared" si="0"/>
        <v>0</v>
      </c>
      <c r="I59" s="81">
        <v>69.5</v>
      </c>
      <c r="J59" s="82"/>
      <c r="K59" s="82"/>
      <c r="L59" s="666">
        <f t="shared" si="1"/>
        <v>130993.59999999999</v>
      </c>
      <c r="M59" s="486" t="s">
        <v>52</v>
      </c>
      <c r="N59" s="487">
        <v>44068</v>
      </c>
      <c r="O59" s="800"/>
      <c r="P59" s="485"/>
      <c r="Q59" s="70"/>
      <c r="R59" s="70"/>
      <c r="S59" s="905" t="s">
        <v>264</v>
      </c>
      <c r="T59" s="906">
        <v>0</v>
      </c>
      <c r="U59" s="893"/>
      <c r="V59" s="74"/>
    </row>
    <row r="60" spans="1:22" ht="31.5" x14ac:dyDescent="0.3">
      <c r="A60" s="628" t="s">
        <v>822</v>
      </c>
      <c r="B60" s="636" t="s">
        <v>910</v>
      </c>
      <c r="C60" s="371" t="s">
        <v>846</v>
      </c>
      <c r="D60" s="472">
        <v>21180</v>
      </c>
      <c r="E60" s="747">
        <v>44043</v>
      </c>
      <c r="F60" s="510" t="s">
        <v>909</v>
      </c>
      <c r="G60" s="574">
        <f>27285-327.42</f>
        <v>26957.58</v>
      </c>
      <c r="H60" s="65">
        <f t="shared" si="0"/>
        <v>5777.5800000000017</v>
      </c>
      <c r="I60" s="81">
        <v>28.5</v>
      </c>
      <c r="J60" s="82"/>
      <c r="K60" s="82"/>
      <c r="L60" s="83">
        <f t="shared" si="1"/>
        <v>768291.03</v>
      </c>
      <c r="M60" s="488" t="s">
        <v>52</v>
      </c>
      <c r="N60" s="489">
        <v>44063</v>
      </c>
      <c r="O60" s="800">
        <v>22683.79</v>
      </c>
      <c r="P60" s="485">
        <v>44063</v>
      </c>
      <c r="Q60" s="70"/>
      <c r="R60" s="70"/>
      <c r="S60" s="905" t="s">
        <v>934</v>
      </c>
      <c r="T60" s="906">
        <v>3944</v>
      </c>
      <c r="U60" s="893">
        <v>44055</v>
      </c>
      <c r="V60" s="74">
        <v>3960</v>
      </c>
    </row>
    <row r="61" spans="1:22" ht="34.5" customHeight="1" x14ac:dyDescent="0.3">
      <c r="A61" s="1074" t="s">
        <v>925</v>
      </c>
      <c r="B61" s="902" t="s">
        <v>663</v>
      </c>
      <c r="C61" s="1067" t="s">
        <v>930</v>
      </c>
      <c r="D61" s="472">
        <v>232.8</v>
      </c>
      <c r="E61" s="552">
        <v>44043</v>
      </c>
      <c r="F61" s="1075">
        <v>1227</v>
      </c>
      <c r="G61" s="472">
        <v>232.8</v>
      </c>
      <c r="H61" s="65">
        <f t="shared" si="0"/>
        <v>0</v>
      </c>
      <c r="I61" s="81">
        <v>76</v>
      </c>
      <c r="J61" s="82"/>
      <c r="K61" s="82"/>
      <c r="L61" s="666">
        <f t="shared" si="1"/>
        <v>17692.8</v>
      </c>
      <c r="M61" s="1037" t="s">
        <v>52</v>
      </c>
      <c r="N61" s="978">
        <v>44069</v>
      </c>
      <c r="O61" s="769"/>
      <c r="P61" s="379"/>
      <c r="Q61" s="70"/>
      <c r="R61" s="71"/>
      <c r="S61" s="905" t="s">
        <v>264</v>
      </c>
      <c r="T61" s="906">
        <v>0</v>
      </c>
      <c r="U61" s="73"/>
      <c r="V61" s="74">
        <v>0</v>
      </c>
    </row>
    <row r="62" spans="1:22" ht="17.25" x14ac:dyDescent="0.3">
      <c r="A62" s="1074"/>
      <c r="B62" s="809" t="s">
        <v>54</v>
      </c>
      <c r="C62" s="1068"/>
      <c r="D62" s="472">
        <v>397</v>
      </c>
      <c r="E62" s="552">
        <v>44043</v>
      </c>
      <c r="F62" s="1076"/>
      <c r="G62" s="472">
        <v>397</v>
      </c>
      <c r="H62" s="65">
        <f t="shared" si="0"/>
        <v>0</v>
      </c>
      <c r="I62" s="81">
        <v>69.5</v>
      </c>
      <c r="J62" s="82"/>
      <c r="K62" s="82"/>
      <c r="L62" s="83">
        <f t="shared" si="1"/>
        <v>27591.5</v>
      </c>
      <c r="M62" s="1038"/>
      <c r="N62" s="979"/>
      <c r="O62" s="769"/>
      <c r="P62" s="379"/>
      <c r="Q62" s="70"/>
      <c r="R62" s="71"/>
      <c r="S62" s="905" t="s">
        <v>264</v>
      </c>
      <c r="T62" s="906">
        <v>0</v>
      </c>
      <c r="U62" s="73"/>
      <c r="V62" s="74"/>
    </row>
    <row r="63" spans="1:22" ht="17.25" x14ac:dyDescent="0.3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4"/>
    </row>
    <row r="64" spans="1:22" ht="17.25" x14ac:dyDescent="0.3">
      <c r="A64" s="814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4"/>
    </row>
    <row r="65" spans="1:22" ht="17.25" x14ac:dyDescent="0.3">
      <c r="A65" s="636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4"/>
    </row>
    <row r="66" spans="1:22" ht="17.25" x14ac:dyDescent="0.3">
      <c r="A66" s="763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933"/>
      <c r="N66" s="1065"/>
      <c r="O66" s="769"/>
      <c r="P66" s="379"/>
      <c r="Q66" s="70"/>
      <c r="R66" s="71"/>
      <c r="S66" s="73"/>
      <c r="T66" s="74"/>
      <c r="U66" s="73"/>
      <c r="V66" s="74"/>
    </row>
    <row r="67" spans="1:22" ht="17.25" x14ac:dyDescent="0.3">
      <c r="A67" s="860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935"/>
      <c r="N67" s="1066"/>
      <c r="O67" s="769"/>
      <c r="P67" s="379"/>
      <c r="Q67" s="70"/>
      <c r="R67" s="71"/>
      <c r="S67" s="73"/>
      <c r="T67" s="74"/>
      <c r="U67" s="73"/>
      <c r="V67" s="74"/>
    </row>
    <row r="68" spans="1:22" ht="17.25" x14ac:dyDescent="0.3">
      <c r="A68" s="636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4"/>
    </row>
    <row r="69" spans="1:22" ht="17.25" x14ac:dyDescent="0.3">
      <c r="A69" s="828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754"/>
      <c r="O69" s="834"/>
      <c r="P69" s="379"/>
      <c r="Q69" s="70"/>
      <c r="R69" s="71"/>
      <c r="S69" s="73"/>
      <c r="T69" s="74"/>
      <c r="U69" s="73"/>
      <c r="V69" s="74"/>
    </row>
    <row r="70" spans="1:22" ht="17.25" x14ac:dyDescent="0.3">
      <c r="A70" s="626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  <c r="U70" s="73"/>
      <c r="V70" s="74"/>
    </row>
    <row r="71" spans="1:22" ht="17.25" x14ac:dyDescent="0.3">
      <c r="A71" s="626"/>
      <c r="B71" s="636"/>
      <c r="C71" s="371"/>
      <c r="D71" s="472"/>
      <c r="E71" s="552"/>
      <c r="F71" s="55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373"/>
      <c r="O71" s="769"/>
      <c r="P71" s="379"/>
      <c r="Q71" s="70"/>
      <c r="R71" s="71"/>
      <c r="S71" s="73"/>
      <c r="T71" s="74"/>
      <c r="U71" s="73"/>
      <c r="V71" s="74"/>
    </row>
    <row r="72" spans="1:22" ht="17.25" x14ac:dyDescent="0.3">
      <c r="A72" s="844"/>
      <c r="B72" s="636"/>
      <c r="C72" s="371"/>
      <c r="D72" s="472"/>
      <c r="E72" s="552"/>
      <c r="F72" s="55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831"/>
      <c r="O72" s="769"/>
      <c r="P72" s="379"/>
      <c r="Q72" s="70"/>
      <c r="R72" s="71"/>
      <c r="S72" s="73"/>
      <c r="T72" s="74"/>
      <c r="U72" s="73"/>
      <c r="V72" s="74"/>
    </row>
    <row r="73" spans="1:22" ht="17.25" x14ac:dyDescent="0.3">
      <c r="A73" s="551"/>
      <c r="B73" s="639"/>
      <c r="C73" s="371"/>
      <c r="D73" s="472"/>
      <c r="E73" s="552"/>
      <c r="F73" s="55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  <c r="U73" s="73"/>
      <c r="V73" s="74"/>
    </row>
    <row r="74" spans="1:22" ht="17.25" x14ac:dyDescent="0.3">
      <c r="A74" s="672"/>
      <c r="B74" s="639"/>
      <c r="C74" s="371"/>
      <c r="D74" s="472"/>
      <c r="E74" s="552"/>
      <c r="F74" s="55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373"/>
      <c r="O74" s="769"/>
      <c r="P74" s="379"/>
      <c r="Q74" s="70"/>
      <c r="R74" s="71"/>
      <c r="S74" s="73"/>
      <c r="T74" s="74"/>
      <c r="U74" s="73"/>
      <c r="V74" s="74"/>
    </row>
    <row r="75" spans="1:22" ht="17.25" x14ac:dyDescent="0.3">
      <c r="A75" s="672"/>
      <c r="B75" s="639"/>
      <c r="C75" s="371"/>
      <c r="D75" s="472"/>
      <c r="E75" s="552"/>
      <c r="F75" s="55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  <c r="U75" s="73"/>
      <c r="V75" s="74"/>
    </row>
    <row r="76" spans="1:22" ht="17.25" x14ac:dyDescent="0.3">
      <c r="A76" s="551"/>
      <c r="B76" s="639"/>
      <c r="C76" s="371"/>
      <c r="D76" s="472"/>
      <c r="E76" s="552"/>
      <c r="F76" s="555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  <c r="U76" s="73"/>
      <c r="V76" s="74"/>
    </row>
    <row r="77" spans="1:22" ht="17.25" x14ac:dyDescent="0.3">
      <c r="A77" s="551"/>
      <c r="B77" s="639"/>
      <c r="C77" s="371"/>
      <c r="D77" s="472"/>
      <c r="E77" s="552"/>
      <c r="F77" s="555"/>
      <c r="G77" s="472"/>
      <c r="H77" s="65">
        <f t="shared" si="0"/>
        <v>0</v>
      </c>
      <c r="I77" s="81"/>
      <c r="J77" s="82"/>
      <c r="K77" s="82"/>
      <c r="L77" s="83">
        <f t="shared" si="1"/>
        <v>0</v>
      </c>
      <c r="M77" s="372"/>
      <c r="N77" s="373"/>
      <c r="O77" s="769"/>
      <c r="P77" s="379"/>
      <c r="Q77" s="70"/>
      <c r="R77" s="71"/>
      <c r="S77" s="73"/>
      <c r="T77" s="74"/>
      <c r="U77" s="73"/>
      <c r="V77" s="74"/>
    </row>
    <row r="78" spans="1:22" ht="18.75" x14ac:dyDescent="0.3">
      <c r="A78" s="636"/>
      <c r="B78" s="833"/>
      <c r="C78" s="371"/>
      <c r="D78" s="472"/>
      <c r="E78" s="552"/>
      <c r="F78" s="553"/>
      <c r="G78" s="472"/>
      <c r="H78" s="65">
        <f t="shared" si="0"/>
        <v>0</v>
      </c>
      <c r="I78" s="663"/>
      <c r="J78" s="82"/>
      <c r="K78" s="82"/>
      <c r="L78" s="83">
        <f t="shared" si="1"/>
        <v>0</v>
      </c>
      <c r="M78" s="372"/>
      <c r="N78" s="373"/>
      <c r="O78" s="769"/>
      <c r="P78" s="379"/>
      <c r="Q78" s="70"/>
      <c r="R78" s="71"/>
      <c r="S78" s="73"/>
      <c r="T78" s="74"/>
      <c r="U78" s="73"/>
      <c r="V78" s="74"/>
    </row>
    <row r="79" spans="1:22" ht="17.25" x14ac:dyDescent="0.3">
      <c r="A79" s="636"/>
      <c r="B79" s="845"/>
      <c r="C79" s="371"/>
      <c r="D79" s="472"/>
      <c r="E79" s="552"/>
      <c r="F79" s="556"/>
      <c r="G79" s="472"/>
      <c r="H79" s="65">
        <f t="shared" si="0"/>
        <v>0</v>
      </c>
      <c r="I79" s="81"/>
      <c r="J79" s="82"/>
      <c r="K79" s="82"/>
      <c r="L79" s="83">
        <f t="shared" si="1"/>
        <v>0</v>
      </c>
      <c r="M79" s="372"/>
      <c r="N79" s="373"/>
      <c r="O79" s="771"/>
      <c r="P79" s="379"/>
      <c r="Q79" s="70"/>
      <c r="R79" s="71"/>
      <c r="S79" s="73"/>
      <c r="T79" s="74"/>
      <c r="U79" s="73"/>
      <c r="V79" s="74"/>
    </row>
    <row r="80" spans="1:22" ht="17.25" x14ac:dyDescent="0.3">
      <c r="A80" s="551"/>
      <c r="B80" s="639"/>
      <c r="C80" s="371"/>
      <c r="D80" s="472"/>
      <c r="E80" s="552"/>
      <c r="F80" s="558"/>
      <c r="G80" s="472"/>
      <c r="H80" s="65">
        <f t="shared" si="0"/>
        <v>0</v>
      </c>
      <c r="I80" s="81"/>
      <c r="J80" s="82"/>
      <c r="K80" s="82"/>
      <c r="L80" s="83">
        <f t="shared" si="1"/>
        <v>0</v>
      </c>
      <c r="M80" s="372"/>
      <c r="N80" s="373"/>
      <c r="O80" s="769"/>
      <c r="P80" s="379"/>
      <c r="Q80" s="70"/>
      <c r="R80" s="71"/>
      <c r="S80" s="73"/>
      <c r="T80" s="74"/>
      <c r="U80" s="73"/>
      <c r="V80" s="74"/>
    </row>
    <row r="81" spans="1:22" ht="18.75" x14ac:dyDescent="0.3">
      <c r="A81" s="674"/>
      <c r="B81" s="639"/>
      <c r="C81" s="371"/>
      <c r="D81" s="472"/>
      <c r="E81" s="552"/>
      <c r="F81" s="557"/>
      <c r="G81" s="472"/>
      <c r="H81" s="65">
        <f t="shared" si="0"/>
        <v>0</v>
      </c>
      <c r="I81" s="81"/>
      <c r="J81" s="82"/>
      <c r="K81" s="82"/>
      <c r="L81" s="83">
        <f t="shared" si="1"/>
        <v>0</v>
      </c>
      <c r="M81" s="372"/>
      <c r="N81" s="390"/>
      <c r="O81" s="774"/>
      <c r="P81" s="387"/>
      <c r="Q81" s="70"/>
      <c r="R81" s="71"/>
      <c r="S81" s="73"/>
      <c r="T81" s="74"/>
      <c r="U81" s="73"/>
      <c r="V81" s="74"/>
    </row>
    <row r="82" spans="1:22" ht="17.25" x14ac:dyDescent="0.3">
      <c r="A82" s="636"/>
      <c r="B82" s="639"/>
      <c r="C82" s="371"/>
      <c r="D82" s="472"/>
      <c r="E82" s="552"/>
      <c r="F82" s="558"/>
      <c r="G82" s="472"/>
      <c r="H82" s="65">
        <f t="shared" si="0"/>
        <v>0</v>
      </c>
      <c r="I82" s="81"/>
      <c r="J82" s="82"/>
      <c r="K82" s="82"/>
      <c r="L82" s="83">
        <f t="shared" si="1"/>
        <v>0</v>
      </c>
      <c r="M82" s="372"/>
      <c r="N82" s="390"/>
      <c r="O82" s="774"/>
      <c r="P82" s="387"/>
      <c r="Q82" s="70"/>
      <c r="R82" s="71"/>
      <c r="S82" s="73"/>
      <c r="T82" s="74"/>
      <c r="U82" s="73"/>
      <c r="V82" s="74"/>
    </row>
    <row r="83" spans="1:22" ht="17.25" x14ac:dyDescent="0.3">
      <c r="A83" s="551"/>
      <c r="B83" s="639"/>
      <c r="C83" s="371"/>
      <c r="D83" s="472"/>
      <c r="E83" s="552"/>
      <c r="F83" s="558"/>
      <c r="G83" s="472"/>
      <c r="H83" s="65">
        <f t="shared" si="0"/>
        <v>0</v>
      </c>
      <c r="I83" s="81"/>
      <c r="J83" s="82"/>
      <c r="K83" s="82"/>
      <c r="L83" s="83">
        <f t="shared" si="1"/>
        <v>0</v>
      </c>
      <c r="M83" s="372"/>
      <c r="N83" s="390"/>
      <c r="O83" s="774"/>
      <c r="P83" s="387"/>
      <c r="Q83" s="70"/>
      <c r="R83" s="71"/>
      <c r="S83" s="73"/>
      <c r="T83" s="74"/>
      <c r="U83" s="73"/>
      <c r="V83" s="74"/>
    </row>
    <row r="84" spans="1:22" ht="17.25" x14ac:dyDescent="0.3">
      <c r="A84" s="551"/>
      <c r="B84" s="639"/>
      <c r="C84" s="371"/>
      <c r="D84" s="472"/>
      <c r="E84" s="552"/>
      <c r="F84" s="555"/>
      <c r="G84" s="472"/>
      <c r="H84" s="65">
        <f t="shared" si="0"/>
        <v>0</v>
      </c>
      <c r="I84" s="81"/>
      <c r="J84" s="82"/>
      <c r="K84" s="82"/>
      <c r="L84" s="83">
        <f t="shared" si="1"/>
        <v>0</v>
      </c>
      <c r="M84" s="372"/>
      <c r="N84" s="390"/>
      <c r="O84" s="774"/>
      <c r="P84" s="387"/>
      <c r="Q84" s="70"/>
      <c r="R84" s="71"/>
      <c r="S84" s="73"/>
      <c r="T84" s="74"/>
      <c r="U84" s="73"/>
      <c r="V84" s="74"/>
    </row>
    <row r="85" spans="1:22" ht="17.25" x14ac:dyDescent="0.3">
      <c r="A85" s="551"/>
      <c r="B85" s="639"/>
      <c r="C85" s="371"/>
      <c r="D85" s="472"/>
      <c r="E85" s="552"/>
      <c r="F85" s="555"/>
      <c r="G85" s="472"/>
      <c r="H85" s="65">
        <f t="shared" si="0"/>
        <v>0</v>
      </c>
      <c r="I85" s="81"/>
      <c r="J85" s="82"/>
      <c r="K85" s="82"/>
      <c r="L85" s="83">
        <f t="shared" si="1"/>
        <v>0</v>
      </c>
      <c r="M85" s="716"/>
      <c r="N85" s="754"/>
      <c r="O85" s="834"/>
      <c r="P85" s="387"/>
      <c r="Q85" s="70"/>
      <c r="R85" s="71"/>
      <c r="S85" s="73"/>
      <c r="T85" s="74"/>
      <c r="U85" s="73"/>
      <c r="V85" s="74"/>
    </row>
    <row r="86" spans="1:22" ht="17.25" x14ac:dyDescent="0.3">
      <c r="A86" s="551"/>
      <c r="B86" s="640"/>
      <c r="C86" s="371"/>
      <c r="D86" s="550"/>
      <c r="E86" s="552"/>
      <c r="F86" s="559"/>
      <c r="G86" s="550"/>
      <c r="H86" s="65">
        <f t="shared" si="0"/>
        <v>0</v>
      </c>
      <c r="I86" s="81"/>
      <c r="J86" s="82"/>
      <c r="K86" s="82"/>
      <c r="L86" s="83">
        <f t="shared" si="1"/>
        <v>0</v>
      </c>
      <c r="M86" s="372"/>
      <c r="N86" s="390"/>
      <c r="O86" s="775"/>
      <c r="P86" s="397"/>
      <c r="Q86" s="70"/>
      <c r="R86" s="71"/>
      <c r="S86" s="73"/>
      <c r="T86" s="74"/>
      <c r="U86" s="73"/>
      <c r="V86" s="74"/>
    </row>
    <row r="87" spans="1:22" ht="17.25" x14ac:dyDescent="0.3">
      <c r="A87" s="675"/>
      <c r="B87" s="640"/>
      <c r="C87" s="371"/>
      <c r="D87" s="550"/>
      <c r="E87" s="552"/>
      <c r="F87" s="559"/>
      <c r="G87" s="550"/>
      <c r="H87" s="65">
        <f t="shared" si="0"/>
        <v>0</v>
      </c>
      <c r="I87" s="81"/>
      <c r="J87" s="82"/>
      <c r="K87" s="82"/>
      <c r="L87" s="83">
        <f t="shared" si="1"/>
        <v>0</v>
      </c>
      <c r="M87" s="372"/>
      <c r="N87" s="373"/>
      <c r="O87" s="775"/>
      <c r="P87" s="397"/>
      <c r="Q87" s="70"/>
      <c r="R87" s="71"/>
      <c r="S87" s="73"/>
      <c r="T87" s="74"/>
      <c r="U87" s="73"/>
      <c r="V87" s="74"/>
    </row>
    <row r="88" spans="1:22" ht="18.75" x14ac:dyDescent="0.3">
      <c r="A88" s="551"/>
      <c r="B88" s="640"/>
      <c r="C88" s="371"/>
      <c r="D88" s="550"/>
      <c r="E88" s="552"/>
      <c r="F88" s="560"/>
      <c r="G88" s="550"/>
      <c r="H88" s="65">
        <f t="shared" si="0"/>
        <v>0</v>
      </c>
      <c r="I88" s="81"/>
      <c r="J88" s="82"/>
      <c r="K88" s="82"/>
      <c r="L88" s="83">
        <f t="shared" si="1"/>
        <v>0</v>
      </c>
      <c r="M88" s="372"/>
      <c r="N88" s="373"/>
      <c r="O88" s="775"/>
      <c r="P88" s="397"/>
      <c r="Q88" s="70"/>
      <c r="R88" s="71"/>
      <c r="S88" s="73"/>
      <c r="T88" s="74"/>
      <c r="U88" s="73"/>
      <c r="V88" s="74"/>
    </row>
    <row r="89" spans="1:22" ht="18" customHeight="1" x14ac:dyDescent="0.3">
      <c r="A89" s="551"/>
      <c r="B89" s="640"/>
      <c r="C89" s="371"/>
      <c r="D89" s="550"/>
      <c r="E89" s="552"/>
      <c r="F89" s="561"/>
      <c r="G89" s="550"/>
      <c r="H89" s="65">
        <f t="shared" si="0"/>
        <v>0</v>
      </c>
      <c r="I89" s="81"/>
      <c r="J89" s="82"/>
      <c r="K89" s="82"/>
      <c r="L89" s="83">
        <f t="shared" si="1"/>
        <v>0</v>
      </c>
      <c r="M89" s="388"/>
      <c r="N89" s="391"/>
      <c r="O89" s="775"/>
      <c r="P89" s="397"/>
      <c r="Q89" s="70"/>
      <c r="R89" s="71"/>
      <c r="S89" s="73"/>
      <c r="T89" s="74"/>
      <c r="U89" s="73"/>
      <c r="V89" s="74"/>
    </row>
    <row r="90" spans="1:22" ht="17.25" x14ac:dyDescent="0.3">
      <c r="A90" s="551"/>
      <c r="B90" s="640"/>
      <c r="C90" s="371"/>
      <c r="D90" s="550"/>
      <c r="E90" s="552"/>
      <c r="F90" s="559"/>
      <c r="G90" s="550"/>
      <c r="H90" s="65">
        <f t="shared" si="0"/>
        <v>0</v>
      </c>
      <c r="I90" s="81"/>
      <c r="J90" s="82"/>
      <c r="K90" s="82"/>
      <c r="L90" s="83">
        <f t="shared" si="1"/>
        <v>0</v>
      </c>
      <c r="M90" s="388"/>
      <c r="N90" s="391"/>
      <c r="O90" s="775"/>
      <c r="P90" s="397"/>
      <c r="Q90" s="70"/>
      <c r="R90" s="71"/>
      <c r="S90" s="73"/>
      <c r="T90" s="74"/>
      <c r="U90" s="73"/>
      <c r="V90" s="74"/>
    </row>
    <row r="91" spans="1:22" ht="17.25" x14ac:dyDescent="0.3">
      <c r="A91" s="676"/>
      <c r="B91" s="640"/>
      <c r="C91" s="371"/>
      <c r="D91" s="550"/>
      <c r="E91" s="552"/>
      <c r="F91" s="562"/>
      <c r="G91" s="550"/>
      <c r="H91" s="65">
        <f t="shared" si="0"/>
        <v>0</v>
      </c>
      <c r="I91" s="81"/>
      <c r="J91" s="82"/>
      <c r="K91" s="82"/>
      <c r="L91" s="104">
        <f t="shared" si="1"/>
        <v>0</v>
      </c>
      <c r="M91" s="420"/>
      <c r="N91" s="421"/>
      <c r="O91" s="777"/>
      <c r="P91" s="405"/>
      <c r="Q91" s="70"/>
      <c r="R91" s="71"/>
      <c r="S91" s="73"/>
      <c r="T91" s="74"/>
      <c r="U91" s="73"/>
      <c r="V91" s="74"/>
    </row>
    <row r="92" spans="1:22" ht="17.25" x14ac:dyDescent="0.3">
      <c r="A92" s="651"/>
      <c r="B92" s="639"/>
      <c r="C92" s="371"/>
      <c r="D92" s="472"/>
      <c r="E92" s="563"/>
      <c r="F92" s="564"/>
      <c r="G92" s="565"/>
      <c r="H92" s="65">
        <f t="shared" si="0"/>
        <v>0</v>
      </c>
      <c r="I92" s="81"/>
      <c r="J92" s="82"/>
      <c r="K92" s="82"/>
      <c r="L92" s="104">
        <f t="shared" si="1"/>
        <v>0</v>
      </c>
      <c r="M92" s="406"/>
      <c r="N92" s="407"/>
      <c r="O92" s="774"/>
      <c r="P92" s="387"/>
      <c r="Q92" s="70"/>
      <c r="R92" s="71"/>
      <c r="S92" s="73"/>
      <c r="T92" s="74"/>
      <c r="U92" s="73"/>
      <c r="V92" s="74"/>
    </row>
    <row r="93" spans="1:22" ht="17.25" x14ac:dyDescent="0.3">
      <c r="A93" s="672"/>
      <c r="B93" s="639"/>
      <c r="C93" s="371"/>
      <c r="D93" s="472"/>
      <c r="E93" s="566"/>
      <c r="F93" s="567"/>
      <c r="G93" s="568"/>
      <c r="H93" s="65">
        <f t="shared" si="0"/>
        <v>0</v>
      </c>
      <c r="I93" s="81"/>
      <c r="J93" s="82"/>
      <c r="K93" s="82"/>
      <c r="L93" s="104">
        <f t="shared" si="1"/>
        <v>0</v>
      </c>
      <c r="M93" s="406"/>
      <c r="N93" s="407"/>
      <c r="O93" s="774"/>
      <c r="P93" s="387"/>
      <c r="Q93" s="70"/>
      <c r="R93" s="71"/>
      <c r="S93" s="73"/>
      <c r="T93" s="74"/>
      <c r="U93" s="73"/>
      <c r="V93" s="74"/>
    </row>
    <row r="94" spans="1:22" ht="17.25" x14ac:dyDescent="0.3">
      <c r="A94" s="672"/>
      <c r="B94" s="639"/>
      <c r="C94" s="371"/>
      <c r="D94" s="472"/>
      <c r="E94" s="566"/>
      <c r="F94" s="564"/>
      <c r="G94" s="568"/>
      <c r="H94" s="65">
        <f t="shared" si="0"/>
        <v>0</v>
      </c>
      <c r="I94" s="103"/>
      <c r="J94" s="82"/>
      <c r="K94" s="82" t="s">
        <v>30</v>
      </c>
      <c r="L94" s="104">
        <f t="shared" si="1"/>
        <v>0</v>
      </c>
      <c r="M94" s="420"/>
      <c r="N94" s="421"/>
      <c r="O94" s="777"/>
      <c r="P94" s="411"/>
      <c r="Q94" s="70"/>
      <c r="R94" s="71"/>
      <c r="S94" s="73"/>
      <c r="T94" s="74"/>
      <c r="U94" s="73"/>
      <c r="V94" s="74"/>
    </row>
    <row r="95" spans="1:22" ht="17.25" x14ac:dyDescent="0.3">
      <c r="A95" s="551"/>
      <c r="B95" s="639"/>
      <c r="C95" s="371"/>
      <c r="D95" s="472"/>
      <c r="E95" s="566"/>
      <c r="F95" s="564"/>
      <c r="G95" s="568"/>
      <c r="H95" s="65">
        <f t="shared" si="0"/>
        <v>0</v>
      </c>
      <c r="I95" s="103"/>
      <c r="J95" s="82"/>
      <c r="K95" s="82"/>
      <c r="L95" s="104">
        <f t="shared" si="1"/>
        <v>0</v>
      </c>
      <c r="M95" s="406"/>
      <c r="N95" s="407"/>
      <c r="O95" s="774"/>
      <c r="P95" s="387"/>
      <c r="Q95" s="70"/>
      <c r="R95" s="71"/>
      <c r="S95" s="73"/>
      <c r="T95" s="74"/>
      <c r="U95" s="73"/>
      <c r="V95" s="74"/>
    </row>
    <row r="96" spans="1:22" ht="17.25" x14ac:dyDescent="0.3">
      <c r="A96" s="658"/>
      <c r="B96" s="639"/>
      <c r="C96" s="569"/>
      <c r="D96" s="472"/>
      <c r="E96" s="570"/>
      <c r="F96" s="571"/>
      <c r="G96" s="472"/>
      <c r="H96" s="65">
        <f t="shared" si="0"/>
        <v>0</v>
      </c>
      <c r="I96" s="81"/>
      <c r="J96" s="82"/>
      <c r="K96" s="82"/>
      <c r="L96" s="104">
        <f t="shared" si="1"/>
        <v>0</v>
      </c>
      <c r="M96" s="478"/>
      <c r="N96" s="479"/>
      <c r="O96" s="769"/>
      <c r="P96" s="379"/>
      <c r="Q96" s="70"/>
      <c r="R96" s="71"/>
      <c r="S96" s="73"/>
      <c r="T96" s="74"/>
      <c r="U96" s="73"/>
      <c r="V96" s="74"/>
    </row>
    <row r="97" spans="1:22" ht="17.25" x14ac:dyDescent="0.3">
      <c r="A97" s="673"/>
      <c r="B97" s="639"/>
      <c r="C97" s="371"/>
      <c r="D97" s="472"/>
      <c r="E97" s="566"/>
      <c r="F97" s="555"/>
      <c r="G97" s="568"/>
      <c r="H97" s="65">
        <f>G97-D97</f>
        <v>0</v>
      </c>
      <c r="I97" s="103"/>
      <c r="J97" s="105"/>
      <c r="K97" s="105"/>
      <c r="L97" s="104">
        <f t="shared" si="1"/>
        <v>0</v>
      </c>
      <c r="M97" s="760"/>
      <c r="N97" s="761"/>
      <c r="O97" s="835"/>
      <c r="P97" s="411"/>
      <c r="Q97" s="70"/>
      <c r="R97" s="71"/>
      <c r="S97" s="73"/>
      <c r="T97" s="74"/>
      <c r="U97" s="73"/>
      <c r="V97" s="74"/>
    </row>
    <row r="98" spans="1:22" ht="17.25" x14ac:dyDescent="0.3">
      <c r="A98" s="551"/>
      <c r="B98" s="638"/>
      <c r="C98" s="371"/>
      <c r="D98" s="572"/>
      <c r="E98" s="566"/>
      <c r="F98" s="555"/>
      <c r="G98" s="568"/>
      <c r="H98" s="65">
        <f t="shared" ref="H98:H201" si="3">G98-D98</f>
        <v>0</v>
      </c>
      <c r="I98" s="103"/>
      <c r="J98" s="105"/>
      <c r="K98" s="105"/>
      <c r="L98" s="104">
        <f t="shared" si="1"/>
        <v>0</v>
      </c>
      <c r="M98" s="372"/>
      <c r="N98" s="390"/>
      <c r="O98" s="779"/>
      <c r="P98" s="411"/>
      <c r="Q98" s="70"/>
      <c r="R98" s="71"/>
      <c r="S98" s="73"/>
      <c r="T98" s="74"/>
      <c r="U98" s="73"/>
      <c r="V98" s="74"/>
    </row>
    <row r="99" spans="1:22" ht="17.25" x14ac:dyDescent="0.3">
      <c r="A99" s="672"/>
      <c r="B99" s="639"/>
      <c r="C99" s="371"/>
      <c r="D99" s="472"/>
      <c r="E99" s="566"/>
      <c r="F99" s="573"/>
      <c r="G99" s="568"/>
      <c r="H99" s="65">
        <f t="shared" si="3"/>
        <v>0</v>
      </c>
      <c r="I99" s="108"/>
      <c r="J99" s="105"/>
      <c r="K99" s="105"/>
      <c r="L99" s="109">
        <f t="shared" si="1"/>
        <v>0</v>
      </c>
      <c r="M99" s="418"/>
      <c r="N99" s="419"/>
      <c r="O99" s="777"/>
      <c r="P99" s="411"/>
      <c r="Q99" s="70"/>
      <c r="R99" s="71"/>
      <c r="S99" s="73"/>
      <c r="T99" s="74"/>
      <c r="U99" s="73"/>
      <c r="V99" s="74"/>
    </row>
    <row r="100" spans="1:22" ht="18.75" x14ac:dyDescent="0.3">
      <c r="A100" s="672"/>
      <c r="B100" s="639"/>
      <c r="C100" s="371"/>
      <c r="D100" s="472"/>
      <c r="E100" s="566"/>
      <c r="F100" s="555"/>
      <c r="G100" s="574"/>
      <c r="H100" s="65">
        <f t="shared" si="3"/>
        <v>0</v>
      </c>
      <c r="I100" s="111"/>
      <c r="J100" s="112"/>
      <c r="K100" s="112"/>
      <c r="L100" s="109">
        <f t="shared" si="1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4"/>
    </row>
    <row r="101" spans="1:22" ht="17.25" x14ac:dyDescent="0.3">
      <c r="A101" s="677"/>
      <c r="B101" s="641"/>
      <c r="C101" s="371"/>
      <c r="D101" s="575"/>
      <c r="E101" s="576"/>
      <c r="F101" s="577"/>
      <c r="G101" s="578"/>
      <c r="H101" s="65">
        <f t="shared" si="3"/>
        <v>0</v>
      </c>
      <c r="I101" s="111"/>
      <c r="J101" s="118"/>
      <c r="K101" s="118"/>
      <c r="L101" s="109">
        <f>I101*G101</f>
        <v>0</v>
      </c>
      <c r="M101" s="406"/>
      <c r="N101" s="407"/>
      <c r="O101" s="777"/>
      <c r="P101" s="411"/>
      <c r="Q101" s="70"/>
      <c r="R101" s="71"/>
      <c r="S101" s="73"/>
      <c r="T101" s="74"/>
      <c r="U101" s="73"/>
      <c r="V101" s="74"/>
    </row>
    <row r="102" spans="1:22" ht="17.25" x14ac:dyDescent="0.3">
      <c r="A102" s="676"/>
      <c r="B102" s="639"/>
      <c r="C102" s="371"/>
      <c r="D102" s="472"/>
      <c r="E102" s="566"/>
      <c r="F102" s="555"/>
      <c r="G102" s="574"/>
      <c r="H102" s="65">
        <f t="shared" si="3"/>
        <v>0</v>
      </c>
      <c r="I102" s="111"/>
      <c r="J102" s="105"/>
      <c r="K102" s="105"/>
      <c r="L102" s="109">
        <f t="shared" ref="L102:L191" si="4">I102*G102</f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4"/>
    </row>
    <row r="103" spans="1:22" ht="18.75" x14ac:dyDescent="0.3">
      <c r="A103" s="672"/>
      <c r="B103" s="639"/>
      <c r="C103" s="371"/>
      <c r="D103" s="472"/>
      <c r="E103" s="566"/>
      <c r="F103" s="579"/>
      <c r="G103" s="574"/>
      <c r="H103" s="65">
        <f t="shared" si="3"/>
        <v>0</v>
      </c>
      <c r="I103" s="81"/>
      <c r="J103" s="105"/>
      <c r="K103" s="105"/>
      <c r="L103" s="83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4"/>
    </row>
    <row r="104" spans="1:22" ht="17.25" x14ac:dyDescent="0.3">
      <c r="A104" s="672"/>
      <c r="B104" s="639"/>
      <c r="C104" s="371"/>
      <c r="D104" s="472"/>
      <c r="E104" s="566"/>
      <c r="F104" s="567"/>
      <c r="G104" s="574"/>
      <c r="H104" s="65">
        <f t="shared" si="3"/>
        <v>0</v>
      </c>
      <c r="I104" s="111"/>
      <c r="J104" s="105"/>
      <c r="K104" s="105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4"/>
    </row>
    <row r="105" spans="1:22" ht="17.25" x14ac:dyDescent="0.3">
      <c r="A105" s="672"/>
      <c r="B105" s="639"/>
      <c r="C105" s="371"/>
      <c r="D105" s="472"/>
      <c r="E105" s="566"/>
      <c r="F105" s="580"/>
      <c r="G105" s="574"/>
      <c r="H105" s="65">
        <f t="shared" si="3"/>
        <v>0</v>
      </c>
      <c r="I105" s="111"/>
      <c r="J105" s="105"/>
      <c r="K105" s="105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4"/>
    </row>
    <row r="106" spans="1:22" ht="17.25" x14ac:dyDescent="0.3">
      <c r="A106" s="672"/>
      <c r="B106" s="639"/>
      <c r="C106" s="371"/>
      <c r="D106" s="472"/>
      <c r="E106" s="570"/>
      <c r="F106" s="581"/>
      <c r="G106" s="472"/>
      <c r="H106" s="65">
        <f t="shared" si="3"/>
        <v>0</v>
      </c>
      <c r="I106" s="111"/>
      <c r="J106" s="123"/>
      <c r="K106" s="123"/>
      <c r="L106" s="109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4"/>
    </row>
    <row r="107" spans="1:22" ht="17.25" x14ac:dyDescent="0.3">
      <c r="A107" s="672"/>
      <c r="B107" s="639"/>
      <c r="C107" s="371"/>
      <c r="D107" s="472"/>
      <c r="E107" s="570"/>
      <c r="F107" s="580"/>
      <c r="G107" s="472"/>
      <c r="H107" s="65">
        <f t="shared" si="3"/>
        <v>0</v>
      </c>
      <c r="I107" s="111"/>
      <c r="J107" s="123"/>
      <c r="K107" s="123"/>
      <c r="L107" s="109">
        <f t="shared" si="4"/>
        <v>0</v>
      </c>
      <c r="M107" s="420"/>
      <c r="N107" s="421"/>
      <c r="O107" s="777"/>
      <c r="P107" s="411"/>
      <c r="Q107" s="70"/>
      <c r="R107" s="71"/>
      <c r="S107" s="73"/>
      <c r="T107" s="74"/>
      <c r="U107" s="73"/>
      <c r="V107" s="74"/>
    </row>
    <row r="108" spans="1:22" ht="17.25" x14ac:dyDescent="0.3">
      <c r="A108" s="672"/>
      <c r="B108" s="639"/>
      <c r="C108" s="371"/>
      <c r="D108" s="472"/>
      <c r="E108" s="570"/>
      <c r="F108" s="580"/>
      <c r="G108" s="472"/>
      <c r="H108" s="65">
        <f t="shared" si="3"/>
        <v>0</v>
      </c>
      <c r="I108" s="111"/>
      <c r="J108" s="123"/>
      <c r="K108" s="123"/>
      <c r="L108" s="109">
        <f t="shared" si="4"/>
        <v>0</v>
      </c>
      <c r="M108" s="420"/>
      <c r="N108" s="421"/>
      <c r="O108" s="777"/>
      <c r="P108" s="411"/>
      <c r="Q108" s="70"/>
      <c r="R108" s="71"/>
      <c r="S108" s="73"/>
      <c r="T108" s="74"/>
      <c r="U108" s="73"/>
      <c r="V108" s="74"/>
    </row>
    <row r="109" spans="1:22" ht="17.25" x14ac:dyDescent="0.3">
      <c r="A109" s="672"/>
      <c r="B109" s="639"/>
      <c r="C109" s="371"/>
      <c r="D109" s="472"/>
      <c r="E109" s="570"/>
      <c r="F109" s="580"/>
      <c r="G109" s="472"/>
      <c r="H109" s="65">
        <f t="shared" si="3"/>
        <v>0</v>
      </c>
      <c r="I109" s="81"/>
      <c r="J109" s="82"/>
      <c r="K109" s="82"/>
      <c r="L109" s="83">
        <f t="shared" si="4"/>
        <v>0</v>
      </c>
      <c r="M109" s="420"/>
      <c r="N109" s="421"/>
      <c r="O109" s="777"/>
      <c r="P109" s="411"/>
      <c r="Q109" s="70"/>
      <c r="R109" s="71"/>
      <c r="S109" s="73"/>
      <c r="T109" s="74"/>
      <c r="U109" s="73"/>
      <c r="V109" s="74"/>
    </row>
    <row r="110" spans="1:22" ht="17.25" x14ac:dyDescent="0.3">
      <c r="A110" s="672"/>
      <c r="B110" s="639"/>
      <c r="C110" s="582"/>
      <c r="D110" s="472"/>
      <c r="E110" s="570"/>
      <c r="F110" s="580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06"/>
      <c r="N110" s="422"/>
      <c r="O110" s="769"/>
      <c r="P110" s="379"/>
      <c r="Q110" s="757"/>
      <c r="R110" s="71"/>
      <c r="S110" s="73"/>
      <c r="T110" s="74"/>
      <c r="U110" s="73"/>
      <c r="V110" s="74"/>
    </row>
    <row r="111" spans="1:22" ht="15" customHeight="1" thickBot="1" x14ac:dyDescent="0.35">
      <c r="A111" s="678"/>
      <c r="B111" s="642"/>
      <c r="C111" s="583"/>
      <c r="D111" s="584"/>
      <c r="E111" s="585"/>
      <c r="F111" s="586"/>
      <c r="G111" s="584"/>
      <c r="H111" s="65">
        <f t="shared" si="3"/>
        <v>0</v>
      </c>
      <c r="I111" s="81"/>
      <c r="J111" s="82"/>
      <c r="K111" s="82"/>
      <c r="L111" s="104">
        <f t="shared" si="4"/>
        <v>0</v>
      </c>
      <c r="M111" s="406"/>
      <c r="N111" s="422"/>
      <c r="O111" s="769"/>
      <c r="P111" s="379"/>
      <c r="Q111" s="757"/>
      <c r="R111" s="71"/>
      <c r="S111" s="73"/>
      <c r="T111" s="74"/>
      <c r="U111" s="73"/>
      <c r="V111" s="74"/>
    </row>
    <row r="112" spans="1:22" ht="18" thickTop="1" x14ac:dyDescent="0.3">
      <c r="A112" s="671"/>
      <c r="B112" s="643"/>
      <c r="C112" s="587"/>
      <c r="D112" s="547"/>
      <c r="E112" s="588"/>
      <c r="F112" s="841"/>
      <c r="G112" s="547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"/>
      <c r="S112" s="73"/>
      <c r="T112" s="74"/>
      <c r="U112" s="73"/>
      <c r="V112" s="74"/>
    </row>
    <row r="113" spans="1:22 16195:16195" ht="17.25" x14ac:dyDescent="0.3">
      <c r="A113" s="679"/>
      <c r="B113" s="638"/>
      <c r="C113" s="590"/>
      <c r="D113" s="572"/>
      <c r="E113" s="591"/>
      <c r="F113" s="592"/>
      <c r="G113" s="5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"/>
      <c r="S113" s="73"/>
      <c r="T113" s="74"/>
      <c r="U113" s="73"/>
      <c r="V113" s="74"/>
    </row>
    <row r="114" spans="1:22 16195:16195" ht="17.25" customHeight="1" x14ac:dyDescent="0.3">
      <c r="A114" s="680"/>
      <c r="B114" s="638"/>
      <c r="C114" s="593"/>
      <c r="D114" s="572"/>
      <c r="E114" s="591"/>
      <c r="F114" s="594"/>
      <c r="G114" s="5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"/>
      <c r="S114" s="73"/>
      <c r="T114" s="74"/>
      <c r="U114" s="73"/>
      <c r="V114" s="74"/>
    </row>
    <row r="115" spans="1:22 16195:16195" ht="18.75" x14ac:dyDescent="0.3">
      <c r="A115" s="846"/>
      <c r="B115" s="837"/>
      <c r="C115" s="595"/>
      <c r="D115" s="572"/>
      <c r="E115" s="591"/>
      <c r="F115" s="594"/>
      <c r="G115" s="5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478"/>
      <c r="N115" s="479"/>
      <c r="O115" s="769"/>
      <c r="P115" s="379"/>
      <c r="Q115" s="757"/>
      <c r="R115" s="71"/>
      <c r="S115" s="73"/>
      <c r="T115" s="74"/>
      <c r="U115" s="73"/>
      <c r="V115" s="74"/>
    </row>
    <row r="116" spans="1:22 16195:16195" ht="17.25" x14ac:dyDescent="0.3">
      <c r="A116" s="658" t="s">
        <v>667</v>
      </c>
      <c r="B116" s="636" t="s">
        <v>59</v>
      </c>
      <c r="C116" s="766" t="s">
        <v>774</v>
      </c>
      <c r="D116" s="472">
        <v>228.9</v>
      </c>
      <c r="E116" s="570">
        <v>44013</v>
      </c>
      <c r="F116" s="571">
        <v>152</v>
      </c>
      <c r="G116" s="472">
        <v>228.9</v>
      </c>
      <c r="H116" s="142">
        <f t="shared" si="3"/>
        <v>0</v>
      </c>
      <c r="I116" s="81">
        <v>75</v>
      </c>
      <c r="J116" s="82"/>
      <c r="K116" s="82"/>
      <c r="L116" s="104">
        <f t="shared" si="4"/>
        <v>17167.5</v>
      </c>
      <c r="M116" s="372" t="s">
        <v>161</v>
      </c>
      <c r="N116" s="390">
        <v>44019</v>
      </c>
      <c r="O116" s="769"/>
      <c r="P116" s="379"/>
      <c r="Q116" s="757"/>
      <c r="R116" s="713"/>
      <c r="S116" s="73"/>
      <c r="T116" s="74"/>
      <c r="U116" s="73"/>
      <c r="V116" s="74"/>
    </row>
    <row r="117" spans="1:22 16195:16195" ht="17.25" x14ac:dyDescent="0.3">
      <c r="A117" s="658" t="s">
        <v>82</v>
      </c>
      <c r="B117" s="636" t="s">
        <v>226</v>
      </c>
      <c r="C117" s="766" t="s">
        <v>773</v>
      </c>
      <c r="D117" s="472">
        <v>145</v>
      </c>
      <c r="E117" s="570">
        <v>44014</v>
      </c>
      <c r="F117" s="571" t="s">
        <v>772</v>
      </c>
      <c r="G117" s="472">
        <v>144</v>
      </c>
      <c r="H117" s="142">
        <f t="shared" ref="H117" si="5">G117-D117</f>
        <v>-1</v>
      </c>
      <c r="I117" s="81">
        <v>50</v>
      </c>
      <c r="J117" s="82"/>
      <c r="K117" s="82"/>
      <c r="L117" s="104">
        <f t="shared" ref="L117" si="6">I117*G117</f>
        <v>7200</v>
      </c>
      <c r="M117" s="372" t="s">
        <v>161</v>
      </c>
      <c r="N117" s="390">
        <v>44015</v>
      </c>
      <c r="O117" s="769"/>
      <c r="P117" s="379"/>
      <c r="Q117" s="757"/>
      <c r="R117" s="713"/>
      <c r="S117" s="73"/>
      <c r="T117" s="74"/>
      <c r="U117" s="73"/>
      <c r="V117" s="74"/>
    </row>
    <row r="118" spans="1:22 16195:16195" ht="17.25" x14ac:dyDescent="0.3">
      <c r="A118" s="746" t="s">
        <v>82</v>
      </c>
      <c r="B118" s="636" t="s">
        <v>226</v>
      </c>
      <c r="C118" s="618" t="s">
        <v>776</v>
      </c>
      <c r="D118" s="472">
        <v>220</v>
      </c>
      <c r="E118" s="570">
        <v>44015</v>
      </c>
      <c r="F118" s="571" t="s">
        <v>777</v>
      </c>
      <c r="G118" s="472">
        <v>220</v>
      </c>
      <c r="H118" s="142">
        <f t="shared" si="3"/>
        <v>0</v>
      </c>
      <c r="I118" s="81">
        <v>50</v>
      </c>
      <c r="J118" s="82"/>
      <c r="K118" s="82"/>
      <c r="L118" s="104">
        <f t="shared" si="4"/>
        <v>11000</v>
      </c>
      <c r="M118" s="758" t="s">
        <v>161</v>
      </c>
      <c r="N118" s="869">
        <v>44021</v>
      </c>
      <c r="O118" s="769"/>
      <c r="P118" s="379"/>
      <c r="Q118" s="757"/>
      <c r="R118" s="713"/>
      <c r="S118" s="73"/>
      <c r="T118" s="74"/>
      <c r="U118" s="73"/>
      <c r="V118" s="74"/>
    </row>
    <row r="119" spans="1:22 16195:16195" ht="17.25" x14ac:dyDescent="0.3">
      <c r="A119" s="658" t="s">
        <v>82</v>
      </c>
      <c r="B119" s="636" t="s">
        <v>226</v>
      </c>
      <c r="C119" s="712" t="s">
        <v>763</v>
      </c>
      <c r="D119" s="472">
        <v>510</v>
      </c>
      <c r="E119" s="390">
        <v>44019</v>
      </c>
      <c r="F119" s="571" t="s">
        <v>764</v>
      </c>
      <c r="G119" s="472">
        <v>510</v>
      </c>
      <c r="H119" s="142">
        <f t="shared" si="3"/>
        <v>0</v>
      </c>
      <c r="I119" s="81">
        <v>50</v>
      </c>
      <c r="J119" s="82"/>
      <c r="K119" s="82"/>
      <c r="L119" s="104">
        <f t="shared" si="4"/>
        <v>25500</v>
      </c>
      <c r="M119" s="716" t="s">
        <v>52</v>
      </c>
      <c r="N119" s="717">
        <v>44020</v>
      </c>
      <c r="O119" s="769"/>
      <c r="P119" s="379"/>
      <c r="Q119" s="757"/>
      <c r="R119" s="713"/>
      <c r="S119" s="73"/>
      <c r="T119" s="74"/>
      <c r="U119" s="73"/>
      <c r="V119" s="74"/>
    </row>
    <row r="120" spans="1:22 16195:16195" ht="17.25" customHeight="1" x14ac:dyDescent="0.3">
      <c r="A120" s="658" t="s">
        <v>82</v>
      </c>
      <c r="B120" s="636" t="s">
        <v>226</v>
      </c>
      <c r="C120" s="712" t="s">
        <v>778</v>
      </c>
      <c r="D120" s="472">
        <v>300</v>
      </c>
      <c r="E120" s="552">
        <v>44021</v>
      </c>
      <c r="F120" s="571" t="s">
        <v>779</v>
      </c>
      <c r="G120" s="472">
        <v>300</v>
      </c>
      <c r="H120" s="142">
        <f t="shared" si="3"/>
        <v>0</v>
      </c>
      <c r="I120" s="81">
        <v>50</v>
      </c>
      <c r="J120" s="82"/>
      <c r="K120" s="82"/>
      <c r="L120" s="104">
        <f t="shared" si="4"/>
        <v>15000</v>
      </c>
      <c r="M120" s="716" t="s">
        <v>161</v>
      </c>
      <c r="N120" s="717">
        <v>44021</v>
      </c>
      <c r="O120" s="769"/>
      <c r="P120" s="379"/>
      <c r="Q120" s="757"/>
      <c r="R120" s="713"/>
      <c r="S120" s="73"/>
      <c r="T120" s="74"/>
      <c r="U120" s="73"/>
      <c r="V120" s="74"/>
    </row>
    <row r="121" spans="1:22 16195:16195" x14ac:dyDescent="0.25">
      <c r="A121" s="658" t="s">
        <v>82</v>
      </c>
      <c r="B121" s="551" t="s">
        <v>226</v>
      </c>
      <c r="C121" s="755" t="s">
        <v>780</v>
      </c>
      <c r="D121" s="847">
        <v>300</v>
      </c>
      <c r="E121" s="570">
        <v>44025</v>
      </c>
      <c r="F121" s="848" t="s">
        <v>781</v>
      </c>
      <c r="G121" s="847">
        <v>300</v>
      </c>
      <c r="H121" s="142">
        <f t="shared" si="3"/>
        <v>0</v>
      </c>
      <c r="I121" s="25">
        <v>50</v>
      </c>
      <c r="L121" s="104">
        <f t="shared" si="4"/>
        <v>15000</v>
      </c>
      <c r="M121" s="759" t="s">
        <v>161</v>
      </c>
      <c r="N121" s="719">
        <v>44025</v>
      </c>
      <c r="O121" s="781"/>
      <c r="P121" s="178"/>
    </row>
    <row r="122" spans="1:22 16195:16195" ht="17.25" x14ac:dyDescent="0.3">
      <c r="A122" s="658" t="s">
        <v>792</v>
      </c>
      <c r="B122" s="636" t="s">
        <v>270</v>
      </c>
      <c r="C122" s="618" t="s">
        <v>793</v>
      </c>
      <c r="D122" s="847">
        <v>2400</v>
      </c>
      <c r="E122" s="570">
        <v>44026</v>
      </c>
      <c r="F122" s="848">
        <v>1087</v>
      </c>
      <c r="G122" s="847">
        <v>2400</v>
      </c>
      <c r="H122" s="142">
        <f t="shared" si="3"/>
        <v>0</v>
      </c>
      <c r="I122" s="25">
        <v>19.5</v>
      </c>
      <c r="L122" s="104">
        <f t="shared" si="4"/>
        <v>46800</v>
      </c>
      <c r="M122" s="759" t="s">
        <v>52</v>
      </c>
      <c r="N122" s="719">
        <v>44029</v>
      </c>
      <c r="O122" s="781"/>
      <c r="P122" s="178"/>
    </row>
    <row r="123" spans="1:22 16195:16195" ht="22.5" customHeight="1" x14ac:dyDescent="0.3">
      <c r="A123" s="658" t="s">
        <v>82</v>
      </c>
      <c r="B123" s="636" t="s">
        <v>226</v>
      </c>
      <c r="C123" s="618" t="s">
        <v>782</v>
      </c>
      <c r="D123" s="472">
        <v>350</v>
      </c>
      <c r="E123" s="570">
        <v>44026</v>
      </c>
      <c r="F123" s="571" t="s">
        <v>783</v>
      </c>
      <c r="G123" s="472">
        <v>350</v>
      </c>
      <c r="H123" s="142">
        <f t="shared" si="3"/>
        <v>0</v>
      </c>
      <c r="I123" s="81">
        <v>50</v>
      </c>
      <c r="J123" s="82"/>
      <c r="K123" s="82"/>
      <c r="L123" s="104">
        <f t="shared" si="4"/>
        <v>17500</v>
      </c>
      <c r="M123" s="372" t="s">
        <v>161</v>
      </c>
      <c r="N123" s="390">
        <v>44026</v>
      </c>
      <c r="O123" s="769"/>
      <c r="P123" s="379"/>
      <c r="Q123" s="757"/>
      <c r="R123" s="713"/>
      <c r="S123" s="73"/>
      <c r="T123" s="74"/>
      <c r="U123" s="73"/>
      <c r="V123" s="74"/>
      <c r="WXW123" s="660">
        <f>SUM(D123:WXV123)</f>
        <v>106302</v>
      </c>
    </row>
    <row r="124" spans="1:22 16195:16195" ht="15" customHeight="1" x14ac:dyDescent="0.3">
      <c r="A124" s="658" t="s">
        <v>82</v>
      </c>
      <c r="B124" s="636" t="s">
        <v>226</v>
      </c>
      <c r="C124" s="618" t="s">
        <v>788</v>
      </c>
      <c r="D124" s="472">
        <v>460</v>
      </c>
      <c r="E124" s="570">
        <v>44027</v>
      </c>
      <c r="F124" s="571" t="s">
        <v>789</v>
      </c>
      <c r="G124" s="472">
        <v>460</v>
      </c>
      <c r="H124" s="142">
        <f t="shared" si="3"/>
        <v>0</v>
      </c>
      <c r="I124" s="81">
        <v>50</v>
      </c>
      <c r="J124" s="82"/>
      <c r="K124" s="82"/>
      <c r="L124" s="104">
        <f t="shared" si="4"/>
        <v>23000</v>
      </c>
      <c r="M124" s="372" t="s">
        <v>110</v>
      </c>
      <c r="N124" s="390">
        <v>44028</v>
      </c>
      <c r="O124" s="769"/>
      <c r="P124" s="379"/>
      <c r="Q124" s="757"/>
      <c r="R124" s="713"/>
      <c r="S124" s="73"/>
      <c r="T124" s="74"/>
      <c r="U124" s="73"/>
      <c r="V124" s="74"/>
      <c r="WXW124" s="660">
        <f>SUM(D124:WXV124)</f>
        <v>112025</v>
      </c>
    </row>
    <row r="125" spans="1:22 16195:16195" ht="32.25" x14ac:dyDescent="0.3">
      <c r="A125" s="658" t="s">
        <v>79</v>
      </c>
      <c r="B125" s="636" t="s">
        <v>820</v>
      </c>
      <c r="C125" s="605" t="s">
        <v>848</v>
      </c>
      <c r="D125" s="472">
        <v>200</v>
      </c>
      <c r="E125" s="570">
        <v>44028</v>
      </c>
      <c r="F125" s="571">
        <v>28859</v>
      </c>
      <c r="G125" s="472">
        <v>200</v>
      </c>
      <c r="H125" s="142">
        <f t="shared" si="3"/>
        <v>0</v>
      </c>
      <c r="I125" s="81">
        <v>47</v>
      </c>
      <c r="J125" s="82"/>
      <c r="K125" s="82"/>
      <c r="L125" s="104">
        <f t="shared" si="4"/>
        <v>9400</v>
      </c>
      <c r="M125" s="488" t="s">
        <v>52</v>
      </c>
      <c r="N125" s="489">
        <v>44046</v>
      </c>
      <c r="O125" s="769"/>
      <c r="P125" s="379"/>
      <c r="Q125" s="757"/>
      <c r="R125" s="713"/>
      <c r="S125" s="73"/>
      <c r="T125" s="74"/>
      <c r="U125" s="73"/>
      <c r="V125" s="74"/>
      <c r="WXW125" s="660"/>
    </row>
    <row r="126" spans="1:22 16195:16195" ht="20.25" customHeight="1" x14ac:dyDescent="0.3">
      <c r="A126" s="658" t="s">
        <v>82</v>
      </c>
      <c r="B126" s="636" t="s">
        <v>226</v>
      </c>
      <c r="C126" s="613" t="s">
        <v>794</v>
      </c>
      <c r="D126" s="472">
        <v>300</v>
      </c>
      <c r="E126" s="390">
        <v>44029</v>
      </c>
      <c r="F126" s="571" t="s">
        <v>795</v>
      </c>
      <c r="G126" s="472">
        <v>300</v>
      </c>
      <c r="H126" s="142">
        <f t="shared" si="3"/>
        <v>0</v>
      </c>
      <c r="I126" s="81">
        <v>50</v>
      </c>
      <c r="J126" s="82"/>
      <c r="K126" s="82"/>
      <c r="L126" s="104">
        <f t="shared" si="4"/>
        <v>15000</v>
      </c>
      <c r="M126" s="372" t="s">
        <v>52</v>
      </c>
      <c r="N126" s="390">
        <v>44029</v>
      </c>
      <c r="O126" s="769"/>
      <c r="P126" s="379"/>
      <c r="Q126" s="757"/>
      <c r="R126" s="713"/>
      <c r="S126" s="73"/>
      <c r="T126" s="74"/>
      <c r="U126" s="73"/>
      <c r="V126" s="74"/>
      <c r="WXW126" s="660">
        <f>SUM(D126:WXV126)</f>
        <v>103708</v>
      </c>
    </row>
    <row r="127" spans="1:22 16195:16195" ht="31.5" x14ac:dyDescent="0.3">
      <c r="A127" s="658" t="s">
        <v>79</v>
      </c>
      <c r="B127" s="636" t="s">
        <v>820</v>
      </c>
      <c r="C127" s="613" t="s">
        <v>821</v>
      </c>
      <c r="D127" s="472">
        <v>544.6</v>
      </c>
      <c r="E127" s="390">
        <v>44030</v>
      </c>
      <c r="F127" s="571">
        <v>28892</v>
      </c>
      <c r="G127" s="472">
        <v>543.79999999999995</v>
      </c>
      <c r="H127" s="142">
        <f t="shared" si="3"/>
        <v>-0.80000000000006821</v>
      </c>
      <c r="I127" s="81">
        <v>47</v>
      </c>
      <c r="J127" s="82"/>
      <c r="K127" s="82"/>
      <c r="L127" s="104">
        <f t="shared" si="4"/>
        <v>25558.6</v>
      </c>
      <c r="M127" s="372" t="s">
        <v>161</v>
      </c>
      <c r="N127" s="390">
        <v>44042</v>
      </c>
      <c r="O127" s="769"/>
      <c r="P127" s="379"/>
      <c r="Q127" s="757"/>
      <c r="R127" s="713"/>
      <c r="S127" s="73"/>
      <c r="T127" s="74"/>
      <c r="U127" s="73"/>
      <c r="V127" s="74"/>
      <c r="WXW127" s="660"/>
    </row>
    <row r="128" spans="1:22 16195:16195" ht="17.25" customHeight="1" x14ac:dyDescent="0.3">
      <c r="A128" s="658" t="s">
        <v>82</v>
      </c>
      <c r="B128" s="636" t="s">
        <v>226</v>
      </c>
      <c r="C128" s="613" t="s">
        <v>805</v>
      </c>
      <c r="D128" s="472">
        <v>410</v>
      </c>
      <c r="E128" s="390">
        <v>44031</v>
      </c>
      <c r="F128" s="571" t="s">
        <v>806</v>
      </c>
      <c r="G128" s="472">
        <v>410</v>
      </c>
      <c r="H128" s="142">
        <f t="shared" si="3"/>
        <v>0</v>
      </c>
      <c r="I128" s="81">
        <v>50</v>
      </c>
      <c r="J128" s="82"/>
      <c r="K128" s="82"/>
      <c r="L128" s="104">
        <f t="shared" si="4"/>
        <v>20500</v>
      </c>
      <c r="M128" s="372" t="s">
        <v>52</v>
      </c>
      <c r="N128" s="390">
        <v>44035</v>
      </c>
      <c r="O128" s="769"/>
      <c r="P128" s="379"/>
      <c r="Q128" s="757"/>
      <c r="R128" s="713"/>
      <c r="S128" s="73"/>
      <c r="T128" s="74"/>
      <c r="U128" s="73"/>
      <c r="V128" s="74"/>
      <c r="WXW128" s="660">
        <f>SUM(D128:WXV128)</f>
        <v>109436</v>
      </c>
    </row>
    <row r="129" spans="1:22 16195:16195" ht="47.25" x14ac:dyDescent="0.25">
      <c r="A129" s="859" t="s">
        <v>79</v>
      </c>
      <c r="B129" s="87" t="s">
        <v>802</v>
      </c>
      <c r="C129" s="615" t="s">
        <v>803</v>
      </c>
      <c r="D129" s="472">
        <v>345.6</v>
      </c>
      <c r="E129" s="390">
        <v>44032</v>
      </c>
      <c r="F129" s="571">
        <v>28913</v>
      </c>
      <c r="G129" s="472">
        <v>345.6</v>
      </c>
      <c r="H129" s="142">
        <f t="shared" si="3"/>
        <v>0</v>
      </c>
      <c r="I129" s="81">
        <v>49</v>
      </c>
      <c r="J129" s="82"/>
      <c r="K129" s="82"/>
      <c r="L129" s="104">
        <f t="shared" si="4"/>
        <v>16934.400000000001</v>
      </c>
      <c r="M129" s="372" t="s">
        <v>52</v>
      </c>
      <c r="N129" s="390">
        <v>44034</v>
      </c>
      <c r="O129" s="769"/>
      <c r="P129" s="379"/>
      <c r="Q129" s="757"/>
      <c r="R129" s="713"/>
      <c r="S129" s="73"/>
      <c r="T129" s="74"/>
      <c r="U129" s="73"/>
      <c r="V129" s="74"/>
    </row>
    <row r="130" spans="1:22 16195:16195" ht="17.25" x14ac:dyDescent="0.25">
      <c r="A130" s="859" t="s">
        <v>667</v>
      </c>
      <c r="B130" s="87" t="s">
        <v>663</v>
      </c>
      <c r="C130" s="890" t="s">
        <v>884</v>
      </c>
      <c r="D130" s="472">
        <v>217.7</v>
      </c>
      <c r="E130" s="390">
        <v>44033</v>
      </c>
      <c r="F130" s="571">
        <v>182</v>
      </c>
      <c r="G130" s="472">
        <v>217.7</v>
      </c>
      <c r="H130" s="142">
        <f t="shared" si="3"/>
        <v>0</v>
      </c>
      <c r="I130" s="81">
        <v>75</v>
      </c>
      <c r="J130" s="82"/>
      <c r="K130" s="82"/>
      <c r="L130" s="104">
        <f t="shared" si="4"/>
        <v>16327.5</v>
      </c>
      <c r="M130" s="488" t="s">
        <v>52</v>
      </c>
      <c r="N130" s="489">
        <v>44050</v>
      </c>
      <c r="O130" s="769"/>
      <c r="P130" s="379"/>
      <c r="Q130" s="757"/>
      <c r="R130" s="713"/>
      <c r="S130" s="73"/>
      <c r="T130" s="74"/>
      <c r="U130" s="73"/>
      <c r="V130" s="74"/>
    </row>
    <row r="131" spans="1:22 16195:16195" ht="31.5" x14ac:dyDescent="0.25">
      <c r="A131" s="859" t="s">
        <v>79</v>
      </c>
      <c r="B131" s="87" t="s">
        <v>561</v>
      </c>
      <c r="C131" s="615" t="s">
        <v>849</v>
      </c>
      <c r="D131" s="472">
        <v>130</v>
      </c>
      <c r="E131" s="390">
        <v>44037</v>
      </c>
      <c r="F131" s="571">
        <v>29010</v>
      </c>
      <c r="G131" s="472">
        <v>130</v>
      </c>
      <c r="H131" s="142">
        <f t="shared" si="3"/>
        <v>0</v>
      </c>
      <c r="I131" s="81">
        <v>45</v>
      </c>
      <c r="J131" s="82"/>
      <c r="K131" s="82"/>
      <c r="L131" s="104">
        <f t="shared" si="4"/>
        <v>5850</v>
      </c>
      <c r="M131" s="488" t="s">
        <v>52</v>
      </c>
      <c r="N131" s="489">
        <v>44046</v>
      </c>
      <c r="O131" s="769"/>
      <c r="P131" s="379"/>
      <c r="Q131" s="757"/>
      <c r="R131" s="713"/>
      <c r="S131" s="73"/>
      <c r="T131" s="74"/>
      <c r="U131" s="73"/>
      <c r="V131" s="74"/>
    </row>
    <row r="132" spans="1:22 16195:16195" ht="17.25" x14ac:dyDescent="0.3">
      <c r="A132" s="658" t="s">
        <v>82</v>
      </c>
      <c r="B132" s="636" t="s">
        <v>226</v>
      </c>
      <c r="C132" s="613" t="s">
        <v>808</v>
      </c>
      <c r="D132" s="472">
        <v>350</v>
      </c>
      <c r="E132" s="390">
        <v>44038</v>
      </c>
      <c r="F132" s="571" t="s">
        <v>809</v>
      </c>
      <c r="G132" s="472">
        <v>350</v>
      </c>
      <c r="H132" s="142">
        <f t="shared" si="3"/>
        <v>0</v>
      </c>
      <c r="I132" s="81">
        <v>50</v>
      </c>
      <c r="J132" s="82"/>
      <c r="K132" s="82"/>
      <c r="L132" s="104">
        <f t="shared" si="4"/>
        <v>17500</v>
      </c>
      <c r="M132" s="372" t="s">
        <v>52</v>
      </c>
      <c r="N132" s="390">
        <v>44039</v>
      </c>
      <c r="O132" s="769"/>
      <c r="P132" s="379"/>
      <c r="Q132" s="757"/>
      <c r="R132" s="713"/>
      <c r="S132" s="73"/>
      <c r="T132" s="74"/>
      <c r="U132" s="73"/>
      <c r="V132" s="74"/>
    </row>
    <row r="133" spans="1:22 16195:16195" ht="17.25" x14ac:dyDescent="0.3">
      <c r="A133" s="658" t="s">
        <v>79</v>
      </c>
      <c r="B133" s="636" t="s">
        <v>860</v>
      </c>
      <c r="C133" s="613" t="s">
        <v>861</v>
      </c>
      <c r="D133" s="472">
        <v>126</v>
      </c>
      <c r="E133" s="390">
        <v>44039</v>
      </c>
      <c r="F133" s="571">
        <v>1105723</v>
      </c>
      <c r="G133" s="472">
        <v>126</v>
      </c>
      <c r="H133" s="142">
        <f t="shared" si="3"/>
        <v>0</v>
      </c>
      <c r="I133" s="81">
        <v>55</v>
      </c>
      <c r="J133" s="82"/>
      <c r="K133" s="82"/>
      <c r="L133" s="104">
        <f t="shared" si="4"/>
        <v>6930</v>
      </c>
      <c r="M133" s="488" t="s">
        <v>52</v>
      </c>
      <c r="N133" s="489">
        <v>44048</v>
      </c>
      <c r="O133" s="769"/>
      <c r="P133" s="379"/>
      <c r="Q133" s="757"/>
      <c r="R133" s="713"/>
      <c r="S133" s="73"/>
      <c r="T133" s="74"/>
      <c r="U133" s="73"/>
      <c r="V133" s="74"/>
    </row>
    <row r="134" spans="1:22 16195:16195" ht="17.25" x14ac:dyDescent="0.3">
      <c r="A134" s="658" t="s">
        <v>79</v>
      </c>
      <c r="B134" s="636" t="s">
        <v>858</v>
      </c>
      <c r="C134" s="606" t="s">
        <v>859</v>
      </c>
      <c r="D134" s="472">
        <v>889</v>
      </c>
      <c r="E134" s="570">
        <v>44039</v>
      </c>
      <c r="F134" s="571">
        <v>110572</v>
      </c>
      <c r="G134" s="472">
        <v>889</v>
      </c>
      <c r="H134" s="142">
        <f t="shared" si="3"/>
        <v>0</v>
      </c>
      <c r="I134" s="81">
        <v>46</v>
      </c>
      <c r="J134" s="82"/>
      <c r="K134" s="82"/>
      <c r="L134" s="104">
        <f t="shared" si="4"/>
        <v>40894</v>
      </c>
      <c r="M134" s="488" t="s">
        <v>52</v>
      </c>
      <c r="N134" s="489">
        <v>44048</v>
      </c>
      <c r="O134" s="769"/>
      <c r="P134" s="379"/>
      <c r="Q134" s="757"/>
      <c r="R134" s="713"/>
      <c r="S134" s="73"/>
      <c r="T134" s="74"/>
      <c r="U134" s="73"/>
      <c r="V134" s="74"/>
    </row>
    <row r="135" spans="1:22 16195:16195" ht="17.25" x14ac:dyDescent="0.3">
      <c r="A135" s="658" t="s">
        <v>792</v>
      </c>
      <c r="B135" s="636" t="s">
        <v>270</v>
      </c>
      <c r="C135" s="606" t="s">
        <v>892</v>
      </c>
      <c r="D135" s="472">
        <v>800</v>
      </c>
      <c r="E135" s="570">
        <v>44039</v>
      </c>
      <c r="F135" s="571">
        <v>1100</v>
      </c>
      <c r="G135" s="472">
        <v>800</v>
      </c>
      <c r="H135" s="142">
        <f t="shared" si="3"/>
        <v>0</v>
      </c>
      <c r="I135" s="81">
        <v>19.5</v>
      </c>
      <c r="J135" s="82"/>
      <c r="K135" s="82"/>
      <c r="L135" s="104">
        <f t="shared" si="4"/>
        <v>15600</v>
      </c>
      <c r="M135" s="488" t="s">
        <v>52</v>
      </c>
      <c r="N135" s="489">
        <v>44054</v>
      </c>
      <c r="O135" s="769"/>
      <c r="P135" s="379"/>
      <c r="Q135" s="757"/>
      <c r="R135" s="713"/>
      <c r="S135" s="73"/>
      <c r="T135" s="74"/>
      <c r="U135" s="73"/>
      <c r="V135" s="74"/>
    </row>
    <row r="136" spans="1:22 16195:16195" ht="17.25" x14ac:dyDescent="0.3">
      <c r="A136" s="658" t="s">
        <v>79</v>
      </c>
      <c r="B136" s="636" t="s">
        <v>860</v>
      </c>
      <c r="C136" s="606" t="s">
        <v>863</v>
      </c>
      <c r="D136" s="472">
        <v>996.9</v>
      </c>
      <c r="E136" s="570">
        <v>44040</v>
      </c>
      <c r="F136" s="571">
        <v>110693</v>
      </c>
      <c r="G136" s="472">
        <f>682+316+6</f>
        <v>1004</v>
      </c>
      <c r="H136" s="142">
        <f t="shared" si="3"/>
        <v>7.1000000000000227</v>
      </c>
      <c r="I136" s="81">
        <v>52</v>
      </c>
      <c r="J136" s="82"/>
      <c r="K136" s="82"/>
      <c r="L136" s="104">
        <f t="shared" si="4"/>
        <v>52208</v>
      </c>
      <c r="M136" s="488" t="s">
        <v>52</v>
      </c>
      <c r="N136" s="489">
        <v>44048</v>
      </c>
      <c r="O136" s="769"/>
      <c r="P136" s="379"/>
      <c r="Q136" s="757"/>
      <c r="R136" s="713"/>
      <c r="S136" s="73"/>
      <c r="T136" s="74"/>
      <c r="U136" s="73"/>
      <c r="V136" s="74"/>
    </row>
    <row r="137" spans="1:22 16195:16195" ht="17.25" x14ac:dyDescent="0.3">
      <c r="A137" s="658" t="s">
        <v>79</v>
      </c>
      <c r="B137" s="636" t="s">
        <v>858</v>
      </c>
      <c r="C137" s="606" t="s">
        <v>864</v>
      </c>
      <c r="D137" s="472">
        <v>807</v>
      </c>
      <c r="E137" s="570">
        <v>44042</v>
      </c>
      <c r="F137" s="571">
        <v>110752</v>
      </c>
      <c r="G137" s="472">
        <v>807</v>
      </c>
      <c r="H137" s="142">
        <f t="shared" si="3"/>
        <v>0</v>
      </c>
      <c r="I137" s="81">
        <v>46</v>
      </c>
      <c r="J137" s="82"/>
      <c r="K137" s="82"/>
      <c r="L137" s="104">
        <f t="shared" si="4"/>
        <v>37122</v>
      </c>
      <c r="M137" s="488" t="s">
        <v>52</v>
      </c>
      <c r="N137" s="489">
        <v>44048</v>
      </c>
      <c r="O137" s="769"/>
      <c r="P137" s="379"/>
      <c r="Q137" s="757"/>
      <c r="R137" s="713"/>
      <c r="S137" s="73"/>
      <c r="T137" s="74"/>
      <c r="U137" s="73"/>
      <c r="V137" s="74"/>
    </row>
    <row r="138" spans="1:22 16195:16195" ht="17.25" x14ac:dyDescent="0.3">
      <c r="A138" s="658"/>
      <c r="B138" s="636"/>
      <c r="C138" s="606"/>
      <c r="D138" s="472"/>
      <c r="E138" s="570"/>
      <c r="F138" s="571"/>
      <c r="G138" s="472"/>
      <c r="H138" s="142"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4"/>
    </row>
    <row r="139" spans="1:22 16195:16195" ht="17.25" x14ac:dyDescent="0.25">
      <c r="A139" s="746"/>
      <c r="B139" s="551"/>
      <c r="C139" s="618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4"/>
    </row>
    <row r="140" spans="1:22 16195:16195" ht="17.25" x14ac:dyDescent="0.3">
      <c r="A140" s="686"/>
      <c r="B140" s="636"/>
      <c r="C140" s="712"/>
      <c r="D140" s="472"/>
      <c r="E140" s="552"/>
      <c r="F140" s="571"/>
      <c r="G140" s="472"/>
      <c r="H140" s="142">
        <f>G140-D140</f>
        <v>0</v>
      </c>
      <c r="I140" s="81"/>
      <c r="J140" s="82"/>
      <c r="K140" s="82"/>
      <c r="L140" s="104">
        <f>I140*G140</f>
        <v>0</v>
      </c>
      <c r="M140" s="716"/>
      <c r="N140" s="717"/>
      <c r="O140" s="769"/>
      <c r="P140" s="379"/>
      <c r="Q140" s="757"/>
      <c r="R140" s="713"/>
      <c r="S140" s="73"/>
      <c r="T140" s="74"/>
      <c r="U140" s="73"/>
      <c r="V140" s="74"/>
      <c r="WXW140" s="660">
        <f>SUM(D140:WXV140)</f>
        <v>0</v>
      </c>
    </row>
    <row r="141" spans="1:22 16195:16195" ht="17.25" customHeight="1" x14ac:dyDescent="0.25">
      <c r="A141" s="658"/>
      <c r="B141" s="551"/>
      <c r="C141" s="654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4"/>
    </row>
    <row r="142" spans="1:22 16195:16195" ht="17.25" customHeight="1" x14ac:dyDescent="0.25">
      <c r="A142" s="658"/>
      <c r="B142" s="551"/>
      <c r="C142" s="654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4"/>
    </row>
    <row r="143" spans="1:22 16195:16195" ht="16.5" customHeight="1" x14ac:dyDescent="0.25">
      <c r="A143" s="658"/>
      <c r="B143" s="551"/>
      <c r="C143" s="654"/>
      <c r="D143" s="472"/>
      <c r="E143" s="570"/>
      <c r="F143" s="646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933"/>
      <c r="N143" s="920"/>
      <c r="O143" s="769"/>
      <c r="P143" s="379"/>
      <c r="Q143" s="757"/>
      <c r="R143" s="713"/>
      <c r="S143" s="73"/>
      <c r="T143" s="74"/>
      <c r="U143" s="73"/>
      <c r="V143" s="74"/>
    </row>
    <row r="144" spans="1:22 16195:16195" ht="17.25" customHeight="1" x14ac:dyDescent="0.25">
      <c r="A144" s="658"/>
      <c r="B144" s="551"/>
      <c r="C144" s="654"/>
      <c r="D144" s="655"/>
      <c r="E144" s="390"/>
      <c r="F144" s="646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935"/>
      <c r="N144" s="922"/>
      <c r="O144" s="769"/>
      <c r="P144" s="379"/>
      <c r="Q144" s="757"/>
      <c r="R144" s="713"/>
      <c r="S144" s="73"/>
      <c r="T144" s="74"/>
      <c r="U144" s="73"/>
      <c r="V144" s="74"/>
    </row>
    <row r="145" spans="1:22" ht="17.25" customHeight="1" x14ac:dyDescent="0.25">
      <c r="A145" s="658"/>
      <c r="B145" s="551"/>
      <c r="C145" s="654"/>
      <c r="D145" s="655"/>
      <c r="E145" s="39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4"/>
    </row>
    <row r="146" spans="1:22" ht="17.25" customHeight="1" x14ac:dyDescent="0.25">
      <c r="A146" s="658"/>
      <c r="B146" s="551"/>
      <c r="C146" s="654"/>
      <c r="D146" s="655"/>
      <c r="E146" s="39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4"/>
    </row>
    <row r="147" spans="1:22" ht="17.25" customHeight="1" x14ac:dyDescent="0.25">
      <c r="A147" s="658"/>
      <c r="B147" s="551"/>
      <c r="C147" s="654"/>
      <c r="D147" s="655"/>
      <c r="E147" s="39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4"/>
    </row>
    <row r="148" spans="1:22" ht="17.25" customHeight="1" x14ac:dyDescent="0.25">
      <c r="A148" s="658"/>
      <c r="B148" s="551"/>
      <c r="C148" s="654"/>
      <c r="D148" s="655"/>
      <c r="E148" s="39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4"/>
    </row>
    <row r="149" spans="1:22" ht="17.25" customHeight="1" x14ac:dyDescent="0.25">
      <c r="A149" s="658"/>
      <c r="B149" s="551"/>
      <c r="C149" s="654"/>
      <c r="D149" s="655"/>
      <c r="E149" s="39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4"/>
    </row>
    <row r="150" spans="1:22" ht="17.25" customHeight="1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4"/>
    </row>
    <row r="151" spans="1:22" ht="17.25" customHeight="1" x14ac:dyDescent="0.25">
      <c r="A151" s="658"/>
      <c r="B151" s="551"/>
      <c r="C151" s="654"/>
      <c r="D151" s="472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  <c r="U151" s="73"/>
      <c r="V151" s="74"/>
    </row>
    <row r="152" spans="1:22" ht="17.25" customHeight="1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  <c r="U152" s="73"/>
      <c r="V152" s="74"/>
    </row>
    <row r="153" spans="1:22" ht="17.25" customHeight="1" x14ac:dyDescent="0.25">
      <c r="A153" s="658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  <c r="U153" s="73"/>
      <c r="V153" s="74"/>
    </row>
    <row r="154" spans="1:22" ht="17.25" x14ac:dyDescent="0.25">
      <c r="A154" s="658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  <c r="U154" s="73"/>
      <c r="V154" s="74"/>
    </row>
    <row r="155" spans="1:22" ht="17.25" x14ac:dyDescent="0.25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  <c r="U155" s="73"/>
      <c r="V155" s="74"/>
    </row>
    <row r="156" spans="1:22" ht="17.25" x14ac:dyDescent="0.25">
      <c r="A156" s="658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  <c r="U156" s="73"/>
      <c r="V156" s="74"/>
    </row>
    <row r="157" spans="1:22" ht="17.25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  <c r="U157" s="73"/>
      <c r="V157" s="74"/>
    </row>
    <row r="158" spans="1:22" ht="17.25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  <c r="U158" s="73"/>
      <c r="V158" s="74"/>
    </row>
    <row r="159" spans="1:22" ht="17.25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4"/>
    </row>
    <row r="160" spans="1:22" ht="17.25" customHeight="1" x14ac:dyDescent="0.25">
      <c r="A160" s="551"/>
      <c r="B160" s="755"/>
      <c r="C160" s="606"/>
      <c r="D160" s="472"/>
      <c r="E160" s="552"/>
      <c r="F160" s="553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4"/>
    </row>
    <row r="161" spans="1:22" ht="18.75" customHeight="1" x14ac:dyDescent="0.25">
      <c r="A161" s="686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4"/>
    </row>
    <row r="162" spans="1:22" ht="17.25" customHeight="1" x14ac:dyDescent="0.25">
      <c r="A162" s="686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4"/>
    </row>
    <row r="163" spans="1:22" ht="17.25" customHeight="1" x14ac:dyDescent="0.25">
      <c r="A163" s="686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4"/>
    </row>
    <row r="164" spans="1:22" ht="17.25" customHeight="1" x14ac:dyDescent="0.25">
      <c r="A164" s="686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4"/>
    </row>
    <row r="165" spans="1:22" ht="17.25" x14ac:dyDescent="0.25">
      <c r="A165" s="756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4"/>
    </row>
    <row r="166" spans="1:22" ht="17.25" x14ac:dyDescent="0.25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4"/>
    </row>
    <row r="167" spans="1:22" ht="17.25" x14ac:dyDescent="0.25">
      <c r="A167" s="658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4"/>
    </row>
    <row r="168" spans="1:22" ht="17.25" customHeight="1" x14ac:dyDescent="0.25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4"/>
    </row>
    <row r="169" spans="1:22" ht="17.25" customHeight="1" x14ac:dyDescent="0.25">
      <c r="A169" s="658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4"/>
    </row>
    <row r="170" spans="1:22" ht="17.25" customHeight="1" x14ac:dyDescent="0.25">
      <c r="A170" s="658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4"/>
    </row>
    <row r="171" spans="1:22" ht="17.25" customHeight="1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4"/>
    </row>
    <row r="172" spans="1:22" ht="17.25" customHeight="1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4"/>
    </row>
    <row r="173" spans="1:22" ht="17.25" customHeight="1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4"/>
    </row>
    <row r="174" spans="1:22" ht="17.25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4"/>
    </row>
    <row r="175" spans="1:22" ht="17.25" customHeight="1" x14ac:dyDescent="0.25">
      <c r="A175" s="658"/>
      <c r="B175" s="551"/>
      <c r="C175" s="612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4"/>
    </row>
    <row r="176" spans="1:22" ht="17.25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4"/>
    </row>
    <row r="177" spans="1:22" ht="17.25" customHeight="1" x14ac:dyDescent="0.25">
      <c r="A177" s="658"/>
      <c r="B177" s="551"/>
      <c r="C177" s="613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4"/>
    </row>
    <row r="178" spans="1:22" ht="17.25" x14ac:dyDescent="0.25">
      <c r="A178" s="658"/>
      <c r="B178" s="551"/>
      <c r="C178" s="615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4"/>
    </row>
    <row r="179" spans="1:22" ht="17.25" x14ac:dyDescent="0.25">
      <c r="A179" s="658"/>
      <c r="B179" s="551"/>
      <c r="C179" s="615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4"/>
    </row>
    <row r="180" spans="1:22" ht="17.25" customHeight="1" x14ac:dyDescent="0.25">
      <c r="A180" s="658"/>
      <c r="B180" s="551"/>
      <c r="C180" s="613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4"/>
    </row>
    <row r="181" spans="1:22" ht="17.25" x14ac:dyDescent="0.25">
      <c r="A181" s="658"/>
      <c r="B181" s="551"/>
      <c r="C181" s="618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4"/>
    </row>
    <row r="182" spans="1:22" ht="17.25" x14ac:dyDescent="0.25">
      <c r="A182" s="658"/>
      <c r="B182" s="551"/>
      <c r="C182" s="371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4"/>
    </row>
    <row r="183" spans="1:22" ht="17.25" x14ac:dyDescent="0.25">
      <c r="A183" s="672"/>
      <c r="B183" s="551"/>
      <c r="C183" s="569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  <c r="U183" s="73"/>
      <c r="V183" s="74"/>
    </row>
    <row r="184" spans="1:22" ht="17.25" x14ac:dyDescent="0.25">
      <c r="A184" s="658"/>
      <c r="B184" s="551"/>
      <c r="C184" s="569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  <c r="U184" s="73"/>
      <c r="V184" s="74"/>
    </row>
    <row r="185" spans="1:22" ht="17.25" x14ac:dyDescent="0.25">
      <c r="A185" s="658"/>
      <c r="B185" s="551"/>
      <c r="C185" s="569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  <c r="U185" s="73"/>
      <c r="V185" s="74"/>
    </row>
    <row r="186" spans="1:22" ht="17.25" x14ac:dyDescent="0.25">
      <c r="A186" s="842"/>
      <c r="B186" s="554"/>
      <c r="C186" s="569"/>
      <c r="D186" s="472"/>
      <c r="E186" s="570"/>
      <c r="F186" s="571"/>
      <c r="G186" s="472"/>
      <c r="H186" s="65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  <c r="U186" s="73"/>
      <c r="V186" s="74"/>
    </row>
    <row r="187" spans="1:22" x14ac:dyDescent="0.25">
      <c r="A187" s="672"/>
      <c r="B187" s="554"/>
      <c r="C187" s="569"/>
      <c r="D187" s="472"/>
      <c r="E187" s="570"/>
      <c r="F187" s="553"/>
      <c r="G187" s="472"/>
      <c r="H187" s="65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  <c r="U187" s="73"/>
      <c r="V187" s="74"/>
    </row>
    <row r="188" spans="1:22" ht="17.25" x14ac:dyDescent="0.25">
      <c r="A188" s="672"/>
      <c r="B188" s="554"/>
      <c r="C188" s="569"/>
      <c r="D188" s="472"/>
      <c r="E188" s="570"/>
      <c r="F188" s="571"/>
      <c r="G188" s="472"/>
      <c r="H188" s="65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  <c r="U188" s="73"/>
      <c r="V188" s="74"/>
    </row>
    <row r="189" spans="1:22" ht="17.25" customHeight="1" x14ac:dyDescent="0.25">
      <c r="A189" s="658"/>
      <c r="B189" s="554"/>
      <c r="C189" s="619"/>
      <c r="D189" s="472"/>
      <c r="E189" s="570"/>
      <c r="F189" s="571"/>
      <c r="G189" s="472"/>
      <c r="H189" s="65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  <c r="U189" s="73"/>
      <c r="V189" s="74"/>
    </row>
    <row r="190" spans="1:22" ht="17.25" customHeight="1" x14ac:dyDescent="0.25">
      <c r="A190" s="658"/>
      <c r="B190" s="554"/>
      <c r="C190" s="619"/>
      <c r="D190" s="472"/>
      <c r="E190" s="570"/>
      <c r="F190" s="571"/>
      <c r="G190" s="472"/>
      <c r="H190" s="65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  <c r="U190" s="73"/>
      <c r="V190" s="74"/>
    </row>
    <row r="191" spans="1:22" x14ac:dyDescent="0.25">
      <c r="A191" s="672"/>
      <c r="B191" s="554"/>
      <c r="C191" s="582"/>
      <c r="D191" s="472"/>
      <c r="E191" s="570"/>
      <c r="F191" s="580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4"/>
    </row>
    <row r="192" spans="1:22" x14ac:dyDescent="0.25">
      <c r="A192" s="672"/>
      <c r="B192" s="554"/>
      <c r="C192" s="620"/>
      <c r="D192" s="472"/>
      <c r="E192" s="570"/>
      <c r="F192" s="580"/>
      <c r="G192" s="472"/>
      <c r="H192" s="65">
        <f t="shared" si="3"/>
        <v>0</v>
      </c>
      <c r="I192" s="81"/>
      <c r="J192" s="165"/>
      <c r="K192" s="166"/>
      <c r="L192" s="104">
        <f t="shared" ref="L192:L201" si="7">I192*G192-K192</f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4"/>
    </row>
    <row r="193" spans="1:22" x14ac:dyDescent="0.25">
      <c r="A193" s="672"/>
      <c r="B193" s="610"/>
      <c r="C193" s="621"/>
      <c r="D193" s="621"/>
      <c r="E193" s="621"/>
      <c r="F193" s="622"/>
      <c r="G193" s="574"/>
      <c r="H193" s="65">
        <f t="shared" si="3"/>
        <v>0</v>
      </c>
      <c r="I193" s="81"/>
      <c r="J193" s="165"/>
      <c r="K193" s="166"/>
      <c r="L193" s="104">
        <f t="shared" si="7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4"/>
    </row>
    <row r="194" spans="1:22" x14ac:dyDescent="0.25">
      <c r="A194" s="672"/>
      <c r="B194" s="610"/>
      <c r="C194" s="621"/>
      <c r="D194" s="621"/>
      <c r="E194" s="621"/>
      <c r="F194" s="622"/>
      <c r="G194" s="574"/>
      <c r="H194" s="65">
        <f t="shared" si="3"/>
        <v>0</v>
      </c>
      <c r="I194" s="81"/>
      <c r="J194" s="165"/>
      <c r="K194" s="166"/>
      <c r="L194" s="104">
        <f t="shared" si="7"/>
        <v>0</v>
      </c>
      <c r="M194" s="406"/>
      <c r="N194" s="422"/>
      <c r="O194" s="769"/>
      <c r="P194" s="379"/>
      <c r="Q194" s="70"/>
      <c r="R194" s="713"/>
      <c r="S194" s="73"/>
      <c r="T194" s="74"/>
      <c r="U194" s="73"/>
      <c r="V194" s="74"/>
    </row>
    <row r="195" spans="1:22" x14ac:dyDescent="0.25">
      <c r="A195" s="672"/>
      <c r="B195" s="623"/>
      <c r="C195" s="621"/>
      <c r="D195" s="621"/>
      <c r="E195" s="621"/>
      <c r="F195" s="622"/>
      <c r="G195" s="574"/>
      <c r="H195" s="65">
        <f t="shared" si="3"/>
        <v>0</v>
      </c>
      <c r="I195" s="81"/>
      <c r="J195" s="165"/>
      <c r="K195" s="166"/>
      <c r="L195" s="104">
        <f t="shared" si="7"/>
        <v>0</v>
      </c>
      <c r="M195" s="372"/>
      <c r="N195" s="373"/>
      <c r="O195" s="769"/>
      <c r="P195" s="379"/>
      <c r="Q195" s="70"/>
      <c r="R195" s="713"/>
      <c r="S195" s="73"/>
      <c r="T195" s="74"/>
      <c r="U195" s="73"/>
      <c r="V195" s="74"/>
    </row>
    <row r="196" spans="1:22" x14ac:dyDescent="0.25">
      <c r="A196" s="672"/>
      <c r="B196" s="623"/>
      <c r="C196" s="621"/>
      <c r="D196" s="621"/>
      <c r="E196" s="621"/>
      <c r="F196" s="622"/>
      <c r="G196" s="574"/>
      <c r="H196" s="65">
        <f t="shared" si="3"/>
        <v>0</v>
      </c>
      <c r="I196" s="81"/>
      <c r="J196" s="165"/>
      <c r="K196" s="166"/>
      <c r="L196" s="104">
        <f t="shared" si="7"/>
        <v>0</v>
      </c>
      <c r="M196" s="372"/>
      <c r="N196" s="373"/>
      <c r="O196" s="769"/>
      <c r="P196" s="379"/>
      <c r="Q196" s="70"/>
      <c r="R196" s="713"/>
      <c r="S196" s="73"/>
      <c r="T196" s="74"/>
      <c r="U196" s="73"/>
      <c r="V196" s="74"/>
    </row>
    <row r="197" spans="1:22" x14ac:dyDescent="0.25">
      <c r="A197" s="672"/>
      <c r="B197" s="623"/>
      <c r="C197" s="621"/>
      <c r="D197" s="621"/>
      <c r="E197" s="621"/>
      <c r="F197" s="622"/>
      <c r="G197" s="574"/>
      <c r="H197" s="65">
        <f t="shared" si="3"/>
        <v>0</v>
      </c>
      <c r="I197" s="81"/>
      <c r="J197" s="165"/>
      <c r="K197" s="166"/>
      <c r="L197" s="104">
        <f t="shared" si="7"/>
        <v>0</v>
      </c>
      <c r="M197" s="372"/>
      <c r="N197" s="373"/>
      <c r="O197" s="769"/>
      <c r="P197" s="379"/>
      <c r="Q197" s="70"/>
      <c r="R197" s="713"/>
      <c r="S197" s="73"/>
      <c r="T197" s="74"/>
      <c r="U197" s="73"/>
      <c r="V197" s="74"/>
    </row>
    <row r="198" spans="1:22" ht="18.75" x14ac:dyDescent="0.3">
      <c r="A198" s="672"/>
      <c r="B198" s="551"/>
      <c r="C198" s="849"/>
      <c r="D198" s="550"/>
      <c r="E198" s="603"/>
      <c r="F198" s="850"/>
      <c r="G198" s="472"/>
      <c r="H198" s="65">
        <f t="shared" si="3"/>
        <v>0</v>
      </c>
      <c r="I198" s="81"/>
      <c r="J198" s="165"/>
      <c r="K198" s="171"/>
      <c r="L198" s="104">
        <f t="shared" si="7"/>
        <v>0</v>
      </c>
      <c r="M198" s="406"/>
      <c r="N198" s="422"/>
      <c r="O198" s="769"/>
      <c r="P198" s="379"/>
      <c r="Q198" s="70"/>
      <c r="R198" s="713"/>
      <c r="S198" s="73"/>
      <c r="T198" s="74"/>
      <c r="U198" s="73"/>
      <c r="V198" s="74"/>
    </row>
    <row r="199" spans="1:22" ht="18.75" x14ac:dyDescent="0.3">
      <c r="A199" s="672"/>
      <c r="B199" s="551"/>
      <c r="C199" s="849"/>
      <c r="D199" s="472"/>
      <c r="E199" s="570"/>
      <c r="F199" s="580"/>
      <c r="G199" s="472"/>
      <c r="H199" s="65">
        <f t="shared" si="3"/>
        <v>0</v>
      </c>
      <c r="I199" s="81"/>
      <c r="J199" s="165"/>
      <c r="K199" s="171"/>
      <c r="L199" s="104">
        <f t="shared" si="7"/>
        <v>0</v>
      </c>
      <c r="M199" s="406"/>
      <c r="N199" s="422"/>
      <c r="O199" s="769"/>
      <c r="P199" s="379"/>
      <c r="Q199" s="70"/>
      <c r="R199" s="713"/>
      <c r="S199" s="73"/>
      <c r="T199" s="74"/>
      <c r="U199" s="73"/>
      <c r="V199" s="74"/>
    </row>
    <row r="200" spans="1:22" ht="18.75" x14ac:dyDescent="0.3">
      <c r="A200" s="672"/>
      <c r="B200" s="551"/>
      <c r="C200" s="849"/>
      <c r="D200" s="472"/>
      <c r="E200" s="570"/>
      <c r="F200" s="580"/>
      <c r="G200" s="472"/>
      <c r="H200" s="65">
        <f t="shared" si="3"/>
        <v>0</v>
      </c>
      <c r="I200" s="81"/>
      <c r="J200" s="165"/>
      <c r="K200" s="171"/>
      <c r="L200" s="104">
        <f t="shared" si="7"/>
        <v>0</v>
      </c>
      <c r="M200" s="406"/>
      <c r="N200" s="422"/>
      <c r="O200" s="769"/>
      <c r="P200" s="379"/>
      <c r="Q200" s="70"/>
      <c r="R200" s="713"/>
      <c r="S200" s="73"/>
      <c r="T200" s="74"/>
      <c r="U200" s="73"/>
      <c r="V200" s="74"/>
    </row>
    <row r="201" spans="1:22" ht="18.75" x14ac:dyDescent="0.3">
      <c r="A201" s="88"/>
      <c r="B201" s="76"/>
      <c r="C201" s="172"/>
      <c r="D201" s="78"/>
      <c r="E201" s="121"/>
      <c r="F201" s="120"/>
      <c r="G201" s="78"/>
      <c r="H201" s="65">
        <f t="shared" si="3"/>
        <v>0</v>
      </c>
      <c r="I201" s="81"/>
      <c r="J201" s="165"/>
      <c r="K201" s="171"/>
      <c r="L201" s="104">
        <f t="shared" si="7"/>
        <v>0</v>
      </c>
      <c r="M201" s="406"/>
      <c r="N201" s="422"/>
      <c r="O201" s="769"/>
      <c r="P201" s="379"/>
      <c r="Q201" s="70"/>
      <c r="R201" s="713"/>
      <c r="S201" s="73"/>
      <c r="T201" s="74"/>
      <c r="U201" s="73"/>
      <c r="V201" s="74"/>
    </row>
    <row r="202" spans="1:22" x14ac:dyDescent="0.25">
      <c r="A202" s="173"/>
      <c r="B202" s="76"/>
      <c r="C202" s="76"/>
      <c r="D202" s="174"/>
      <c r="E202" s="121"/>
      <c r="F202" s="175"/>
      <c r="G202" s="174">
        <v>0</v>
      </c>
      <c r="H202" s="176">
        <f t="shared" ref="H202:H209" si="8">G202-D202</f>
        <v>0</v>
      </c>
      <c r="I202" s="177"/>
      <c r="J202" s="177"/>
      <c r="K202" s="177"/>
      <c r="L202" s="40">
        <f t="shared" ref="L202:L213" si="9">I202*G202</f>
        <v>0</v>
      </c>
      <c r="M202" s="425"/>
      <c r="N202" s="422"/>
      <c r="O202" s="769"/>
      <c r="P202" s="432"/>
      <c r="Q202" s="179"/>
      <c r="R202" s="714"/>
      <c r="S202" s="178"/>
      <c r="T202" s="69"/>
      <c r="U202" s="178"/>
      <c r="V202" s="69"/>
    </row>
    <row r="203" spans="1:22" x14ac:dyDescent="0.25">
      <c r="A203" s="173"/>
      <c r="B203" s="76"/>
      <c r="C203" s="76"/>
      <c r="D203" s="174"/>
      <c r="E203" s="121"/>
      <c r="F203" s="175"/>
      <c r="G203" s="174">
        <v>0</v>
      </c>
      <c r="H203" s="176">
        <f t="shared" si="8"/>
        <v>0</v>
      </c>
      <c r="I203" s="177"/>
      <c r="J203" s="177"/>
      <c r="K203" s="177"/>
      <c r="L203" s="40">
        <f t="shared" si="9"/>
        <v>0</v>
      </c>
      <c r="M203" s="425"/>
      <c r="N203" s="422"/>
      <c r="O203" s="769"/>
      <c r="P203" s="432"/>
      <c r="Q203" s="179"/>
      <c r="R203" s="714"/>
      <c r="S203" s="178"/>
      <c r="T203" s="69"/>
      <c r="U203" s="178"/>
      <c r="V203" s="69"/>
    </row>
    <row r="204" spans="1:22" x14ac:dyDescent="0.25">
      <c r="A204" s="173"/>
      <c r="B204" s="76"/>
      <c r="C204" s="76"/>
      <c r="D204" s="174"/>
      <c r="E204" s="121"/>
      <c r="F204" s="175"/>
      <c r="G204" s="174">
        <v>0</v>
      </c>
      <c r="H204" s="176">
        <f t="shared" si="8"/>
        <v>0</v>
      </c>
      <c r="I204" s="177"/>
      <c r="J204" s="177"/>
      <c r="K204" s="177"/>
      <c r="L204" s="40">
        <f t="shared" si="9"/>
        <v>0</v>
      </c>
      <c r="M204" s="425"/>
      <c r="N204" s="422"/>
      <c r="O204" s="769"/>
      <c r="P204" s="432"/>
      <c r="Q204" s="179"/>
      <c r="R204" s="714"/>
      <c r="S204" s="178"/>
      <c r="T204" s="69"/>
      <c r="U204" s="178"/>
      <c r="V204" s="69"/>
    </row>
    <row r="205" spans="1:22" x14ac:dyDescent="0.25">
      <c r="A205" s="173"/>
      <c r="B205" s="76"/>
      <c r="C205" s="76"/>
      <c r="D205" s="174"/>
      <c r="E205" s="121"/>
      <c r="F205" s="181"/>
      <c r="G205" s="174">
        <v>0</v>
      </c>
      <c r="H205" s="176">
        <f t="shared" si="8"/>
        <v>0</v>
      </c>
      <c r="I205" s="177"/>
      <c r="J205" s="177"/>
      <c r="K205" s="177"/>
      <c r="L205" s="40">
        <f t="shared" si="9"/>
        <v>0</v>
      </c>
      <c r="M205" s="425"/>
      <c r="N205" s="422"/>
      <c r="O205" s="769"/>
      <c r="P205" s="432"/>
      <c r="Q205" s="179"/>
      <c r="R205" s="714"/>
      <c r="S205" s="178"/>
      <c r="T205" s="69"/>
      <c r="U205" s="178"/>
      <c r="V205" s="69"/>
    </row>
    <row r="206" spans="1:22" x14ac:dyDescent="0.25">
      <c r="A206" s="182"/>
      <c r="B206" s="76"/>
      <c r="C206" s="76"/>
      <c r="D206" s="174"/>
      <c r="E206" s="121"/>
      <c r="F206" s="183"/>
      <c r="G206" s="174">
        <v>0</v>
      </c>
      <c r="H206" s="176">
        <f t="shared" si="8"/>
        <v>0</v>
      </c>
      <c r="I206" s="177"/>
      <c r="J206" s="177"/>
      <c r="K206" s="177"/>
      <c r="L206" s="40">
        <f t="shared" si="9"/>
        <v>0</v>
      </c>
      <c r="M206" s="425"/>
      <c r="N206" s="422"/>
      <c r="O206" s="769"/>
      <c r="P206" s="432"/>
      <c r="Q206" s="179"/>
      <c r="R206" s="714"/>
      <c r="S206" s="73"/>
      <c r="T206" s="74"/>
      <c r="U206" s="73"/>
      <c r="V206" s="74"/>
    </row>
    <row r="207" spans="1:22" x14ac:dyDescent="0.25">
      <c r="A207" s="184"/>
      <c r="B207" s="185"/>
      <c r="F207" s="188"/>
      <c r="G207" s="186">
        <v>0</v>
      </c>
      <c r="H207" s="186">
        <f t="shared" si="8"/>
        <v>0</v>
      </c>
      <c r="I207" s="189"/>
      <c r="J207" s="189"/>
      <c r="K207" s="189"/>
      <c r="L207" s="40">
        <f t="shared" si="9"/>
        <v>0</v>
      </c>
      <c r="M207" s="718"/>
      <c r="N207" s="719"/>
      <c r="O207" s="781"/>
      <c r="P207" s="720"/>
      <c r="Q207" s="179"/>
      <c r="R207" s="715"/>
      <c r="S207" s="33"/>
      <c r="T207" s="34"/>
      <c r="U207" s="33"/>
      <c r="V207" s="34"/>
    </row>
    <row r="208" spans="1:22" x14ac:dyDescent="0.25">
      <c r="A208" s="184"/>
      <c r="B208" s="185"/>
      <c r="G208" s="186">
        <v>0</v>
      </c>
      <c r="H208" s="186">
        <f t="shared" si="8"/>
        <v>0</v>
      </c>
      <c r="I208" s="189"/>
      <c r="J208" s="189"/>
      <c r="K208" s="189"/>
      <c r="L208" s="40">
        <f t="shared" si="9"/>
        <v>0</v>
      </c>
      <c r="M208" s="190"/>
      <c r="O208" s="768"/>
      <c r="P208" s="201"/>
      <c r="Q208" s="202"/>
      <c r="R208" s="203"/>
      <c r="S208" s="33"/>
      <c r="T208" s="34"/>
      <c r="U208" s="33"/>
      <c r="V208" s="34"/>
    </row>
    <row r="209" spans="1:22" ht="16.5" thickBot="1" x14ac:dyDescent="0.3">
      <c r="A209" s="184"/>
      <c r="B209" s="185"/>
      <c r="G209" s="205">
        <v>0</v>
      </c>
      <c r="H209" s="186">
        <f t="shared" si="8"/>
        <v>0</v>
      </c>
      <c r="I209" s="189"/>
      <c r="J209" s="189"/>
      <c r="K209" s="189"/>
      <c r="L209" s="40">
        <f t="shared" si="9"/>
        <v>0</v>
      </c>
      <c r="M209" s="190"/>
      <c r="O209" s="768"/>
      <c r="P209" s="201"/>
      <c r="Q209" s="202"/>
      <c r="R209" s="203"/>
      <c r="S209" s="33"/>
      <c r="T209" s="34"/>
      <c r="U209" s="33"/>
      <c r="V209" s="34"/>
    </row>
    <row r="210" spans="1:22" ht="19.5" thickTop="1" x14ac:dyDescent="0.3">
      <c r="A210" s="184"/>
      <c r="B210" s="185"/>
      <c r="D210" s="918" t="s">
        <v>33</v>
      </c>
      <c r="E210" s="918"/>
      <c r="F210" s="919"/>
      <c r="G210" s="206">
        <f>SUM(G4:G209)</f>
        <v>652164.67999999993</v>
      </c>
      <c r="H210" s="207"/>
      <c r="I210" s="189"/>
      <c r="J210" s="208"/>
      <c r="K210" s="189"/>
      <c r="L210" s="40">
        <f t="shared" si="9"/>
        <v>0</v>
      </c>
      <c r="M210" s="190"/>
      <c r="O210" s="768"/>
      <c r="P210" s="201"/>
      <c r="Q210" s="219"/>
      <c r="R210" s="220"/>
      <c r="T210" s="34"/>
      <c r="V210" s="34"/>
    </row>
    <row r="211" spans="1:22" ht="19.5" thickBot="1" x14ac:dyDescent="0.3">
      <c r="A211" s="222"/>
      <c r="B211" s="185"/>
      <c r="G211" s="223"/>
      <c r="H211" s="207"/>
      <c r="I211" s="189"/>
      <c r="J211" s="208"/>
      <c r="K211" s="189"/>
      <c r="L211" s="40">
        <f t="shared" si="9"/>
        <v>0</v>
      </c>
      <c r="M211" s="190"/>
      <c r="O211" s="768"/>
      <c r="P211" s="201"/>
      <c r="Q211" s="219"/>
      <c r="R211" s="220"/>
      <c r="T211" s="34"/>
      <c r="V211" s="34"/>
    </row>
    <row r="212" spans="1:22" ht="16.5" thickTop="1" x14ac:dyDescent="0.25">
      <c r="A212" s="184"/>
      <c r="B212" s="185"/>
      <c r="H212" s="186"/>
      <c r="I212" s="189"/>
      <c r="J212" s="189"/>
      <c r="K212" s="189"/>
      <c r="L212" s="40">
        <f t="shared" si="9"/>
        <v>0</v>
      </c>
      <c r="M212" s="190"/>
      <c r="O212" s="768"/>
      <c r="P212" s="201"/>
      <c r="Q212" s="219"/>
      <c r="R212" s="220"/>
      <c r="T212" s="34"/>
      <c r="V212" s="34"/>
    </row>
    <row r="213" spans="1:22" ht="16.5" thickBot="1" x14ac:dyDescent="0.3">
      <c r="A213" s="184"/>
      <c r="B213" s="185"/>
      <c r="H213" s="186"/>
      <c r="I213" s="224"/>
      <c r="L213" s="40">
        <f t="shared" si="9"/>
        <v>0</v>
      </c>
      <c r="M213" s="225"/>
      <c r="O213" s="768"/>
      <c r="P213" s="201"/>
      <c r="Q213" s="219"/>
      <c r="R213" s="226"/>
      <c r="T213" s="34"/>
      <c r="V213" s="34"/>
    </row>
    <row r="214" spans="1:22" ht="17.25" thickTop="1" thickBot="1" x14ac:dyDescent="0.3">
      <c r="A214" s="184"/>
      <c r="F214" s="227"/>
      <c r="G214" s="228" t="s">
        <v>34</v>
      </c>
      <c r="H214" s="229"/>
      <c r="I214" s="229"/>
      <c r="J214" s="230">
        <f>SUM(J202:J213)</f>
        <v>0</v>
      </c>
      <c r="K214" s="231"/>
      <c r="L214" s="232">
        <f>SUM(L4:L213)</f>
        <v>22131738.630000003</v>
      </c>
      <c r="M214" s="233"/>
      <c r="O214" s="782">
        <f>SUM(O4:O213)</f>
        <v>362966.18</v>
      </c>
      <c r="P214" s="25"/>
      <c r="Q214" s="236">
        <f>SUM(Q7:Q213)</f>
        <v>0</v>
      </c>
      <c r="R214" s="237"/>
      <c r="S214" s="235"/>
      <c r="T214" s="239">
        <f>SUM(T202:T213)</f>
        <v>0</v>
      </c>
      <c r="U214" s="235"/>
      <c r="V214" s="239">
        <f>SUM(V202:V213)</f>
        <v>0</v>
      </c>
    </row>
    <row r="215" spans="1:22" x14ac:dyDescent="0.25">
      <c r="A215" s="184"/>
      <c r="F215" s="227"/>
      <c r="G215" s="240"/>
      <c r="H215" s="241"/>
      <c r="I215" s="242"/>
      <c r="J215" s="242"/>
      <c r="K215" s="242"/>
      <c r="L215" s="40"/>
      <c r="M215" s="233"/>
      <c r="P215" s="201"/>
      <c r="Q215" s="251"/>
      <c r="S215" s="209"/>
      <c r="T215"/>
      <c r="U215" s="209"/>
      <c r="V215"/>
    </row>
    <row r="216" spans="1:22" ht="16.5" thickBot="1" x14ac:dyDescent="0.3">
      <c r="A216" s="184"/>
      <c r="F216" s="227"/>
      <c r="G216" s="240"/>
      <c r="H216" s="241"/>
      <c r="I216" s="242"/>
      <c r="J216" s="242"/>
      <c r="K216" s="242"/>
      <c r="L216" s="40"/>
      <c r="M216" s="233"/>
      <c r="P216" s="201"/>
      <c r="Q216" s="251"/>
      <c r="S216" s="209"/>
      <c r="T216"/>
      <c r="U216" s="209"/>
      <c r="V216"/>
    </row>
    <row r="217" spans="1:22" ht="16.5" customHeight="1" thickTop="1" x14ac:dyDescent="0.25">
      <c r="A217" s="184"/>
      <c r="G217" s="254" t="s">
        <v>35</v>
      </c>
      <c r="H217" s="255"/>
      <c r="I217" s="255"/>
      <c r="J217" s="256"/>
      <c r="K217" s="256"/>
      <c r="L217" s="257">
        <f>T214+Q214+O214+L214+J214</f>
        <v>22494704.810000002</v>
      </c>
      <c r="M217" s="258"/>
      <c r="P217" s="201"/>
      <c r="Q217" s="251"/>
      <c r="S217" s="209"/>
      <c r="T217"/>
      <c r="U217" s="209"/>
      <c r="V217"/>
    </row>
    <row r="218" spans="1:22" ht="16.5" customHeight="1" thickBot="1" x14ac:dyDescent="0.3">
      <c r="A218" s="259"/>
      <c r="G218" s="260"/>
      <c r="H218" s="261"/>
      <c r="I218" s="261"/>
      <c r="J218" s="262"/>
      <c r="K218" s="262"/>
      <c r="L218" s="263"/>
      <c r="M218" s="264"/>
      <c r="P218" s="201"/>
      <c r="Q218" s="251"/>
      <c r="S218" s="209"/>
      <c r="T218"/>
      <c r="U218" s="209"/>
      <c r="V218"/>
    </row>
    <row r="219" spans="1:22" ht="16.5" thickTop="1" x14ac:dyDescent="0.25">
      <c r="A219" s="259"/>
      <c r="G219" s="240"/>
      <c r="H219" s="241"/>
      <c r="I219" s="242"/>
      <c r="J219" s="242"/>
      <c r="K219" s="242"/>
      <c r="L219" s="40"/>
      <c r="M219" s="233"/>
      <c r="P219" s="201"/>
      <c r="Q219" s="251"/>
      <c r="S219" s="209"/>
      <c r="T219"/>
      <c r="U219" s="209"/>
      <c r="V219"/>
    </row>
    <row r="220" spans="1:22" x14ac:dyDescent="0.25">
      <c r="A220" s="184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  <c r="U220" s="209"/>
      <c r="V220"/>
    </row>
    <row r="221" spans="1:22" x14ac:dyDescent="0.25">
      <c r="A221" s="184"/>
      <c r="G221" s="240"/>
      <c r="H221" s="265"/>
      <c r="I221" s="242"/>
      <c r="J221" s="242"/>
      <c r="K221" s="242"/>
      <c r="L221" s="40"/>
      <c r="M221" s="266"/>
      <c r="P221" s="201"/>
      <c r="Q221" s="251"/>
      <c r="S221" s="209"/>
      <c r="T221"/>
      <c r="U221" s="209"/>
      <c r="V221"/>
    </row>
    <row r="222" spans="1:22" x14ac:dyDescent="0.25">
      <c r="A222" s="259"/>
      <c r="L222" s="40"/>
      <c r="M222" s="267"/>
      <c r="P222" s="201"/>
      <c r="Q222" s="251"/>
      <c r="S222" s="209"/>
      <c r="T222"/>
      <c r="U222" s="209"/>
      <c r="V222"/>
    </row>
    <row r="223" spans="1:22" x14ac:dyDescent="0.25">
      <c r="A223" s="259"/>
      <c r="M223" s="267"/>
      <c r="Q223" s="251"/>
      <c r="S223" s="209"/>
      <c r="T223"/>
      <c r="U223" s="209"/>
      <c r="V223"/>
    </row>
    <row r="224" spans="1:22" x14ac:dyDescent="0.25">
      <c r="A224" s="184"/>
      <c r="B224" s="185"/>
      <c r="L224" s="40"/>
      <c r="M224" s="233"/>
      <c r="Q224" s="251"/>
      <c r="S224" s="209"/>
      <c r="T224"/>
      <c r="U224" s="209"/>
      <c r="V224"/>
    </row>
    <row r="225" spans="1:22" x14ac:dyDescent="0.25">
      <c r="A225" s="259"/>
      <c r="B225" s="185"/>
      <c r="L225" s="40"/>
      <c r="M225" s="233"/>
      <c r="Q225" s="251"/>
      <c r="S225" s="209"/>
      <c r="T225"/>
      <c r="U225" s="209"/>
      <c r="V225"/>
    </row>
    <row r="226" spans="1:22" x14ac:dyDescent="0.25">
      <c r="A226" s="184"/>
      <c r="B226" s="185"/>
      <c r="G226" s="240"/>
      <c r="H226" s="241"/>
      <c r="I226" s="242"/>
      <c r="J226" s="242"/>
      <c r="K226" s="242"/>
      <c r="L226" s="40"/>
      <c r="M226" s="233"/>
      <c r="Q226" s="251"/>
      <c r="S226" s="209"/>
      <c r="T226"/>
      <c r="U226" s="209"/>
      <c r="V226"/>
    </row>
    <row r="227" spans="1:22" x14ac:dyDescent="0.25">
      <c r="A227" s="259"/>
      <c r="B227" s="185"/>
      <c r="G227" s="240"/>
      <c r="H227" s="241"/>
      <c r="I227" s="242"/>
      <c r="J227" s="242"/>
      <c r="K227" s="242"/>
      <c r="L227" s="40"/>
      <c r="M227" s="233"/>
      <c r="Q227" s="251"/>
      <c r="S227" s="209"/>
      <c r="T227"/>
      <c r="U227" s="209"/>
      <c r="V227"/>
    </row>
    <row r="228" spans="1:22" x14ac:dyDescent="0.25">
      <c r="A228" s="184"/>
      <c r="B228" s="185"/>
      <c r="G228" s="279"/>
      <c r="H228" s="235"/>
      <c r="I228" s="235"/>
      <c r="L228" s="40"/>
      <c r="M228" s="233"/>
      <c r="Q228" s="251"/>
      <c r="S228" s="209"/>
      <c r="T228"/>
      <c r="U228" s="209"/>
      <c r="V228"/>
    </row>
    <row r="229" spans="1:22" x14ac:dyDescent="0.25">
      <c r="A229" s="259"/>
      <c r="Q229" s="251"/>
      <c r="S229" s="209"/>
      <c r="T229"/>
      <c r="U229" s="209"/>
      <c r="V229"/>
    </row>
    <row r="230" spans="1:22" x14ac:dyDescent="0.25">
      <c r="A230" s="184"/>
      <c r="Q230" s="251"/>
      <c r="S230" s="209"/>
      <c r="T230"/>
      <c r="U230" s="209"/>
      <c r="V230"/>
    </row>
    <row r="231" spans="1:22" x14ac:dyDescent="0.25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/>
    </row>
    <row r="232" spans="1:22" x14ac:dyDescent="0.25">
      <c r="A232" s="259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/>
    </row>
    <row r="233" spans="1:22" x14ac:dyDescent="0.25">
      <c r="A233" s="259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/>
    </row>
    <row r="234" spans="1:22" x14ac:dyDescent="0.25">
      <c r="A234" s="259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/>
    </row>
    <row r="235" spans="1:22" x14ac:dyDescent="0.25">
      <c r="A235" s="282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/>
    </row>
    <row r="236" spans="1:22" x14ac:dyDescent="0.25">
      <c r="A236" s="222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  <c r="U236" s="209"/>
      <c r="V236"/>
    </row>
    <row r="237" spans="1:22" x14ac:dyDescent="0.25">
      <c r="A237" s="184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  <c r="U237" s="209"/>
      <c r="V237"/>
    </row>
    <row r="238" spans="1:22" x14ac:dyDescent="0.25">
      <c r="A238" s="184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  <c r="U238" s="209"/>
      <c r="V238"/>
    </row>
    <row r="239" spans="1:22" x14ac:dyDescent="0.25">
      <c r="A239" s="184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  <c r="U239" s="209"/>
      <c r="V239"/>
    </row>
    <row r="240" spans="1:22" x14ac:dyDescent="0.25">
      <c r="A240" s="184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  <c r="U240" s="209"/>
      <c r="V240"/>
    </row>
    <row r="241" spans="1:22" x14ac:dyDescent="0.25">
      <c r="A241" s="184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  <c r="U241" s="209"/>
      <c r="V241"/>
    </row>
    <row r="242" spans="1:22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  <c r="U242" s="209"/>
      <c r="V242"/>
    </row>
    <row r="243" spans="1:22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  <c r="U243" s="209"/>
      <c r="V243"/>
    </row>
  </sheetData>
  <mergeCells count="26">
    <mergeCell ref="A61:A62"/>
    <mergeCell ref="C61:C62"/>
    <mergeCell ref="F61:F62"/>
    <mergeCell ref="M61:M62"/>
    <mergeCell ref="N61:N62"/>
    <mergeCell ref="D210:F210"/>
    <mergeCell ref="A1:H2"/>
    <mergeCell ref="M66:M67"/>
    <mergeCell ref="N66:N67"/>
    <mergeCell ref="M143:M144"/>
    <mergeCell ref="N143:N144"/>
    <mergeCell ref="A8:A9"/>
    <mergeCell ref="C8:C9"/>
    <mergeCell ref="F8:F9"/>
    <mergeCell ref="M8:M9"/>
    <mergeCell ref="N8:N9"/>
    <mergeCell ref="A42:A43"/>
    <mergeCell ref="C42:C43"/>
    <mergeCell ref="F42:F43"/>
    <mergeCell ref="M42:M43"/>
    <mergeCell ref="N42:N43"/>
    <mergeCell ref="A49:A50"/>
    <mergeCell ref="C49:C50"/>
    <mergeCell ref="F49:F50"/>
    <mergeCell ref="M49:M50"/>
    <mergeCell ref="N49:N50"/>
  </mergeCells>
  <phoneticPr fontId="71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677-6655-42C3-9BAE-19D3AEF48CBA}">
  <sheetPr>
    <tabColor theme="7" tint="-0.249977111117893"/>
  </sheetPr>
  <dimension ref="A1:N260"/>
  <sheetViews>
    <sheetView workbookViewId="0">
      <selection activeCell="E10" sqref="E10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881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A8B-0802-45E0-9531-825A5D84FC77}">
  <sheetPr>
    <tabColor theme="5" tint="-0.499984740745262"/>
  </sheetPr>
  <dimension ref="A1:WXW227"/>
  <sheetViews>
    <sheetView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C35" sqref="C3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71" t="s">
        <v>752</v>
      </c>
      <c r="B1" s="1071"/>
      <c r="C1" s="1071"/>
      <c r="D1" s="1071"/>
      <c r="E1" s="1071"/>
      <c r="F1" s="1071"/>
      <c r="G1" s="1071"/>
      <c r="H1" s="1071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71"/>
      <c r="B2" s="1071"/>
      <c r="C2" s="1071"/>
      <c r="D2" s="1071"/>
      <c r="E2" s="1071"/>
      <c r="F2" s="1071"/>
      <c r="G2" s="1071"/>
      <c r="H2" s="1071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customHeight="1" thickTop="1" x14ac:dyDescent="0.3">
      <c r="A4" s="624" t="s">
        <v>49</v>
      </c>
      <c r="B4" s="635" t="s">
        <v>491</v>
      </c>
      <c r="C4" s="546" t="s">
        <v>947</v>
      </c>
      <c r="D4" s="547">
        <v>21680</v>
      </c>
      <c r="E4" s="548">
        <v>44045</v>
      </c>
      <c r="F4" s="549">
        <v>29113</v>
      </c>
      <c r="G4" s="547">
        <v>21680</v>
      </c>
      <c r="H4" s="65">
        <f t="shared" ref="H4:H85" si="0">G4-D4</f>
        <v>0</v>
      </c>
      <c r="I4" s="66">
        <v>38.200000000000003</v>
      </c>
      <c r="J4" s="67"/>
      <c r="K4" s="67"/>
      <c r="L4" s="68">
        <f t="shared" ref="L4:L89" si="1">I4*G4</f>
        <v>828176.00000000012</v>
      </c>
      <c r="M4" s="372" t="s">
        <v>52</v>
      </c>
      <c r="N4" s="373">
        <v>44067</v>
      </c>
      <c r="O4" s="769"/>
      <c r="P4" s="379"/>
      <c r="Q4" s="70"/>
      <c r="R4" s="71"/>
      <c r="S4" s="73"/>
      <c r="T4" s="74"/>
    </row>
    <row r="5" spans="1:20" ht="34.5" x14ac:dyDescent="0.3">
      <c r="A5" s="624" t="s">
        <v>932</v>
      </c>
      <c r="B5" s="810" t="s">
        <v>54</v>
      </c>
      <c r="C5" s="904" t="s">
        <v>933</v>
      </c>
      <c r="D5" s="547">
        <v>682.2</v>
      </c>
      <c r="E5" s="797">
        <v>44046</v>
      </c>
      <c r="F5" s="798">
        <v>1229</v>
      </c>
      <c r="G5" s="547">
        <v>682.2</v>
      </c>
      <c r="H5" s="65">
        <f t="shared" si="0"/>
        <v>0</v>
      </c>
      <c r="I5" s="66">
        <v>69.5</v>
      </c>
      <c r="J5" s="799"/>
      <c r="K5" s="799"/>
      <c r="L5" s="68">
        <f t="shared" si="1"/>
        <v>47412.9</v>
      </c>
      <c r="M5" s="372" t="s">
        <v>161</v>
      </c>
      <c r="N5" s="373">
        <v>44067</v>
      </c>
      <c r="O5" s="769"/>
      <c r="P5" s="379"/>
      <c r="Q5" s="70"/>
      <c r="R5" s="71"/>
      <c r="S5" s="73"/>
      <c r="T5" s="74"/>
    </row>
    <row r="6" spans="1:20" ht="15.75" customHeight="1" x14ac:dyDescent="0.3">
      <c r="A6" s="624" t="s">
        <v>31</v>
      </c>
      <c r="B6" s="635" t="s">
        <v>514</v>
      </c>
      <c r="C6" s="840" t="s">
        <v>948</v>
      </c>
      <c r="D6" s="472">
        <v>20590</v>
      </c>
      <c r="E6" s="552">
        <v>44047</v>
      </c>
      <c r="F6" s="553" t="s">
        <v>911</v>
      </c>
      <c r="G6" s="472">
        <v>26095</v>
      </c>
      <c r="H6" s="65">
        <f t="shared" si="0"/>
        <v>5505</v>
      </c>
      <c r="I6" s="66">
        <v>28</v>
      </c>
      <c r="J6" s="799"/>
      <c r="K6" s="799"/>
      <c r="L6" s="68">
        <f t="shared" si="1"/>
        <v>730660</v>
      </c>
      <c r="M6" s="372" t="s">
        <v>110</v>
      </c>
      <c r="N6" s="373">
        <v>44064</v>
      </c>
      <c r="O6" s="769">
        <v>22959.3</v>
      </c>
      <c r="P6" s="379">
        <v>44064</v>
      </c>
      <c r="Q6" s="70"/>
      <c r="R6" s="71"/>
      <c r="S6" s="73"/>
      <c r="T6" s="74"/>
    </row>
    <row r="7" spans="1:20" ht="15.75" customHeight="1" x14ac:dyDescent="0.3">
      <c r="A7" s="624" t="s">
        <v>31</v>
      </c>
      <c r="B7" s="635" t="s">
        <v>865</v>
      </c>
      <c r="C7" s="840" t="s">
        <v>949</v>
      </c>
      <c r="D7" s="472">
        <v>21560</v>
      </c>
      <c r="E7" s="552">
        <v>44049</v>
      </c>
      <c r="F7" s="553" t="s">
        <v>924</v>
      </c>
      <c r="G7" s="472">
        <v>27000</v>
      </c>
      <c r="H7" s="65">
        <f t="shared" si="0"/>
        <v>5440</v>
      </c>
      <c r="I7" s="66">
        <v>28</v>
      </c>
      <c r="J7" s="799"/>
      <c r="K7" s="799"/>
      <c r="L7" s="68">
        <f t="shared" si="1"/>
        <v>756000</v>
      </c>
      <c r="M7" s="372" t="s">
        <v>52</v>
      </c>
      <c r="N7" s="373">
        <v>44068</v>
      </c>
      <c r="O7" s="769">
        <v>22043.71</v>
      </c>
      <c r="P7" s="379">
        <v>44068</v>
      </c>
      <c r="Q7" s="70"/>
      <c r="R7" s="71"/>
      <c r="S7" s="73"/>
      <c r="T7" s="74"/>
    </row>
    <row r="8" spans="1:20" ht="31.5" x14ac:dyDescent="0.3">
      <c r="A8" s="658" t="s">
        <v>31</v>
      </c>
      <c r="B8" s="636" t="s">
        <v>888</v>
      </c>
      <c r="C8" s="371" t="s">
        <v>950</v>
      </c>
      <c r="D8" s="472">
        <v>20900</v>
      </c>
      <c r="E8" s="552">
        <v>44050</v>
      </c>
      <c r="F8" s="556" t="s">
        <v>927</v>
      </c>
      <c r="G8" s="472">
        <f>26370-109.88</f>
        <v>26260.12</v>
      </c>
      <c r="H8" s="65">
        <f t="shared" si="0"/>
        <v>5360.119999999999</v>
      </c>
      <c r="I8" s="81">
        <v>27.5</v>
      </c>
      <c r="J8" s="82"/>
      <c r="K8" s="82"/>
      <c r="L8" s="83">
        <f t="shared" si="1"/>
        <v>722153.29999999993</v>
      </c>
      <c r="M8" s="372" t="s">
        <v>52</v>
      </c>
      <c r="N8" s="373">
        <v>44069</v>
      </c>
      <c r="O8" s="769">
        <v>22043.71</v>
      </c>
      <c r="P8" s="379">
        <v>44069</v>
      </c>
      <c r="Q8" s="70"/>
      <c r="R8" s="71"/>
      <c r="S8" s="73"/>
      <c r="T8" s="74"/>
    </row>
    <row r="9" spans="1:20" ht="15.75" customHeight="1" x14ac:dyDescent="0.3">
      <c r="A9" s="881" t="s">
        <v>31</v>
      </c>
      <c r="B9" s="636" t="s">
        <v>514</v>
      </c>
      <c r="C9" s="909" t="s">
        <v>951</v>
      </c>
      <c r="D9" s="472">
        <v>22380</v>
      </c>
      <c r="E9" s="747">
        <v>44052</v>
      </c>
      <c r="F9" s="884" t="s">
        <v>931</v>
      </c>
      <c r="G9" s="574">
        <v>28205</v>
      </c>
      <c r="H9" s="65">
        <f t="shared" si="0"/>
        <v>5825</v>
      </c>
      <c r="I9" s="81">
        <v>27.5</v>
      </c>
      <c r="J9" s="82"/>
      <c r="K9" s="82"/>
      <c r="L9" s="83">
        <f t="shared" si="1"/>
        <v>775637.5</v>
      </c>
      <c r="M9" s="372" t="s">
        <v>52</v>
      </c>
      <c r="N9" s="373">
        <v>44070</v>
      </c>
      <c r="O9" s="769">
        <v>22959.3</v>
      </c>
      <c r="P9" s="379">
        <v>44070</v>
      </c>
      <c r="Q9" s="70"/>
      <c r="R9" s="71"/>
      <c r="S9" s="73"/>
      <c r="T9" s="74"/>
    </row>
    <row r="10" spans="1:20" ht="15.75" customHeight="1" x14ac:dyDescent="0.3">
      <c r="A10" s="763" t="s">
        <v>31</v>
      </c>
      <c r="B10" s="636" t="s">
        <v>514</v>
      </c>
      <c r="C10" s="910" t="s">
        <v>952</v>
      </c>
      <c r="D10" s="472">
        <v>22570</v>
      </c>
      <c r="E10" s="747">
        <v>44054</v>
      </c>
      <c r="F10" s="884" t="s">
        <v>935</v>
      </c>
      <c r="G10" s="574">
        <v>28205</v>
      </c>
      <c r="H10" s="65">
        <f t="shared" si="0"/>
        <v>5635</v>
      </c>
      <c r="I10" s="81">
        <v>27.5</v>
      </c>
      <c r="J10" s="82"/>
      <c r="K10" s="82"/>
      <c r="L10" s="83">
        <f t="shared" si="1"/>
        <v>775637.5</v>
      </c>
      <c r="M10" s="372" t="s">
        <v>52</v>
      </c>
      <c r="N10" s="373">
        <v>44071</v>
      </c>
      <c r="O10" s="769">
        <v>22959.3</v>
      </c>
      <c r="P10" s="379">
        <v>44071</v>
      </c>
      <c r="Q10" s="70"/>
      <c r="R10" s="71"/>
      <c r="S10" s="73"/>
      <c r="T10" s="74"/>
    </row>
    <row r="11" spans="1:20" ht="15.75" customHeight="1" x14ac:dyDescent="0.3">
      <c r="A11" s="899" t="s">
        <v>49</v>
      </c>
      <c r="B11" s="636" t="s">
        <v>491</v>
      </c>
      <c r="C11" s="878" t="s">
        <v>953</v>
      </c>
      <c r="D11" s="472">
        <v>21870</v>
      </c>
      <c r="E11" s="747">
        <v>44055</v>
      </c>
      <c r="F11" s="865">
        <v>29261</v>
      </c>
      <c r="G11" s="574">
        <v>21870</v>
      </c>
      <c r="H11" s="65">
        <f t="shared" si="0"/>
        <v>0</v>
      </c>
      <c r="I11" s="81">
        <v>37</v>
      </c>
      <c r="J11" s="82"/>
      <c r="K11" s="82"/>
      <c r="L11" s="83">
        <f t="shared" si="1"/>
        <v>809190</v>
      </c>
      <c r="M11" s="758" t="s">
        <v>52</v>
      </c>
      <c r="N11" s="903">
        <v>44074</v>
      </c>
      <c r="O11" s="769"/>
      <c r="P11" s="379"/>
      <c r="Q11" s="70"/>
      <c r="R11" s="71"/>
      <c r="S11" s="73"/>
      <c r="T11" s="74"/>
    </row>
    <row r="12" spans="1:20" ht="15.75" customHeight="1" thickBot="1" x14ac:dyDescent="0.35">
      <c r="A12" s="628" t="s">
        <v>31</v>
      </c>
      <c r="B12" s="636" t="s">
        <v>889</v>
      </c>
      <c r="C12" s="912" t="s">
        <v>954</v>
      </c>
      <c r="D12" s="472">
        <v>21050</v>
      </c>
      <c r="E12" s="747">
        <v>44056</v>
      </c>
      <c r="F12" s="553"/>
      <c r="G12" s="574">
        <v>26689</v>
      </c>
      <c r="H12" s="65">
        <f t="shared" si="0"/>
        <v>5639</v>
      </c>
      <c r="I12" s="81">
        <v>27</v>
      </c>
      <c r="J12" s="82"/>
      <c r="K12" s="82"/>
      <c r="L12" s="83">
        <f t="shared" si="1"/>
        <v>720603</v>
      </c>
      <c r="M12" s="874"/>
      <c r="N12" s="877"/>
      <c r="O12" s="769"/>
      <c r="P12" s="379"/>
      <c r="Q12" s="70"/>
      <c r="R12" s="71"/>
      <c r="S12" s="73"/>
      <c r="T12" s="74"/>
    </row>
    <row r="13" spans="1:20" ht="18" customHeight="1" x14ac:dyDescent="0.3">
      <c r="A13" s="636" t="s">
        <v>890</v>
      </c>
      <c r="B13" s="732" t="s">
        <v>258</v>
      </c>
      <c r="C13" s="1082" t="s">
        <v>955</v>
      </c>
      <c r="D13" s="574">
        <v>24090</v>
      </c>
      <c r="E13" s="552">
        <v>44057</v>
      </c>
      <c r="F13" s="864"/>
      <c r="G13" s="472">
        <v>24340</v>
      </c>
      <c r="H13" s="65">
        <v>0</v>
      </c>
      <c r="I13" s="81">
        <v>27</v>
      </c>
      <c r="J13" s="82"/>
      <c r="K13" s="82"/>
      <c r="L13" s="690">
        <f t="shared" si="1"/>
        <v>657180</v>
      </c>
      <c r="M13" s="863"/>
      <c r="N13" s="390"/>
      <c r="O13" s="770"/>
      <c r="P13" s="631"/>
      <c r="Q13" s="632"/>
      <c r="R13" s="632"/>
      <c r="S13" s="73"/>
      <c r="T13" s="74"/>
    </row>
    <row r="14" spans="1:20" ht="15.75" customHeight="1" thickBot="1" x14ac:dyDescent="0.35">
      <c r="A14" s="626" t="s">
        <v>346</v>
      </c>
      <c r="B14" s="732" t="s">
        <v>797</v>
      </c>
      <c r="C14" s="1083"/>
      <c r="D14" s="574">
        <v>0</v>
      </c>
      <c r="E14" s="552">
        <v>44057</v>
      </c>
      <c r="F14" s="553" t="s">
        <v>946</v>
      </c>
      <c r="G14" s="472">
        <v>5745</v>
      </c>
      <c r="H14" s="65">
        <f t="shared" ref="H14:H38" si="2">G14-D14</f>
        <v>5745</v>
      </c>
      <c r="I14" s="81">
        <v>27</v>
      </c>
      <c r="J14" s="82"/>
      <c r="K14" s="82"/>
      <c r="L14" s="83">
        <f t="shared" si="1"/>
        <v>155115</v>
      </c>
      <c r="M14" s="372" t="s">
        <v>52</v>
      </c>
      <c r="N14" s="373">
        <v>44074</v>
      </c>
      <c r="O14" s="769">
        <v>4631.3</v>
      </c>
      <c r="P14" s="379">
        <v>44074</v>
      </c>
      <c r="Q14" s="70"/>
      <c r="R14" s="71"/>
      <c r="S14" s="73"/>
      <c r="T14" s="74"/>
    </row>
    <row r="15" spans="1:20" ht="15.75" customHeight="1" x14ac:dyDescent="0.3">
      <c r="A15" s="626" t="s">
        <v>31</v>
      </c>
      <c r="B15" s="636" t="s">
        <v>891</v>
      </c>
      <c r="C15" s="911" t="s">
        <v>956</v>
      </c>
      <c r="D15" s="472">
        <v>21950</v>
      </c>
      <c r="E15" s="552">
        <v>44059</v>
      </c>
      <c r="F15" s="553"/>
      <c r="G15" s="472">
        <v>27525</v>
      </c>
      <c r="H15" s="65">
        <f t="shared" si="2"/>
        <v>5575</v>
      </c>
      <c r="I15" s="81">
        <v>27</v>
      </c>
      <c r="J15" s="82"/>
      <c r="K15" s="82"/>
      <c r="L15" s="83">
        <f t="shared" si="1"/>
        <v>743175</v>
      </c>
      <c r="M15" s="372"/>
      <c r="N15" s="373"/>
      <c r="O15" s="769"/>
      <c r="P15" s="379"/>
      <c r="Q15" s="633"/>
      <c r="R15" s="633"/>
      <c r="S15" s="73"/>
      <c r="T15" s="74"/>
    </row>
    <row r="16" spans="1:20" ht="15" customHeight="1" x14ac:dyDescent="0.3">
      <c r="A16" s="879" t="s">
        <v>898</v>
      </c>
      <c r="B16" s="624" t="s">
        <v>899</v>
      </c>
      <c r="C16" s="371" t="s">
        <v>957</v>
      </c>
      <c r="D16" s="472">
        <v>22216.9</v>
      </c>
      <c r="E16" s="552">
        <v>44060</v>
      </c>
      <c r="F16" s="553" t="s">
        <v>936</v>
      </c>
      <c r="G16" s="472">
        <v>21195.5</v>
      </c>
      <c r="H16" s="65">
        <f t="shared" si="2"/>
        <v>-1021.4000000000015</v>
      </c>
      <c r="I16" s="81">
        <v>33.299999999999997</v>
      </c>
      <c r="J16" s="82"/>
      <c r="K16" s="82"/>
      <c r="L16" s="83">
        <f t="shared" si="1"/>
        <v>705810.14999999991</v>
      </c>
      <c r="M16" s="372" t="s">
        <v>52</v>
      </c>
      <c r="N16" s="373">
        <v>44067</v>
      </c>
      <c r="O16" s="769"/>
      <c r="P16" s="379"/>
      <c r="Q16" s="633"/>
      <c r="R16" s="633"/>
      <c r="S16" s="73"/>
      <c r="T16" s="74"/>
    </row>
    <row r="17" spans="1:20" ht="31.5" x14ac:dyDescent="0.3">
      <c r="A17" s="627" t="s">
        <v>668</v>
      </c>
      <c r="B17" s="811" t="s">
        <v>54</v>
      </c>
      <c r="C17" s="908" t="s">
        <v>938</v>
      </c>
      <c r="D17" s="472">
        <v>1459.6</v>
      </c>
      <c r="E17" s="552">
        <v>44060</v>
      </c>
      <c r="F17" s="553">
        <v>192</v>
      </c>
      <c r="G17" s="472">
        <v>1459.6</v>
      </c>
      <c r="H17" s="65">
        <f t="shared" si="2"/>
        <v>0</v>
      </c>
      <c r="I17" s="81">
        <v>69.5</v>
      </c>
      <c r="J17" s="82"/>
      <c r="K17" s="82"/>
      <c r="L17" s="83">
        <f t="shared" si="1"/>
        <v>101442.2</v>
      </c>
      <c r="M17" s="372" t="s">
        <v>52</v>
      </c>
      <c r="N17" s="373">
        <v>44070</v>
      </c>
      <c r="O17" s="769"/>
      <c r="P17" s="379"/>
      <c r="Q17" s="633"/>
      <c r="R17" s="633"/>
      <c r="S17" s="73"/>
      <c r="T17" s="74"/>
    </row>
    <row r="18" spans="1:20" ht="15.75" customHeight="1" x14ac:dyDescent="0.3">
      <c r="A18" s="628" t="s">
        <v>31</v>
      </c>
      <c r="B18" s="624" t="s">
        <v>491</v>
      </c>
      <c r="C18" s="371" t="s">
        <v>958</v>
      </c>
      <c r="D18" s="472">
        <v>22200</v>
      </c>
      <c r="E18" s="552">
        <v>44062</v>
      </c>
      <c r="F18" s="553"/>
      <c r="G18" s="472">
        <v>27305</v>
      </c>
      <c r="H18" s="65">
        <f t="shared" si="2"/>
        <v>5105</v>
      </c>
      <c r="I18" s="81">
        <v>27</v>
      </c>
      <c r="J18" s="82"/>
      <c r="K18" s="82"/>
      <c r="L18" s="83">
        <f t="shared" si="1"/>
        <v>737235</v>
      </c>
      <c r="M18" s="372"/>
      <c r="N18" s="373"/>
      <c r="O18" s="769"/>
      <c r="P18" s="379"/>
      <c r="Q18" s="633"/>
      <c r="R18" s="633"/>
      <c r="S18" s="73"/>
      <c r="T18" s="74"/>
    </row>
    <row r="19" spans="1:20" ht="15.75" customHeight="1" x14ac:dyDescent="0.3">
      <c r="A19" s="628" t="s">
        <v>668</v>
      </c>
      <c r="B19" s="811" t="s">
        <v>54</v>
      </c>
      <c r="C19" s="371" t="s">
        <v>941</v>
      </c>
      <c r="D19" s="472">
        <v>335.1</v>
      </c>
      <c r="E19" s="552">
        <v>44062</v>
      </c>
      <c r="F19" s="553">
        <v>194</v>
      </c>
      <c r="G19" s="472">
        <v>335.1</v>
      </c>
      <c r="H19" s="65">
        <f t="shared" si="2"/>
        <v>0</v>
      </c>
      <c r="I19" s="81">
        <v>69.5</v>
      </c>
      <c r="J19" s="82"/>
      <c r="K19" s="82"/>
      <c r="L19" s="83">
        <f t="shared" si="1"/>
        <v>23289.45</v>
      </c>
      <c r="M19" s="372" t="s">
        <v>52</v>
      </c>
      <c r="N19" s="373">
        <v>44071</v>
      </c>
      <c r="O19" s="769"/>
      <c r="P19" s="379"/>
      <c r="Q19" s="633"/>
      <c r="R19" s="633"/>
      <c r="S19" s="73"/>
      <c r="T19" s="74"/>
    </row>
    <row r="20" spans="1:20" ht="15.75" customHeight="1" x14ac:dyDescent="0.3">
      <c r="A20" s="628" t="s">
        <v>668</v>
      </c>
      <c r="B20" s="811" t="s">
        <v>54</v>
      </c>
      <c r="C20" s="371" t="s">
        <v>944</v>
      </c>
      <c r="D20" s="472">
        <v>342.3</v>
      </c>
      <c r="E20" s="552">
        <v>44063</v>
      </c>
      <c r="F20" s="553">
        <v>198</v>
      </c>
      <c r="G20" s="472">
        <v>342.3</v>
      </c>
      <c r="H20" s="65">
        <f t="shared" si="2"/>
        <v>0</v>
      </c>
      <c r="I20" s="81">
        <v>69.5</v>
      </c>
      <c r="J20" s="82"/>
      <c r="K20" s="82"/>
      <c r="L20" s="83">
        <f t="shared" si="1"/>
        <v>23789.850000000002</v>
      </c>
      <c r="M20" s="372" t="s">
        <v>52</v>
      </c>
      <c r="N20" s="373">
        <v>44074</v>
      </c>
      <c r="O20" s="769"/>
      <c r="P20" s="379"/>
      <c r="Q20" s="633"/>
      <c r="R20" s="633"/>
      <c r="S20" s="73"/>
      <c r="T20" s="74"/>
    </row>
    <row r="21" spans="1:20" ht="15.75" customHeight="1" thickBot="1" x14ac:dyDescent="0.35">
      <c r="A21" s="624" t="s">
        <v>31</v>
      </c>
      <c r="B21" s="624" t="s">
        <v>491</v>
      </c>
      <c r="C21" s="913" t="s">
        <v>959</v>
      </c>
      <c r="D21" s="472">
        <v>23320</v>
      </c>
      <c r="E21" s="552">
        <v>44063</v>
      </c>
      <c r="F21" s="553"/>
      <c r="G21" s="472">
        <v>29300</v>
      </c>
      <c r="H21" s="65">
        <f t="shared" si="2"/>
        <v>5980</v>
      </c>
      <c r="I21" s="81">
        <v>26.5</v>
      </c>
      <c r="J21" s="82"/>
      <c r="K21" s="82"/>
      <c r="L21" s="83">
        <f t="shared" si="1"/>
        <v>776450</v>
      </c>
      <c r="M21" s="372"/>
      <c r="N21" s="373"/>
      <c r="O21" s="769"/>
      <c r="P21" s="379"/>
      <c r="Q21" s="633"/>
      <c r="R21" s="633"/>
      <c r="S21" s="73"/>
      <c r="T21" s="74"/>
    </row>
    <row r="22" spans="1:20" ht="15.75" customHeight="1" x14ac:dyDescent="0.3">
      <c r="A22" s="1077" t="s">
        <v>668</v>
      </c>
      <c r="B22" s="914" t="s">
        <v>54</v>
      </c>
      <c r="C22" s="1079" t="s">
        <v>939</v>
      </c>
      <c r="D22" s="574">
        <v>333.1</v>
      </c>
      <c r="E22" s="552">
        <v>44064</v>
      </c>
      <c r="F22" s="1081">
        <v>195</v>
      </c>
      <c r="G22" s="472">
        <v>333.1</v>
      </c>
      <c r="H22" s="65">
        <f t="shared" si="2"/>
        <v>0</v>
      </c>
      <c r="I22" s="81">
        <v>69.5</v>
      </c>
      <c r="J22" s="82"/>
      <c r="K22" s="82"/>
      <c r="L22" s="83">
        <f t="shared" si="1"/>
        <v>23150.45</v>
      </c>
      <c r="M22" s="372" t="s">
        <v>52</v>
      </c>
      <c r="N22" s="373">
        <v>44071</v>
      </c>
      <c r="O22" s="769"/>
      <c r="P22" s="379"/>
      <c r="Q22" s="633"/>
      <c r="R22" s="633"/>
      <c r="S22" s="73"/>
      <c r="T22" s="74"/>
    </row>
    <row r="23" spans="1:20" ht="15.75" customHeight="1" thickBot="1" x14ac:dyDescent="0.35">
      <c r="A23" s="1078"/>
      <c r="B23" s="915" t="s">
        <v>940</v>
      </c>
      <c r="C23" s="1080"/>
      <c r="D23" s="574">
        <v>186.6</v>
      </c>
      <c r="E23" s="552">
        <v>44064</v>
      </c>
      <c r="F23" s="1081"/>
      <c r="G23" s="472">
        <v>186.6</v>
      </c>
      <c r="H23" s="65">
        <f t="shared" si="2"/>
        <v>0</v>
      </c>
      <c r="I23" s="81">
        <v>76</v>
      </c>
      <c r="J23" s="82"/>
      <c r="K23" s="82"/>
      <c r="L23" s="83">
        <f t="shared" si="1"/>
        <v>14181.6</v>
      </c>
      <c r="M23" s="372" t="s">
        <v>52</v>
      </c>
      <c r="N23" s="373">
        <v>44071</v>
      </c>
      <c r="O23" s="769"/>
      <c r="P23" s="379"/>
      <c r="Q23" s="633"/>
      <c r="R23" s="633"/>
      <c r="S23" s="73"/>
      <c r="T23" s="74"/>
    </row>
    <row r="24" spans="1:20" ht="15.75" customHeight="1" x14ac:dyDescent="0.3">
      <c r="A24" s="628" t="s">
        <v>890</v>
      </c>
      <c r="B24" s="917" t="s">
        <v>46</v>
      </c>
      <c r="C24" s="1084" t="s">
        <v>964</v>
      </c>
      <c r="D24" s="574">
        <v>23520</v>
      </c>
      <c r="E24" s="552">
        <v>44064</v>
      </c>
      <c r="F24" s="553"/>
      <c r="G24" s="472">
        <v>23650</v>
      </c>
      <c r="H24" s="65">
        <f t="shared" si="2"/>
        <v>130</v>
      </c>
      <c r="I24" s="81">
        <v>26.5</v>
      </c>
      <c r="J24" s="82"/>
      <c r="K24" s="82"/>
      <c r="L24" s="83">
        <f t="shared" si="1"/>
        <v>626725</v>
      </c>
      <c r="M24" s="372"/>
      <c r="N24" s="373"/>
      <c r="O24" s="769"/>
      <c r="P24" s="379"/>
      <c r="Q24" s="633"/>
      <c r="R24" s="633"/>
      <c r="S24" s="73"/>
      <c r="T24" s="74"/>
    </row>
    <row r="25" spans="1:20" ht="15.75" customHeight="1" thickBot="1" x14ac:dyDescent="0.35">
      <c r="A25" s="624" t="s">
        <v>346</v>
      </c>
      <c r="B25" s="917" t="s">
        <v>797</v>
      </c>
      <c r="C25" s="1085"/>
      <c r="D25" s="574">
        <v>0</v>
      </c>
      <c r="E25" s="552">
        <v>44064</v>
      </c>
      <c r="F25" s="553"/>
      <c r="G25" s="472">
        <v>5895</v>
      </c>
      <c r="H25" s="65">
        <f t="shared" si="2"/>
        <v>5895</v>
      </c>
      <c r="I25" s="81">
        <v>26.5</v>
      </c>
      <c r="J25" s="82"/>
      <c r="K25" s="82"/>
      <c r="L25" s="83">
        <f t="shared" si="1"/>
        <v>156217.5</v>
      </c>
      <c r="M25" s="372"/>
      <c r="N25" s="373"/>
      <c r="O25" s="769"/>
      <c r="P25" s="379"/>
      <c r="Q25" s="633"/>
      <c r="R25" s="633"/>
      <c r="S25" s="73"/>
      <c r="T25" s="74"/>
    </row>
    <row r="26" spans="1:20" ht="15.75" customHeight="1" thickTop="1" x14ac:dyDescent="0.3">
      <c r="A26" s="628" t="s">
        <v>890</v>
      </c>
      <c r="B26" s="624" t="s">
        <v>514</v>
      </c>
      <c r="C26" s="916" t="s">
        <v>960</v>
      </c>
      <c r="D26" s="472">
        <v>22930</v>
      </c>
      <c r="E26" s="552">
        <v>44066</v>
      </c>
      <c r="F26" s="553"/>
      <c r="G26" s="472">
        <v>28795</v>
      </c>
      <c r="H26" s="65">
        <f t="shared" si="2"/>
        <v>5865</v>
      </c>
      <c r="I26" s="81">
        <v>26.5</v>
      </c>
      <c r="J26" s="82"/>
      <c r="K26" s="82"/>
      <c r="L26" s="83">
        <f t="shared" si="1"/>
        <v>763067.5</v>
      </c>
      <c r="M26" s="372"/>
      <c r="N26" s="373"/>
      <c r="O26" s="769"/>
      <c r="P26" s="379"/>
      <c r="Q26" s="633"/>
      <c r="R26" s="633"/>
      <c r="S26" s="73"/>
      <c r="T26" s="74"/>
    </row>
    <row r="27" spans="1:20" ht="15.75" customHeight="1" x14ac:dyDescent="0.3">
      <c r="A27" s="879" t="s">
        <v>898</v>
      </c>
      <c r="B27" s="624" t="s">
        <v>46</v>
      </c>
      <c r="C27" s="371" t="s">
        <v>961</v>
      </c>
      <c r="D27" s="472">
        <v>21700</v>
      </c>
      <c r="E27" s="552">
        <v>44067</v>
      </c>
      <c r="F27" s="553" t="s">
        <v>937</v>
      </c>
      <c r="G27" s="472">
        <v>21820.2</v>
      </c>
      <c r="H27" s="65">
        <f t="shared" si="2"/>
        <v>120.20000000000073</v>
      </c>
      <c r="I27" s="81">
        <v>32.299999999999997</v>
      </c>
      <c r="J27" s="82"/>
      <c r="K27" s="82"/>
      <c r="L27" s="83">
        <f t="shared" si="1"/>
        <v>704792.46</v>
      </c>
      <c r="M27" s="372" t="s">
        <v>52</v>
      </c>
      <c r="N27" s="373">
        <v>44074</v>
      </c>
      <c r="O27" s="769"/>
      <c r="P27" s="379"/>
      <c r="Q27" s="633"/>
      <c r="R27" s="633"/>
      <c r="S27" s="73"/>
      <c r="T27" s="74"/>
    </row>
    <row r="28" spans="1:20" ht="15.75" customHeight="1" x14ac:dyDescent="0.3">
      <c r="A28" s="627" t="s">
        <v>668</v>
      </c>
      <c r="B28" s="811" t="s">
        <v>54</v>
      </c>
      <c r="C28" s="371" t="s">
        <v>945</v>
      </c>
      <c r="D28" s="472">
        <v>467.4</v>
      </c>
      <c r="E28" s="552">
        <v>44067</v>
      </c>
      <c r="F28" s="553">
        <v>197</v>
      </c>
      <c r="G28" s="472">
        <v>467.4</v>
      </c>
      <c r="H28" s="65">
        <f t="shared" si="2"/>
        <v>0</v>
      </c>
      <c r="I28" s="81">
        <v>69.5</v>
      </c>
      <c r="J28" s="82"/>
      <c r="K28" s="82"/>
      <c r="L28" s="83">
        <f t="shared" si="1"/>
        <v>32484.3</v>
      </c>
      <c r="M28" s="372" t="s">
        <v>52</v>
      </c>
      <c r="N28" s="373">
        <v>44074</v>
      </c>
      <c r="O28" s="769"/>
      <c r="P28" s="379"/>
      <c r="Q28" s="633"/>
      <c r="R28" s="633"/>
      <c r="S28" s="73"/>
      <c r="T28" s="74"/>
    </row>
    <row r="29" spans="1:20" ht="15.75" customHeight="1" x14ac:dyDescent="0.3">
      <c r="A29" s="628" t="s">
        <v>922</v>
      </c>
      <c r="B29" s="624" t="s">
        <v>476</v>
      </c>
      <c r="C29" s="1067" t="s">
        <v>962</v>
      </c>
      <c r="D29" s="472">
        <v>22610</v>
      </c>
      <c r="E29" s="552">
        <v>44068</v>
      </c>
      <c r="F29" s="553"/>
      <c r="G29" s="472">
        <v>22710</v>
      </c>
      <c r="H29" s="65">
        <f t="shared" si="2"/>
        <v>100</v>
      </c>
      <c r="I29" s="81">
        <v>26.5</v>
      </c>
      <c r="J29" s="82"/>
      <c r="K29" s="82"/>
      <c r="L29" s="83">
        <f t="shared" si="1"/>
        <v>601815</v>
      </c>
      <c r="M29" s="372"/>
      <c r="N29" s="373"/>
      <c r="O29" s="769"/>
      <c r="P29" s="379"/>
      <c r="Q29" s="633"/>
      <c r="R29" s="633"/>
      <c r="S29" s="73"/>
      <c r="T29" s="74"/>
    </row>
    <row r="30" spans="1:20" ht="15.75" customHeight="1" x14ac:dyDescent="0.3">
      <c r="A30" s="624" t="s">
        <v>346</v>
      </c>
      <c r="B30" s="624" t="s">
        <v>923</v>
      </c>
      <c r="C30" s="1068"/>
      <c r="D30" s="472">
        <v>0</v>
      </c>
      <c r="E30" s="552">
        <v>44068</v>
      </c>
      <c r="F30" s="553"/>
      <c r="G30" s="472">
        <v>5630</v>
      </c>
      <c r="H30" s="65">
        <f t="shared" si="2"/>
        <v>5630</v>
      </c>
      <c r="I30" s="81">
        <v>26.5</v>
      </c>
      <c r="J30" s="82"/>
      <c r="K30" s="82"/>
      <c r="L30" s="83">
        <f t="shared" si="1"/>
        <v>149195</v>
      </c>
      <c r="M30" s="372"/>
      <c r="N30" s="373"/>
      <c r="O30" s="769"/>
      <c r="P30" s="379"/>
      <c r="Q30" s="633"/>
      <c r="R30" s="633"/>
      <c r="S30" s="73"/>
      <c r="T30" s="74"/>
    </row>
    <row r="31" spans="1:20" ht="15.75" customHeight="1" x14ac:dyDescent="0.3">
      <c r="A31" s="624" t="s">
        <v>134</v>
      </c>
      <c r="B31" s="624" t="s">
        <v>514</v>
      </c>
      <c r="C31" s="840" t="s">
        <v>963</v>
      </c>
      <c r="D31" s="472">
        <v>23340</v>
      </c>
      <c r="E31" s="552">
        <v>44070</v>
      </c>
      <c r="F31" s="553"/>
      <c r="G31" s="472">
        <v>29475</v>
      </c>
      <c r="H31" s="65">
        <f t="shared" si="2"/>
        <v>6135</v>
      </c>
      <c r="I31" s="81">
        <v>25.5</v>
      </c>
      <c r="J31" s="82"/>
      <c r="K31" s="82"/>
      <c r="L31" s="83">
        <f t="shared" si="1"/>
        <v>751612.5</v>
      </c>
      <c r="M31" s="372"/>
      <c r="N31" s="373"/>
      <c r="O31" s="769"/>
      <c r="P31" s="379"/>
      <c r="Q31" s="633"/>
      <c r="R31" s="633"/>
      <c r="S31" s="73"/>
      <c r="T31" s="74"/>
    </row>
    <row r="32" spans="1:20" ht="15.75" customHeight="1" x14ac:dyDescent="0.3">
      <c r="A32" s="626" t="s">
        <v>31</v>
      </c>
      <c r="B32" s="636" t="s">
        <v>514</v>
      </c>
      <c r="C32" s="371" t="s">
        <v>963</v>
      </c>
      <c r="D32" s="472">
        <v>21840</v>
      </c>
      <c r="E32" s="552">
        <v>44071</v>
      </c>
      <c r="F32" s="553"/>
      <c r="G32" s="472">
        <v>27505</v>
      </c>
      <c r="H32" s="65">
        <f t="shared" si="2"/>
        <v>5665</v>
      </c>
      <c r="I32" s="81">
        <v>25.5</v>
      </c>
      <c r="J32" s="82"/>
      <c r="K32" s="82"/>
      <c r="L32" s="83">
        <f t="shared" si="1"/>
        <v>701377.5</v>
      </c>
      <c r="M32" s="372"/>
      <c r="N32" s="373"/>
      <c r="O32" s="769"/>
      <c r="P32" s="379"/>
      <c r="Q32" s="633"/>
      <c r="R32" s="633"/>
      <c r="S32" s="73"/>
      <c r="T32" s="74"/>
    </row>
    <row r="33" spans="1:20" ht="15.75" customHeight="1" x14ac:dyDescent="0.3">
      <c r="A33" s="907" t="s">
        <v>350</v>
      </c>
      <c r="B33" s="636" t="s">
        <v>226</v>
      </c>
      <c r="C33" s="371" t="s">
        <v>942</v>
      </c>
      <c r="D33" s="472">
        <v>190</v>
      </c>
      <c r="E33" s="552">
        <v>44071</v>
      </c>
      <c r="F33" s="553" t="s">
        <v>943</v>
      </c>
      <c r="G33" s="472">
        <v>190</v>
      </c>
      <c r="H33" s="65">
        <f t="shared" si="2"/>
        <v>0</v>
      </c>
      <c r="I33" s="81">
        <v>50</v>
      </c>
      <c r="J33" s="82"/>
      <c r="K33" s="82"/>
      <c r="L33" s="83">
        <f t="shared" si="1"/>
        <v>9500</v>
      </c>
      <c r="M33" s="372" t="s">
        <v>161</v>
      </c>
      <c r="N33" s="373">
        <v>44074</v>
      </c>
      <c r="O33" s="769"/>
      <c r="P33" s="379"/>
      <c r="Q33" s="633"/>
      <c r="R33" s="633"/>
      <c r="S33" s="73"/>
      <c r="T33" s="74"/>
    </row>
    <row r="34" spans="1:20" ht="15.75" customHeight="1" x14ac:dyDescent="0.3">
      <c r="A34" s="856" t="s">
        <v>134</v>
      </c>
      <c r="B34" s="636" t="s">
        <v>612</v>
      </c>
      <c r="C34" s="371" t="s">
        <v>965</v>
      </c>
      <c r="D34" s="472">
        <v>22090</v>
      </c>
      <c r="E34" s="552">
        <v>44073</v>
      </c>
      <c r="F34" s="553"/>
      <c r="G34" s="472">
        <v>27945</v>
      </c>
      <c r="H34" s="65">
        <f t="shared" si="2"/>
        <v>5855</v>
      </c>
      <c r="I34" s="81">
        <v>25.5</v>
      </c>
      <c r="J34" s="82"/>
      <c r="K34" s="82"/>
      <c r="L34" s="83">
        <f t="shared" si="1"/>
        <v>712597.5</v>
      </c>
      <c r="M34" s="372"/>
      <c r="N34" s="373"/>
      <c r="O34" s="769"/>
      <c r="P34" s="379"/>
      <c r="Q34" s="633"/>
      <c r="R34" s="633"/>
      <c r="S34" s="73"/>
      <c r="T34" s="74"/>
    </row>
    <row r="35" spans="1:20" ht="15.75" customHeight="1" x14ac:dyDescent="0.3">
      <c r="A35" s="857"/>
      <c r="B35" s="636"/>
      <c r="C35" s="371"/>
      <c r="D35" s="472"/>
      <c r="E35" s="552"/>
      <c r="F35" s="553"/>
      <c r="G35" s="472"/>
      <c r="H35" s="65">
        <f t="shared" si="2"/>
        <v>0</v>
      </c>
      <c r="I35" s="81"/>
      <c r="J35" s="82"/>
      <c r="K35" s="82"/>
      <c r="L35" s="83">
        <f t="shared" si="1"/>
        <v>0</v>
      </c>
      <c r="M35" s="372"/>
      <c r="N35" s="373"/>
      <c r="O35" s="769"/>
      <c r="P35" s="379"/>
      <c r="Q35" s="70"/>
      <c r="R35" s="71"/>
      <c r="S35" s="73"/>
      <c r="T35" s="74"/>
    </row>
    <row r="36" spans="1:20" ht="15.75" customHeight="1" x14ac:dyDescent="0.3">
      <c r="A36" s="624"/>
      <c r="B36" s="674"/>
      <c r="C36" s="371"/>
      <c r="D36" s="472"/>
      <c r="E36" s="552"/>
      <c r="F36" s="553"/>
      <c r="G36" s="472"/>
      <c r="H36" s="65">
        <f t="shared" si="2"/>
        <v>0</v>
      </c>
      <c r="I36" s="81"/>
      <c r="J36" s="82"/>
      <c r="K36" s="82"/>
      <c r="L36" s="83">
        <f t="shared" si="1"/>
        <v>0</v>
      </c>
      <c r="M36" s="372"/>
      <c r="N36" s="373"/>
      <c r="O36" s="769"/>
      <c r="P36" s="379"/>
      <c r="Q36" s="70"/>
      <c r="R36" s="71"/>
      <c r="S36" s="73"/>
      <c r="T36" s="74"/>
    </row>
    <row r="37" spans="1:20" ht="15.75" customHeight="1" x14ac:dyDescent="0.3">
      <c r="A37" s="626"/>
      <c r="B37" s="636"/>
      <c r="C37" s="371"/>
      <c r="D37" s="472"/>
      <c r="E37" s="552"/>
      <c r="F37" s="553"/>
      <c r="G37" s="472"/>
      <c r="H37" s="65">
        <f t="shared" si="2"/>
        <v>0</v>
      </c>
      <c r="I37" s="81"/>
      <c r="J37" s="82"/>
      <c r="K37" s="82"/>
      <c r="L37" s="83">
        <f t="shared" si="1"/>
        <v>0</v>
      </c>
      <c r="M37" s="372"/>
      <c r="N37" s="373"/>
      <c r="O37" s="769"/>
      <c r="P37" s="379"/>
      <c r="Q37" s="70"/>
      <c r="R37" s="71"/>
      <c r="S37" s="73"/>
      <c r="T37" s="74"/>
    </row>
    <row r="38" spans="1:20" ht="15.75" customHeight="1" x14ac:dyDescent="0.3">
      <c r="A38" s="626"/>
      <c r="B38" s="636"/>
      <c r="C38" s="371"/>
      <c r="D38" s="472"/>
      <c r="E38" s="552"/>
      <c r="F38" s="553"/>
      <c r="G38" s="472"/>
      <c r="H38" s="65">
        <f t="shared" si="2"/>
        <v>0</v>
      </c>
      <c r="I38" s="81"/>
      <c r="J38" s="82"/>
      <c r="K38" s="82"/>
      <c r="L38" s="83">
        <f t="shared" si="1"/>
        <v>0</v>
      </c>
      <c r="M38" s="372"/>
      <c r="N38" s="373"/>
      <c r="O38" s="769"/>
      <c r="P38" s="379"/>
      <c r="Q38" s="70"/>
      <c r="R38" s="71"/>
      <c r="S38" s="73"/>
      <c r="T38" s="74"/>
    </row>
    <row r="39" spans="1:20" ht="15.75" customHeight="1" x14ac:dyDescent="0.3">
      <c r="A39" s="626"/>
      <c r="B39" s="636"/>
      <c r="C39" s="371"/>
      <c r="D39" s="472"/>
      <c r="E39" s="747"/>
      <c r="F39" s="553"/>
      <c r="G39" s="574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73"/>
      <c r="O39" s="769"/>
      <c r="P39" s="379"/>
      <c r="Q39" s="70"/>
      <c r="R39" s="71"/>
      <c r="S39" s="73"/>
      <c r="T39" s="74"/>
    </row>
    <row r="40" spans="1:20" ht="15.75" customHeight="1" x14ac:dyDescent="0.3">
      <c r="A40" s="628"/>
      <c r="B40" s="636"/>
      <c r="C40" s="371"/>
      <c r="D40" s="472"/>
      <c r="E40" s="747"/>
      <c r="F40" s="553"/>
      <c r="G40" s="574"/>
      <c r="H40" s="65">
        <f t="shared" si="0"/>
        <v>0</v>
      </c>
      <c r="I40" s="81"/>
      <c r="J40" s="82"/>
      <c r="K40" s="82"/>
      <c r="L40" s="83">
        <f t="shared" si="1"/>
        <v>0</v>
      </c>
      <c r="M40" s="372"/>
      <c r="N40" s="373"/>
      <c r="O40" s="769"/>
      <c r="P40" s="379"/>
      <c r="Q40" s="70"/>
      <c r="R40" s="71"/>
      <c r="S40" s="73"/>
      <c r="T40" s="74"/>
    </row>
    <row r="41" spans="1:20" ht="15.75" customHeight="1" x14ac:dyDescent="0.3">
      <c r="A41" s="627"/>
      <c r="B41" s="636"/>
      <c r="C41" s="371"/>
      <c r="D41" s="472"/>
      <c r="E41" s="747"/>
      <c r="F41" s="553"/>
      <c r="G41" s="574"/>
      <c r="H41" s="65">
        <f t="shared" si="0"/>
        <v>0</v>
      </c>
      <c r="I41" s="663"/>
      <c r="J41" s="82"/>
      <c r="K41" s="82"/>
      <c r="L41" s="83">
        <f t="shared" si="1"/>
        <v>0</v>
      </c>
      <c r="M41" s="372"/>
      <c r="N41" s="373"/>
      <c r="O41" s="769"/>
      <c r="P41" s="379"/>
      <c r="Q41" s="70"/>
      <c r="R41" s="71"/>
      <c r="S41" s="73"/>
      <c r="T41" s="74"/>
    </row>
    <row r="42" spans="1:20" ht="15.75" customHeight="1" x14ac:dyDescent="0.3">
      <c r="A42" s="627"/>
      <c r="B42" s="636"/>
      <c r="C42" s="371"/>
      <c r="D42" s="472"/>
      <c r="E42" s="747"/>
      <c r="F42" s="553"/>
      <c r="G42" s="574"/>
      <c r="H42" s="65">
        <f t="shared" si="0"/>
        <v>0</v>
      </c>
      <c r="I42" s="663"/>
      <c r="J42" s="82"/>
      <c r="K42" s="82"/>
      <c r="L42" s="83">
        <f t="shared" si="1"/>
        <v>0</v>
      </c>
      <c r="M42" s="381"/>
      <c r="N42" s="382"/>
      <c r="O42" s="769"/>
      <c r="P42" s="379"/>
      <c r="Q42" s="70"/>
      <c r="R42" s="71"/>
      <c r="S42" s="73"/>
      <c r="T42" s="74"/>
    </row>
    <row r="43" spans="1:20" ht="15.75" customHeight="1" x14ac:dyDescent="0.3">
      <c r="A43" s="627"/>
      <c r="B43" s="636"/>
      <c r="C43" s="371"/>
      <c r="D43" s="472"/>
      <c r="E43" s="747"/>
      <c r="F43" s="553"/>
      <c r="G43" s="574"/>
      <c r="H43" s="65">
        <f t="shared" si="0"/>
        <v>0</v>
      </c>
      <c r="I43" s="81"/>
      <c r="J43" s="82"/>
      <c r="K43" s="82"/>
      <c r="L43" s="83">
        <f t="shared" si="1"/>
        <v>0</v>
      </c>
      <c r="M43" s="381"/>
      <c r="N43" s="382"/>
      <c r="O43" s="769"/>
      <c r="P43" s="379"/>
      <c r="Q43" s="70"/>
      <c r="R43" s="71"/>
      <c r="S43" s="73"/>
      <c r="T43" s="74"/>
    </row>
    <row r="44" spans="1:20" ht="15.75" customHeight="1" x14ac:dyDescent="0.25">
      <c r="A44" s="762"/>
      <c r="B44" s="763"/>
      <c r="C44" s="840"/>
      <c r="D44" s="472"/>
      <c r="E44" s="747"/>
      <c r="F44" s="553"/>
      <c r="G44" s="574"/>
      <c r="H44" s="65">
        <f t="shared" si="0"/>
        <v>0</v>
      </c>
      <c r="I44" s="81"/>
      <c r="J44" s="82"/>
      <c r="K44" s="82"/>
      <c r="L44" s="104">
        <f t="shared" si="1"/>
        <v>0</v>
      </c>
      <c r="M44" s="372"/>
      <c r="N44" s="373"/>
      <c r="O44" s="771"/>
      <c r="P44" s="379"/>
      <c r="Q44" s="70"/>
      <c r="R44" s="71"/>
      <c r="S44" s="73"/>
      <c r="T44" s="74"/>
    </row>
    <row r="45" spans="1:20" ht="17.25" customHeight="1" x14ac:dyDescent="0.25">
      <c r="A45" s="762"/>
      <c r="B45" s="763"/>
      <c r="C45" s="371"/>
      <c r="D45" s="472"/>
      <c r="E45" s="747"/>
      <c r="F45" s="553"/>
      <c r="G45" s="574"/>
      <c r="H45" s="65">
        <f t="shared" si="0"/>
        <v>0</v>
      </c>
      <c r="I45" s="81"/>
      <c r="J45" s="82"/>
      <c r="K45" s="82"/>
      <c r="L45" s="104">
        <f t="shared" si="1"/>
        <v>0</v>
      </c>
      <c r="M45" s="372"/>
      <c r="N45" s="373"/>
      <c r="O45" s="771"/>
      <c r="P45" s="379"/>
      <c r="Q45" s="70"/>
      <c r="R45" s="71"/>
      <c r="S45" s="73"/>
      <c r="T45" s="74"/>
    </row>
    <row r="46" spans="1:20" ht="17.25" customHeight="1" x14ac:dyDescent="0.25">
      <c r="A46" s="814"/>
      <c r="B46" s="763"/>
      <c r="C46" s="371"/>
      <c r="D46" s="472"/>
      <c r="E46" s="747"/>
      <c r="F46" s="553"/>
      <c r="G46" s="574"/>
      <c r="H46" s="65">
        <f t="shared" si="0"/>
        <v>0</v>
      </c>
      <c r="I46" s="81"/>
      <c r="J46" s="82"/>
      <c r="K46" s="82"/>
      <c r="L46" s="104">
        <f t="shared" si="1"/>
        <v>0</v>
      </c>
      <c r="M46" s="388"/>
      <c r="N46" s="391"/>
      <c r="O46" s="771"/>
      <c r="P46" s="379"/>
      <c r="Q46" s="70"/>
      <c r="R46" s="71"/>
      <c r="S46" s="73"/>
      <c r="T46" s="74"/>
    </row>
    <row r="47" spans="1:20" ht="15.75" customHeight="1" x14ac:dyDescent="0.3">
      <c r="A47" s="628"/>
      <c r="B47" s="636"/>
      <c r="C47" s="371"/>
      <c r="D47" s="472"/>
      <c r="E47" s="747"/>
      <c r="F47" s="553"/>
      <c r="G47" s="574"/>
      <c r="H47" s="65">
        <f t="shared" si="0"/>
        <v>0</v>
      </c>
      <c r="I47" s="81"/>
      <c r="J47" s="82"/>
      <c r="K47" s="82"/>
      <c r="L47" s="666">
        <f t="shared" si="1"/>
        <v>0</v>
      </c>
      <c r="M47" s="388"/>
      <c r="N47" s="391"/>
      <c r="O47" s="769"/>
      <c r="P47" s="379"/>
      <c r="Q47" s="70"/>
      <c r="R47" s="70"/>
      <c r="S47" s="73"/>
      <c r="T47" s="74"/>
    </row>
    <row r="48" spans="1:20" ht="15.75" customHeight="1" x14ac:dyDescent="0.3">
      <c r="A48" s="628"/>
      <c r="B48" s="636"/>
      <c r="C48" s="371"/>
      <c r="D48" s="472"/>
      <c r="E48" s="747"/>
      <c r="F48" s="553"/>
      <c r="G48" s="574"/>
      <c r="H48" s="65">
        <f t="shared" si="0"/>
        <v>0</v>
      </c>
      <c r="I48" s="81"/>
      <c r="J48" s="82"/>
      <c r="K48" s="82"/>
      <c r="L48" s="666">
        <f t="shared" si="1"/>
        <v>0</v>
      </c>
      <c r="M48" s="388"/>
      <c r="N48" s="391"/>
      <c r="O48" s="769"/>
      <c r="P48" s="379"/>
      <c r="Q48" s="70"/>
      <c r="R48" s="70"/>
      <c r="S48" s="73"/>
      <c r="T48" s="74"/>
    </row>
    <row r="49" spans="1:20" ht="15.75" customHeight="1" x14ac:dyDescent="0.3">
      <c r="A49" s="628"/>
      <c r="B49" s="636"/>
      <c r="C49" s="371"/>
      <c r="D49" s="472"/>
      <c r="E49" s="747"/>
      <c r="F49" s="553"/>
      <c r="G49" s="574"/>
      <c r="H49" s="65">
        <f t="shared" si="0"/>
        <v>0</v>
      </c>
      <c r="I49" s="81"/>
      <c r="J49" s="82"/>
      <c r="K49" s="82"/>
      <c r="L49" s="83">
        <f t="shared" si="1"/>
        <v>0</v>
      </c>
      <c r="M49" s="372"/>
      <c r="N49" s="373"/>
      <c r="O49" s="769"/>
      <c r="P49" s="379"/>
      <c r="Q49" s="70"/>
      <c r="R49" s="70"/>
      <c r="S49" s="73"/>
      <c r="T49" s="74"/>
    </row>
    <row r="50" spans="1:20" ht="15.75" customHeight="1" x14ac:dyDescent="0.3">
      <c r="A50" s="635"/>
      <c r="B50" s="843"/>
      <c r="C50" s="371"/>
      <c r="D50" s="472"/>
      <c r="E50" s="552"/>
      <c r="F50" s="553"/>
      <c r="G50" s="472"/>
      <c r="H50" s="65">
        <f t="shared" si="0"/>
        <v>0</v>
      </c>
      <c r="I50" s="81"/>
      <c r="J50" s="82"/>
      <c r="K50" s="82"/>
      <c r="L50" s="666">
        <f t="shared" si="1"/>
        <v>0</v>
      </c>
      <c r="M50" s="372"/>
      <c r="N50" s="373"/>
      <c r="O50" s="769"/>
      <c r="P50" s="379"/>
      <c r="Q50" s="70"/>
      <c r="R50" s="71"/>
      <c r="S50" s="73"/>
      <c r="T50" s="74"/>
    </row>
    <row r="51" spans="1:20" ht="15.75" customHeight="1" x14ac:dyDescent="0.3">
      <c r="A51" s="636"/>
      <c r="B51" s="636"/>
      <c r="C51" s="371"/>
      <c r="D51" s="472"/>
      <c r="E51" s="552"/>
      <c r="F51" s="553"/>
      <c r="G51" s="472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73"/>
      <c r="O51" s="769"/>
      <c r="P51" s="379"/>
      <c r="Q51" s="70"/>
      <c r="R51" s="71"/>
      <c r="S51" s="73"/>
      <c r="T51" s="74"/>
    </row>
    <row r="52" spans="1:20" ht="15.75" customHeight="1" x14ac:dyDescent="0.3">
      <c r="A52" s="636"/>
      <c r="B52" s="636"/>
      <c r="C52" s="371"/>
      <c r="D52" s="472"/>
      <c r="E52" s="552"/>
      <c r="F52" s="553"/>
      <c r="G52" s="472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/>
    </row>
    <row r="53" spans="1:20" ht="15.75" customHeight="1" x14ac:dyDescent="0.3">
      <c r="A53" s="814"/>
      <c r="B53" s="636"/>
      <c r="C53" s="371"/>
      <c r="D53" s="472"/>
      <c r="E53" s="552"/>
      <c r="F53" s="553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</row>
    <row r="54" spans="1:20" ht="15.75" customHeight="1" x14ac:dyDescent="0.3">
      <c r="A54" s="636"/>
      <c r="B54" s="636"/>
      <c r="C54" s="371"/>
      <c r="D54" s="472"/>
      <c r="E54" s="552"/>
      <c r="F54" s="553"/>
      <c r="G54" s="472"/>
      <c r="H54" s="65">
        <f t="shared" si="0"/>
        <v>0</v>
      </c>
      <c r="I54" s="81"/>
      <c r="J54" s="82"/>
      <c r="K54" s="82"/>
      <c r="L54" s="83">
        <f t="shared" si="1"/>
        <v>0</v>
      </c>
      <c r="M54" s="372"/>
      <c r="N54" s="373"/>
      <c r="O54" s="769"/>
      <c r="P54" s="379"/>
      <c r="Q54" s="70"/>
      <c r="R54" s="71"/>
      <c r="S54" s="73"/>
      <c r="T54" s="74"/>
    </row>
    <row r="55" spans="1:20" ht="15.75" customHeight="1" x14ac:dyDescent="0.3">
      <c r="A55" s="763"/>
      <c r="B55" s="636"/>
      <c r="C55" s="371"/>
      <c r="D55" s="472"/>
      <c r="E55" s="552"/>
      <c r="F55" s="553"/>
      <c r="G55" s="472"/>
      <c r="H55" s="65">
        <f t="shared" si="0"/>
        <v>0</v>
      </c>
      <c r="I55" s="81"/>
      <c r="J55" s="82"/>
      <c r="K55" s="82"/>
      <c r="L55" s="83">
        <f t="shared" si="1"/>
        <v>0</v>
      </c>
      <c r="M55" s="933"/>
      <c r="N55" s="1065"/>
      <c r="O55" s="769"/>
      <c r="P55" s="379"/>
      <c r="Q55" s="70"/>
      <c r="R55" s="71"/>
      <c r="S55" s="73"/>
      <c r="T55" s="74"/>
    </row>
    <row r="56" spans="1:20" ht="15.75" customHeight="1" x14ac:dyDescent="0.3">
      <c r="A56" s="860"/>
      <c r="B56" s="636"/>
      <c r="C56" s="371"/>
      <c r="D56" s="472"/>
      <c r="E56" s="552"/>
      <c r="F56" s="553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935"/>
      <c r="N56" s="1066"/>
      <c r="O56" s="769"/>
      <c r="P56" s="379"/>
      <c r="Q56" s="70"/>
      <c r="R56" s="71"/>
      <c r="S56" s="73"/>
      <c r="T56" s="74"/>
    </row>
    <row r="57" spans="1:20" ht="15.75" customHeight="1" x14ac:dyDescent="0.3">
      <c r="A57" s="636"/>
      <c r="B57" s="636"/>
      <c r="C57" s="371"/>
      <c r="D57" s="472"/>
      <c r="E57" s="552"/>
      <c r="F57" s="553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73"/>
      <c r="O57" s="769"/>
      <c r="P57" s="379"/>
      <c r="Q57" s="70"/>
      <c r="R57" s="71"/>
      <c r="S57" s="73"/>
      <c r="T57" s="74"/>
    </row>
    <row r="58" spans="1:20" ht="15.75" customHeight="1" x14ac:dyDescent="0.3">
      <c r="A58" s="828"/>
      <c r="B58" s="636"/>
      <c r="C58" s="371"/>
      <c r="D58" s="472"/>
      <c r="E58" s="552"/>
      <c r="F58" s="553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754"/>
      <c r="O58" s="834"/>
      <c r="P58" s="379"/>
      <c r="Q58" s="70"/>
      <c r="R58" s="71"/>
      <c r="S58" s="73"/>
      <c r="T58" s="74"/>
    </row>
    <row r="59" spans="1:20" ht="15.75" customHeight="1" x14ac:dyDescent="0.3">
      <c r="A59" s="626"/>
      <c r="B59" s="636"/>
      <c r="C59" s="371"/>
      <c r="D59" s="472"/>
      <c r="E59" s="552"/>
      <c r="F59" s="553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73"/>
      <c r="O59" s="769"/>
      <c r="P59" s="379"/>
      <c r="Q59" s="70"/>
      <c r="R59" s="71"/>
      <c r="S59" s="73"/>
      <c r="T59" s="74"/>
    </row>
    <row r="60" spans="1:20" ht="15.75" customHeight="1" x14ac:dyDescent="0.3">
      <c r="A60" s="626"/>
      <c r="B60" s="636"/>
      <c r="C60" s="371"/>
      <c r="D60" s="472"/>
      <c r="E60" s="552"/>
      <c r="F60" s="553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372"/>
      <c r="N60" s="373"/>
      <c r="O60" s="769"/>
      <c r="P60" s="379"/>
      <c r="Q60" s="70"/>
      <c r="R60" s="71"/>
      <c r="S60" s="73"/>
      <c r="T60" s="74"/>
    </row>
    <row r="61" spans="1:20" ht="15.75" customHeight="1" x14ac:dyDescent="0.3">
      <c r="A61" s="844"/>
      <c r="B61" s="636"/>
      <c r="C61" s="371"/>
      <c r="D61" s="472"/>
      <c r="E61" s="552"/>
      <c r="F61" s="553"/>
      <c r="G61" s="472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831"/>
      <c r="O61" s="769"/>
      <c r="P61" s="379"/>
      <c r="Q61" s="70"/>
      <c r="R61" s="71"/>
      <c r="S61" s="73"/>
      <c r="T61" s="74"/>
    </row>
    <row r="62" spans="1:20" ht="15.75" customHeight="1" x14ac:dyDescent="0.3">
      <c r="A62" s="551"/>
      <c r="B62" s="639"/>
      <c r="C62" s="371"/>
      <c r="D62" s="472"/>
      <c r="E62" s="552"/>
      <c r="F62" s="553"/>
      <c r="G62" s="472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69"/>
      <c r="P62" s="379"/>
      <c r="Q62" s="70"/>
      <c r="R62" s="71"/>
      <c r="S62" s="73"/>
      <c r="T62" s="74"/>
    </row>
    <row r="63" spans="1:20" ht="15.75" customHeight="1" x14ac:dyDescent="0.3">
      <c r="A63" s="672"/>
      <c r="B63" s="639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</row>
    <row r="64" spans="1:20" ht="15.75" customHeight="1" x14ac:dyDescent="0.3">
      <c r="A64" s="672"/>
      <c r="B64" s="639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</row>
    <row r="65" spans="1:20" ht="15.75" customHeight="1" x14ac:dyDescent="0.3">
      <c r="A65" s="551"/>
      <c r="B65" s="639"/>
      <c r="C65" s="371"/>
      <c r="D65" s="472"/>
      <c r="E65" s="552"/>
      <c r="F65" s="555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</row>
    <row r="66" spans="1:20" ht="31.5" x14ac:dyDescent="0.3">
      <c r="A66" s="551" t="s">
        <v>49</v>
      </c>
      <c r="B66" s="639" t="s">
        <v>561</v>
      </c>
      <c r="C66" s="622" t="s">
        <v>917</v>
      </c>
      <c r="D66" s="472">
        <v>251.2</v>
      </c>
      <c r="E66" s="552">
        <v>44050</v>
      </c>
      <c r="F66" s="555">
        <v>29175</v>
      </c>
      <c r="G66" s="472">
        <v>251.2</v>
      </c>
      <c r="H66" s="65">
        <f t="shared" si="0"/>
        <v>0</v>
      </c>
      <c r="I66" s="81">
        <v>43</v>
      </c>
      <c r="J66" s="82"/>
      <c r="K66" s="82"/>
      <c r="L66" s="83">
        <f t="shared" si="1"/>
        <v>10801.6</v>
      </c>
      <c r="M66" s="372" t="s">
        <v>161</v>
      </c>
      <c r="N66" s="373">
        <v>44062</v>
      </c>
      <c r="O66" s="769"/>
      <c r="P66" s="379"/>
      <c r="Q66" s="70"/>
      <c r="R66" s="71"/>
      <c r="S66" s="73"/>
      <c r="T66" s="74"/>
    </row>
    <row r="67" spans="1:20" ht="15.75" customHeight="1" x14ac:dyDescent="0.3">
      <c r="A67" s="636" t="s">
        <v>882</v>
      </c>
      <c r="B67" s="554" t="s">
        <v>226</v>
      </c>
      <c r="C67" s="371" t="s">
        <v>918</v>
      </c>
      <c r="D67" s="472">
        <v>369</v>
      </c>
      <c r="E67" s="552">
        <v>44052</v>
      </c>
      <c r="F67" s="553" t="s">
        <v>883</v>
      </c>
      <c r="G67" s="472">
        <v>369</v>
      </c>
      <c r="H67" s="65">
        <f t="shared" si="0"/>
        <v>0</v>
      </c>
      <c r="I67" s="663">
        <v>50</v>
      </c>
      <c r="J67" s="82"/>
      <c r="K67" s="82"/>
      <c r="L67" s="83">
        <f t="shared" si="1"/>
        <v>18450</v>
      </c>
      <c r="M67" s="372" t="s">
        <v>161</v>
      </c>
      <c r="N67" s="373">
        <v>44053</v>
      </c>
      <c r="O67" s="769"/>
      <c r="P67" s="379"/>
      <c r="Q67" s="70"/>
      <c r="R67" s="71"/>
      <c r="S67" s="73"/>
      <c r="T67" s="74"/>
    </row>
    <row r="68" spans="1:20" ht="15.75" customHeight="1" x14ac:dyDescent="0.3">
      <c r="A68" s="901" t="s">
        <v>878</v>
      </c>
      <c r="B68" s="845" t="s">
        <v>879</v>
      </c>
      <c r="C68" s="371"/>
      <c r="D68" s="472">
        <v>25925.925899999998</v>
      </c>
      <c r="E68" s="552">
        <v>44053</v>
      </c>
      <c r="F68" s="556" t="s">
        <v>880</v>
      </c>
      <c r="G68" s="472">
        <v>25925.925899999998</v>
      </c>
      <c r="H68" s="65">
        <f t="shared" si="0"/>
        <v>0</v>
      </c>
      <c r="I68" s="81">
        <v>27</v>
      </c>
      <c r="J68" s="82"/>
      <c r="K68" s="82"/>
      <c r="L68" s="83">
        <f>I68*G68</f>
        <v>699999.99929999991</v>
      </c>
      <c r="M68" s="887" t="s">
        <v>52</v>
      </c>
      <c r="N68" s="888">
        <v>44053</v>
      </c>
      <c r="O68" s="889" t="s">
        <v>920</v>
      </c>
      <c r="P68" s="379"/>
      <c r="Q68" s="70"/>
      <c r="R68" s="71"/>
      <c r="S68" s="73"/>
      <c r="T68" s="74"/>
    </row>
    <row r="69" spans="1:20" ht="15.75" customHeight="1" x14ac:dyDescent="0.3">
      <c r="A69" s="551" t="s">
        <v>350</v>
      </c>
      <c r="B69" s="639" t="s">
        <v>226</v>
      </c>
      <c r="C69" s="371" t="s">
        <v>919</v>
      </c>
      <c r="D69" s="472">
        <v>268</v>
      </c>
      <c r="E69" s="552">
        <v>44054</v>
      </c>
      <c r="F69" s="895" t="s">
        <v>897</v>
      </c>
      <c r="G69" s="472">
        <v>268</v>
      </c>
      <c r="H69" s="65">
        <f t="shared" si="0"/>
        <v>0</v>
      </c>
      <c r="I69" s="81">
        <v>50</v>
      </c>
      <c r="J69" s="82"/>
      <c r="K69" s="82"/>
      <c r="L69" s="83">
        <f t="shared" si="1"/>
        <v>13400</v>
      </c>
      <c r="M69" s="372" t="s">
        <v>161</v>
      </c>
      <c r="N69" s="373">
        <v>44054</v>
      </c>
      <c r="O69" s="769"/>
      <c r="P69" s="379"/>
      <c r="Q69" s="70"/>
      <c r="R69" s="71"/>
      <c r="S69" s="73"/>
      <c r="T69" s="74"/>
    </row>
    <row r="70" spans="1:20" ht="15.75" customHeight="1" x14ac:dyDescent="0.3">
      <c r="A70" s="674" t="s">
        <v>264</v>
      </c>
      <c r="B70" s="639"/>
      <c r="C70" s="371"/>
      <c r="D70" s="472"/>
      <c r="E70" s="552"/>
      <c r="F70" s="557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90"/>
      <c r="O70" s="774"/>
      <c r="P70" s="387"/>
      <c r="Q70" s="70"/>
      <c r="R70" s="71"/>
      <c r="S70" s="73"/>
      <c r="T70" s="74"/>
    </row>
    <row r="71" spans="1:20" ht="15.75" customHeight="1" x14ac:dyDescent="0.3">
      <c r="A71" s="636" t="s">
        <v>264</v>
      </c>
      <c r="B71" s="639"/>
      <c r="C71" s="371"/>
      <c r="D71" s="472"/>
      <c r="E71" s="552"/>
      <c r="F71" s="558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390"/>
      <c r="O71" s="774"/>
      <c r="P71" s="387"/>
      <c r="Q71" s="70"/>
      <c r="R71" s="71"/>
      <c r="S71" s="73"/>
      <c r="T71" s="74"/>
    </row>
    <row r="72" spans="1:20" ht="15.75" customHeight="1" x14ac:dyDescent="0.3">
      <c r="A72" s="551" t="s">
        <v>264</v>
      </c>
      <c r="B72" s="639"/>
      <c r="C72" s="371"/>
      <c r="D72" s="472"/>
      <c r="E72" s="552"/>
      <c r="F72" s="558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390"/>
      <c r="O72" s="774"/>
      <c r="P72" s="387"/>
      <c r="Q72" s="70"/>
      <c r="R72" s="71"/>
      <c r="S72" s="73"/>
      <c r="T72" s="74"/>
    </row>
    <row r="73" spans="1:20" ht="15.75" customHeight="1" x14ac:dyDescent="0.3">
      <c r="A73" s="551" t="s">
        <v>350</v>
      </c>
      <c r="B73" s="639" t="s">
        <v>226</v>
      </c>
      <c r="C73" s="371" t="s">
        <v>912</v>
      </c>
      <c r="D73" s="472">
        <v>200</v>
      </c>
      <c r="E73" s="552">
        <v>44057</v>
      </c>
      <c r="F73" s="555" t="s">
        <v>913</v>
      </c>
      <c r="G73" s="472">
        <v>200</v>
      </c>
      <c r="H73" s="65">
        <f t="shared" si="0"/>
        <v>0</v>
      </c>
      <c r="I73" s="81">
        <v>50</v>
      </c>
      <c r="J73" s="82"/>
      <c r="K73" s="82"/>
      <c r="L73" s="83">
        <f t="shared" si="1"/>
        <v>10000</v>
      </c>
      <c r="M73" s="372" t="s">
        <v>914</v>
      </c>
      <c r="N73" s="390">
        <v>44061</v>
      </c>
      <c r="O73" s="774"/>
      <c r="P73" s="387"/>
      <c r="Q73" s="70"/>
      <c r="R73" s="71"/>
      <c r="S73" s="73"/>
      <c r="T73" s="74"/>
    </row>
    <row r="74" spans="1:20" ht="15.75" customHeight="1" x14ac:dyDescent="0.3">
      <c r="A74" s="551" t="s">
        <v>264</v>
      </c>
      <c r="B74" s="639"/>
      <c r="C74" s="371"/>
      <c r="D74" s="472"/>
      <c r="E74" s="552"/>
      <c r="F74" s="555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716"/>
      <c r="N74" s="754"/>
      <c r="O74" s="834"/>
      <c r="P74" s="387"/>
      <c r="Q74" s="70"/>
      <c r="R74" s="71"/>
      <c r="S74" s="73"/>
      <c r="T74" s="74"/>
    </row>
    <row r="75" spans="1:20" ht="15.75" customHeight="1" x14ac:dyDescent="0.3">
      <c r="A75" s="551" t="s">
        <v>264</v>
      </c>
      <c r="B75" s="640"/>
      <c r="C75" s="371"/>
      <c r="D75" s="550"/>
      <c r="E75" s="552"/>
      <c r="F75" s="559"/>
      <c r="G75" s="550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90"/>
      <c r="O75" s="775"/>
      <c r="P75" s="397"/>
      <c r="Q75" s="70"/>
      <c r="R75" s="71"/>
      <c r="S75" s="73"/>
      <c r="T75" s="74"/>
    </row>
    <row r="76" spans="1:20" ht="15.75" customHeight="1" x14ac:dyDescent="0.3">
      <c r="A76" s="675" t="s">
        <v>264</v>
      </c>
      <c r="B76" s="640"/>
      <c r="C76" s="371"/>
      <c r="D76" s="550"/>
      <c r="E76" s="552"/>
      <c r="F76" s="559"/>
      <c r="G76" s="550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75"/>
      <c r="P76" s="397"/>
      <c r="Q76" s="70"/>
      <c r="R76" s="71"/>
      <c r="S76" s="73"/>
      <c r="T76" s="74"/>
    </row>
    <row r="77" spans="1:20" ht="15.75" customHeight="1" x14ac:dyDescent="0.3">
      <c r="A77" s="551" t="s">
        <v>882</v>
      </c>
      <c r="B77" s="640" t="s">
        <v>226</v>
      </c>
      <c r="C77" s="371" t="s">
        <v>915</v>
      </c>
      <c r="D77" s="550">
        <v>300</v>
      </c>
      <c r="E77" s="552">
        <v>44061</v>
      </c>
      <c r="F77" s="560" t="s">
        <v>916</v>
      </c>
      <c r="G77" s="550">
        <v>300</v>
      </c>
      <c r="H77" s="65">
        <f t="shared" si="0"/>
        <v>0</v>
      </c>
      <c r="I77" s="81">
        <v>50</v>
      </c>
      <c r="J77" s="82"/>
      <c r="K77" s="82"/>
      <c r="L77" s="83">
        <f t="shared" si="1"/>
        <v>15000</v>
      </c>
      <c r="M77" s="372" t="s">
        <v>161</v>
      </c>
      <c r="N77" s="373">
        <v>44062</v>
      </c>
      <c r="O77" s="775"/>
      <c r="P77" s="397"/>
      <c r="Q77" s="70"/>
      <c r="R77" s="71"/>
      <c r="S77" s="73"/>
      <c r="T77" s="74"/>
    </row>
    <row r="78" spans="1:20" ht="18" customHeight="1" x14ac:dyDescent="0.3">
      <c r="A78" s="551" t="s">
        <v>264</v>
      </c>
      <c r="B78" s="640"/>
      <c r="C78" s="371"/>
      <c r="D78" s="550"/>
      <c r="E78" s="552"/>
      <c r="F78" s="561"/>
      <c r="G78" s="550"/>
      <c r="H78" s="65">
        <f t="shared" si="0"/>
        <v>0</v>
      </c>
      <c r="I78" s="81"/>
      <c r="J78" s="82"/>
      <c r="K78" s="82"/>
      <c r="L78" s="83">
        <f t="shared" si="1"/>
        <v>0</v>
      </c>
      <c r="M78" s="388"/>
      <c r="N78" s="391"/>
      <c r="O78" s="775"/>
      <c r="P78" s="397"/>
      <c r="Q78" s="70"/>
      <c r="R78" s="71"/>
      <c r="S78" s="73"/>
      <c r="T78" s="74"/>
    </row>
    <row r="79" spans="1:20" ht="15.75" customHeight="1" x14ac:dyDescent="0.3">
      <c r="A79" s="551" t="s">
        <v>264</v>
      </c>
      <c r="B79" s="640"/>
      <c r="C79" s="371"/>
      <c r="D79" s="550"/>
      <c r="E79" s="552"/>
      <c r="F79" s="559"/>
      <c r="G79" s="550"/>
      <c r="H79" s="65">
        <f t="shared" si="0"/>
        <v>0</v>
      </c>
      <c r="I79" s="81"/>
      <c r="J79" s="82"/>
      <c r="K79" s="82"/>
      <c r="L79" s="83">
        <f t="shared" si="1"/>
        <v>0</v>
      </c>
      <c r="M79" s="388"/>
      <c r="N79" s="391"/>
      <c r="O79" s="775"/>
      <c r="P79" s="397"/>
      <c r="Q79" s="70"/>
      <c r="R79" s="71"/>
      <c r="S79" s="73"/>
      <c r="T79" s="74"/>
    </row>
    <row r="80" spans="1:20" ht="15.75" customHeight="1" x14ac:dyDescent="0.3">
      <c r="A80" s="676" t="s">
        <v>264</v>
      </c>
      <c r="B80" s="640"/>
      <c r="C80" s="371"/>
      <c r="D80" s="550"/>
      <c r="E80" s="552"/>
      <c r="F80" s="562"/>
      <c r="G80" s="550"/>
      <c r="H80" s="65">
        <f t="shared" si="0"/>
        <v>0</v>
      </c>
      <c r="I80" s="81"/>
      <c r="J80" s="82"/>
      <c r="K80" s="82"/>
      <c r="L80" s="104">
        <f t="shared" si="1"/>
        <v>0</v>
      </c>
      <c r="M80" s="420"/>
      <c r="N80" s="421"/>
      <c r="O80" s="777"/>
      <c r="P80" s="405"/>
      <c r="Q80" s="70"/>
      <c r="R80" s="71"/>
      <c r="S80" s="73"/>
      <c r="T80" s="74"/>
    </row>
    <row r="81" spans="1:20" ht="15.75" customHeight="1" x14ac:dyDescent="0.3">
      <c r="A81" s="651" t="s">
        <v>264</v>
      </c>
      <c r="B81" s="639"/>
      <c r="C81" s="371"/>
      <c r="D81" s="472"/>
      <c r="E81" s="563"/>
      <c r="F81" s="564"/>
      <c r="G81" s="565"/>
      <c r="H81" s="65">
        <f t="shared" si="0"/>
        <v>0</v>
      </c>
      <c r="I81" s="81"/>
      <c r="J81" s="82"/>
      <c r="K81" s="82"/>
      <c r="L81" s="104">
        <f t="shared" si="1"/>
        <v>0</v>
      </c>
      <c r="M81" s="406"/>
      <c r="N81" s="407"/>
      <c r="O81" s="774"/>
      <c r="P81" s="387"/>
      <c r="Q81" s="70"/>
      <c r="R81" s="71"/>
      <c r="S81" s="73"/>
      <c r="T81" s="74"/>
    </row>
    <row r="82" spans="1:20" ht="15.75" customHeight="1" x14ac:dyDescent="0.3">
      <c r="A82" s="672" t="s">
        <v>82</v>
      </c>
      <c r="B82" s="639" t="s">
        <v>226</v>
      </c>
      <c r="C82" s="371" t="s">
        <v>928</v>
      </c>
      <c r="D82" s="472">
        <v>356</v>
      </c>
      <c r="E82" s="566">
        <v>44069</v>
      </c>
      <c r="F82" s="567" t="s">
        <v>929</v>
      </c>
      <c r="G82" s="568">
        <v>356</v>
      </c>
      <c r="H82" s="65">
        <f t="shared" si="0"/>
        <v>0</v>
      </c>
      <c r="I82" s="81">
        <v>50</v>
      </c>
      <c r="J82" s="82"/>
      <c r="K82" s="82"/>
      <c r="L82" s="104">
        <f t="shared" si="1"/>
        <v>17800</v>
      </c>
      <c r="M82" s="406" t="s">
        <v>52</v>
      </c>
      <c r="N82" s="407">
        <v>44069</v>
      </c>
      <c r="O82" s="774"/>
      <c r="P82" s="387"/>
      <c r="Q82" s="70"/>
      <c r="R82" s="71"/>
      <c r="S82" s="73"/>
      <c r="T82" s="74"/>
    </row>
    <row r="83" spans="1:20" ht="15.75" customHeight="1" x14ac:dyDescent="0.3">
      <c r="A83" s="672"/>
      <c r="B83" s="639"/>
      <c r="C83" s="371"/>
      <c r="D83" s="472"/>
      <c r="E83" s="566"/>
      <c r="F83" s="564"/>
      <c r="G83" s="568"/>
      <c r="H83" s="65">
        <f t="shared" si="0"/>
        <v>0</v>
      </c>
      <c r="I83" s="103"/>
      <c r="J83" s="82"/>
      <c r="K83" s="82" t="s">
        <v>30</v>
      </c>
      <c r="L83" s="104">
        <f t="shared" si="1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5.75" customHeight="1" x14ac:dyDescent="0.3">
      <c r="A84" s="551"/>
      <c r="B84" s="639"/>
      <c r="C84" s="371"/>
      <c r="D84" s="472"/>
      <c r="E84" s="566"/>
      <c r="F84" s="564"/>
      <c r="G84" s="568"/>
      <c r="H84" s="65">
        <f t="shared" si="0"/>
        <v>0</v>
      </c>
      <c r="I84" s="103"/>
      <c r="J84" s="82"/>
      <c r="K84" s="82"/>
      <c r="L84" s="104">
        <f t="shared" si="1"/>
        <v>0</v>
      </c>
      <c r="M84" s="406"/>
      <c r="N84" s="407"/>
      <c r="O84" s="774"/>
      <c r="P84" s="387"/>
      <c r="Q84" s="70"/>
      <c r="R84" s="71"/>
      <c r="S84" s="73"/>
      <c r="T84" s="74"/>
    </row>
    <row r="85" spans="1:20" ht="15.75" customHeight="1" x14ac:dyDescent="0.3">
      <c r="A85" s="658"/>
      <c r="B85" s="639"/>
      <c r="C85" s="569"/>
      <c r="D85" s="472"/>
      <c r="E85" s="570"/>
      <c r="F85" s="571"/>
      <c r="G85" s="472"/>
      <c r="H85" s="65">
        <f t="shared" si="0"/>
        <v>0</v>
      </c>
      <c r="I85" s="81"/>
      <c r="J85" s="82"/>
      <c r="K85" s="82"/>
      <c r="L85" s="104">
        <f t="shared" si="1"/>
        <v>0</v>
      </c>
      <c r="M85" s="478"/>
      <c r="N85" s="479"/>
      <c r="O85" s="769"/>
      <c r="P85" s="379"/>
      <c r="Q85" s="70"/>
      <c r="R85" s="71"/>
      <c r="S85" s="73"/>
      <c r="T85" s="74"/>
    </row>
    <row r="86" spans="1:20" ht="15.75" customHeight="1" x14ac:dyDescent="0.3">
      <c r="A86" s="673"/>
      <c r="B86" s="639"/>
      <c r="C86" s="371"/>
      <c r="D86" s="472"/>
      <c r="E86" s="566"/>
      <c r="F86" s="555"/>
      <c r="G86" s="568"/>
      <c r="H86" s="65">
        <f>G86-D86</f>
        <v>0</v>
      </c>
      <c r="I86" s="103"/>
      <c r="J86" s="105"/>
      <c r="K86" s="105"/>
      <c r="L86" s="104">
        <f t="shared" si="1"/>
        <v>0</v>
      </c>
      <c r="M86" s="760"/>
      <c r="N86" s="761"/>
      <c r="O86" s="835"/>
      <c r="P86" s="411"/>
      <c r="Q86" s="70"/>
      <c r="R86" s="71"/>
      <c r="S86" s="73"/>
      <c r="T86" s="74"/>
    </row>
    <row r="87" spans="1:20" ht="15.75" customHeight="1" x14ac:dyDescent="0.3">
      <c r="A87" s="551"/>
      <c r="B87" s="638"/>
      <c r="C87" s="371"/>
      <c r="D87" s="572"/>
      <c r="E87" s="566"/>
      <c r="F87" s="555"/>
      <c r="G87" s="568"/>
      <c r="H87" s="65">
        <f t="shared" ref="H87:H185" si="3">G87-D87</f>
        <v>0</v>
      </c>
      <c r="I87" s="103"/>
      <c r="J87" s="105"/>
      <c r="K87" s="105"/>
      <c r="L87" s="104">
        <f t="shared" si="1"/>
        <v>0</v>
      </c>
      <c r="M87" s="372"/>
      <c r="N87" s="390"/>
      <c r="O87" s="779"/>
      <c r="P87" s="411"/>
      <c r="Q87" s="70"/>
      <c r="R87" s="71"/>
      <c r="S87" s="73"/>
      <c r="T87" s="74"/>
    </row>
    <row r="88" spans="1:20" ht="15.75" customHeight="1" x14ac:dyDescent="0.3">
      <c r="A88" s="672"/>
      <c r="B88" s="639"/>
      <c r="C88" s="371"/>
      <c r="D88" s="472"/>
      <c r="E88" s="566"/>
      <c r="F88" s="573"/>
      <c r="G88" s="568"/>
      <c r="H88" s="65">
        <f t="shared" si="3"/>
        <v>0</v>
      </c>
      <c r="I88" s="108"/>
      <c r="J88" s="105"/>
      <c r="K88" s="105"/>
      <c r="L88" s="109">
        <f t="shared" si="1"/>
        <v>0</v>
      </c>
      <c r="M88" s="418"/>
      <c r="N88" s="419"/>
      <c r="O88" s="777"/>
      <c r="P88" s="411"/>
      <c r="Q88" s="70"/>
      <c r="R88" s="71"/>
      <c r="S88" s="73"/>
      <c r="T88" s="74"/>
    </row>
    <row r="89" spans="1:20" ht="18.75" x14ac:dyDescent="0.3">
      <c r="A89" s="672"/>
      <c r="B89" s="639"/>
      <c r="C89" s="371"/>
      <c r="D89" s="472"/>
      <c r="E89" s="566"/>
      <c r="F89" s="555"/>
      <c r="G89" s="574"/>
      <c r="H89" s="65">
        <f t="shared" si="3"/>
        <v>0</v>
      </c>
      <c r="I89" s="111"/>
      <c r="J89" s="112"/>
      <c r="K89" s="112"/>
      <c r="L89" s="109">
        <f t="shared" si="1"/>
        <v>0</v>
      </c>
      <c r="M89" s="420"/>
      <c r="N89" s="421"/>
      <c r="O89" s="777"/>
      <c r="P89" s="411"/>
      <c r="Q89" s="70"/>
      <c r="R89" s="71"/>
      <c r="S89" s="73"/>
      <c r="T89" s="74"/>
    </row>
    <row r="90" spans="1:20" ht="15.75" customHeight="1" x14ac:dyDescent="0.3">
      <c r="A90" s="677"/>
      <c r="B90" s="641"/>
      <c r="C90" s="371"/>
      <c r="D90" s="575"/>
      <c r="E90" s="576"/>
      <c r="F90" s="577"/>
      <c r="G90" s="578"/>
      <c r="H90" s="65">
        <f t="shared" si="3"/>
        <v>0</v>
      </c>
      <c r="I90" s="111"/>
      <c r="J90" s="118"/>
      <c r="K90" s="118"/>
      <c r="L90" s="109">
        <f>I90*G90</f>
        <v>0</v>
      </c>
      <c r="M90" s="406"/>
      <c r="N90" s="407"/>
      <c r="O90" s="777"/>
      <c r="P90" s="411"/>
      <c r="Q90" s="70"/>
      <c r="R90" s="71"/>
      <c r="S90" s="73"/>
      <c r="T90" s="74"/>
    </row>
    <row r="91" spans="1:20" ht="15.75" customHeight="1" x14ac:dyDescent="0.3">
      <c r="A91" s="676"/>
      <c r="B91" s="639"/>
      <c r="C91" s="371"/>
      <c r="D91" s="472"/>
      <c r="E91" s="566"/>
      <c r="F91" s="555"/>
      <c r="G91" s="574"/>
      <c r="H91" s="65">
        <f t="shared" si="3"/>
        <v>0</v>
      </c>
      <c r="I91" s="111"/>
      <c r="J91" s="105"/>
      <c r="K91" s="105"/>
      <c r="L91" s="109">
        <f t="shared" ref="L91:L175" si="4">I91*G91</f>
        <v>0</v>
      </c>
      <c r="M91" s="420"/>
      <c r="N91" s="421"/>
      <c r="O91" s="777"/>
      <c r="P91" s="411"/>
      <c r="Q91" s="70"/>
      <c r="R91" s="71"/>
      <c r="S91" s="73"/>
      <c r="T91" s="74"/>
    </row>
    <row r="92" spans="1:20" ht="15.75" customHeight="1" x14ac:dyDescent="0.3">
      <c r="A92" s="672"/>
      <c r="B92" s="639"/>
      <c r="C92" s="371"/>
      <c r="D92" s="472"/>
      <c r="E92" s="566"/>
      <c r="F92" s="579"/>
      <c r="G92" s="574"/>
      <c r="H92" s="65">
        <f t="shared" si="3"/>
        <v>0</v>
      </c>
      <c r="I92" s="81"/>
      <c r="J92" s="105"/>
      <c r="K92" s="105"/>
      <c r="L92" s="83">
        <f t="shared" si="4"/>
        <v>0</v>
      </c>
      <c r="M92" s="420"/>
      <c r="N92" s="421"/>
      <c r="O92" s="777"/>
      <c r="P92" s="411"/>
      <c r="Q92" s="70"/>
      <c r="R92" s="71"/>
      <c r="S92" s="73"/>
      <c r="T92" s="74"/>
    </row>
    <row r="93" spans="1:20" ht="15.75" customHeight="1" x14ac:dyDescent="0.3">
      <c r="A93" s="672"/>
      <c r="B93" s="639"/>
      <c r="C93" s="371"/>
      <c r="D93" s="472"/>
      <c r="E93" s="566"/>
      <c r="F93" s="567"/>
      <c r="G93" s="574"/>
      <c r="H93" s="65">
        <f t="shared" si="3"/>
        <v>0</v>
      </c>
      <c r="I93" s="111"/>
      <c r="J93" s="105"/>
      <c r="K93" s="105"/>
      <c r="L93" s="109">
        <f t="shared" si="4"/>
        <v>0</v>
      </c>
      <c r="M93" s="420"/>
      <c r="N93" s="421"/>
      <c r="O93" s="777"/>
      <c r="P93" s="411"/>
      <c r="Q93" s="70"/>
      <c r="R93" s="71"/>
      <c r="S93" s="73"/>
      <c r="T93" s="74"/>
    </row>
    <row r="94" spans="1:20" ht="15.75" customHeight="1" x14ac:dyDescent="0.3">
      <c r="A94" s="672"/>
      <c r="B94" s="639"/>
      <c r="C94" s="371"/>
      <c r="D94" s="472"/>
      <c r="E94" s="566"/>
      <c r="F94" s="580"/>
      <c r="G94" s="574"/>
      <c r="H94" s="65">
        <f t="shared" si="3"/>
        <v>0</v>
      </c>
      <c r="I94" s="111"/>
      <c r="J94" s="105"/>
      <c r="K94" s="105"/>
      <c r="L94" s="109">
        <f t="shared" si="4"/>
        <v>0</v>
      </c>
      <c r="M94" s="420"/>
      <c r="N94" s="421"/>
      <c r="O94" s="777"/>
      <c r="P94" s="411"/>
      <c r="Q94" s="70"/>
      <c r="R94" s="71"/>
      <c r="S94" s="73"/>
      <c r="T94" s="74"/>
    </row>
    <row r="95" spans="1:20" ht="15.75" customHeight="1" x14ac:dyDescent="0.3">
      <c r="A95" s="672"/>
      <c r="B95" s="639"/>
      <c r="C95" s="371"/>
      <c r="D95" s="472"/>
      <c r="E95" s="570"/>
      <c r="F95" s="581"/>
      <c r="G95" s="472"/>
      <c r="H95" s="65">
        <f t="shared" si="3"/>
        <v>0</v>
      </c>
      <c r="I95" s="111"/>
      <c r="J95" s="123"/>
      <c r="K95" s="123"/>
      <c r="L95" s="109">
        <f t="shared" si="4"/>
        <v>0</v>
      </c>
      <c r="M95" s="420"/>
      <c r="N95" s="421"/>
      <c r="O95" s="777"/>
      <c r="P95" s="411"/>
      <c r="Q95" s="70"/>
      <c r="R95" s="71"/>
      <c r="S95" s="73"/>
      <c r="T95" s="74"/>
    </row>
    <row r="96" spans="1:20" ht="15.75" customHeight="1" x14ac:dyDescent="0.3">
      <c r="A96" s="672"/>
      <c r="B96" s="639"/>
      <c r="C96" s="371"/>
      <c r="D96" s="472"/>
      <c r="E96" s="570"/>
      <c r="F96" s="580"/>
      <c r="G96" s="472"/>
      <c r="H96" s="65">
        <f t="shared" si="3"/>
        <v>0</v>
      </c>
      <c r="I96" s="111"/>
      <c r="J96" s="123"/>
      <c r="K96" s="123"/>
      <c r="L96" s="109">
        <f t="shared" si="4"/>
        <v>0</v>
      </c>
      <c r="M96" s="420"/>
      <c r="N96" s="421"/>
      <c r="O96" s="777"/>
      <c r="P96" s="411"/>
      <c r="Q96" s="70"/>
      <c r="R96" s="71"/>
      <c r="S96" s="73"/>
      <c r="T96" s="74"/>
    </row>
    <row r="97" spans="1:20 16195:16195" ht="15.75" customHeight="1" x14ac:dyDescent="0.3">
      <c r="A97" s="672"/>
      <c r="B97" s="639"/>
      <c r="C97" s="371"/>
      <c r="D97" s="472"/>
      <c r="E97" s="570"/>
      <c r="F97" s="580"/>
      <c r="G97" s="472"/>
      <c r="H97" s="65">
        <f t="shared" si="3"/>
        <v>0</v>
      </c>
      <c r="I97" s="111"/>
      <c r="J97" s="123"/>
      <c r="K97" s="123"/>
      <c r="L97" s="109">
        <f t="shared" si="4"/>
        <v>0</v>
      </c>
      <c r="M97" s="420"/>
      <c r="N97" s="421"/>
      <c r="O97" s="777"/>
      <c r="P97" s="411"/>
      <c r="Q97" s="70"/>
      <c r="R97" s="71"/>
      <c r="S97" s="73"/>
      <c r="T97" s="74"/>
    </row>
    <row r="98" spans="1:20 16195:16195" ht="15.75" customHeight="1" x14ac:dyDescent="0.3">
      <c r="A98" s="672"/>
      <c r="B98" s="639"/>
      <c r="C98" s="371"/>
      <c r="D98" s="472"/>
      <c r="E98" s="570"/>
      <c r="F98" s="580"/>
      <c r="G98" s="472"/>
      <c r="H98" s="65">
        <f t="shared" si="3"/>
        <v>0</v>
      </c>
      <c r="I98" s="81"/>
      <c r="J98" s="82"/>
      <c r="K98" s="82"/>
      <c r="L98" s="83">
        <f t="shared" si="4"/>
        <v>0</v>
      </c>
      <c r="M98" s="420"/>
      <c r="N98" s="421"/>
      <c r="O98" s="777"/>
      <c r="P98" s="411"/>
      <c r="Q98" s="70"/>
      <c r="R98" s="71"/>
      <c r="S98" s="73"/>
      <c r="T98" s="74"/>
    </row>
    <row r="99" spans="1:20 16195:16195" ht="15.75" customHeight="1" x14ac:dyDescent="0.3">
      <c r="A99" s="672"/>
      <c r="B99" s="639"/>
      <c r="C99" s="582"/>
      <c r="D99" s="472"/>
      <c r="E99" s="570"/>
      <c r="F99" s="580"/>
      <c r="G99" s="472"/>
      <c r="H99" s="65">
        <f t="shared" si="3"/>
        <v>0</v>
      </c>
      <c r="I99" s="81"/>
      <c r="J99" s="82"/>
      <c r="K99" s="82"/>
      <c r="L99" s="104">
        <f t="shared" si="4"/>
        <v>0</v>
      </c>
      <c r="M99" s="406"/>
      <c r="N99" s="422"/>
      <c r="O99" s="769"/>
      <c r="P99" s="379"/>
      <c r="Q99" s="757"/>
      <c r="R99" s="71"/>
      <c r="S99" s="73"/>
      <c r="T99" s="74"/>
    </row>
    <row r="100" spans="1:20 16195:16195" ht="15" customHeight="1" thickBot="1" x14ac:dyDescent="0.35">
      <c r="A100" s="678"/>
      <c r="B100" s="642"/>
      <c r="C100" s="583"/>
      <c r="D100" s="584"/>
      <c r="E100" s="585"/>
      <c r="F100" s="586"/>
      <c r="G100" s="584"/>
      <c r="H100" s="65">
        <f t="shared" si="3"/>
        <v>0</v>
      </c>
      <c r="I100" s="81"/>
      <c r="J100" s="82"/>
      <c r="K100" s="82"/>
      <c r="L100" s="104">
        <f t="shared" si="4"/>
        <v>0</v>
      </c>
      <c r="M100" s="406"/>
      <c r="N100" s="422"/>
      <c r="O100" s="769"/>
      <c r="P100" s="379"/>
      <c r="Q100" s="757"/>
      <c r="R100" s="71"/>
      <c r="S100" s="73"/>
      <c r="T100" s="74"/>
    </row>
    <row r="101" spans="1:20 16195:16195" ht="15.75" customHeight="1" thickTop="1" x14ac:dyDescent="0.3">
      <c r="A101" s="671"/>
      <c r="B101" s="643"/>
      <c r="C101" s="587"/>
      <c r="D101" s="547"/>
      <c r="E101" s="588"/>
      <c r="F101" s="875"/>
      <c r="G101" s="547"/>
      <c r="H101" s="65">
        <f t="shared" si="3"/>
        <v>0</v>
      </c>
      <c r="I101" s="81"/>
      <c r="J101" s="82"/>
      <c r="K101" s="82"/>
      <c r="L101" s="104">
        <f t="shared" si="4"/>
        <v>0</v>
      </c>
      <c r="M101" s="372"/>
      <c r="N101" s="390"/>
      <c r="O101" s="769"/>
      <c r="P101" s="379"/>
      <c r="Q101" s="757"/>
      <c r="R101" s="71"/>
      <c r="S101" s="73"/>
      <c r="T101" s="74"/>
    </row>
    <row r="102" spans="1:20 16195:16195" ht="15.75" customHeight="1" x14ac:dyDescent="0.3">
      <c r="A102" s="679"/>
      <c r="B102" s="638"/>
      <c r="C102" s="590"/>
      <c r="D102" s="572"/>
      <c r="E102" s="591"/>
      <c r="F102" s="592"/>
      <c r="G102" s="572"/>
      <c r="H102" s="142">
        <f t="shared" si="3"/>
        <v>0</v>
      </c>
      <c r="I102" s="81"/>
      <c r="J102" s="82"/>
      <c r="K102" s="82"/>
      <c r="L102" s="104">
        <f t="shared" si="4"/>
        <v>0</v>
      </c>
      <c r="M102" s="372"/>
      <c r="N102" s="390"/>
      <c r="O102" s="769"/>
      <c r="P102" s="379"/>
      <c r="Q102" s="757"/>
      <c r="R102" s="71"/>
      <c r="S102" s="73"/>
      <c r="T102" s="74"/>
    </row>
    <row r="103" spans="1:20 16195:16195" ht="17.25" customHeight="1" x14ac:dyDescent="0.3">
      <c r="A103" s="680"/>
      <c r="B103" s="638"/>
      <c r="C103" s="593"/>
      <c r="D103" s="572"/>
      <c r="E103" s="591"/>
      <c r="F103" s="594"/>
      <c r="G103" s="5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"/>
      <c r="S103" s="73"/>
      <c r="T103" s="74"/>
    </row>
    <row r="104" spans="1:20 16195:16195" ht="15.75" customHeight="1" x14ac:dyDescent="0.3">
      <c r="A104" s="846"/>
      <c r="B104" s="837"/>
      <c r="C104" s="595"/>
      <c r="D104" s="572"/>
      <c r="E104" s="591"/>
      <c r="F104" s="594"/>
      <c r="G104" s="5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478"/>
      <c r="N104" s="479"/>
      <c r="O104" s="769"/>
      <c r="P104" s="379"/>
      <c r="Q104" s="757"/>
      <c r="R104" s="71"/>
      <c r="S104" s="73"/>
      <c r="T104" s="74"/>
    </row>
    <row r="105" spans="1:20 16195:16195" ht="15.75" customHeight="1" x14ac:dyDescent="0.3">
      <c r="A105" s="658"/>
      <c r="B105" s="636"/>
      <c r="C105" s="76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 16195:16195" ht="15.75" customHeight="1" x14ac:dyDescent="0.3">
      <c r="A106" s="658"/>
      <c r="B106" s="636"/>
      <c r="C106" s="76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 16195:16195" ht="15.75" customHeight="1" x14ac:dyDescent="0.3">
      <c r="A107" s="746"/>
      <c r="B107" s="636"/>
      <c r="C107" s="618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758"/>
      <c r="N107" s="869"/>
      <c r="O107" s="769"/>
      <c r="P107" s="379"/>
      <c r="Q107" s="757"/>
      <c r="R107" s="713"/>
      <c r="S107" s="73"/>
      <c r="T107" s="74"/>
    </row>
    <row r="108" spans="1:20 16195:16195" ht="15.75" customHeight="1" x14ac:dyDescent="0.3">
      <c r="A108" s="658"/>
      <c r="B108" s="636"/>
      <c r="C108" s="712"/>
      <c r="D108" s="472"/>
      <c r="E108" s="39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716"/>
      <c r="N108" s="717"/>
      <c r="O108" s="769"/>
      <c r="P108" s="379"/>
      <c r="Q108" s="757"/>
      <c r="R108" s="713"/>
      <c r="S108" s="73"/>
      <c r="T108" s="74"/>
    </row>
    <row r="109" spans="1:20 16195:16195" ht="17.25" customHeight="1" x14ac:dyDescent="0.3">
      <c r="A109" s="658"/>
      <c r="B109" s="636"/>
      <c r="C109" s="712"/>
      <c r="D109" s="472"/>
      <c r="E109" s="552"/>
      <c r="F109" s="571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716"/>
      <c r="N109" s="717"/>
      <c r="O109" s="769"/>
      <c r="P109" s="379"/>
      <c r="Q109" s="757"/>
      <c r="R109" s="713"/>
      <c r="S109" s="73"/>
      <c r="T109" s="74"/>
    </row>
    <row r="110" spans="1:20 16195:16195" ht="15" customHeight="1" x14ac:dyDescent="0.25">
      <c r="A110" s="658"/>
      <c r="B110" s="551"/>
      <c r="C110" s="755"/>
      <c r="D110" s="847"/>
      <c r="E110" s="570"/>
      <c r="F110" s="848"/>
      <c r="G110" s="847"/>
      <c r="H110" s="142">
        <f t="shared" si="3"/>
        <v>0</v>
      </c>
      <c r="L110" s="104">
        <f t="shared" si="4"/>
        <v>0</v>
      </c>
      <c r="M110" s="759"/>
      <c r="N110" s="719"/>
      <c r="O110" s="781"/>
      <c r="P110" s="178"/>
    </row>
    <row r="111" spans="1:20 16195:16195" ht="15" customHeight="1" x14ac:dyDescent="0.3">
      <c r="A111" s="658"/>
      <c r="B111" s="636"/>
      <c r="C111" s="618"/>
      <c r="D111" s="847"/>
      <c r="E111" s="570"/>
      <c r="F111" s="848"/>
      <c r="G111" s="847"/>
      <c r="H111" s="142">
        <f t="shared" si="3"/>
        <v>0</v>
      </c>
      <c r="L111" s="104">
        <f t="shared" si="4"/>
        <v>0</v>
      </c>
      <c r="M111" s="759"/>
      <c r="N111" s="719"/>
      <c r="O111" s="781"/>
      <c r="P111" s="178"/>
    </row>
    <row r="112" spans="1:20 16195:16195" ht="22.5" customHeight="1" x14ac:dyDescent="0.3">
      <c r="A112" s="658"/>
      <c r="B112" s="636"/>
      <c r="C112" s="618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3"/>
      <c r="S112" s="73"/>
      <c r="T112" s="74"/>
      <c r="WXW112" s="660">
        <f>SUM(D112:WXV112)</f>
        <v>0</v>
      </c>
    </row>
    <row r="113" spans="1:20 16195:16195" ht="15" customHeight="1" x14ac:dyDescent="0.3">
      <c r="A113" s="658"/>
      <c r="B113" s="636"/>
      <c r="C113" s="618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3"/>
      <c r="S113" s="73"/>
      <c r="T113" s="74"/>
      <c r="WXW113" s="660">
        <f>SUM(D113:WXV113)</f>
        <v>0</v>
      </c>
    </row>
    <row r="114" spans="1:20 16195:16195" ht="20.25" customHeight="1" x14ac:dyDescent="0.3">
      <c r="A114" s="658"/>
      <c r="B114" s="636"/>
      <c r="C114" s="613"/>
      <c r="D114" s="472"/>
      <c r="E114" s="39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3"/>
      <c r="S114" s="73"/>
      <c r="T114" s="74"/>
      <c r="WXW114" s="660">
        <f>SUM(D114:WXV114)</f>
        <v>0</v>
      </c>
    </row>
    <row r="115" spans="1:20 16195:16195" ht="15.75" customHeight="1" x14ac:dyDescent="0.3">
      <c r="A115" s="658"/>
      <c r="B115" s="636"/>
      <c r="C115" s="613"/>
      <c r="D115" s="472"/>
      <c r="E115" s="39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57"/>
      <c r="R115" s="713"/>
      <c r="S115" s="73"/>
      <c r="T115" s="74"/>
      <c r="WXW115" s="660"/>
    </row>
    <row r="116" spans="1:20 16195:16195" ht="17.25" customHeight="1" x14ac:dyDescent="0.3">
      <c r="A116" s="658"/>
      <c r="B116" s="636"/>
      <c r="C116" s="613"/>
      <c r="D116" s="472"/>
      <c r="E116" s="39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57"/>
      <c r="R116" s="713"/>
      <c r="S116" s="73"/>
      <c r="T116" s="74"/>
      <c r="WXW116" s="660">
        <f>SUM(D116:WXV116)</f>
        <v>0</v>
      </c>
    </row>
    <row r="117" spans="1:20 16195:16195" ht="15.75" customHeight="1" x14ac:dyDescent="0.25">
      <c r="A117" s="859"/>
      <c r="B117" s="880"/>
      <c r="C117" s="615"/>
      <c r="D117" s="472"/>
      <c r="E117" s="39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57"/>
      <c r="R117" s="713"/>
      <c r="S117" s="73"/>
      <c r="T117" s="74"/>
    </row>
    <row r="118" spans="1:20 16195:16195" ht="15.75" customHeight="1" x14ac:dyDescent="0.3">
      <c r="A118" s="658"/>
      <c r="B118" s="636"/>
      <c r="C118" s="613"/>
      <c r="D118" s="472"/>
      <c r="E118" s="39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57"/>
      <c r="R118" s="713"/>
      <c r="S118" s="73"/>
      <c r="T118" s="74"/>
    </row>
    <row r="119" spans="1:20 16195:16195" ht="15.75" customHeight="1" x14ac:dyDescent="0.3">
      <c r="A119" s="658"/>
      <c r="B119" s="636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57"/>
      <c r="R119" s="713"/>
      <c r="S119" s="73"/>
      <c r="T119" s="74"/>
    </row>
    <row r="120" spans="1:20 16195:16195" ht="15.75" customHeight="1" x14ac:dyDescent="0.3">
      <c r="A120" s="658"/>
      <c r="B120" s="636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57"/>
      <c r="R120" s="713"/>
      <c r="S120" s="73"/>
      <c r="T120" s="74"/>
    </row>
    <row r="121" spans="1:20 16195:16195" ht="15.75" customHeight="1" x14ac:dyDescent="0.3">
      <c r="A121" s="658"/>
      <c r="B121" s="636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57"/>
      <c r="R121" s="713"/>
      <c r="S121" s="73"/>
      <c r="T121" s="74"/>
    </row>
    <row r="122" spans="1:20 16195:16195" ht="15.75" customHeight="1" x14ac:dyDescent="0.3">
      <c r="A122" s="658"/>
      <c r="B122" s="636"/>
      <c r="C122" s="606"/>
      <c r="D122" s="472"/>
      <c r="E122" s="570"/>
      <c r="F122" s="571"/>
      <c r="G122" s="472"/>
      <c r="H122" s="142"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3"/>
      <c r="S122" s="73"/>
      <c r="T122" s="74"/>
    </row>
    <row r="123" spans="1:20 16195:16195" ht="15.75" customHeight="1" x14ac:dyDescent="0.25">
      <c r="A123" s="746"/>
      <c r="B123" s="551"/>
      <c r="C123" s="618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3"/>
      <c r="S123" s="73"/>
      <c r="T123" s="74"/>
    </row>
    <row r="124" spans="1:20 16195:16195" ht="15.75" customHeight="1" x14ac:dyDescent="0.3">
      <c r="A124" s="686"/>
      <c r="B124" s="636"/>
      <c r="C124" s="712"/>
      <c r="D124" s="472"/>
      <c r="E124" s="552"/>
      <c r="F124" s="571"/>
      <c r="G124" s="472"/>
      <c r="H124" s="142">
        <f>G124-D124</f>
        <v>0</v>
      </c>
      <c r="I124" s="81"/>
      <c r="J124" s="82"/>
      <c r="K124" s="82"/>
      <c r="L124" s="104">
        <f>I124*G124</f>
        <v>0</v>
      </c>
      <c r="M124" s="716"/>
      <c r="N124" s="717"/>
      <c r="O124" s="769"/>
      <c r="P124" s="379"/>
      <c r="Q124" s="757"/>
      <c r="R124" s="713"/>
      <c r="S124" s="73"/>
      <c r="T124" s="74"/>
      <c r="WXW124" s="660">
        <f>SUM(D124:WXV124)</f>
        <v>0</v>
      </c>
    </row>
    <row r="125" spans="1:20 16195:16195" ht="17.25" customHeight="1" x14ac:dyDescent="0.25">
      <c r="A125" s="658"/>
      <c r="B125" s="551"/>
      <c r="C125" s="654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57"/>
      <c r="R125" s="713"/>
      <c r="S125" s="73"/>
      <c r="T125" s="74"/>
    </row>
    <row r="126" spans="1:20 16195:16195" ht="17.25" customHeight="1" x14ac:dyDescent="0.25">
      <c r="A126" s="658"/>
      <c r="B126" s="551"/>
      <c r="C126" s="654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</row>
    <row r="127" spans="1:20 16195:16195" ht="16.5" customHeight="1" x14ac:dyDescent="0.25">
      <c r="A127" s="658"/>
      <c r="B127" s="551"/>
      <c r="C127" s="654"/>
      <c r="D127" s="472"/>
      <c r="E127" s="570"/>
      <c r="F127" s="646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933"/>
      <c r="N127" s="920"/>
      <c r="O127" s="769"/>
      <c r="P127" s="379"/>
      <c r="Q127" s="757"/>
      <c r="R127" s="713"/>
      <c r="S127" s="73"/>
      <c r="T127" s="74"/>
    </row>
    <row r="128" spans="1:20 16195:16195" ht="17.25" customHeight="1" x14ac:dyDescent="0.25">
      <c r="A128" s="658"/>
      <c r="B128" s="551"/>
      <c r="C128" s="654"/>
      <c r="D128" s="655"/>
      <c r="E128" s="390"/>
      <c r="F128" s="646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935"/>
      <c r="N128" s="922"/>
      <c r="O128" s="769"/>
      <c r="P128" s="379"/>
      <c r="Q128" s="757"/>
      <c r="R128" s="713"/>
      <c r="S128" s="73"/>
      <c r="T128" s="74"/>
    </row>
    <row r="129" spans="1:20" ht="17.25" customHeight="1" x14ac:dyDescent="0.25">
      <c r="A129" s="658"/>
      <c r="B129" s="551"/>
      <c r="C129" s="654"/>
      <c r="D129" s="655"/>
      <c r="E129" s="39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57"/>
      <c r="R129" s="713"/>
      <c r="S129" s="73"/>
      <c r="T129" s="74"/>
    </row>
    <row r="130" spans="1:20" ht="17.25" customHeight="1" x14ac:dyDescent="0.25">
      <c r="A130" s="658"/>
      <c r="B130" s="551"/>
      <c r="C130" s="654"/>
      <c r="D130" s="655"/>
      <c r="E130" s="39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57"/>
      <c r="R130" s="713"/>
      <c r="S130" s="73"/>
      <c r="T130" s="74"/>
    </row>
    <row r="131" spans="1:20" ht="17.25" customHeight="1" x14ac:dyDescent="0.25">
      <c r="A131" s="658"/>
      <c r="B131" s="551"/>
      <c r="C131" s="654"/>
      <c r="D131" s="655"/>
      <c r="E131" s="39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</row>
    <row r="132" spans="1:20" ht="17.25" customHeight="1" x14ac:dyDescent="0.25">
      <c r="A132" s="658"/>
      <c r="B132" s="551"/>
      <c r="C132" s="654"/>
      <c r="D132" s="655"/>
      <c r="E132" s="39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57"/>
      <c r="R132" s="713"/>
      <c r="S132" s="73"/>
      <c r="T132" s="74"/>
    </row>
    <row r="133" spans="1:20" ht="17.25" customHeight="1" x14ac:dyDescent="0.25">
      <c r="A133" s="658"/>
      <c r="B133" s="551"/>
      <c r="C133" s="654"/>
      <c r="D133" s="655"/>
      <c r="E133" s="39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</row>
    <row r="134" spans="1:20" ht="17.25" customHeight="1" x14ac:dyDescent="0.25">
      <c r="A134" s="658"/>
      <c r="B134" s="551"/>
      <c r="C134" s="654"/>
      <c r="D134" s="655"/>
      <c r="E134" s="39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</row>
    <row r="135" spans="1:20" ht="17.25" customHeight="1" x14ac:dyDescent="0.25">
      <c r="A135" s="658"/>
      <c r="B135" s="551"/>
      <c r="C135" s="654"/>
      <c r="D135" s="472"/>
      <c r="E135" s="39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57"/>
      <c r="R135" s="713"/>
      <c r="S135" s="73"/>
      <c r="T135" s="74"/>
    </row>
    <row r="136" spans="1:20" ht="17.25" customHeight="1" x14ac:dyDescent="0.25">
      <c r="A136" s="658"/>
      <c r="B136" s="551"/>
      <c r="C136" s="606"/>
      <c r="D136" s="472"/>
      <c r="E136" s="57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57"/>
      <c r="R136" s="713"/>
      <c r="S136" s="73"/>
      <c r="T136" s="74"/>
    </row>
    <row r="137" spans="1:20" ht="17.25" customHeight="1" x14ac:dyDescent="0.25">
      <c r="A137" s="658"/>
      <c r="B137" s="551"/>
      <c r="C137" s="606"/>
      <c r="D137" s="472"/>
      <c r="E137" s="57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</row>
    <row r="138" spans="1:20" ht="15.75" customHeight="1" x14ac:dyDescent="0.25">
      <c r="A138" s="658"/>
      <c r="B138" s="551"/>
      <c r="C138" s="606"/>
      <c r="D138" s="472"/>
      <c r="E138" s="57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</row>
    <row r="139" spans="1:20" ht="15.75" customHeight="1" x14ac:dyDescent="0.25">
      <c r="A139" s="658"/>
      <c r="B139" s="551"/>
      <c r="C139" s="606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</row>
    <row r="140" spans="1:20" ht="15.75" customHeight="1" x14ac:dyDescent="0.25">
      <c r="A140" s="658"/>
      <c r="B140" s="551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</row>
    <row r="141" spans="1:20" ht="15.75" customHeight="1" x14ac:dyDescent="0.25">
      <c r="A141" s="658"/>
      <c r="B141" s="551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</row>
    <row r="142" spans="1:20" ht="15.75" customHeight="1" x14ac:dyDescent="0.25">
      <c r="A142" s="658"/>
      <c r="B142" s="551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</row>
    <row r="143" spans="1:20" ht="15.75" customHeight="1" x14ac:dyDescent="0.25">
      <c r="A143" s="658"/>
      <c r="B143" s="551"/>
      <c r="C143" s="606"/>
      <c r="D143" s="472"/>
      <c r="E143" s="57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0"/>
      <c r="R143" s="713"/>
      <c r="S143" s="73"/>
      <c r="T143" s="74"/>
    </row>
    <row r="144" spans="1:20" ht="17.25" customHeight="1" x14ac:dyDescent="0.25">
      <c r="A144" s="551"/>
      <c r="B144" s="755"/>
      <c r="C144" s="606"/>
      <c r="D144" s="472"/>
      <c r="E144" s="552"/>
      <c r="F144" s="553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0"/>
      <c r="R144" s="713"/>
      <c r="S144" s="73"/>
      <c r="T144" s="74"/>
    </row>
    <row r="145" spans="1:20" ht="18.75" customHeight="1" x14ac:dyDescent="0.25">
      <c r="A145" s="686"/>
      <c r="B145" s="551"/>
      <c r="C145" s="606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0"/>
      <c r="R145" s="713"/>
      <c r="S145" s="73"/>
      <c r="T145" s="74"/>
    </row>
    <row r="146" spans="1:20" ht="17.25" customHeight="1" x14ac:dyDescent="0.25">
      <c r="A146" s="686"/>
      <c r="B146" s="551"/>
      <c r="C146" s="606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0"/>
      <c r="R146" s="713"/>
      <c r="S146" s="73"/>
      <c r="T146" s="74"/>
    </row>
    <row r="147" spans="1:20" ht="17.25" customHeight="1" x14ac:dyDescent="0.25">
      <c r="A147" s="686"/>
      <c r="B147" s="551"/>
      <c r="C147" s="606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0"/>
      <c r="R147" s="713"/>
      <c r="S147" s="73"/>
      <c r="T147" s="74"/>
    </row>
    <row r="148" spans="1:20" ht="17.25" customHeight="1" x14ac:dyDescent="0.25">
      <c r="A148" s="686"/>
      <c r="B148" s="551"/>
      <c r="C148" s="606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0"/>
      <c r="R148" s="713"/>
      <c r="S148" s="73"/>
      <c r="T148" s="74"/>
    </row>
    <row r="149" spans="1:20" ht="15.75" customHeight="1" x14ac:dyDescent="0.25">
      <c r="A149" s="756"/>
      <c r="B149" s="551"/>
      <c r="C149" s="606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0"/>
      <c r="R149" s="713"/>
      <c r="S149" s="73"/>
      <c r="T149" s="74"/>
    </row>
    <row r="150" spans="1:20" ht="15.75" customHeight="1" x14ac:dyDescent="0.25">
      <c r="A150" s="658"/>
      <c r="B150" s="551"/>
      <c r="C150" s="606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0"/>
      <c r="R150" s="713"/>
      <c r="S150" s="73"/>
      <c r="T150" s="74"/>
    </row>
    <row r="151" spans="1:20" ht="15.75" customHeight="1" x14ac:dyDescent="0.25">
      <c r="A151" s="658"/>
      <c r="B151" s="551"/>
      <c r="C151" s="606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3"/>
      <c r="S151" s="73"/>
      <c r="T151" s="74"/>
    </row>
    <row r="152" spans="1:20" ht="17.25" customHeight="1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3"/>
      <c r="S152" s="73"/>
      <c r="T152" s="74"/>
    </row>
    <row r="153" spans="1:20" ht="17.25" customHeight="1" x14ac:dyDescent="0.25">
      <c r="A153" s="658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3"/>
      <c r="S153" s="73"/>
      <c r="T153" s="74"/>
    </row>
    <row r="154" spans="1:20" ht="17.25" customHeight="1" x14ac:dyDescent="0.25">
      <c r="A154" s="658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3"/>
      <c r="S154" s="73"/>
      <c r="T154" s="74"/>
    </row>
    <row r="155" spans="1:20" ht="17.25" customHeight="1" x14ac:dyDescent="0.25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3"/>
      <c r="S155" s="73"/>
      <c r="T155" s="74"/>
    </row>
    <row r="156" spans="1:20" ht="17.25" customHeight="1" x14ac:dyDescent="0.25">
      <c r="A156" s="658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3"/>
      <c r="S156" s="73"/>
      <c r="T156" s="74"/>
    </row>
    <row r="157" spans="1:20" ht="17.25" customHeight="1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3"/>
      <c r="S157" s="73"/>
      <c r="T157" s="74"/>
    </row>
    <row r="158" spans="1:20" ht="15.75" customHeight="1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3"/>
      <c r="S158" s="73"/>
      <c r="T158" s="74"/>
    </row>
    <row r="159" spans="1:20" ht="17.25" customHeight="1" x14ac:dyDescent="0.25">
      <c r="A159" s="658"/>
      <c r="B159" s="551"/>
      <c r="C159" s="612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</row>
    <row r="160" spans="1:20" ht="17.25" x14ac:dyDescent="0.25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</row>
    <row r="161" spans="1:20" ht="17.25" customHeight="1" x14ac:dyDescent="0.25">
      <c r="A161" s="658"/>
      <c r="B161" s="551"/>
      <c r="C161" s="613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</row>
    <row r="162" spans="1:20" ht="17.25" x14ac:dyDescent="0.25">
      <c r="A162" s="658"/>
      <c r="B162" s="551"/>
      <c r="C162" s="615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</row>
    <row r="163" spans="1:20" ht="17.25" x14ac:dyDescent="0.25">
      <c r="A163" s="658"/>
      <c r="B163" s="551"/>
      <c r="C163" s="615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</row>
    <row r="164" spans="1:20" ht="17.25" customHeight="1" x14ac:dyDescent="0.25">
      <c r="A164" s="658"/>
      <c r="B164" s="551"/>
      <c r="C164" s="613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</row>
    <row r="165" spans="1:20" ht="17.25" x14ac:dyDescent="0.25">
      <c r="A165" s="658"/>
      <c r="B165" s="551"/>
      <c r="C165" s="618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</row>
    <row r="166" spans="1:20" ht="17.25" x14ac:dyDescent="0.25">
      <c r="A166" s="658"/>
      <c r="B166" s="551"/>
      <c r="C166" s="371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</row>
    <row r="167" spans="1:20" ht="17.25" x14ac:dyDescent="0.25">
      <c r="A167" s="672"/>
      <c r="B167" s="551"/>
      <c r="C167" s="569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</row>
    <row r="168" spans="1:20" ht="17.25" x14ac:dyDescent="0.25">
      <c r="A168" s="658"/>
      <c r="B168" s="551"/>
      <c r="C168" s="569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</row>
    <row r="169" spans="1:20" ht="17.25" x14ac:dyDescent="0.25">
      <c r="A169" s="658"/>
      <c r="B169" s="551"/>
      <c r="C169" s="569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</row>
    <row r="170" spans="1:20" ht="17.25" x14ac:dyDescent="0.25">
      <c r="A170" s="876"/>
      <c r="B170" s="554"/>
      <c r="C170" s="569"/>
      <c r="D170" s="472"/>
      <c r="E170" s="570"/>
      <c r="F170" s="571"/>
      <c r="G170" s="472"/>
      <c r="H170" s="65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</row>
    <row r="171" spans="1:20" x14ac:dyDescent="0.25">
      <c r="A171" s="672"/>
      <c r="B171" s="554"/>
      <c r="C171" s="569"/>
      <c r="D171" s="472"/>
      <c r="E171" s="570"/>
      <c r="F171" s="553"/>
      <c r="G171" s="472"/>
      <c r="H171" s="65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</row>
    <row r="172" spans="1:20" ht="17.25" x14ac:dyDescent="0.25">
      <c r="A172" s="672"/>
      <c r="B172" s="554"/>
      <c r="C172" s="569"/>
      <c r="D172" s="472"/>
      <c r="E172" s="570"/>
      <c r="F172" s="571"/>
      <c r="G172" s="472"/>
      <c r="H172" s="65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</row>
    <row r="173" spans="1:20" ht="17.25" customHeight="1" x14ac:dyDescent="0.25">
      <c r="A173" s="658"/>
      <c r="B173" s="554"/>
      <c r="C173" s="619"/>
      <c r="D173" s="472"/>
      <c r="E173" s="570"/>
      <c r="F173" s="571"/>
      <c r="G173" s="472"/>
      <c r="H173" s="65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</row>
    <row r="174" spans="1:20" ht="17.25" customHeight="1" x14ac:dyDescent="0.25">
      <c r="A174" s="658"/>
      <c r="B174" s="554"/>
      <c r="C174" s="619"/>
      <c r="D174" s="472"/>
      <c r="E174" s="570"/>
      <c r="F174" s="571"/>
      <c r="G174" s="472"/>
      <c r="H174" s="65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</row>
    <row r="175" spans="1:20" x14ac:dyDescent="0.25">
      <c r="A175" s="672"/>
      <c r="B175" s="554"/>
      <c r="C175" s="582"/>
      <c r="D175" s="472"/>
      <c r="E175" s="570"/>
      <c r="F175" s="580"/>
      <c r="G175" s="472"/>
      <c r="H175" s="65">
        <f t="shared" si="3"/>
        <v>0</v>
      </c>
      <c r="I175" s="81"/>
      <c r="J175" s="82"/>
      <c r="K175" s="82"/>
      <c r="L175" s="104">
        <f t="shared" si="4"/>
        <v>0</v>
      </c>
      <c r="M175" s="406"/>
      <c r="N175" s="422"/>
      <c r="O175" s="769"/>
      <c r="P175" s="379"/>
      <c r="Q175" s="70"/>
      <c r="R175" s="713"/>
      <c r="S175" s="73"/>
      <c r="T175" s="74"/>
    </row>
    <row r="176" spans="1:20" x14ac:dyDescent="0.25">
      <c r="A176" s="672"/>
      <c r="B176" s="554"/>
      <c r="C176" s="620"/>
      <c r="D176" s="472"/>
      <c r="E176" s="570"/>
      <c r="F176" s="580"/>
      <c r="G176" s="472"/>
      <c r="H176" s="65">
        <f t="shared" si="3"/>
        <v>0</v>
      </c>
      <c r="I176" s="81"/>
      <c r="J176" s="165"/>
      <c r="K176" s="166"/>
      <c r="L176" s="104">
        <f t="shared" ref="L176:L185" si="5">I176*G176-K176</f>
        <v>0</v>
      </c>
      <c r="M176" s="406"/>
      <c r="N176" s="422"/>
      <c r="O176" s="769"/>
      <c r="P176" s="379"/>
      <c r="Q176" s="70"/>
      <c r="R176" s="713"/>
      <c r="S176" s="73"/>
      <c r="T176" s="74"/>
    </row>
    <row r="177" spans="1:20" x14ac:dyDescent="0.25">
      <c r="A177" s="672"/>
      <c r="B177" s="610"/>
      <c r="C177" s="621"/>
      <c r="D177" s="621"/>
      <c r="E177" s="621"/>
      <c r="F177" s="622"/>
      <c r="G177" s="574"/>
      <c r="H177" s="65">
        <f t="shared" si="3"/>
        <v>0</v>
      </c>
      <c r="I177" s="81"/>
      <c r="J177" s="165"/>
      <c r="K177" s="166"/>
      <c r="L177" s="104">
        <f t="shared" si="5"/>
        <v>0</v>
      </c>
      <c r="M177" s="406"/>
      <c r="N177" s="422"/>
      <c r="O177" s="769"/>
      <c r="P177" s="379"/>
      <c r="Q177" s="70"/>
      <c r="R177" s="713"/>
      <c r="S177" s="73"/>
      <c r="T177" s="74"/>
    </row>
    <row r="178" spans="1:20" x14ac:dyDescent="0.25">
      <c r="A178" s="672"/>
      <c r="B178" s="610"/>
      <c r="C178" s="621"/>
      <c r="D178" s="621"/>
      <c r="E178" s="621"/>
      <c r="F178" s="622"/>
      <c r="G178" s="574"/>
      <c r="H178" s="65">
        <f t="shared" si="3"/>
        <v>0</v>
      </c>
      <c r="I178" s="81"/>
      <c r="J178" s="165"/>
      <c r="K178" s="166"/>
      <c r="L178" s="104">
        <f t="shared" si="5"/>
        <v>0</v>
      </c>
      <c r="M178" s="406"/>
      <c r="N178" s="422"/>
      <c r="O178" s="769"/>
      <c r="P178" s="379"/>
      <c r="Q178" s="70"/>
      <c r="R178" s="713"/>
      <c r="S178" s="73"/>
      <c r="T178" s="74"/>
    </row>
    <row r="179" spans="1:20" x14ac:dyDescent="0.25">
      <c r="A179" s="672"/>
      <c r="B179" s="623"/>
      <c r="C179" s="621"/>
      <c r="D179" s="621"/>
      <c r="E179" s="621"/>
      <c r="F179" s="622"/>
      <c r="G179" s="574"/>
      <c r="H179" s="65">
        <f t="shared" si="3"/>
        <v>0</v>
      </c>
      <c r="I179" s="81"/>
      <c r="J179" s="165"/>
      <c r="K179" s="166"/>
      <c r="L179" s="104">
        <f t="shared" si="5"/>
        <v>0</v>
      </c>
      <c r="M179" s="372"/>
      <c r="N179" s="373"/>
      <c r="O179" s="769"/>
      <c r="P179" s="379"/>
      <c r="Q179" s="70"/>
      <c r="R179" s="713"/>
      <c r="S179" s="73"/>
      <c r="T179" s="74"/>
    </row>
    <row r="180" spans="1:20" x14ac:dyDescent="0.25">
      <c r="A180" s="672"/>
      <c r="B180" s="623"/>
      <c r="C180" s="621"/>
      <c r="D180" s="621"/>
      <c r="E180" s="621"/>
      <c r="F180" s="622"/>
      <c r="G180" s="574"/>
      <c r="H180" s="65">
        <f t="shared" si="3"/>
        <v>0</v>
      </c>
      <c r="I180" s="81"/>
      <c r="J180" s="165"/>
      <c r="K180" s="166"/>
      <c r="L180" s="104">
        <f t="shared" si="5"/>
        <v>0</v>
      </c>
      <c r="M180" s="372"/>
      <c r="N180" s="373"/>
      <c r="O180" s="769"/>
      <c r="P180" s="379"/>
      <c r="Q180" s="70"/>
      <c r="R180" s="713"/>
      <c r="S180" s="73"/>
      <c r="T180" s="74"/>
    </row>
    <row r="181" spans="1:20" x14ac:dyDescent="0.25">
      <c r="A181" s="672"/>
      <c r="B181" s="623"/>
      <c r="C181" s="621"/>
      <c r="D181" s="621"/>
      <c r="E181" s="621"/>
      <c r="F181" s="622"/>
      <c r="G181" s="574"/>
      <c r="H181" s="65">
        <f t="shared" si="3"/>
        <v>0</v>
      </c>
      <c r="I181" s="81"/>
      <c r="J181" s="165"/>
      <c r="K181" s="166"/>
      <c r="L181" s="104">
        <f t="shared" si="5"/>
        <v>0</v>
      </c>
      <c r="M181" s="372"/>
      <c r="N181" s="373"/>
      <c r="O181" s="769"/>
      <c r="P181" s="379"/>
      <c r="Q181" s="70"/>
      <c r="R181" s="713"/>
      <c r="S181" s="73"/>
      <c r="T181" s="74"/>
    </row>
    <row r="182" spans="1:20" ht="18.75" x14ac:dyDescent="0.3">
      <c r="A182" s="672"/>
      <c r="B182" s="551"/>
      <c r="C182" s="849"/>
      <c r="D182" s="550"/>
      <c r="E182" s="603"/>
      <c r="F182" s="850"/>
      <c r="G182" s="472"/>
      <c r="H182" s="65">
        <f t="shared" si="3"/>
        <v>0</v>
      </c>
      <c r="I182" s="81"/>
      <c r="J182" s="165"/>
      <c r="K182" s="171"/>
      <c r="L182" s="104">
        <f t="shared" si="5"/>
        <v>0</v>
      </c>
      <c r="M182" s="406"/>
      <c r="N182" s="422"/>
      <c r="O182" s="769"/>
      <c r="P182" s="379"/>
      <c r="Q182" s="70"/>
      <c r="R182" s="713"/>
      <c r="S182" s="73"/>
      <c r="T182" s="74"/>
    </row>
    <row r="183" spans="1:20" ht="18.75" x14ac:dyDescent="0.3">
      <c r="A183" s="672"/>
      <c r="B183" s="551"/>
      <c r="C183" s="849"/>
      <c r="D183" s="472"/>
      <c r="E183" s="570"/>
      <c r="F183" s="580"/>
      <c r="G183" s="472"/>
      <c r="H183" s="65">
        <f t="shared" si="3"/>
        <v>0</v>
      </c>
      <c r="I183" s="81"/>
      <c r="J183" s="165"/>
      <c r="K183" s="171"/>
      <c r="L183" s="104">
        <f t="shared" si="5"/>
        <v>0</v>
      </c>
      <c r="M183" s="406"/>
      <c r="N183" s="422"/>
      <c r="O183" s="769"/>
      <c r="P183" s="379"/>
      <c r="Q183" s="70"/>
      <c r="R183" s="713"/>
      <c r="S183" s="73"/>
      <c r="T183" s="74"/>
    </row>
    <row r="184" spans="1:20" ht="18.75" x14ac:dyDescent="0.3">
      <c r="A184" s="672"/>
      <c r="B184" s="551"/>
      <c r="C184" s="849"/>
      <c r="D184" s="472"/>
      <c r="E184" s="570"/>
      <c r="F184" s="580"/>
      <c r="G184" s="472"/>
      <c r="H184" s="65">
        <f t="shared" si="3"/>
        <v>0</v>
      </c>
      <c r="I184" s="81"/>
      <c r="J184" s="165"/>
      <c r="K184" s="171"/>
      <c r="L184" s="104">
        <f t="shared" si="5"/>
        <v>0</v>
      </c>
      <c r="M184" s="406"/>
      <c r="N184" s="422"/>
      <c r="O184" s="769"/>
      <c r="P184" s="379"/>
      <c r="Q184" s="70"/>
      <c r="R184" s="713"/>
      <c r="S184" s="73"/>
      <c r="T184" s="74"/>
    </row>
    <row r="185" spans="1:20" ht="18.75" x14ac:dyDescent="0.3">
      <c r="A185" s="88"/>
      <c r="B185" s="76"/>
      <c r="C185" s="172"/>
      <c r="D185" s="78"/>
      <c r="E185" s="121"/>
      <c r="F185" s="120"/>
      <c r="G185" s="78"/>
      <c r="H185" s="65">
        <f t="shared" si="3"/>
        <v>0</v>
      </c>
      <c r="I185" s="81"/>
      <c r="J185" s="165"/>
      <c r="K185" s="171"/>
      <c r="L185" s="104">
        <f t="shared" si="5"/>
        <v>0</v>
      </c>
      <c r="M185" s="406"/>
      <c r="N185" s="422"/>
      <c r="O185" s="769"/>
      <c r="P185" s="379"/>
      <c r="Q185" s="70"/>
      <c r="R185" s="713"/>
      <c r="S185" s="73"/>
      <c r="T185" s="74"/>
    </row>
    <row r="186" spans="1:20" x14ac:dyDescent="0.25">
      <c r="A186" s="173"/>
      <c r="B186" s="76"/>
      <c r="C186" s="76"/>
      <c r="D186" s="174"/>
      <c r="E186" s="121"/>
      <c r="F186" s="175"/>
      <c r="G186" s="174">
        <v>0</v>
      </c>
      <c r="H186" s="176">
        <f t="shared" ref="H186:H193" si="6">G186-D186</f>
        <v>0</v>
      </c>
      <c r="I186" s="177"/>
      <c r="J186" s="177"/>
      <c r="K186" s="177"/>
      <c r="L186" s="40">
        <f t="shared" ref="L186:L197" si="7">I186*G186</f>
        <v>0</v>
      </c>
      <c r="M186" s="425"/>
      <c r="N186" s="422"/>
      <c r="O186" s="769"/>
      <c r="P186" s="432"/>
      <c r="Q186" s="179"/>
      <c r="R186" s="714"/>
      <c r="S186" s="178"/>
      <c r="T186" s="69"/>
    </row>
    <row r="187" spans="1:20" x14ac:dyDescent="0.25">
      <c r="A187" s="173"/>
      <c r="B187" s="76"/>
      <c r="C187" s="76"/>
      <c r="D187" s="174"/>
      <c r="E187" s="121"/>
      <c r="F187" s="175"/>
      <c r="G187" s="174">
        <v>0</v>
      </c>
      <c r="H187" s="176">
        <f t="shared" si="6"/>
        <v>0</v>
      </c>
      <c r="I187" s="177"/>
      <c r="J187" s="177"/>
      <c r="K187" s="177"/>
      <c r="L187" s="40">
        <f t="shared" si="7"/>
        <v>0</v>
      </c>
      <c r="M187" s="425"/>
      <c r="N187" s="422"/>
      <c r="O187" s="769"/>
      <c r="P187" s="432"/>
      <c r="Q187" s="179"/>
      <c r="R187" s="714"/>
      <c r="S187" s="178"/>
      <c r="T187" s="69"/>
    </row>
    <row r="188" spans="1:20" x14ac:dyDescent="0.25">
      <c r="A188" s="173"/>
      <c r="B188" s="76"/>
      <c r="C188" s="76"/>
      <c r="D188" s="174"/>
      <c r="E188" s="121"/>
      <c r="F188" s="175"/>
      <c r="G188" s="174">
        <v>0</v>
      </c>
      <c r="H188" s="176">
        <f t="shared" si="6"/>
        <v>0</v>
      </c>
      <c r="I188" s="177"/>
      <c r="J188" s="177"/>
      <c r="K188" s="177"/>
      <c r="L188" s="40">
        <f t="shared" si="7"/>
        <v>0</v>
      </c>
      <c r="M188" s="425"/>
      <c r="N188" s="422"/>
      <c r="O188" s="769"/>
      <c r="P188" s="432"/>
      <c r="Q188" s="179"/>
      <c r="R188" s="714"/>
      <c r="S188" s="178"/>
      <c r="T188" s="69"/>
    </row>
    <row r="189" spans="1:20" x14ac:dyDescent="0.25">
      <c r="A189" s="173"/>
      <c r="B189" s="76"/>
      <c r="C189" s="76"/>
      <c r="D189" s="174"/>
      <c r="E189" s="121"/>
      <c r="F189" s="181"/>
      <c r="G189" s="174">
        <v>0</v>
      </c>
      <c r="H189" s="176">
        <f t="shared" si="6"/>
        <v>0</v>
      </c>
      <c r="I189" s="177"/>
      <c r="J189" s="177"/>
      <c r="K189" s="177"/>
      <c r="L189" s="40">
        <f t="shared" si="7"/>
        <v>0</v>
      </c>
      <c r="M189" s="425"/>
      <c r="N189" s="422"/>
      <c r="O189" s="769"/>
      <c r="P189" s="432"/>
      <c r="Q189" s="179"/>
      <c r="R189" s="714"/>
      <c r="S189" s="178"/>
      <c r="T189" s="69"/>
    </row>
    <row r="190" spans="1:20" x14ac:dyDescent="0.25">
      <c r="A190" s="182"/>
      <c r="B190" s="76"/>
      <c r="C190" s="76"/>
      <c r="D190" s="174"/>
      <c r="E190" s="121"/>
      <c r="F190" s="183"/>
      <c r="G190" s="174">
        <v>0</v>
      </c>
      <c r="H190" s="176">
        <f t="shared" si="6"/>
        <v>0</v>
      </c>
      <c r="I190" s="177"/>
      <c r="J190" s="177"/>
      <c r="K190" s="177"/>
      <c r="L190" s="40">
        <f t="shared" si="7"/>
        <v>0</v>
      </c>
      <c r="M190" s="425"/>
      <c r="N190" s="422"/>
      <c r="O190" s="769"/>
      <c r="P190" s="432"/>
      <c r="Q190" s="179"/>
      <c r="R190" s="714"/>
      <c r="S190" s="73"/>
      <c r="T190" s="74"/>
    </row>
    <row r="191" spans="1:20" x14ac:dyDescent="0.25">
      <c r="A191" s="184"/>
      <c r="B191" s="185"/>
      <c r="F191" s="188"/>
      <c r="G191" s="186">
        <v>0</v>
      </c>
      <c r="H191" s="186">
        <f t="shared" si="6"/>
        <v>0</v>
      </c>
      <c r="I191" s="189"/>
      <c r="J191" s="189"/>
      <c r="K191" s="189"/>
      <c r="L191" s="40">
        <f t="shared" si="7"/>
        <v>0</v>
      </c>
      <c r="M191" s="718"/>
      <c r="N191" s="719"/>
      <c r="O191" s="781"/>
      <c r="P191" s="720"/>
      <c r="Q191" s="179"/>
      <c r="R191" s="715"/>
      <c r="S191" s="33"/>
      <c r="T191" s="34"/>
    </row>
    <row r="192" spans="1:20" x14ac:dyDescent="0.25">
      <c r="A192" s="184"/>
      <c r="B192" s="185"/>
      <c r="G192" s="186">
        <v>0</v>
      </c>
      <c r="H192" s="186">
        <f t="shared" si="6"/>
        <v>0</v>
      </c>
      <c r="I192" s="189"/>
      <c r="J192" s="189"/>
      <c r="K192" s="189"/>
      <c r="L192" s="40">
        <f t="shared" si="7"/>
        <v>0</v>
      </c>
      <c r="M192" s="190"/>
      <c r="O192" s="768"/>
      <c r="P192" s="201"/>
      <c r="Q192" s="202"/>
      <c r="R192" s="203"/>
      <c r="S192" s="33"/>
      <c r="T192" s="34"/>
    </row>
    <row r="193" spans="1:20" ht="16.5" thickBot="1" x14ac:dyDescent="0.3">
      <c r="A193" s="184"/>
      <c r="B193" s="185"/>
      <c r="G193" s="205">
        <v>0</v>
      </c>
      <c r="H193" s="186">
        <f t="shared" si="6"/>
        <v>0</v>
      </c>
      <c r="I193" s="189"/>
      <c r="J193" s="189"/>
      <c r="K193" s="189"/>
      <c r="L193" s="40">
        <f t="shared" si="7"/>
        <v>0</v>
      </c>
      <c r="M193" s="190"/>
      <c r="O193" s="768"/>
      <c r="P193" s="201"/>
      <c r="Q193" s="202"/>
      <c r="R193" s="203"/>
      <c r="S193" s="33"/>
      <c r="T193" s="34"/>
    </row>
    <row r="194" spans="1:20" ht="19.5" thickTop="1" x14ac:dyDescent="0.3">
      <c r="A194" s="184"/>
      <c r="B194" s="185"/>
      <c r="D194" s="918" t="s">
        <v>33</v>
      </c>
      <c r="E194" s="918"/>
      <c r="F194" s="919"/>
      <c r="G194" s="206">
        <f>SUM(G4:G193)</f>
        <v>566506.24589999986</v>
      </c>
      <c r="H194" s="207"/>
      <c r="I194" s="189"/>
      <c r="J194" s="208"/>
      <c r="K194" s="189"/>
      <c r="L194" s="40">
        <f t="shared" si="7"/>
        <v>0</v>
      </c>
      <c r="M194" s="190"/>
      <c r="O194" s="768"/>
      <c r="P194" s="201"/>
      <c r="Q194" s="219"/>
      <c r="R194" s="220"/>
      <c r="T194" s="34"/>
    </row>
    <row r="195" spans="1:20" ht="19.5" thickBot="1" x14ac:dyDescent="0.3">
      <c r="A195" s="222"/>
      <c r="B195" s="185"/>
      <c r="G195" s="223"/>
      <c r="H195" s="207"/>
      <c r="I195" s="189"/>
      <c r="J195" s="208"/>
      <c r="K195" s="189"/>
      <c r="L195" s="40">
        <f t="shared" si="7"/>
        <v>0</v>
      </c>
      <c r="M195" s="190"/>
      <c r="O195" s="768"/>
      <c r="P195" s="201"/>
      <c r="Q195" s="219"/>
      <c r="R195" s="220"/>
      <c r="T195" s="34"/>
    </row>
    <row r="196" spans="1:20" ht="16.5" thickTop="1" x14ac:dyDescent="0.25">
      <c r="A196" s="184"/>
      <c r="B196" s="185"/>
      <c r="H196" s="186"/>
      <c r="I196" s="189"/>
      <c r="J196" s="189"/>
      <c r="K196" s="189"/>
      <c r="L196" s="40">
        <f t="shared" si="7"/>
        <v>0</v>
      </c>
      <c r="M196" s="190"/>
      <c r="O196" s="768"/>
      <c r="P196" s="201"/>
      <c r="Q196" s="219"/>
      <c r="R196" s="220"/>
      <c r="T196" s="34"/>
    </row>
    <row r="197" spans="1:20" ht="16.5" thickBot="1" x14ac:dyDescent="0.3">
      <c r="A197" s="184"/>
      <c r="B197" s="185"/>
      <c r="H197" s="186"/>
      <c r="I197" s="224"/>
      <c r="L197" s="40">
        <f t="shared" si="7"/>
        <v>0</v>
      </c>
      <c r="M197" s="225"/>
      <c r="O197" s="768"/>
      <c r="P197" s="201"/>
      <c r="Q197" s="219"/>
      <c r="R197" s="226"/>
      <c r="T197" s="34"/>
    </row>
    <row r="198" spans="1:20" ht="17.25" thickTop="1" thickBot="1" x14ac:dyDescent="0.3">
      <c r="A198" s="184"/>
      <c r="F198" s="227"/>
      <c r="G198" s="228" t="s">
        <v>34</v>
      </c>
      <c r="H198" s="229"/>
      <c r="I198" s="229"/>
      <c r="J198" s="230">
        <f>SUM(J186:J197)</f>
        <v>0</v>
      </c>
      <c r="K198" s="231"/>
      <c r="L198" s="232">
        <f>SUM(L4:L197)</f>
        <v>16121124.759299995</v>
      </c>
      <c r="M198" s="233"/>
      <c r="O198" s="782">
        <f>SUM(O4:O197)</f>
        <v>117596.62000000001</v>
      </c>
      <c r="P198" s="25"/>
      <c r="Q198" s="236">
        <f>SUM(Q8:Q197)</f>
        <v>0</v>
      </c>
      <c r="R198" s="237"/>
      <c r="S198" s="235"/>
      <c r="T198" s="239">
        <f>SUM(T186:T197)</f>
        <v>0</v>
      </c>
    </row>
    <row r="199" spans="1:20" x14ac:dyDescent="0.25">
      <c r="A199" s="184"/>
      <c r="F199" s="227"/>
      <c r="G199" s="240"/>
      <c r="H199" s="241"/>
      <c r="I199" s="242"/>
      <c r="J199" s="242"/>
      <c r="K199" s="242"/>
      <c r="L199" s="40"/>
      <c r="M199" s="233"/>
      <c r="P199" s="201"/>
      <c r="Q199" s="251"/>
      <c r="S199" s="209"/>
      <c r="T199"/>
    </row>
    <row r="200" spans="1:20" ht="16.5" thickBot="1" x14ac:dyDescent="0.3">
      <c r="A200" s="184"/>
      <c r="F200" s="227"/>
      <c r="G200" s="240"/>
      <c r="H200" s="241"/>
      <c r="I200" s="242"/>
      <c r="J200" s="242"/>
      <c r="K200" s="242"/>
      <c r="L200" s="40"/>
      <c r="M200" s="233"/>
      <c r="P200" s="201"/>
      <c r="Q200" s="251"/>
      <c r="S200" s="209"/>
      <c r="T200"/>
    </row>
    <row r="201" spans="1:20" ht="16.5" customHeight="1" thickTop="1" x14ac:dyDescent="0.25">
      <c r="A201" s="184"/>
      <c r="G201" s="254" t="s">
        <v>35</v>
      </c>
      <c r="H201" s="255"/>
      <c r="I201" s="255"/>
      <c r="J201" s="256"/>
      <c r="K201" s="256"/>
      <c r="L201" s="257">
        <f>T198+Q198+O198+L198+J198</f>
        <v>16238721.379299995</v>
      </c>
      <c r="M201" s="258"/>
      <c r="P201" s="201"/>
      <c r="Q201" s="251"/>
      <c r="S201" s="209"/>
      <c r="T201"/>
    </row>
    <row r="202" spans="1:20" ht="16.5" customHeight="1" thickBot="1" x14ac:dyDescent="0.3">
      <c r="A202" s="259"/>
      <c r="G202" s="260"/>
      <c r="H202" s="261"/>
      <c r="I202" s="261"/>
      <c r="J202" s="262"/>
      <c r="K202" s="262"/>
      <c r="L202" s="263"/>
      <c r="M202" s="264"/>
      <c r="P202" s="201"/>
      <c r="Q202" s="251"/>
      <c r="S202" s="209"/>
      <c r="T202"/>
    </row>
    <row r="203" spans="1:20" ht="16.5" thickTop="1" x14ac:dyDescent="0.25">
      <c r="A203" s="259"/>
      <c r="G203" s="240"/>
      <c r="H203" s="241"/>
      <c r="I203" s="242"/>
      <c r="J203" s="242"/>
      <c r="K203" s="242"/>
      <c r="L203" s="40"/>
      <c r="M203" s="233"/>
      <c r="P203" s="201"/>
      <c r="Q203" s="251"/>
      <c r="S203" s="209"/>
      <c r="T203"/>
    </row>
    <row r="204" spans="1:20" x14ac:dyDescent="0.25">
      <c r="A204" s="184"/>
      <c r="G204" s="240"/>
      <c r="H204" s="241"/>
      <c r="I204" s="242"/>
      <c r="J204" s="242"/>
      <c r="K204" s="242"/>
      <c r="L204" s="40"/>
      <c r="M204" s="233"/>
      <c r="P204" s="201"/>
      <c r="Q204" s="251"/>
      <c r="S204" s="209"/>
      <c r="T204"/>
    </row>
    <row r="205" spans="1:20" x14ac:dyDescent="0.25">
      <c r="A205" s="184"/>
      <c r="G205" s="240"/>
      <c r="H205" s="265"/>
      <c r="I205" s="242"/>
      <c r="J205" s="242"/>
      <c r="K205" s="242"/>
      <c r="L205" s="40"/>
      <c r="M205" s="266"/>
      <c r="P205" s="201"/>
      <c r="Q205" s="251"/>
      <c r="S205" s="209"/>
      <c r="T205"/>
    </row>
    <row r="206" spans="1:20" x14ac:dyDescent="0.25">
      <c r="A206" s="259"/>
      <c r="L206" s="40"/>
      <c r="M206" s="267"/>
      <c r="P206" s="201"/>
      <c r="Q206" s="251"/>
      <c r="S206" s="209"/>
      <c r="T206"/>
    </row>
    <row r="207" spans="1:20" x14ac:dyDescent="0.25">
      <c r="A207" s="259"/>
      <c r="M207" s="267"/>
      <c r="Q207" s="251"/>
      <c r="S207" s="209"/>
      <c r="T207"/>
    </row>
    <row r="208" spans="1:20" x14ac:dyDescent="0.25">
      <c r="A208" s="184"/>
      <c r="B208" s="185"/>
      <c r="L208" s="40"/>
      <c r="M208" s="233"/>
      <c r="Q208" s="251"/>
      <c r="S208" s="209"/>
      <c r="T208"/>
    </row>
    <row r="209" spans="1:20" x14ac:dyDescent="0.25">
      <c r="A209" s="259"/>
      <c r="B209" s="185"/>
      <c r="L209" s="40"/>
      <c r="M209" s="233"/>
      <c r="Q209" s="251"/>
      <c r="S209" s="209"/>
      <c r="T209"/>
    </row>
    <row r="210" spans="1:20" x14ac:dyDescent="0.25">
      <c r="A210" s="184"/>
      <c r="B210" s="185"/>
      <c r="G210" s="240"/>
      <c r="H210" s="241"/>
      <c r="I210" s="242"/>
      <c r="J210" s="242"/>
      <c r="K210" s="242"/>
      <c r="L210" s="40"/>
      <c r="M210" s="233"/>
      <c r="Q210" s="251"/>
      <c r="S210" s="209"/>
      <c r="T210"/>
    </row>
    <row r="211" spans="1:20" x14ac:dyDescent="0.25">
      <c r="A211" s="259"/>
      <c r="B211" s="185"/>
      <c r="G211" s="240"/>
      <c r="H211" s="241"/>
      <c r="I211" s="242"/>
      <c r="J211" s="242"/>
      <c r="K211" s="242"/>
      <c r="L211" s="40"/>
      <c r="M211" s="233"/>
      <c r="Q211" s="251"/>
      <c r="S211" s="209"/>
      <c r="T211"/>
    </row>
    <row r="212" spans="1:20" x14ac:dyDescent="0.25">
      <c r="A212" s="184"/>
      <c r="B212" s="185"/>
      <c r="G212" s="279"/>
      <c r="H212" s="235"/>
      <c r="I212" s="235"/>
      <c r="L212" s="40"/>
      <c r="M212" s="233"/>
      <c r="Q212" s="251"/>
      <c r="S212" s="209"/>
      <c r="T212"/>
    </row>
    <row r="213" spans="1:20" x14ac:dyDescent="0.25">
      <c r="A213" s="259"/>
      <c r="Q213" s="251"/>
      <c r="S213" s="209"/>
      <c r="T213"/>
    </row>
    <row r="214" spans="1:20" x14ac:dyDescent="0.25">
      <c r="A214" s="184"/>
      <c r="Q214" s="251"/>
      <c r="S214" s="209"/>
      <c r="T214"/>
    </row>
    <row r="215" spans="1:20" x14ac:dyDescent="0.25">
      <c r="A215" s="184"/>
      <c r="B215" s="280"/>
      <c r="C215" s="280"/>
      <c r="D215" s="246"/>
      <c r="E215"/>
      <c r="F215" s="39"/>
      <c r="G215" s="38"/>
      <c r="H215"/>
      <c r="I215"/>
      <c r="J215"/>
      <c r="K215"/>
      <c r="N215" s="281"/>
      <c r="O215" s="251"/>
      <c r="Q215" s="251"/>
      <c r="S215" s="209"/>
      <c r="T215"/>
    </row>
    <row r="216" spans="1:20" x14ac:dyDescent="0.25">
      <c r="A216" s="259"/>
      <c r="B216" s="280"/>
      <c r="C216" s="280"/>
      <c r="D216" s="246"/>
      <c r="E216"/>
      <c r="F216" s="39"/>
      <c r="G216" s="38"/>
      <c r="H216"/>
      <c r="I216"/>
      <c r="J216"/>
      <c r="K216"/>
      <c r="N216" s="281"/>
      <c r="O216" s="251"/>
      <c r="Q216" s="251"/>
      <c r="S216" s="209"/>
      <c r="T216"/>
    </row>
    <row r="217" spans="1:20" x14ac:dyDescent="0.25">
      <c r="A217" s="259"/>
      <c r="B217" s="280"/>
      <c r="C217" s="280"/>
      <c r="D217" s="246"/>
      <c r="E217"/>
      <c r="F217" s="39"/>
      <c r="G217" s="38"/>
      <c r="H217"/>
      <c r="I217"/>
      <c r="J217"/>
      <c r="K217"/>
      <c r="N217" s="281"/>
      <c r="O217" s="251"/>
      <c r="Q217" s="251"/>
      <c r="S217" s="209"/>
      <c r="T217"/>
    </row>
    <row r="218" spans="1:20" x14ac:dyDescent="0.25">
      <c r="A218" s="259"/>
      <c r="B218" s="280"/>
      <c r="C218" s="280"/>
      <c r="D218" s="246"/>
      <c r="E218"/>
      <c r="F218" s="39"/>
      <c r="G218" s="38"/>
      <c r="H218"/>
      <c r="I218"/>
      <c r="J218"/>
      <c r="K218"/>
      <c r="N218" s="281"/>
      <c r="O218" s="251"/>
      <c r="Q218" s="251"/>
      <c r="S218" s="209"/>
      <c r="T218"/>
    </row>
    <row r="219" spans="1:20" x14ac:dyDescent="0.25">
      <c r="A219" s="282"/>
      <c r="B219" s="280"/>
      <c r="C219" s="280"/>
      <c r="D219" s="246"/>
      <c r="E219"/>
      <c r="F219" s="39"/>
      <c r="G219" s="38"/>
      <c r="H219"/>
      <c r="I219"/>
      <c r="J219"/>
      <c r="K219"/>
      <c r="N219" s="281"/>
      <c r="O219" s="251"/>
      <c r="Q219" s="251"/>
      <c r="S219" s="209"/>
      <c r="T219"/>
    </row>
    <row r="220" spans="1:20" x14ac:dyDescent="0.25">
      <c r="A220" s="222"/>
      <c r="B220" s="280"/>
      <c r="C220" s="280"/>
      <c r="D220" s="246"/>
      <c r="E220"/>
      <c r="F220" s="39"/>
      <c r="G220" s="38"/>
      <c r="H220"/>
      <c r="I220"/>
      <c r="J220"/>
      <c r="K220"/>
      <c r="N220" s="281"/>
      <c r="O220" s="251"/>
      <c r="Q220" s="251"/>
      <c r="S220" s="209"/>
      <c r="T220"/>
    </row>
    <row r="221" spans="1:20" x14ac:dyDescent="0.25">
      <c r="A221" s="184"/>
      <c r="B221" s="280"/>
      <c r="C221" s="280"/>
      <c r="D221" s="246"/>
      <c r="E221"/>
      <c r="F221" s="39"/>
      <c r="G221" s="38"/>
      <c r="H221"/>
      <c r="I221"/>
      <c r="J221"/>
      <c r="K221"/>
      <c r="N221" s="281"/>
      <c r="O221" s="251"/>
      <c r="Q221" s="251"/>
      <c r="S221" s="209"/>
      <c r="T221"/>
    </row>
    <row r="222" spans="1:20" x14ac:dyDescent="0.25">
      <c r="A222" s="184"/>
      <c r="B222" s="280"/>
      <c r="C222" s="280"/>
      <c r="D222" s="246"/>
      <c r="E222"/>
      <c r="F222" s="39"/>
      <c r="G222" s="38"/>
      <c r="H222"/>
      <c r="I222"/>
      <c r="J222"/>
      <c r="K222"/>
      <c r="N222" s="281"/>
      <c r="O222" s="251"/>
      <c r="Q222" s="251"/>
      <c r="S222" s="209"/>
      <c r="T222"/>
    </row>
    <row r="223" spans="1:20" x14ac:dyDescent="0.25">
      <c r="A223" s="184"/>
      <c r="B223" s="280"/>
      <c r="C223" s="280"/>
      <c r="D223" s="246"/>
      <c r="E223"/>
      <c r="F223" s="39"/>
      <c r="G223" s="38"/>
      <c r="H223"/>
      <c r="I223"/>
      <c r="J223"/>
      <c r="K223"/>
      <c r="N223" s="281"/>
      <c r="O223" s="251"/>
      <c r="Q223" s="251"/>
      <c r="S223" s="209"/>
      <c r="T223"/>
    </row>
    <row r="224" spans="1:20" x14ac:dyDescent="0.25">
      <c r="A224" s="184"/>
      <c r="B224" s="280"/>
      <c r="C224" s="280"/>
      <c r="D224" s="246"/>
      <c r="E224"/>
      <c r="F224" s="39"/>
      <c r="G224" s="38"/>
      <c r="H224"/>
      <c r="I224"/>
      <c r="J224"/>
      <c r="K224"/>
      <c r="N224" s="281"/>
      <c r="O224" s="251"/>
      <c r="Q224" s="251"/>
      <c r="S224" s="209"/>
      <c r="T224"/>
    </row>
    <row r="225" spans="1:20" x14ac:dyDescent="0.25">
      <c r="A225" s="184"/>
      <c r="B225" s="280"/>
      <c r="C225" s="280"/>
      <c r="D225" s="246"/>
      <c r="E225"/>
      <c r="F225" s="39"/>
      <c r="G225" s="38"/>
      <c r="H225"/>
      <c r="I225"/>
      <c r="J225"/>
      <c r="K225"/>
      <c r="N225" s="281"/>
      <c r="O225" s="251"/>
      <c r="Q225" s="251"/>
      <c r="S225" s="209"/>
      <c r="T225"/>
    </row>
    <row r="226" spans="1:20" x14ac:dyDescent="0.25">
      <c r="A226" s="184"/>
      <c r="B226" s="280"/>
      <c r="C226" s="280"/>
      <c r="D226" s="246"/>
      <c r="E226"/>
      <c r="F226" s="39"/>
      <c r="G226" s="38"/>
      <c r="H226"/>
      <c r="I226"/>
      <c r="J226"/>
      <c r="K226"/>
      <c r="N226" s="281"/>
      <c r="O226" s="251"/>
      <c r="Q226" s="251"/>
      <c r="S226" s="209"/>
      <c r="T226"/>
    </row>
    <row r="227" spans="1:20" x14ac:dyDescent="0.25">
      <c r="A227" s="184"/>
      <c r="B227" s="280"/>
      <c r="C227" s="280"/>
      <c r="D227" s="246"/>
      <c r="E227"/>
      <c r="F227" s="39"/>
      <c r="G227" s="38"/>
      <c r="H227"/>
      <c r="I227"/>
      <c r="J227"/>
      <c r="K227"/>
      <c r="N227" s="281"/>
      <c r="O227" s="251"/>
      <c r="Q227" s="251"/>
      <c r="S227" s="209"/>
      <c r="T227"/>
    </row>
  </sheetData>
  <mergeCells count="12">
    <mergeCell ref="M127:M128"/>
    <mergeCell ref="N127:N128"/>
    <mergeCell ref="D194:F194"/>
    <mergeCell ref="A1:H2"/>
    <mergeCell ref="M55:M56"/>
    <mergeCell ref="N55:N56"/>
    <mergeCell ref="A22:A23"/>
    <mergeCell ref="C22:C23"/>
    <mergeCell ref="F22:F23"/>
    <mergeCell ref="C13:C14"/>
    <mergeCell ref="C24:C25"/>
    <mergeCell ref="C29:C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1CF-C6E1-46CB-9CCA-3EC02E42B002}">
  <sheetPr>
    <tabColor rgb="FF800000"/>
  </sheetPr>
  <dimension ref="A1:N260"/>
  <sheetViews>
    <sheetView workbookViewId="0">
      <selection activeCell="B18" sqref="B18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23" t="s">
        <v>847</v>
      </c>
      <c r="B1" s="923"/>
      <c r="C1" s="923"/>
      <c r="D1" s="923"/>
      <c r="E1" s="923"/>
      <c r="F1" s="923"/>
      <c r="G1" s="923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44" t="s">
        <v>35</v>
      </c>
      <c r="F223" s="945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CANALES DE   J U L I O  2020   </vt:lpstr>
      <vt:lpstr>F O L I O S    JULIO  2020  </vt:lpstr>
      <vt:lpstr>CANALES  AGOSTO  2020</vt:lpstr>
      <vt:lpstr>FOLIOS   AGOSTO   2020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2020-05-12T17:39:54Z</cp:lastPrinted>
  <dcterms:created xsi:type="dcterms:W3CDTF">2020-01-15T20:00:42Z</dcterms:created>
  <dcterms:modified xsi:type="dcterms:W3CDTF">2020-09-12T14:08:51Z</dcterms:modified>
</cp:coreProperties>
</file>