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8_{724EAF64-91F9-45E8-9831-3F4A6410D20F}" xr6:coauthVersionLast="45" xr6:coauthVersionMax="45" xr10:uidLastSave="{00000000-0000-0000-0000-000000000000}"/>
  <bookViews>
    <workbookView xWindow="390" yWindow="390" windowWidth="16305" windowHeight="1155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2" i="1" l="1"/>
  <c r="B317" i="1"/>
  <c r="B316" i="1"/>
  <c r="B303" i="1"/>
  <c r="B126" i="1"/>
  <c r="B110" i="1"/>
  <c r="B86" i="1"/>
  <c r="E86" i="1" s="1"/>
  <c r="B103" i="1"/>
  <c r="B78" i="1"/>
  <c r="E28" i="1"/>
  <c r="B31" i="1"/>
  <c r="B107" i="1"/>
  <c r="B222" i="1"/>
  <c r="B41" i="1"/>
  <c r="B298" i="1"/>
  <c r="E298" i="1" s="1"/>
  <c r="B168" i="1"/>
  <c r="B15" i="1"/>
  <c r="B58" i="1"/>
  <c r="B217" i="1"/>
  <c r="E217" i="1" s="1"/>
  <c r="B242" i="1"/>
  <c r="E271" i="1"/>
  <c r="E272" i="1"/>
  <c r="B127" i="1"/>
  <c r="E127" i="1" s="1"/>
  <c r="B157" i="1"/>
  <c r="B51" i="1"/>
  <c r="B135" i="1"/>
  <c r="B162" i="1"/>
  <c r="B64" i="1"/>
  <c r="B308" i="1"/>
  <c r="C179" i="1"/>
  <c r="B253" i="1"/>
  <c r="E253" i="1" s="1"/>
  <c r="B249" i="1"/>
  <c r="B183" i="1"/>
  <c r="B291" i="1"/>
  <c r="E61" i="1"/>
  <c r="E62" i="1"/>
  <c r="C194" i="1"/>
  <c r="C246" i="1"/>
  <c r="B200" i="1"/>
  <c r="E200" i="1" s="1"/>
  <c r="B215" i="1"/>
  <c r="B115" i="1"/>
  <c r="B219" i="1"/>
  <c r="E198" i="1"/>
  <c r="B68" i="1"/>
  <c r="E68" i="1" s="1"/>
  <c r="E65" i="1"/>
  <c r="B20" i="1"/>
  <c r="B19" i="1"/>
  <c r="B233" i="1"/>
  <c r="E291" i="1"/>
  <c r="B100" i="1"/>
  <c r="B279" i="1"/>
  <c r="E279" i="1" s="1"/>
  <c r="E94" i="1"/>
  <c r="B49" i="1"/>
  <c r="B48" i="1"/>
  <c r="B47" i="1"/>
  <c r="E47" i="1" s="1"/>
  <c r="B26" i="1"/>
  <c r="B111" i="1"/>
  <c r="E111" i="1" s="1"/>
  <c r="E317" i="1"/>
  <c r="E316" i="1"/>
  <c r="E315" i="1"/>
  <c r="E314" i="1"/>
  <c r="E313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7" i="1"/>
  <c r="E296" i="1"/>
  <c r="E295" i="1"/>
  <c r="E294" i="1"/>
  <c r="E293" i="1"/>
  <c r="E292" i="1"/>
  <c r="E290" i="1"/>
  <c r="E289" i="1"/>
  <c r="E288" i="1"/>
  <c r="E287" i="1"/>
  <c r="E286" i="1"/>
  <c r="E285" i="1"/>
  <c r="E284" i="1"/>
  <c r="E283" i="1"/>
  <c r="E282" i="1"/>
  <c r="E281" i="1"/>
  <c r="E280" i="1"/>
  <c r="E278" i="1"/>
  <c r="E277" i="1"/>
  <c r="E276" i="1"/>
  <c r="E275" i="1"/>
  <c r="E274" i="1"/>
  <c r="E273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4" i="1"/>
  <c r="E63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319" i="1" l="1"/>
</calcChain>
</file>

<file path=xl/sharedStrings.xml><?xml version="1.0" encoding="utf-8"?>
<sst xmlns="http://schemas.openxmlformats.org/spreadsheetml/2006/main" count="317" uniqueCount="316">
  <si>
    <t>COMERCIO INTERNACIONAL DE CARNES ODELPA S.A. DE C.V.</t>
  </si>
  <si>
    <r>
      <rPr>
        <sz val="11"/>
        <color theme="1"/>
        <rFont val="Calibri"/>
        <family val="2"/>
        <scheme val="minor"/>
      </rPr>
      <t xml:space="preserve">SUCURSAL: </t>
    </r>
    <r>
      <rPr>
        <b/>
        <sz val="11"/>
        <color theme="1"/>
        <rFont val="Calibri"/>
        <family val="2"/>
        <scheme val="minor"/>
      </rPr>
      <t>CENTRAL</t>
    </r>
  </si>
  <si>
    <t>PRODUCTO</t>
  </si>
  <si>
    <t>KG</t>
  </si>
  <si>
    <t>PZ</t>
  </si>
  <si>
    <t>PRECIO</t>
  </si>
  <si>
    <t>TOTAL</t>
  </si>
  <si>
    <t>ACERRIN</t>
  </si>
  <si>
    <t>AGUAYON</t>
  </si>
  <si>
    <t>AGUJA RES</t>
  </si>
  <si>
    <t>ALITAS ADOBADAS</t>
  </si>
  <si>
    <t>ARGENTINO XO</t>
  </si>
  <si>
    <t>ARRACHERA ABIERTA</t>
  </si>
  <si>
    <t>ARRACHERA MARINADA</t>
  </si>
  <si>
    <t>ARRACHERA NATURAL</t>
  </si>
  <si>
    <t>ARRACHERA SAN JUAN</t>
  </si>
  <si>
    <t>ARRACHERA STERLING</t>
  </si>
  <si>
    <t>ARRACHERA TAQUERA</t>
  </si>
  <si>
    <t>ARRACHERA TEX</t>
  </si>
  <si>
    <t>ASADO C/ BANDERA</t>
  </si>
  <si>
    <t>ATUN</t>
  </si>
  <si>
    <t>BANDERA</t>
  </si>
  <si>
    <t>BARRIGA</t>
  </si>
  <si>
    <t>BISTEC DEL 0</t>
  </si>
  <si>
    <t>BISTEC DEL 7</t>
  </si>
  <si>
    <t>BISTEC PCO</t>
  </si>
  <si>
    <t>BISTEC PCO P/ASAR</t>
  </si>
  <si>
    <t>BOLA RES</t>
  </si>
  <si>
    <t>BUCHE</t>
  </si>
  <si>
    <t>BUCHE KG</t>
  </si>
  <si>
    <t>CABEZA</t>
  </si>
  <si>
    <t>CABEZA LOMO</t>
  </si>
  <si>
    <t>CAMARON</t>
  </si>
  <si>
    <t>CANAL C/C C/P</t>
  </si>
  <si>
    <t>CANAL S/C S/P</t>
  </si>
  <si>
    <t>CANAL S/P C/C</t>
  </si>
  <si>
    <t>CAÑA</t>
  </si>
  <si>
    <t>CAPOTE</t>
  </si>
  <si>
    <t>CARNE ABIERTA PIERNA</t>
  </si>
  <si>
    <t>CARNE AL PASTOR</t>
  </si>
  <si>
    <t>CARNE AL PASTOR COCIDA</t>
  </si>
  <si>
    <t>CARNE ARABE</t>
  </si>
  <si>
    <t>CARNE ENCHILADA ECONOMICA</t>
  </si>
  <si>
    <t>CARNE ENCHILADA ESPECIAL</t>
  </si>
  <si>
    <t>CARNE MOLIDA ECONOMICA</t>
  </si>
  <si>
    <t>CARNE MOLIDA PCO</t>
  </si>
  <si>
    <t>CARNE MOLIDA RES</t>
  </si>
  <si>
    <t>CARNE PICADA COMERCIAL</t>
  </si>
  <si>
    <t>CARNE PICADA PCO</t>
  </si>
  <si>
    <t>CARNE PICADA RES</t>
  </si>
  <si>
    <t>CARNE ROJA</t>
  </si>
  <si>
    <t>CARNERO CANAL</t>
  </si>
  <si>
    <t>CARRILLERA</t>
  </si>
  <si>
    <t>CECINA</t>
  </si>
  <si>
    <t>CHALECO</t>
  </si>
  <si>
    <t>CHAMBARETE</t>
  </si>
  <si>
    <t>CHICHARRON</t>
  </si>
  <si>
    <t>CHICHARRON PRENSADO</t>
  </si>
  <si>
    <t>CHISTORRA DELI RICO</t>
  </si>
  <si>
    <t>CHISTORRA ECONOMICA</t>
  </si>
  <si>
    <t>CHISTORRA</t>
  </si>
  <si>
    <t>CHORIZO ARGENTINO</t>
  </si>
  <si>
    <t>CHULETA AHUMADA</t>
  </si>
  <si>
    <t>CHULETA AHUMADA REB</t>
  </si>
  <si>
    <t>CHULETA CARNERO</t>
  </si>
  <si>
    <t>CHULETA NATURAL MARIPOSA</t>
  </si>
  <si>
    <t>CHULETA NATURAL REB</t>
  </si>
  <si>
    <t>CHULETA TAQUERA BONNA CARNE</t>
  </si>
  <si>
    <t>CHULETON WINNIS</t>
  </si>
  <si>
    <t>CHURRITOS ENCHILADOS</t>
  </si>
  <si>
    <t>CHURRITOS SALADOS</t>
  </si>
  <si>
    <t>CODILLO</t>
  </si>
  <si>
    <t>CODILLO CON CUERO</t>
  </si>
  <si>
    <t>CODILLO DESHUESADO</t>
  </si>
  <si>
    <t>COLITAS</t>
  </si>
  <si>
    <t>COMBO PIERNA</t>
  </si>
  <si>
    <t>CONCHA RES</t>
  </si>
  <si>
    <t>CONDIMENTO CALIFORNIA</t>
  </si>
  <si>
    <t>CONDIMENTO VIVALI</t>
  </si>
  <si>
    <t>CONTRA CAJA</t>
  </si>
  <si>
    <t>CONTRA FRESCA</t>
  </si>
  <si>
    <t>COPETE</t>
  </si>
  <si>
    <t>CORBATA KG</t>
  </si>
  <si>
    <t>CORBATA SWIFT</t>
  </si>
  <si>
    <t>CORTE ESTRELLA</t>
  </si>
  <si>
    <t>CORTES AMERICANOS</t>
  </si>
  <si>
    <t>COSTILLA</t>
  </si>
  <si>
    <t>COSTILLA PELONA</t>
  </si>
  <si>
    <t>COW BOY</t>
  </si>
  <si>
    <t>CREMA 500 ML</t>
  </si>
  <si>
    <t>CREMA VASITO 250 ML</t>
  </si>
  <si>
    <t>CRIADILLA</t>
  </si>
  <si>
    <t>CUERITOS</t>
  </si>
  <si>
    <t>CUERO CANAL</t>
  </si>
  <si>
    <t>CUERO PAPEL</t>
  </si>
  <si>
    <t>CUERO PIERNA</t>
  </si>
  <si>
    <t>DELANTERO</t>
  </si>
  <si>
    <t>DESCARNE PCO</t>
  </si>
  <si>
    <t>DIEZMILLO C/H</t>
  </si>
  <si>
    <t>DIEZMILLO S/H</t>
  </si>
  <si>
    <t>ESPALDILLA C/H</t>
  </si>
  <si>
    <t>ESPALDILLA CARNERO CAJA</t>
  </si>
  <si>
    <t>ESPALDILLA CARNERO KG</t>
  </si>
  <si>
    <t>ESPALDILLA COCIDA EL PATRON</t>
  </si>
  <si>
    <t>ESPALDILLA RES S/H</t>
  </si>
  <si>
    <t>ESPINAZO</t>
  </si>
  <si>
    <t>ESPINAZO C CARRILLERA</t>
  </si>
  <si>
    <t>ESPINAZO C/C</t>
  </si>
  <si>
    <t>FALDA PCO</t>
  </si>
  <si>
    <t>FILETE BASA CAJA</t>
  </si>
  <si>
    <t>FILETE BASA KG</t>
  </si>
  <si>
    <t>FILETE PCO</t>
  </si>
  <si>
    <t>FILETE RES</t>
  </si>
  <si>
    <t>FILETE TILAPIA CAJA</t>
  </si>
  <si>
    <t>FILETE TILAPIA KG</t>
  </si>
  <si>
    <t>GRASA</t>
  </si>
  <si>
    <t>GRASA ABIERTA</t>
  </si>
  <si>
    <t>HAMBURGUESA ECONOMICA</t>
  </si>
  <si>
    <t>HAMBURGUESA ESPECIAL</t>
  </si>
  <si>
    <t>HARINA PARA CAPEAR</t>
  </si>
  <si>
    <t>HUESO</t>
  </si>
  <si>
    <t>HUESO CARNUDO</t>
  </si>
  <si>
    <t>HUESO CHULETA</t>
  </si>
  <si>
    <t>HUESO COSTILLA</t>
  </si>
  <si>
    <t>HUESO PERICO RES</t>
  </si>
  <si>
    <t>HUESO POROSO</t>
  </si>
  <si>
    <t>HUESO RES</t>
  </si>
  <si>
    <t>HUESO TUETANO</t>
  </si>
  <si>
    <t>JAMON 1/G</t>
  </si>
  <si>
    <t>JAMON AHUMADO</t>
  </si>
  <si>
    <t>JAMON AMERICANO</t>
  </si>
  <si>
    <t>JAMON BONNA CARNE</t>
  </si>
  <si>
    <t>JAMON C/G</t>
  </si>
  <si>
    <t>JAMON C/H F</t>
  </si>
  <si>
    <t>JAMON ESPALDILLA GRANJA MON</t>
  </si>
  <si>
    <t>JAMON EXTRAFINO MINI</t>
  </si>
  <si>
    <t>JAMON GRANJA MON</t>
  </si>
  <si>
    <t>JAMON HACIENDA</t>
  </si>
  <si>
    <t>JAMON MARIETA</t>
  </si>
  <si>
    <t>JAMON PAVO NUTRES</t>
  </si>
  <si>
    <t>JAMON PECHUGA DE PAVO WINNIS</t>
  </si>
  <si>
    <t>JAMON PIERNA AHUMADA</t>
  </si>
  <si>
    <t>JAMON PIERNA CAPISTRANO</t>
  </si>
  <si>
    <t>JAMON PIERNA NUTRES</t>
  </si>
  <si>
    <t>JAMON PIERNA WINNIS</t>
  </si>
  <si>
    <t>JAMON PREMIER EL PATRON</t>
  </si>
  <si>
    <t>JAMON S/H</t>
  </si>
  <si>
    <t>JAMON S/H F</t>
  </si>
  <si>
    <t>JAMON SANDWICHERO</t>
  </si>
  <si>
    <t>JAMON VIRGINIA AHUMADO</t>
  </si>
  <si>
    <t>JAMON VIRGINIA EL PATRON</t>
  </si>
  <si>
    <t>JAMON VIRGINIA FUD</t>
  </si>
  <si>
    <t>JAMON VIRGINIA LEDO</t>
  </si>
  <si>
    <t>JAMON VIRGINIA MARIETA</t>
  </si>
  <si>
    <t>JAMON VIRGINIA NUTRES</t>
  </si>
  <si>
    <t>JAMON YORK</t>
  </si>
  <si>
    <t>JAMON YORK MINI</t>
  </si>
  <si>
    <t>LENGUA PUERCO KG</t>
  </si>
  <si>
    <t>LENGUA RES</t>
  </si>
  <si>
    <t>LENGUA SEABOARD</t>
  </si>
  <si>
    <t>LOMO CON GRASA</t>
  </si>
  <si>
    <t>LONGANIZA CASERA</t>
  </si>
  <si>
    <t>LONGANIZA ECONOMICA</t>
  </si>
  <si>
    <t>LONGANIZA S/E</t>
  </si>
  <si>
    <t>MACIZA RES</t>
  </si>
  <si>
    <t>MAIZ POZOLERO CONSTANCIA</t>
  </si>
  <si>
    <t>MAIZ POZOLERO CORRAL</t>
  </si>
  <si>
    <t>MAIZ POZOLERO LA ABUELA</t>
  </si>
  <si>
    <t>MAIZ POZOLERO LA POBLANA</t>
  </si>
  <si>
    <t>MAIZ POZOLERO MORELOS</t>
  </si>
  <si>
    <t>MANITA CAJA</t>
  </si>
  <si>
    <t>MANITA Y PATITA</t>
  </si>
  <si>
    <t>MANTECA</t>
  </si>
  <si>
    <t>MANTECA .500GR</t>
  </si>
  <si>
    <t>MANTECA 10 KG</t>
  </si>
  <si>
    <t>MANTECA 15 KG</t>
  </si>
  <si>
    <t>MANTECA 1KG</t>
  </si>
  <si>
    <t>MANTECA 2KG</t>
  </si>
  <si>
    <t>MANTECA 3KG</t>
  </si>
  <si>
    <t>MANTECA 4KG</t>
  </si>
  <si>
    <t>MANTECA 5KG</t>
  </si>
  <si>
    <t>MANTEQUILLA IBERIA .09 GR</t>
  </si>
  <si>
    <t>MANTEQUILLA IBERIA .500GR</t>
  </si>
  <si>
    <t>MANTEQUILLA IBERIA 1KG</t>
  </si>
  <si>
    <t>MEDULA</t>
  </si>
  <si>
    <t>MENUDO</t>
  </si>
  <si>
    <t>MENUDO REB</t>
  </si>
  <si>
    <t>MILANESA RES</t>
  </si>
  <si>
    <t xml:space="preserve">MOLE </t>
  </si>
  <si>
    <t xml:space="preserve">MORTADELA </t>
  </si>
  <si>
    <t>MORTADELA ACUARIO</t>
  </si>
  <si>
    <t>MORTADELA GRANJA MON</t>
  </si>
  <si>
    <t>MORTADELA MANANTIALES</t>
  </si>
  <si>
    <t>MORTADELA MARIETA</t>
  </si>
  <si>
    <t>MORTADELA SAN ANTONIO</t>
  </si>
  <si>
    <t>NANA</t>
  </si>
  <si>
    <t>NANA KG</t>
  </si>
  <si>
    <t>NEW YORK</t>
  </si>
  <si>
    <t>NEW YORK CORTES AME</t>
  </si>
  <si>
    <t>NORTEÑO</t>
  </si>
  <si>
    <t>PAN ARABE 20 PZ</t>
  </si>
  <si>
    <t>PAN ARABE 40 PZ</t>
  </si>
  <si>
    <t>PAPA CAJA</t>
  </si>
  <si>
    <t>PAPADA C/C</t>
  </si>
  <si>
    <t>PAPADA ROJA</t>
  </si>
  <si>
    <t>PATA EN ESCABECHE</t>
  </si>
  <si>
    <t>PATA RES</t>
  </si>
  <si>
    <t>PAVO AHUMADO</t>
  </si>
  <si>
    <t>PECHO</t>
  </si>
  <si>
    <t>PECHO C/G</t>
  </si>
  <si>
    <t>PECHO CUADRADO</t>
  </si>
  <si>
    <t>PECHO PELON</t>
  </si>
  <si>
    <t>PECHUGA POLLO</t>
  </si>
  <si>
    <t>PECHUGA POLLO APLANADA</t>
  </si>
  <si>
    <t>PEPERONI</t>
  </si>
  <si>
    <t>PESCUEZO</t>
  </si>
  <si>
    <t>PIERNA AHUMADA</t>
  </si>
  <si>
    <t>PIERNA AHUMADA REB</t>
  </si>
  <si>
    <t xml:space="preserve">PIERNA C/C </t>
  </si>
  <si>
    <t>PIERNA CARNERO</t>
  </si>
  <si>
    <t>PIERNA PAVO</t>
  </si>
  <si>
    <t>PIERNA PAVO HORNEADA EL PATRON</t>
  </si>
  <si>
    <t>PIERNA Y MUSLO</t>
  </si>
  <si>
    <t>PLANCHA</t>
  </si>
  <si>
    <t>POLLO AHUMADO</t>
  </si>
  <si>
    <t>PREPARADO QUESO PCO</t>
  </si>
  <si>
    <t>PRIME RIB</t>
  </si>
  <si>
    <t>PULPA CERDO</t>
  </si>
  <si>
    <t>PULPA ESPALDILLA</t>
  </si>
  <si>
    <t>PULPA RES</t>
  </si>
  <si>
    <t>PUNTAS TOCINO</t>
  </si>
  <si>
    <t>QUESILLO CREMOSO</t>
  </si>
  <si>
    <t>QUESO AMARILLO CASTELL</t>
  </si>
  <si>
    <t>QUESO AMARILLO REBANADAS</t>
  </si>
  <si>
    <t>QUESO AÑEJO</t>
  </si>
  <si>
    <t>QUESO MANCHEGO AMMERLANDER</t>
  </si>
  <si>
    <t>QUESO MANCHEGO CAPERUCITA</t>
  </si>
  <si>
    <t>QUESO MANCHEGO CHESTER</t>
  </si>
  <si>
    <t>QUESO MANCHEGO ESMERALDA</t>
  </si>
  <si>
    <t>QUESO MANCHEGO LA VILLITA</t>
  </si>
  <si>
    <t>QUESO MANCHEGO NOCHE BUENA</t>
  </si>
  <si>
    <t>QUESO PANELA</t>
  </si>
  <si>
    <t>QUESO PCO CAPISTRANO</t>
  </si>
  <si>
    <t>QUESO PCO EL PATRON</t>
  </si>
  <si>
    <t>QUESO PCO FUD</t>
  </si>
  <si>
    <t>QUESO PCO LOS MANANTIALES</t>
  </si>
  <si>
    <t>QUESO PCO MI GUSTO</t>
  </si>
  <si>
    <t>QUESO PCO NUTRES</t>
  </si>
  <si>
    <t>QUESO PCO PREPARADO</t>
  </si>
  <si>
    <t>QUESO REDONDO</t>
  </si>
  <si>
    <t>RANA</t>
  </si>
  <si>
    <t>RECORTE CHULETA</t>
  </si>
  <si>
    <t>RECORTE DE JAMON</t>
  </si>
  <si>
    <t>RECORTE JAMON EN ESCABECHE</t>
  </si>
  <si>
    <t>RECORTE MANCHEGO</t>
  </si>
  <si>
    <t>RECORTE PAVO AHUMADO</t>
  </si>
  <si>
    <t>RECORTE POLLO AHUMADO</t>
  </si>
  <si>
    <t>RECORTE TOCINO</t>
  </si>
  <si>
    <t>RETAZO</t>
  </si>
  <si>
    <t>RIB EYE</t>
  </si>
  <si>
    <t>RIB EYE ROLL</t>
  </si>
  <si>
    <t>RIB EYE STERLING</t>
  </si>
  <si>
    <t>RIB STEAK</t>
  </si>
  <si>
    <t>RIÑON</t>
  </si>
  <si>
    <t>ROASTBEEF</t>
  </si>
  <si>
    <t>SAL C/AJO</t>
  </si>
  <si>
    <t>SALAMI EL PATRON</t>
  </si>
  <si>
    <t>SALCHICHA ANY</t>
  </si>
  <si>
    <t>SALCHICHA DELTA</t>
  </si>
  <si>
    <t>SALCHICHA FRAN FORD</t>
  </si>
  <si>
    <t>SALCHICHA GRANJA MON</t>
  </si>
  <si>
    <t>SALCHICHA HECTOR</t>
  </si>
  <si>
    <t>SALCHICHA HOT DOG FUD</t>
  </si>
  <si>
    <t>SALCHICHA LINEA ROJA HOT DOG</t>
  </si>
  <si>
    <t>SALCHICHA MANANTIALES</t>
  </si>
  <si>
    <t>SALCHICHA P/ASAR</t>
  </si>
  <si>
    <t>SALCHICHA PAVO FUD</t>
  </si>
  <si>
    <t>SALMON</t>
  </si>
  <si>
    <t>SALSA ARABE 1LT</t>
  </si>
  <si>
    <t>SALSA ARABE 250 ML</t>
  </si>
  <si>
    <t>SALSA ARABE 500 ML</t>
  </si>
  <si>
    <t>SANCOCHO</t>
  </si>
  <si>
    <t>SAZONADOR</t>
  </si>
  <si>
    <t>SEBO</t>
  </si>
  <si>
    <t>SESOS BOTE</t>
  </si>
  <si>
    <t>SESOS CAJA</t>
  </si>
  <si>
    <t>SESOS MARQUETA</t>
  </si>
  <si>
    <t>SIRLON</t>
  </si>
  <si>
    <t>SUADERO</t>
  </si>
  <si>
    <t>SURTIDO PUERCO</t>
  </si>
  <si>
    <t>T-BONE</t>
  </si>
  <si>
    <t>TLALE</t>
  </si>
  <si>
    <t>TOCINO PIERNA</t>
  </si>
  <si>
    <t>TOCINO SALADO</t>
  </si>
  <si>
    <t>TOCINO WINNIS</t>
  </si>
  <si>
    <t>TOMAHAWK</t>
  </si>
  <si>
    <t>TORTILLA DE HARINA</t>
  </si>
  <si>
    <t>TOSTADAS CASERAS</t>
  </si>
  <si>
    <t>TOSTADAS DELICIAS</t>
  </si>
  <si>
    <t>TOTOPOS</t>
  </si>
  <si>
    <t>TRIPAS</t>
  </si>
  <si>
    <t>TROZO PCO</t>
  </si>
  <si>
    <t>VACIADA</t>
  </si>
  <si>
    <t>COSTILLA CAJA</t>
  </si>
  <si>
    <t xml:space="preserve">PAPA </t>
  </si>
  <si>
    <t>CHULETA NATURAL</t>
  </si>
  <si>
    <t>CHORIZO ESPAÑOL</t>
  </si>
  <si>
    <t>CHORIZO ECONOMICO</t>
  </si>
  <si>
    <t>MILANESA POLLO</t>
  </si>
  <si>
    <t>PATA RES VINAGRE</t>
  </si>
  <si>
    <t>CHILE</t>
  </si>
  <si>
    <t>CREMA</t>
  </si>
  <si>
    <t>CUETE RES</t>
  </si>
  <si>
    <t>RES</t>
  </si>
  <si>
    <t>BISTEC PCO CHICO</t>
  </si>
  <si>
    <t>GALLINA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</si>
</sst>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/>
    <xf numFmtId="44" fontId="2" fillId="0" borderId="1" xfId="1" applyFont="1" applyBorder="1"/>
    <xf numFmtId="0" fontId="0" fillId="0" borderId="1" xfId="0" applyBorder="1" applyAlignment="1">
      <alignment vertical="top"/>
    </xf>
    <xf numFmtId="44" fontId="0" fillId="0" borderId="1" xfId="1" applyFont="1" applyBorder="1" applyAlignment="1">
      <alignment vertical="top"/>
    </xf>
    <xf numFmtId="0" fontId="0" fillId="0" borderId="1" xfId="0" applyBorder="1"/>
    <xf numFmtId="44" fontId="0" fillId="0" borderId="1" xfId="1" applyFont="1" applyBorder="1"/>
    <xf numFmtId="0" fontId="2" fillId="0" borderId="2" xfId="0" applyFont="1" applyBorder="1" applyAlignment="1">
      <alignment vertical="top"/>
    </xf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vertical="top"/>
    </xf>
    <xf numFmtId="44" fontId="0" fillId="0" borderId="2" xfId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95250</xdr:rowOff>
    </xdr:from>
    <xdr:to>
      <xdr:col>0</xdr:col>
      <xdr:colOff>1847850</xdr:colOff>
      <xdr:row>6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95250"/>
          <a:ext cx="164782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0"/>
  <sheetViews>
    <sheetView tabSelected="1" topLeftCell="A71" workbookViewId="0">
      <selection activeCell="E320" sqref="E320"/>
    </sheetView>
  </sheetViews>
  <sheetFormatPr baseColWidth="10" defaultRowHeight="15" x14ac:dyDescent="0.25"/>
  <cols>
    <col min="1" max="1" width="29.7109375" customWidth="1"/>
    <col min="2" max="2" width="14.85546875" customWidth="1"/>
    <col min="3" max="3" width="10" customWidth="1"/>
    <col min="4" max="5" width="14.85546875" customWidth="1"/>
  </cols>
  <sheetData>
    <row r="1" spans="1:5" x14ac:dyDescent="0.25">
      <c r="A1" s="16"/>
      <c r="B1" s="17" t="s">
        <v>0</v>
      </c>
      <c r="C1" s="17"/>
      <c r="D1" s="17"/>
      <c r="E1" s="17"/>
    </row>
    <row r="2" spans="1:5" x14ac:dyDescent="0.25">
      <c r="A2" s="16"/>
      <c r="B2" s="17"/>
      <c r="C2" s="17"/>
      <c r="D2" s="17"/>
      <c r="E2" s="17"/>
    </row>
    <row r="3" spans="1:5" x14ac:dyDescent="0.25">
      <c r="A3" s="16"/>
      <c r="B3" s="17"/>
      <c r="C3" s="17"/>
      <c r="D3" s="17"/>
      <c r="E3" s="17"/>
    </row>
    <row r="4" spans="1:5" x14ac:dyDescent="0.25">
      <c r="A4" s="16"/>
      <c r="B4" s="18" t="s">
        <v>1</v>
      </c>
      <c r="C4" s="18"/>
      <c r="D4" s="18"/>
      <c r="E4" s="18"/>
    </row>
    <row r="5" spans="1:5" x14ac:dyDescent="0.25">
      <c r="A5" s="16"/>
      <c r="B5" s="18"/>
      <c r="C5" s="18"/>
      <c r="D5" s="18"/>
      <c r="E5" s="18"/>
    </row>
    <row r="6" spans="1:5" x14ac:dyDescent="0.25">
      <c r="A6" s="16"/>
      <c r="B6" s="19">
        <v>44073</v>
      </c>
      <c r="C6" s="19"/>
      <c r="D6" s="19"/>
      <c r="E6" s="19"/>
    </row>
    <row r="7" spans="1:5" x14ac:dyDescent="0.25">
      <c r="A7" s="16"/>
      <c r="B7" s="19"/>
      <c r="C7" s="19"/>
      <c r="D7" s="19"/>
      <c r="E7" s="19"/>
    </row>
    <row r="8" spans="1:5" x14ac:dyDescent="0.25">
      <c r="A8" s="1" t="s">
        <v>2</v>
      </c>
      <c r="B8" s="2" t="s">
        <v>3</v>
      </c>
      <c r="C8" s="2" t="s">
        <v>4</v>
      </c>
      <c r="D8" s="3" t="s">
        <v>5</v>
      </c>
      <c r="E8" s="3" t="s">
        <v>6</v>
      </c>
    </row>
    <row r="9" spans="1:5" x14ac:dyDescent="0.25">
      <c r="A9" s="1" t="s">
        <v>7</v>
      </c>
      <c r="B9" s="4">
        <v>63.3</v>
      </c>
      <c r="C9" s="4"/>
      <c r="D9" s="5">
        <v>6</v>
      </c>
      <c r="E9" s="5">
        <f t="shared" ref="E9:E75" si="0">+B9*D9</f>
        <v>379.79999999999995</v>
      </c>
    </row>
    <row r="10" spans="1:5" hidden="1" x14ac:dyDescent="0.25">
      <c r="A10" s="1" t="s">
        <v>8</v>
      </c>
      <c r="B10" s="6"/>
      <c r="C10" s="6"/>
      <c r="D10" s="7">
        <v>118</v>
      </c>
      <c r="E10" s="5">
        <f t="shared" si="0"/>
        <v>0</v>
      </c>
    </row>
    <row r="11" spans="1:5" x14ac:dyDescent="0.25">
      <c r="A11" s="1" t="s">
        <v>9</v>
      </c>
      <c r="B11" s="6">
        <v>15.6</v>
      </c>
      <c r="C11" s="6"/>
      <c r="D11" s="7">
        <v>100</v>
      </c>
      <c r="E11" s="5">
        <f t="shared" si="0"/>
        <v>1560</v>
      </c>
    </row>
    <row r="12" spans="1:5" x14ac:dyDescent="0.25">
      <c r="A12" s="1" t="s">
        <v>10</v>
      </c>
      <c r="B12" s="6">
        <v>0.8</v>
      </c>
      <c r="C12" s="6"/>
      <c r="D12" s="7">
        <v>72</v>
      </c>
      <c r="E12" s="5">
        <f t="shared" si="0"/>
        <v>57.6</v>
      </c>
    </row>
    <row r="13" spans="1:5" hidden="1" x14ac:dyDescent="0.25">
      <c r="A13" s="1" t="s">
        <v>11</v>
      </c>
      <c r="B13" s="4"/>
      <c r="C13" s="4"/>
      <c r="D13" s="5">
        <v>150</v>
      </c>
      <c r="E13" s="5">
        <f t="shared" si="0"/>
        <v>0</v>
      </c>
    </row>
    <row r="14" spans="1:5" hidden="1" x14ac:dyDescent="0.25">
      <c r="A14" s="1" t="s">
        <v>12</v>
      </c>
      <c r="B14" s="6"/>
      <c r="C14" s="6"/>
      <c r="D14" s="7"/>
      <c r="E14" s="5">
        <f t="shared" si="0"/>
        <v>0</v>
      </c>
    </row>
    <row r="15" spans="1:5" x14ac:dyDescent="0.25">
      <c r="A15" s="1" t="s">
        <v>13</v>
      </c>
      <c r="B15" s="6">
        <f>19.4+21</f>
        <v>40.4</v>
      </c>
      <c r="C15" s="6"/>
      <c r="D15" s="7">
        <v>160</v>
      </c>
      <c r="E15" s="5">
        <f t="shared" si="0"/>
        <v>6464</v>
      </c>
    </row>
    <row r="16" spans="1:5" x14ac:dyDescent="0.25">
      <c r="A16" s="1" t="s">
        <v>14</v>
      </c>
      <c r="B16" s="6">
        <v>0.54500000000000004</v>
      </c>
      <c r="C16" s="6"/>
      <c r="D16" s="7">
        <v>150</v>
      </c>
      <c r="E16" s="5">
        <f t="shared" si="0"/>
        <v>81.75</v>
      </c>
    </row>
    <row r="17" spans="1:5" hidden="1" x14ac:dyDescent="0.25">
      <c r="A17" s="1" t="s">
        <v>15</v>
      </c>
      <c r="B17" s="6"/>
      <c r="C17" s="6"/>
      <c r="D17" s="7"/>
      <c r="E17" s="5">
        <f t="shared" si="0"/>
        <v>0</v>
      </c>
    </row>
    <row r="18" spans="1:5" hidden="1" x14ac:dyDescent="0.25">
      <c r="A18" s="1" t="s">
        <v>16</v>
      </c>
      <c r="B18" s="6"/>
      <c r="C18" s="6"/>
      <c r="D18" s="7">
        <v>300</v>
      </c>
      <c r="E18" s="5">
        <f t="shared" si="0"/>
        <v>0</v>
      </c>
    </row>
    <row r="19" spans="1:5" x14ac:dyDescent="0.25">
      <c r="A19" s="1" t="s">
        <v>17</v>
      </c>
      <c r="B19" s="6">
        <f>3+310.94</f>
        <v>313.94</v>
      </c>
      <c r="C19" s="6">
        <v>3</v>
      </c>
      <c r="D19" s="7">
        <v>75</v>
      </c>
      <c r="E19" s="5">
        <f t="shared" si="0"/>
        <v>23545.5</v>
      </c>
    </row>
    <row r="20" spans="1:5" x14ac:dyDescent="0.25">
      <c r="A20" s="1" t="s">
        <v>18</v>
      </c>
      <c r="B20" s="4">
        <f>1+193.58</f>
        <v>194.58</v>
      </c>
      <c r="C20" s="4"/>
      <c r="D20" s="5">
        <v>80</v>
      </c>
      <c r="E20" s="5">
        <f t="shared" si="0"/>
        <v>15566.400000000001</v>
      </c>
    </row>
    <row r="21" spans="1:5" hidden="1" x14ac:dyDescent="0.25">
      <c r="A21" s="1" t="s">
        <v>19</v>
      </c>
      <c r="B21" s="4"/>
      <c r="C21" s="4"/>
      <c r="D21" s="5">
        <v>92</v>
      </c>
      <c r="E21" s="5">
        <f t="shared" si="0"/>
        <v>0</v>
      </c>
    </row>
    <row r="22" spans="1:5" hidden="1" x14ac:dyDescent="0.25">
      <c r="A22" s="1" t="s">
        <v>20</v>
      </c>
      <c r="B22" s="6"/>
      <c r="C22" s="6"/>
      <c r="D22" s="7">
        <v>220</v>
      </c>
      <c r="E22" s="5">
        <f t="shared" si="0"/>
        <v>0</v>
      </c>
    </row>
    <row r="23" spans="1:5" hidden="1" x14ac:dyDescent="0.25">
      <c r="A23" s="1" t="s">
        <v>21</v>
      </c>
      <c r="B23" s="6"/>
      <c r="C23" s="6"/>
      <c r="D23" s="7">
        <v>80</v>
      </c>
      <c r="E23" s="5">
        <f t="shared" si="0"/>
        <v>0</v>
      </c>
    </row>
    <row r="24" spans="1:5" hidden="1" x14ac:dyDescent="0.25">
      <c r="A24" s="1" t="s">
        <v>22</v>
      </c>
      <c r="B24" s="6"/>
      <c r="C24" s="6"/>
      <c r="D24" s="7">
        <v>28</v>
      </c>
      <c r="E24" s="5">
        <f t="shared" si="0"/>
        <v>0</v>
      </c>
    </row>
    <row r="25" spans="1:5" hidden="1" x14ac:dyDescent="0.25">
      <c r="A25" s="1" t="s">
        <v>23</v>
      </c>
      <c r="B25" s="6"/>
      <c r="C25" s="6"/>
      <c r="D25" s="7">
        <v>100</v>
      </c>
      <c r="E25" s="5">
        <f t="shared" si="0"/>
        <v>0</v>
      </c>
    </row>
    <row r="26" spans="1:5" x14ac:dyDescent="0.25">
      <c r="A26" s="1" t="s">
        <v>24</v>
      </c>
      <c r="B26" s="6">
        <f>17.8+22.8</f>
        <v>40.6</v>
      </c>
      <c r="C26" s="6"/>
      <c r="D26" s="7">
        <v>100</v>
      </c>
      <c r="E26" s="5">
        <f t="shared" si="0"/>
        <v>4060</v>
      </c>
    </row>
    <row r="27" spans="1:5" x14ac:dyDescent="0.25">
      <c r="A27" s="1" t="s">
        <v>25</v>
      </c>
      <c r="B27" s="6">
        <v>44.6</v>
      </c>
      <c r="C27" s="6"/>
      <c r="D27" s="7">
        <v>70</v>
      </c>
      <c r="E27" s="5">
        <f t="shared" si="0"/>
        <v>3122</v>
      </c>
    </row>
    <row r="28" spans="1:5" x14ac:dyDescent="0.25">
      <c r="A28" s="1" t="s">
        <v>314</v>
      </c>
      <c r="B28" s="6">
        <v>5.2</v>
      </c>
      <c r="C28" s="6"/>
      <c r="D28" s="7">
        <v>74</v>
      </c>
      <c r="E28" s="5">
        <f t="shared" si="0"/>
        <v>384.8</v>
      </c>
    </row>
    <row r="29" spans="1:5" x14ac:dyDescent="0.25">
      <c r="A29" s="1" t="s">
        <v>26</v>
      </c>
      <c r="B29" s="4">
        <v>155.6</v>
      </c>
      <c r="C29" s="4"/>
      <c r="D29" s="5">
        <v>54</v>
      </c>
      <c r="E29" s="5">
        <f t="shared" si="0"/>
        <v>8402.4</v>
      </c>
    </row>
    <row r="30" spans="1:5" x14ac:dyDescent="0.25">
      <c r="A30" s="1" t="s">
        <v>27</v>
      </c>
      <c r="B30" s="4">
        <v>48.2</v>
      </c>
      <c r="C30" s="4"/>
      <c r="D30" s="5">
        <v>118</v>
      </c>
      <c r="E30" s="5">
        <f t="shared" si="0"/>
        <v>5687.6</v>
      </c>
    </row>
    <row r="31" spans="1:5" x14ac:dyDescent="0.25">
      <c r="A31" s="1" t="s">
        <v>28</v>
      </c>
      <c r="B31" s="4">
        <f>266.18+8+13.6+13.8</f>
        <v>301.58000000000004</v>
      </c>
      <c r="C31" s="4"/>
      <c r="D31" s="5">
        <v>46</v>
      </c>
      <c r="E31" s="5">
        <f t="shared" si="0"/>
        <v>13872.680000000002</v>
      </c>
    </row>
    <row r="32" spans="1:5" hidden="1" x14ac:dyDescent="0.25">
      <c r="A32" s="1" t="s">
        <v>29</v>
      </c>
      <c r="B32" s="4"/>
      <c r="C32" s="4"/>
      <c r="D32" s="5">
        <v>60</v>
      </c>
      <c r="E32" s="5">
        <f t="shared" si="0"/>
        <v>0</v>
      </c>
    </row>
    <row r="33" spans="1:5" x14ac:dyDescent="0.25">
      <c r="A33" s="1" t="s">
        <v>30</v>
      </c>
      <c r="B33" s="6">
        <v>648.4</v>
      </c>
      <c r="C33" s="6"/>
      <c r="D33" s="7">
        <v>18</v>
      </c>
      <c r="E33" s="5">
        <f t="shared" si="0"/>
        <v>11671.199999999999</v>
      </c>
    </row>
    <row r="34" spans="1:5" x14ac:dyDescent="0.25">
      <c r="A34" s="1" t="s">
        <v>31</v>
      </c>
      <c r="B34" s="6">
        <v>85.2</v>
      </c>
      <c r="C34" s="6"/>
      <c r="D34" s="7">
        <v>56</v>
      </c>
      <c r="E34" s="5">
        <f t="shared" si="0"/>
        <v>4771.2</v>
      </c>
    </row>
    <row r="35" spans="1:5" hidden="1" x14ac:dyDescent="0.25">
      <c r="A35" s="1" t="s">
        <v>32</v>
      </c>
      <c r="B35" s="6"/>
      <c r="C35" s="6"/>
      <c r="D35" s="7">
        <v>220</v>
      </c>
      <c r="E35" s="5">
        <f t="shared" si="0"/>
        <v>0</v>
      </c>
    </row>
    <row r="36" spans="1:5" x14ac:dyDescent="0.25">
      <c r="A36" s="1" t="s">
        <v>33</v>
      </c>
      <c r="B36" s="6">
        <v>192.8</v>
      </c>
      <c r="C36" s="6"/>
      <c r="D36" s="7">
        <v>37</v>
      </c>
      <c r="E36" s="5">
        <f t="shared" si="0"/>
        <v>7133.6</v>
      </c>
    </row>
    <row r="37" spans="1:5" hidden="1" x14ac:dyDescent="0.25">
      <c r="A37" s="1" t="s">
        <v>34</v>
      </c>
      <c r="B37" s="6"/>
      <c r="C37" s="6"/>
      <c r="D37" s="7">
        <v>33</v>
      </c>
      <c r="E37" s="5">
        <f t="shared" si="0"/>
        <v>0</v>
      </c>
    </row>
    <row r="38" spans="1:5" hidden="1" x14ac:dyDescent="0.25">
      <c r="A38" s="1" t="s">
        <v>35</v>
      </c>
      <c r="B38" s="6"/>
      <c r="C38" s="6"/>
      <c r="D38" s="7">
        <v>40</v>
      </c>
      <c r="E38" s="5">
        <f t="shared" si="0"/>
        <v>0</v>
      </c>
    </row>
    <row r="39" spans="1:5" hidden="1" x14ac:dyDescent="0.25">
      <c r="A39" s="1" t="s">
        <v>36</v>
      </c>
      <c r="B39" s="6"/>
      <c r="C39" s="6"/>
      <c r="D39" s="7">
        <v>66</v>
      </c>
      <c r="E39" s="5">
        <f t="shared" si="0"/>
        <v>0</v>
      </c>
    </row>
    <row r="40" spans="1:5" x14ac:dyDescent="0.25">
      <c r="A40" s="1" t="s">
        <v>37</v>
      </c>
      <c r="B40" s="6">
        <v>240.6</v>
      </c>
      <c r="C40" s="6"/>
      <c r="D40" s="7">
        <v>44</v>
      </c>
      <c r="E40" s="5">
        <f t="shared" si="0"/>
        <v>10586.4</v>
      </c>
    </row>
    <row r="41" spans="1:5" x14ac:dyDescent="0.25">
      <c r="A41" s="1" t="s">
        <v>38</v>
      </c>
      <c r="B41" s="6">
        <f>200.6+31.2</f>
        <v>231.79999999999998</v>
      </c>
      <c r="C41" s="6"/>
      <c r="D41" s="7">
        <v>44</v>
      </c>
      <c r="E41" s="5">
        <f t="shared" si="0"/>
        <v>10199.199999999999</v>
      </c>
    </row>
    <row r="42" spans="1:5" x14ac:dyDescent="0.25">
      <c r="A42" s="1" t="s">
        <v>39</v>
      </c>
      <c r="B42" s="6">
        <v>33.200000000000003</v>
      </c>
      <c r="C42" s="6"/>
      <c r="D42" s="7">
        <v>60</v>
      </c>
      <c r="E42" s="5">
        <f t="shared" si="0"/>
        <v>1992.0000000000002</v>
      </c>
    </row>
    <row r="43" spans="1:5" hidden="1" x14ac:dyDescent="0.25">
      <c r="A43" s="1" t="s">
        <v>40</v>
      </c>
      <c r="B43" s="6"/>
      <c r="C43" s="6"/>
      <c r="D43" s="7">
        <v>110</v>
      </c>
      <c r="E43" s="5">
        <f t="shared" si="0"/>
        <v>0</v>
      </c>
    </row>
    <row r="44" spans="1:5" x14ac:dyDescent="0.25">
      <c r="A44" s="1" t="s">
        <v>41</v>
      </c>
      <c r="B44" s="6">
        <v>29</v>
      </c>
      <c r="C44" s="6"/>
      <c r="D44" s="7">
        <v>60</v>
      </c>
      <c r="E44" s="5">
        <f t="shared" si="0"/>
        <v>1740</v>
      </c>
    </row>
    <row r="45" spans="1:5" x14ac:dyDescent="0.25">
      <c r="A45" s="1" t="s">
        <v>42</v>
      </c>
      <c r="B45" s="4">
        <v>7.2</v>
      </c>
      <c r="C45" s="4"/>
      <c r="D45" s="5">
        <v>60</v>
      </c>
      <c r="E45" s="5">
        <f t="shared" si="0"/>
        <v>432</v>
      </c>
    </row>
    <row r="46" spans="1:5" x14ac:dyDescent="0.25">
      <c r="A46" s="1" t="s">
        <v>43</v>
      </c>
      <c r="B46" s="4">
        <v>50.8</v>
      </c>
      <c r="C46" s="4"/>
      <c r="D46" s="5">
        <v>70</v>
      </c>
      <c r="E46" s="5">
        <f t="shared" si="0"/>
        <v>3556</v>
      </c>
    </row>
    <row r="47" spans="1:5" x14ac:dyDescent="0.25">
      <c r="A47" s="1" t="s">
        <v>44</v>
      </c>
      <c r="B47" s="6">
        <f>26+122.6</f>
        <v>148.6</v>
      </c>
      <c r="C47" s="6"/>
      <c r="D47" s="7">
        <v>52</v>
      </c>
      <c r="E47" s="5">
        <f t="shared" si="0"/>
        <v>7727.2</v>
      </c>
    </row>
    <row r="48" spans="1:5" x14ac:dyDescent="0.25">
      <c r="A48" s="1" t="s">
        <v>45</v>
      </c>
      <c r="B48" s="6">
        <f>23+26.2</f>
        <v>49.2</v>
      </c>
      <c r="C48" s="6"/>
      <c r="D48" s="7">
        <v>52</v>
      </c>
      <c r="E48" s="5">
        <f t="shared" si="0"/>
        <v>2558.4</v>
      </c>
    </row>
    <row r="49" spans="1:5" x14ac:dyDescent="0.25">
      <c r="A49" s="8" t="s">
        <v>46</v>
      </c>
      <c r="B49" s="9">
        <f>8.6+22.2</f>
        <v>30.799999999999997</v>
      </c>
      <c r="C49" s="9"/>
      <c r="D49" s="10">
        <v>110</v>
      </c>
      <c r="E49" s="5">
        <f t="shared" si="0"/>
        <v>3387.9999999999995</v>
      </c>
    </row>
    <row r="50" spans="1:5" hidden="1" x14ac:dyDescent="0.25">
      <c r="A50" s="1" t="s">
        <v>47</v>
      </c>
      <c r="B50" s="6"/>
      <c r="C50" s="6"/>
      <c r="D50" s="7">
        <v>64</v>
      </c>
      <c r="E50" s="5">
        <f t="shared" si="0"/>
        <v>0</v>
      </c>
    </row>
    <row r="51" spans="1:5" x14ac:dyDescent="0.25">
      <c r="A51" s="1" t="s">
        <v>48</v>
      </c>
      <c r="B51" s="6">
        <f>96.2+6.8</f>
        <v>103</v>
      </c>
      <c r="C51" s="6"/>
      <c r="D51" s="7">
        <v>50</v>
      </c>
      <c r="E51" s="5">
        <f t="shared" si="0"/>
        <v>5150</v>
      </c>
    </row>
    <row r="52" spans="1:5" x14ac:dyDescent="0.25">
      <c r="A52" s="1" t="s">
        <v>49</v>
      </c>
      <c r="B52" s="6">
        <v>8</v>
      </c>
      <c r="C52" s="6"/>
      <c r="D52" s="7">
        <v>98</v>
      </c>
      <c r="E52" s="5">
        <f t="shared" si="0"/>
        <v>784</v>
      </c>
    </row>
    <row r="53" spans="1:5" x14ac:dyDescent="0.25">
      <c r="A53" s="1" t="s">
        <v>50</v>
      </c>
      <c r="B53" s="4">
        <v>1</v>
      </c>
      <c r="C53" s="4"/>
      <c r="D53" s="5">
        <v>60</v>
      </c>
      <c r="E53" s="5">
        <f t="shared" si="0"/>
        <v>60</v>
      </c>
    </row>
    <row r="54" spans="1:5" ht="15.75" customHeight="1" x14ac:dyDescent="0.25">
      <c r="A54" s="1" t="s">
        <v>51</v>
      </c>
      <c r="B54" s="6">
        <v>16.04</v>
      </c>
      <c r="C54" s="6"/>
      <c r="D54" s="7">
        <v>110</v>
      </c>
      <c r="E54" s="5">
        <f t="shared" si="0"/>
        <v>1764.3999999999999</v>
      </c>
    </row>
    <row r="55" spans="1:5" hidden="1" x14ac:dyDescent="0.25">
      <c r="A55" s="1" t="s">
        <v>52</v>
      </c>
      <c r="B55" s="6"/>
      <c r="C55" s="6"/>
      <c r="D55" s="7">
        <v>74</v>
      </c>
      <c r="E55" s="5">
        <f t="shared" si="0"/>
        <v>0</v>
      </c>
    </row>
    <row r="56" spans="1:5" hidden="1" x14ac:dyDescent="0.25">
      <c r="A56" s="1" t="s">
        <v>53</v>
      </c>
      <c r="B56" s="4"/>
      <c r="C56" s="4"/>
      <c r="D56" s="5">
        <v>180</v>
      </c>
      <c r="E56" s="5">
        <f t="shared" si="0"/>
        <v>0</v>
      </c>
    </row>
    <row r="57" spans="1:5" hidden="1" x14ac:dyDescent="0.25">
      <c r="A57" s="1" t="s">
        <v>54</v>
      </c>
      <c r="B57" s="4"/>
      <c r="C57" s="4"/>
      <c r="D57" s="5"/>
      <c r="E57" s="5">
        <f t="shared" si="0"/>
        <v>0</v>
      </c>
    </row>
    <row r="58" spans="1:5" x14ac:dyDescent="0.25">
      <c r="A58" s="1" t="s">
        <v>55</v>
      </c>
      <c r="B58" s="6">
        <f>11.4+4.6</f>
        <v>16</v>
      </c>
      <c r="C58" s="6"/>
      <c r="D58" s="7">
        <v>76</v>
      </c>
      <c r="E58" s="5">
        <f t="shared" si="0"/>
        <v>1216</v>
      </c>
    </row>
    <row r="59" spans="1:5" x14ac:dyDescent="0.25">
      <c r="A59" s="1" t="s">
        <v>56</v>
      </c>
      <c r="B59" s="6">
        <v>4.2</v>
      </c>
      <c r="C59" s="6"/>
      <c r="D59" s="7">
        <v>98</v>
      </c>
      <c r="E59" s="5">
        <f t="shared" si="0"/>
        <v>411.6</v>
      </c>
    </row>
    <row r="60" spans="1:5" x14ac:dyDescent="0.25">
      <c r="A60" s="1" t="s">
        <v>57</v>
      </c>
      <c r="B60" s="6">
        <v>66.099999999999994</v>
      </c>
      <c r="C60" s="6"/>
      <c r="D60" s="7">
        <v>78</v>
      </c>
      <c r="E60" s="5">
        <f t="shared" si="0"/>
        <v>5155.7999999999993</v>
      </c>
    </row>
    <row r="61" spans="1:5" x14ac:dyDescent="0.25">
      <c r="A61" s="1" t="s">
        <v>310</v>
      </c>
      <c r="B61" s="6">
        <v>10</v>
      </c>
      <c r="C61" s="6"/>
      <c r="D61" s="7">
        <v>100</v>
      </c>
      <c r="E61" s="5">
        <f t="shared" si="0"/>
        <v>1000</v>
      </c>
    </row>
    <row r="62" spans="1:5" hidden="1" x14ac:dyDescent="0.25">
      <c r="A62" s="1" t="s">
        <v>58</v>
      </c>
      <c r="B62" s="6"/>
      <c r="C62" s="6"/>
      <c r="D62" s="7">
        <v>140</v>
      </c>
      <c r="E62" s="5">
        <f t="shared" si="0"/>
        <v>0</v>
      </c>
    </row>
    <row r="63" spans="1:5" hidden="1" x14ac:dyDescent="0.25">
      <c r="A63" s="1" t="s">
        <v>59</v>
      </c>
      <c r="B63" s="6"/>
      <c r="C63" s="6"/>
      <c r="D63" s="7"/>
      <c r="E63" s="5">
        <f t="shared" si="0"/>
        <v>0</v>
      </c>
    </row>
    <row r="64" spans="1:5" x14ac:dyDescent="0.25">
      <c r="A64" s="1" t="s">
        <v>60</v>
      </c>
      <c r="B64" s="6">
        <f>2+5</f>
        <v>7</v>
      </c>
      <c r="C64" s="6"/>
      <c r="D64" s="7">
        <v>150</v>
      </c>
      <c r="E64" s="5">
        <f t="shared" si="0"/>
        <v>1050</v>
      </c>
    </row>
    <row r="65" spans="1:5" x14ac:dyDescent="0.25">
      <c r="A65" s="1" t="s">
        <v>307</v>
      </c>
      <c r="B65" s="6">
        <v>83.6</v>
      </c>
      <c r="C65" s="6"/>
      <c r="D65" s="7">
        <v>40</v>
      </c>
      <c r="E65" s="5">
        <f t="shared" si="0"/>
        <v>3344</v>
      </c>
    </row>
    <row r="66" spans="1:5" x14ac:dyDescent="0.25">
      <c r="A66" s="1" t="s">
        <v>306</v>
      </c>
      <c r="B66" s="6">
        <v>2.9</v>
      </c>
      <c r="C66" s="6"/>
      <c r="D66" s="7">
        <v>40</v>
      </c>
      <c r="E66" s="5">
        <f t="shared" si="0"/>
        <v>116</v>
      </c>
    </row>
    <row r="67" spans="1:5" hidden="1" x14ac:dyDescent="0.25">
      <c r="A67" s="1" t="s">
        <v>61</v>
      </c>
      <c r="B67" s="4"/>
      <c r="C67" s="4"/>
      <c r="D67" s="5">
        <v>60</v>
      </c>
      <c r="E67" s="5">
        <f t="shared" si="0"/>
        <v>0</v>
      </c>
    </row>
    <row r="68" spans="1:5" x14ac:dyDescent="0.25">
      <c r="A68" s="1" t="s">
        <v>62</v>
      </c>
      <c r="B68" s="4">
        <f>62.2+96</f>
        <v>158.19999999999999</v>
      </c>
      <c r="C68" s="4"/>
      <c r="D68" s="5">
        <v>60</v>
      </c>
      <c r="E68" s="5">
        <f t="shared" si="0"/>
        <v>9492</v>
      </c>
    </row>
    <row r="69" spans="1:5" hidden="1" x14ac:dyDescent="0.25">
      <c r="A69" s="1" t="s">
        <v>63</v>
      </c>
      <c r="B69" s="6"/>
      <c r="C69" s="6"/>
      <c r="D69" s="7">
        <v>76</v>
      </c>
      <c r="E69" s="5">
        <f t="shared" si="0"/>
        <v>0</v>
      </c>
    </row>
    <row r="70" spans="1:5" x14ac:dyDescent="0.25">
      <c r="A70" s="1" t="s">
        <v>64</v>
      </c>
      <c r="B70" s="6">
        <v>0.3</v>
      </c>
      <c r="C70" s="6"/>
      <c r="D70" s="7">
        <v>130</v>
      </c>
      <c r="E70" s="5">
        <f t="shared" si="0"/>
        <v>39</v>
      </c>
    </row>
    <row r="71" spans="1:5" x14ac:dyDescent="0.25">
      <c r="A71" s="1" t="s">
        <v>305</v>
      </c>
      <c r="B71" s="6">
        <v>530.4</v>
      </c>
      <c r="C71" s="6"/>
      <c r="D71" s="7">
        <v>56</v>
      </c>
      <c r="E71" s="5">
        <f t="shared" si="0"/>
        <v>29702.399999999998</v>
      </c>
    </row>
    <row r="72" spans="1:5" hidden="1" x14ac:dyDescent="0.25">
      <c r="A72" s="1" t="s">
        <v>65</v>
      </c>
      <c r="B72" s="6"/>
      <c r="C72" s="6"/>
      <c r="D72" s="7">
        <v>54</v>
      </c>
      <c r="E72" s="5">
        <f t="shared" si="0"/>
        <v>0</v>
      </c>
    </row>
    <row r="73" spans="1:5" hidden="1" x14ac:dyDescent="0.25">
      <c r="A73" s="1" t="s">
        <v>66</v>
      </c>
      <c r="B73" s="6"/>
      <c r="C73" s="6"/>
      <c r="D73" s="7">
        <v>74</v>
      </c>
      <c r="E73" s="5">
        <f t="shared" si="0"/>
        <v>0</v>
      </c>
    </row>
    <row r="74" spans="1:5" hidden="1" x14ac:dyDescent="0.25">
      <c r="A74" s="1" t="s">
        <v>67</v>
      </c>
      <c r="B74" s="6"/>
      <c r="C74" s="6"/>
      <c r="D74" s="7">
        <v>60</v>
      </c>
      <c r="E74" s="5">
        <f t="shared" si="0"/>
        <v>0</v>
      </c>
    </row>
    <row r="75" spans="1:5" hidden="1" x14ac:dyDescent="0.25">
      <c r="A75" s="1" t="s">
        <v>68</v>
      </c>
      <c r="B75" s="6"/>
      <c r="C75" s="6"/>
      <c r="D75" s="7"/>
      <c r="E75" s="5">
        <f t="shared" si="0"/>
        <v>0</v>
      </c>
    </row>
    <row r="76" spans="1:5" hidden="1" x14ac:dyDescent="0.25">
      <c r="A76" s="1" t="s">
        <v>69</v>
      </c>
      <c r="B76" s="6"/>
      <c r="C76" s="6"/>
      <c r="D76" s="7">
        <v>10</v>
      </c>
      <c r="E76" s="5">
        <f t="shared" ref="E76:E83" si="1">+B76*D76</f>
        <v>0</v>
      </c>
    </row>
    <row r="77" spans="1:5" hidden="1" x14ac:dyDescent="0.25">
      <c r="A77" s="1" t="s">
        <v>70</v>
      </c>
      <c r="B77" s="6"/>
      <c r="C77" s="6"/>
      <c r="D77" s="7">
        <v>10</v>
      </c>
      <c r="E77" s="5">
        <f t="shared" si="1"/>
        <v>0</v>
      </c>
    </row>
    <row r="78" spans="1:5" x14ac:dyDescent="0.25">
      <c r="A78" s="1" t="s">
        <v>71</v>
      </c>
      <c r="B78" s="6">
        <f>459+51+41.4</f>
        <v>551.4</v>
      </c>
      <c r="C78" s="6"/>
      <c r="D78" s="7">
        <v>32</v>
      </c>
      <c r="E78" s="5">
        <f t="shared" si="1"/>
        <v>17644.8</v>
      </c>
    </row>
    <row r="79" spans="1:5" hidden="1" x14ac:dyDescent="0.25">
      <c r="A79" s="1" t="s">
        <v>72</v>
      </c>
      <c r="B79" s="6"/>
      <c r="C79" s="6"/>
      <c r="D79" s="7">
        <v>32</v>
      </c>
      <c r="E79" s="5">
        <f t="shared" si="1"/>
        <v>0</v>
      </c>
    </row>
    <row r="80" spans="1:5" x14ac:dyDescent="0.25">
      <c r="A80" s="1" t="s">
        <v>73</v>
      </c>
      <c r="B80" s="6">
        <v>79.2</v>
      </c>
      <c r="C80" s="6"/>
      <c r="D80" s="7">
        <v>46</v>
      </c>
      <c r="E80" s="5">
        <f t="shared" si="1"/>
        <v>3643.2000000000003</v>
      </c>
    </row>
    <row r="81" spans="1:5" hidden="1" x14ac:dyDescent="0.25">
      <c r="A81" s="1" t="s">
        <v>74</v>
      </c>
      <c r="B81" s="6"/>
      <c r="C81" s="6"/>
      <c r="D81" s="7">
        <v>22</v>
      </c>
      <c r="E81" s="5">
        <f t="shared" si="1"/>
        <v>0</v>
      </c>
    </row>
    <row r="82" spans="1:5" hidden="1" x14ac:dyDescent="0.25">
      <c r="A82" s="8" t="s">
        <v>75</v>
      </c>
      <c r="B82" s="9"/>
      <c r="C82" s="9"/>
      <c r="D82" s="10">
        <v>48</v>
      </c>
      <c r="E82" s="5">
        <f t="shared" si="1"/>
        <v>0</v>
      </c>
    </row>
    <row r="83" spans="1:5" x14ac:dyDescent="0.25">
      <c r="A83" s="8" t="s">
        <v>76</v>
      </c>
      <c r="B83" s="9">
        <v>9.6</v>
      </c>
      <c r="C83" s="9"/>
      <c r="D83" s="10">
        <v>120</v>
      </c>
      <c r="E83" s="5">
        <f t="shared" si="1"/>
        <v>1152</v>
      </c>
    </row>
    <row r="84" spans="1:5" hidden="1" x14ac:dyDescent="0.25">
      <c r="A84" s="1" t="s">
        <v>77</v>
      </c>
      <c r="B84" s="6"/>
      <c r="C84" s="6"/>
      <c r="D84" s="7">
        <v>22</v>
      </c>
      <c r="E84" s="5">
        <f>+C84*D84</f>
        <v>0</v>
      </c>
    </row>
    <row r="85" spans="1:5" hidden="1" x14ac:dyDescent="0.25">
      <c r="A85" s="1" t="s">
        <v>78</v>
      </c>
      <c r="B85" s="6"/>
      <c r="C85" s="6"/>
      <c r="D85" s="7">
        <v>26</v>
      </c>
      <c r="E85" s="5">
        <f t="shared" ref="E85:E98" si="2">+B85*D85</f>
        <v>0</v>
      </c>
    </row>
    <row r="86" spans="1:5" x14ac:dyDescent="0.25">
      <c r="A86" s="1" t="s">
        <v>79</v>
      </c>
      <c r="B86" s="6">
        <f>535.2+26.4</f>
        <v>561.6</v>
      </c>
      <c r="C86" s="6">
        <v>19</v>
      </c>
      <c r="D86" s="7">
        <v>118</v>
      </c>
      <c r="E86" s="5">
        <f t="shared" si="2"/>
        <v>66268.800000000003</v>
      </c>
    </row>
    <row r="87" spans="1:5" hidden="1" x14ac:dyDescent="0.25">
      <c r="A87" s="1" t="s">
        <v>80</v>
      </c>
      <c r="B87" s="4"/>
      <c r="C87" s="4"/>
      <c r="D87" s="5">
        <v>118</v>
      </c>
      <c r="E87" s="5">
        <f t="shared" si="2"/>
        <v>0</v>
      </c>
    </row>
    <row r="88" spans="1:5" x14ac:dyDescent="0.25">
      <c r="A88" s="1" t="s">
        <v>81</v>
      </c>
      <c r="B88" s="4">
        <v>177.4</v>
      </c>
      <c r="C88" s="4"/>
      <c r="D88" s="5">
        <v>46</v>
      </c>
      <c r="E88" s="5">
        <f t="shared" si="2"/>
        <v>8160.4000000000005</v>
      </c>
    </row>
    <row r="89" spans="1:5" hidden="1" x14ac:dyDescent="0.25">
      <c r="A89" s="1" t="s">
        <v>82</v>
      </c>
      <c r="B89" s="6"/>
      <c r="C89" s="6"/>
      <c r="D89" s="7">
        <v>66</v>
      </c>
      <c r="E89" s="5">
        <f t="shared" si="2"/>
        <v>0</v>
      </c>
    </row>
    <row r="90" spans="1:5" hidden="1" x14ac:dyDescent="0.25">
      <c r="A90" s="1" t="s">
        <v>83</v>
      </c>
      <c r="B90" s="6"/>
      <c r="C90" s="6"/>
      <c r="D90" s="7">
        <v>66</v>
      </c>
      <c r="E90" s="5">
        <f t="shared" si="2"/>
        <v>0</v>
      </c>
    </row>
    <row r="91" spans="1:5" hidden="1" x14ac:dyDescent="0.25">
      <c r="A91" s="1" t="s">
        <v>84</v>
      </c>
      <c r="B91" s="6"/>
      <c r="C91" s="6"/>
      <c r="D91" s="7"/>
      <c r="E91" s="5">
        <f t="shared" si="2"/>
        <v>0</v>
      </c>
    </row>
    <row r="92" spans="1:5" hidden="1" x14ac:dyDescent="0.25">
      <c r="A92" s="1" t="s">
        <v>85</v>
      </c>
      <c r="B92" s="6"/>
      <c r="C92" s="6"/>
      <c r="D92" s="7">
        <v>140</v>
      </c>
      <c r="E92" s="5">
        <f t="shared" si="2"/>
        <v>0</v>
      </c>
    </row>
    <row r="93" spans="1:5" hidden="1" x14ac:dyDescent="0.25">
      <c r="A93" s="1" t="s">
        <v>86</v>
      </c>
      <c r="B93" s="6"/>
      <c r="C93" s="6"/>
      <c r="D93" s="7">
        <v>68</v>
      </c>
      <c r="E93" s="5">
        <f t="shared" si="2"/>
        <v>0</v>
      </c>
    </row>
    <row r="94" spans="1:5" x14ac:dyDescent="0.25">
      <c r="A94" s="1" t="s">
        <v>303</v>
      </c>
      <c r="B94" s="6">
        <v>118.89</v>
      </c>
      <c r="C94" s="6">
        <v>7</v>
      </c>
      <c r="D94" s="7">
        <v>60</v>
      </c>
      <c r="E94" s="5">
        <f t="shared" si="2"/>
        <v>7133.4</v>
      </c>
    </row>
    <row r="95" spans="1:5" hidden="1" x14ac:dyDescent="0.25">
      <c r="A95" s="1" t="s">
        <v>87</v>
      </c>
      <c r="B95" s="6"/>
      <c r="C95" s="6"/>
      <c r="D95" s="7"/>
      <c r="E95" s="5">
        <f t="shared" si="2"/>
        <v>0</v>
      </c>
    </row>
    <row r="96" spans="1:5" x14ac:dyDescent="0.25">
      <c r="A96" s="1" t="s">
        <v>88</v>
      </c>
      <c r="B96" s="4">
        <v>6.3</v>
      </c>
      <c r="C96" s="4"/>
      <c r="D96" s="5">
        <v>140</v>
      </c>
      <c r="E96" s="5">
        <f t="shared" si="2"/>
        <v>882</v>
      </c>
    </row>
    <row r="97" spans="1:5" x14ac:dyDescent="0.25">
      <c r="A97" s="1" t="s">
        <v>311</v>
      </c>
      <c r="B97" s="6">
        <v>37.9</v>
      </c>
      <c r="C97" s="6"/>
      <c r="D97" s="7">
        <v>48</v>
      </c>
      <c r="E97" s="5">
        <f t="shared" si="2"/>
        <v>1819.1999999999998</v>
      </c>
    </row>
    <row r="98" spans="1:5" hidden="1" x14ac:dyDescent="0.25">
      <c r="A98" s="1" t="s">
        <v>89</v>
      </c>
      <c r="B98" s="6"/>
      <c r="C98" s="6"/>
      <c r="D98" s="7">
        <v>24</v>
      </c>
      <c r="E98" s="5">
        <f t="shared" si="2"/>
        <v>0</v>
      </c>
    </row>
    <row r="99" spans="1:5" hidden="1" x14ac:dyDescent="0.25">
      <c r="A99" s="1" t="s">
        <v>90</v>
      </c>
      <c r="B99" s="6"/>
      <c r="C99" s="6"/>
      <c r="D99" s="7">
        <v>13</v>
      </c>
      <c r="E99" s="5">
        <f>+C99*D99</f>
        <v>0</v>
      </c>
    </row>
    <row r="100" spans="1:5" x14ac:dyDescent="0.25">
      <c r="A100" s="1" t="s">
        <v>91</v>
      </c>
      <c r="B100" s="4">
        <f>1.4+1.945</f>
        <v>3.3449999999999998</v>
      </c>
      <c r="C100" s="4"/>
      <c r="D100" s="5">
        <v>10</v>
      </c>
      <c r="E100" s="5">
        <f t="shared" ref="E100:E163" si="3">+B100*D100</f>
        <v>33.449999999999996</v>
      </c>
    </row>
    <row r="101" spans="1:5" hidden="1" x14ac:dyDescent="0.25">
      <c r="A101" s="1" t="s">
        <v>92</v>
      </c>
      <c r="B101" s="6"/>
      <c r="C101" s="6"/>
      <c r="D101" s="7">
        <v>18</v>
      </c>
      <c r="E101" s="5">
        <f t="shared" si="3"/>
        <v>0</v>
      </c>
    </row>
    <row r="102" spans="1:5" hidden="1" x14ac:dyDescent="0.25">
      <c r="A102" s="1" t="s">
        <v>93</v>
      </c>
      <c r="B102" s="6"/>
      <c r="C102" s="6"/>
      <c r="D102" s="7">
        <v>26</v>
      </c>
      <c r="E102" s="5">
        <f t="shared" si="3"/>
        <v>0</v>
      </c>
    </row>
    <row r="103" spans="1:5" x14ac:dyDescent="0.25">
      <c r="A103" s="1" t="s">
        <v>94</v>
      </c>
      <c r="B103" s="6">
        <f>313.2+16+32.8</f>
        <v>362</v>
      </c>
      <c r="C103" s="6"/>
      <c r="D103" s="7">
        <v>28</v>
      </c>
      <c r="E103" s="5">
        <f t="shared" si="3"/>
        <v>10136</v>
      </c>
    </row>
    <row r="104" spans="1:5" x14ac:dyDescent="0.25">
      <c r="A104" s="1" t="s">
        <v>95</v>
      </c>
      <c r="B104" s="6">
        <v>196.2</v>
      </c>
      <c r="C104" s="6"/>
      <c r="D104" s="7">
        <v>22</v>
      </c>
      <c r="E104" s="5">
        <f t="shared" si="3"/>
        <v>4316.3999999999996</v>
      </c>
    </row>
    <row r="105" spans="1:5" x14ac:dyDescent="0.25">
      <c r="A105" s="1" t="s">
        <v>312</v>
      </c>
      <c r="B105" s="4">
        <v>3.6</v>
      </c>
      <c r="C105" s="4"/>
      <c r="D105" s="5">
        <v>124</v>
      </c>
      <c r="E105" s="5">
        <f t="shared" si="3"/>
        <v>446.40000000000003</v>
      </c>
    </row>
    <row r="106" spans="1:5" hidden="1" x14ac:dyDescent="0.25">
      <c r="A106" s="1" t="s">
        <v>96</v>
      </c>
      <c r="B106" s="4"/>
      <c r="C106" s="4"/>
      <c r="D106" s="5">
        <v>72</v>
      </c>
      <c r="E106" s="5">
        <f t="shared" si="3"/>
        <v>0</v>
      </c>
    </row>
    <row r="107" spans="1:5" x14ac:dyDescent="0.25">
      <c r="A107" s="1" t="s">
        <v>97</v>
      </c>
      <c r="B107" s="6">
        <f>115.8+151.6</f>
        <v>267.39999999999998</v>
      </c>
      <c r="C107" s="6"/>
      <c r="D107" s="7">
        <v>34</v>
      </c>
      <c r="E107" s="5">
        <f t="shared" si="3"/>
        <v>9091.5999999999985</v>
      </c>
    </row>
    <row r="108" spans="1:5" hidden="1" x14ac:dyDescent="0.25">
      <c r="A108" s="1" t="s">
        <v>98</v>
      </c>
      <c r="B108" s="6"/>
      <c r="C108" s="6"/>
      <c r="D108" s="7">
        <v>108</v>
      </c>
      <c r="E108" s="5">
        <f t="shared" si="3"/>
        <v>0</v>
      </c>
    </row>
    <row r="109" spans="1:5" hidden="1" x14ac:dyDescent="0.25">
      <c r="A109" s="1" t="s">
        <v>99</v>
      </c>
      <c r="B109" s="6"/>
      <c r="C109" s="6"/>
      <c r="D109" s="7">
        <v>100</v>
      </c>
      <c r="E109" s="5">
        <f t="shared" si="3"/>
        <v>0</v>
      </c>
    </row>
    <row r="110" spans="1:5" x14ac:dyDescent="0.25">
      <c r="A110" s="1" t="s">
        <v>100</v>
      </c>
      <c r="B110" s="6">
        <f>22.4+17+13.4+14.4</f>
        <v>67.2</v>
      </c>
      <c r="C110" s="6"/>
      <c r="D110" s="7">
        <v>46</v>
      </c>
      <c r="E110" s="5">
        <f t="shared" si="3"/>
        <v>3091.2000000000003</v>
      </c>
    </row>
    <row r="111" spans="1:5" x14ac:dyDescent="0.25">
      <c r="A111" s="1" t="s">
        <v>101</v>
      </c>
      <c r="B111" s="6">
        <f>1+592.18+2.8</f>
        <v>595.9799999999999</v>
      </c>
      <c r="C111" s="6"/>
      <c r="D111" s="7">
        <v>125</v>
      </c>
      <c r="E111" s="5">
        <f t="shared" si="3"/>
        <v>74497.499999999985</v>
      </c>
    </row>
    <row r="112" spans="1:5" hidden="1" x14ac:dyDescent="0.25">
      <c r="A112" s="1" t="s">
        <v>102</v>
      </c>
      <c r="B112" s="6"/>
      <c r="C112" s="6"/>
      <c r="D112" s="7">
        <v>128</v>
      </c>
      <c r="E112" s="5">
        <f t="shared" si="3"/>
        <v>0</v>
      </c>
    </row>
    <row r="113" spans="1:5" hidden="1" x14ac:dyDescent="0.25">
      <c r="A113" s="1" t="s">
        <v>103</v>
      </c>
      <c r="B113" s="6"/>
      <c r="C113" s="6"/>
      <c r="D113" s="7"/>
      <c r="E113" s="5">
        <f t="shared" si="3"/>
        <v>0</v>
      </c>
    </row>
    <row r="114" spans="1:5" x14ac:dyDescent="0.25">
      <c r="A114" s="1" t="s">
        <v>104</v>
      </c>
      <c r="B114" s="6">
        <v>28.2</v>
      </c>
      <c r="C114" s="6"/>
      <c r="D114" s="7">
        <v>80</v>
      </c>
      <c r="E114" s="5">
        <f t="shared" si="3"/>
        <v>2256</v>
      </c>
    </row>
    <row r="115" spans="1:5" x14ac:dyDescent="0.25">
      <c r="A115" s="1" t="s">
        <v>105</v>
      </c>
      <c r="B115" s="6">
        <f>964.2+6</f>
        <v>970.2</v>
      </c>
      <c r="C115" s="6"/>
      <c r="D115" s="7">
        <v>46</v>
      </c>
      <c r="E115" s="5">
        <f t="shared" si="3"/>
        <v>44629.200000000004</v>
      </c>
    </row>
    <row r="116" spans="1:5" hidden="1" x14ac:dyDescent="0.25">
      <c r="A116" s="1" t="s">
        <v>106</v>
      </c>
      <c r="B116" s="6"/>
      <c r="C116" s="6"/>
      <c r="D116" s="7"/>
      <c r="E116" s="5">
        <f t="shared" si="3"/>
        <v>0</v>
      </c>
    </row>
    <row r="117" spans="1:5" hidden="1" x14ac:dyDescent="0.25">
      <c r="A117" s="1" t="s">
        <v>107</v>
      </c>
      <c r="B117" s="6"/>
      <c r="C117" s="6"/>
      <c r="D117" s="7">
        <v>46</v>
      </c>
      <c r="E117" s="5">
        <f t="shared" si="3"/>
        <v>0</v>
      </c>
    </row>
    <row r="118" spans="1:5" hidden="1" x14ac:dyDescent="0.25">
      <c r="A118" s="1" t="s">
        <v>108</v>
      </c>
      <c r="B118" s="4"/>
      <c r="C118" s="4"/>
      <c r="D118" s="5">
        <v>70</v>
      </c>
      <c r="E118" s="5">
        <f t="shared" si="3"/>
        <v>0</v>
      </c>
    </row>
    <row r="119" spans="1:5" hidden="1" x14ac:dyDescent="0.25">
      <c r="A119" s="8" t="s">
        <v>109</v>
      </c>
      <c r="B119" s="9"/>
      <c r="C119" s="9"/>
      <c r="D119" s="10">
        <v>54</v>
      </c>
      <c r="E119" s="5">
        <f t="shared" si="3"/>
        <v>0</v>
      </c>
    </row>
    <row r="120" spans="1:5" hidden="1" x14ac:dyDescent="0.25">
      <c r="A120" s="1" t="s">
        <v>110</v>
      </c>
      <c r="B120" s="6"/>
      <c r="C120" s="6"/>
      <c r="D120" s="7">
        <v>58</v>
      </c>
      <c r="E120" s="5">
        <f t="shared" si="3"/>
        <v>0</v>
      </c>
    </row>
    <row r="121" spans="1:5" x14ac:dyDescent="0.25">
      <c r="A121" s="1" t="s">
        <v>111</v>
      </c>
      <c r="B121" s="4">
        <v>3.8</v>
      </c>
      <c r="C121" s="4"/>
      <c r="D121" s="5">
        <v>68</v>
      </c>
      <c r="E121" s="5">
        <f t="shared" si="3"/>
        <v>258.39999999999998</v>
      </c>
    </row>
    <row r="122" spans="1:5" x14ac:dyDescent="0.25">
      <c r="A122" s="1" t="s">
        <v>112</v>
      </c>
      <c r="B122" s="6">
        <v>20.399999999999999</v>
      </c>
      <c r="C122" s="6"/>
      <c r="D122" s="7">
        <v>150</v>
      </c>
      <c r="E122" s="5">
        <f t="shared" si="3"/>
        <v>3060</v>
      </c>
    </row>
    <row r="123" spans="1:5" hidden="1" x14ac:dyDescent="0.25">
      <c r="A123" s="1" t="s">
        <v>113</v>
      </c>
      <c r="B123" s="6"/>
      <c r="C123" s="6"/>
      <c r="D123" s="7">
        <v>60</v>
      </c>
      <c r="E123" s="5">
        <f t="shared" si="3"/>
        <v>0</v>
      </c>
    </row>
    <row r="124" spans="1:5" x14ac:dyDescent="0.25">
      <c r="A124" s="1" t="s">
        <v>114</v>
      </c>
      <c r="B124" s="6">
        <v>39.92</v>
      </c>
      <c r="C124" s="6"/>
      <c r="D124" s="7">
        <v>55</v>
      </c>
      <c r="E124" s="5">
        <f t="shared" si="3"/>
        <v>2195.6</v>
      </c>
    </row>
    <row r="125" spans="1:5" x14ac:dyDescent="0.25">
      <c r="A125" s="1" t="s">
        <v>315</v>
      </c>
      <c r="B125" s="4">
        <v>48.2</v>
      </c>
      <c r="C125" s="4"/>
      <c r="D125" s="5">
        <v>118</v>
      </c>
      <c r="E125" s="5">
        <f t="shared" si="3"/>
        <v>5687.6</v>
      </c>
    </row>
    <row r="126" spans="1:5" x14ac:dyDescent="0.25">
      <c r="A126" s="1" t="s">
        <v>115</v>
      </c>
      <c r="B126" s="6">
        <f>16.8+26.8</f>
        <v>43.6</v>
      </c>
      <c r="C126" s="6"/>
      <c r="D126" s="7">
        <v>26</v>
      </c>
      <c r="E126" s="5">
        <f t="shared" si="3"/>
        <v>1133.6000000000001</v>
      </c>
    </row>
    <row r="127" spans="1:5" x14ac:dyDescent="0.25">
      <c r="A127" s="1" t="s">
        <v>116</v>
      </c>
      <c r="B127" s="6">
        <f>4.6+5</f>
        <v>9.6</v>
      </c>
      <c r="C127" s="6"/>
      <c r="D127" s="7">
        <v>32</v>
      </c>
      <c r="E127" s="5">
        <f t="shared" si="3"/>
        <v>307.2</v>
      </c>
    </row>
    <row r="128" spans="1:5" hidden="1" x14ac:dyDescent="0.25">
      <c r="A128" s="1" t="s">
        <v>117</v>
      </c>
      <c r="B128" s="6"/>
      <c r="C128" s="6"/>
      <c r="D128" s="7">
        <v>66</v>
      </c>
      <c r="E128" s="5">
        <f t="shared" si="3"/>
        <v>0</v>
      </c>
    </row>
    <row r="129" spans="1:5" hidden="1" x14ac:dyDescent="0.25">
      <c r="A129" s="1" t="s">
        <v>118</v>
      </c>
      <c r="B129" s="4"/>
      <c r="C129" s="4"/>
      <c r="D129" s="5">
        <v>98</v>
      </c>
      <c r="E129" s="5">
        <f t="shared" si="3"/>
        <v>0</v>
      </c>
    </row>
    <row r="130" spans="1:5" hidden="1" x14ac:dyDescent="0.25">
      <c r="A130" s="1" t="s">
        <v>119</v>
      </c>
      <c r="B130" s="4"/>
      <c r="C130" s="4"/>
      <c r="D130" s="5">
        <v>26</v>
      </c>
      <c r="E130" s="5">
        <f t="shared" si="3"/>
        <v>0</v>
      </c>
    </row>
    <row r="131" spans="1:5" x14ac:dyDescent="0.25">
      <c r="A131" s="1" t="s">
        <v>120</v>
      </c>
      <c r="B131" s="4">
        <v>44.6</v>
      </c>
      <c r="C131" s="4"/>
      <c r="D131" s="5">
        <v>6</v>
      </c>
      <c r="E131" s="5">
        <f t="shared" si="3"/>
        <v>267.60000000000002</v>
      </c>
    </row>
    <row r="132" spans="1:5" hidden="1" x14ac:dyDescent="0.25">
      <c r="A132" s="1" t="s">
        <v>121</v>
      </c>
      <c r="B132" s="6"/>
      <c r="C132" s="6"/>
      <c r="D132" s="7">
        <v>12</v>
      </c>
      <c r="E132" s="5">
        <f t="shared" si="3"/>
        <v>0</v>
      </c>
    </row>
    <row r="133" spans="1:5" hidden="1" x14ac:dyDescent="0.25">
      <c r="A133" s="1" t="s">
        <v>122</v>
      </c>
      <c r="B133" s="6"/>
      <c r="C133" s="6"/>
      <c r="D133" s="7"/>
      <c r="E133" s="5">
        <f t="shared" si="3"/>
        <v>0</v>
      </c>
    </row>
    <row r="134" spans="1:5" hidden="1" x14ac:dyDescent="0.25">
      <c r="A134" s="1" t="s">
        <v>123</v>
      </c>
      <c r="B134" s="6"/>
      <c r="C134" s="6"/>
      <c r="D134" s="7">
        <v>30</v>
      </c>
      <c r="E134" s="5">
        <f t="shared" si="3"/>
        <v>0</v>
      </c>
    </row>
    <row r="135" spans="1:5" x14ac:dyDescent="0.25">
      <c r="A135" s="1" t="s">
        <v>124</v>
      </c>
      <c r="B135" s="6">
        <f>2.6+1.15</f>
        <v>3.75</v>
      </c>
      <c r="C135" s="6"/>
      <c r="D135" s="7">
        <v>10</v>
      </c>
      <c r="E135" s="5">
        <f t="shared" si="3"/>
        <v>37.5</v>
      </c>
    </row>
    <row r="136" spans="1:5" hidden="1" x14ac:dyDescent="0.25">
      <c r="A136" s="1" t="s">
        <v>125</v>
      </c>
      <c r="B136" s="6"/>
      <c r="C136" s="6"/>
      <c r="D136" s="7"/>
      <c r="E136" s="5">
        <f t="shared" si="3"/>
        <v>0</v>
      </c>
    </row>
    <row r="137" spans="1:5" x14ac:dyDescent="0.25">
      <c r="A137" s="1" t="s">
        <v>126</v>
      </c>
      <c r="B137" s="6">
        <v>48.8</v>
      </c>
      <c r="C137" s="6"/>
      <c r="D137" s="7">
        <v>6</v>
      </c>
      <c r="E137" s="5">
        <f t="shared" si="3"/>
        <v>292.79999999999995</v>
      </c>
    </row>
    <row r="138" spans="1:5" x14ac:dyDescent="0.25">
      <c r="A138" s="1" t="s">
        <v>127</v>
      </c>
      <c r="B138" s="6">
        <v>1.18</v>
      </c>
      <c r="C138" s="6"/>
      <c r="D138" s="7">
        <v>10</v>
      </c>
      <c r="E138" s="5">
        <f t="shared" si="3"/>
        <v>11.799999999999999</v>
      </c>
    </row>
    <row r="139" spans="1:5" x14ac:dyDescent="0.25">
      <c r="A139" s="1" t="s">
        <v>128</v>
      </c>
      <c r="B139" s="6">
        <v>438.2</v>
      </c>
      <c r="C139" s="6"/>
      <c r="D139" s="7">
        <v>40</v>
      </c>
      <c r="E139" s="5">
        <f t="shared" si="3"/>
        <v>17528</v>
      </c>
    </row>
    <row r="140" spans="1:5" hidden="1" x14ac:dyDescent="0.25">
      <c r="A140" s="1" t="s">
        <v>129</v>
      </c>
      <c r="B140" s="6"/>
      <c r="C140" s="6"/>
      <c r="D140" s="7">
        <v>86</v>
      </c>
      <c r="E140" s="5">
        <f t="shared" si="3"/>
        <v>0</v>
      </c>
    </row>
    <row r="141" spans="1:5" x14ac:dyDescent="0.25">
      <c r="A141" s="1" t="s">
        <v>130</v>
      </c>
      <c r="B141" s="6">
        <v>10.6</v>
      </c>
      <c r="C141" s="6"/>
      <c r="D141" s="7">
        <v>62</v>
      </c>
      <c r="E141" s="5">
        <f t="shared" si="3"/>
        <v>657.19999999999993</v>
      </c>
    </row>
    <row r="142" spans="1:5" hidden="1" x14ac:dyDescent="0.25">
      <c r="A142" s="1" t="s">
        <v>131</v>
      </c>
      <c r="B142" s="6"/>
      <c r="C142" s="6"/>
      <c r="D142" s="7">
        <v>38</v>
      </c>
      <c r="E142" s="5">
        <f t="shared" si="3"/>
        <v>0</v>
      </c>
    </row>
    <row r="143" spans="1:5" hidden="1" x14ac:dyDescent="0.25">
      <c r="A143" s="1" t="s">
        <v>132</v>
      </c>
      <c r="B143" s="6"/>
      <c r="C143" s="6"/>
      <c r="D143" s="7">
        <v>39</v>
      </c>
      <c r="E143" s="5">
        <f t="shared" si="3"/>
        <v>0</v>
      </c>
    </row>
    <row r="144" spans="1:5" hidden="1" x14ac:dyDescent="0.25">
      <c r="A144" s="1" t="s">
        <v>133</v>
      </c>
      <c r="B144" s="6"/>
      <c r="C144" s="6"/>
      <c r="D144" s="7">
        <v>48</v>
      </c>
      <c r="E144" s="5">
        <f t="shared" si="3"/>
        <v>0</v>
      </c>
    </row>
    <row r="145" spans="1:5" x14ac:dyDescent="0.25">
      <c r="A145" s="1" t="s">
        <v>134</v>
      </c>
      <c r="B145" s="6">
        <v>55.6</v>
      </c>
      <c r="C145" s="6"/>
      <c r="D145" s="7">
        <v>38</v>
      </c>
      <c r="E145" s="5">
        <f t="shared" si="3"/>
        <v>2112.8000000000002</v>
      </c>
    </row>
    <row r="146" spans="1:5" hidden="1" x14ac:dyDescent="0.25">
      <c r="A146" s="1" t="s">
        <v>135</v>
      </c>
      <c r="B146" s="6"/>
      <c r="C146" s="6"/>
      <c r="D146" s="7">
        <v>76</v>
      </c>
      <c r="E146" s="5">
        <f t="shared" si="3"/>
        <v>0</v>
      </c>
    </row>
    <row r="147" spans="1:5" hidden="1" x14ac:dyDescent="0.25">
      <c r="A147" s="1" t="s">
        <v>136</v>
      </c>
      <c r="B147" s="6"/>
      <c r="C147" s="6"/>
      <c r="D147" s="7">
        <v>62</v>
      </c>
      <c r="E147" s="5">
        <f t="shared" si="3"/>
        <v>0</v>
      </c>
    </row>
    <row r="148" spans="1:5" hidden="1" x14ac:dyDescent="0.25">
      <c r="A148" s="1" t="s">
        <v>137</v>
      </c>
      <c r="B148" s="4"/>
      <c r="C148" s="4"/>
      <c r="D148" s="5">
        <v>62</v>
      </c>
      <c r="E148" s="5">
        <f t="shared" si="3"/>
        <v>0</v>
      </c>
    </row>
    <row r="149" spans="1:5" x14ac:dyDescent="0.25">
      <c r="A149" s="8" t="s">
        <v>138</v>
      </c>
      <c r="B149" s="9">
        <v>38.6</v>
      </c>
      <c r="C149" s="9"/>
      <c r="D149" s="10">
        <v>75</v>
      </c>
      <c r="E149" s="5">
        <f t="shared" si="3"/>
        <v>2895</v>
      </c>
    </row>
    <row r="150" spans="1:5" hidden="1" x14ac:dyDescent="0.25">
      <c r="A150" s="8" t="s">
        <v>139</v>
      </c>
      <c r="B150" s="11"/>
      <c r="C150" s="11"/>
      <c r="D150" s="12">
        <v>60</v>
      </c>
      <c r="E150" s="5">
        <f t="shared" si="3"/>
        <v>0</v>
      </c>
    </row>
    <row r="151" spans="1:5" x14ac:dyDescent="0.25">
      <c r="A151" s="8" t="s">
        <v>140</v>
      </c>
      <c r="B151" s="11">
        <v>1.8</v>
      </c>
      <c r="C151" s="11"/>
      <c r="D151" s="12">
        <v>80</v>
      </c>
      <c r="E151" s="5">
        <f t="shared" si="3"/>
        <v>144</v>
      </c>
    </row>
    <row r="152" spans="1:5" hidden="1" x14ac:dyDescent="0.25">
      <c r="A152" s="1" t="s">
        <v>141</v>
      </c>
      <c r="B152" s="6"/>
      <c r="C152" s="6"/>
      <c r="D152" s="7">
        <v>74</v>
      </c>
      <c r="E152" s="5">
        <f t="shared" si="3"/>
        <v>0</v>
      </c>
    </row>
    <row r="153" spans="1:5" hidden="1" x14ac:dyDescent="0.25">
      <c r="A153" s="1" t="s">
        <v>142</v>
      </c>
      <c r="B153" s="6"/>
      <c r="C153" s="6"/>
      <c r="D153" s="7">
        <v>76</v>
      </c>
      <c r="E153" s="5">
        <f t="shared" si="3"/>
        <v>0</v>
      </c>
    </row>
    <row r="154" spans="1:5" hidden="1" x14ac:dyDescent="0.25">
      <c r="A154" s="1" t="s">
        <v>143</v>
      </c>
      <c r="B154" s="4"/>
      <c r="C154" s="4"/>
      <c r="D154" s="5">
        <v>78</v>
      </c>
      <c r="E154" s="5">
        <f t="shared" si="3"/>
        <v>0</v>
      </c>
    </row>
    <row r="155" spans="1:5" hidden="1" x14ac:dyDescent="0.25">
      <c r="A155" s="1" t="s">
        <v>144</v>
      </c>
      <c r="B155" s="6"/>
      <c r="C155" s="6"/>
      <c r="D155" s="7">
        <v>64</v>
      </c>
      <c r="E155" s="5">
        <f t="shared" si="3"/>
        <v>0</v>
      </c>
    </row>
    <row r="156" spans="1:5" hidden="1" x14ac:dyDescent="0.25">
      <c r="A156" s="1" t="s">
        <v>145</v>
      </c>
      <c r="B156" s="6"/>
      <c r="C156" s="6"/>
      <c r="D156" s="7">
        <v>98</v>
      </c>
      <c r="E156" s="5">
        <f t="shared" si="3"/>
        <v>0</v>
      </c>
    </row>
    <row r="157" spans="1:5" x14ac:dyDescent="0.25">
      <c r="A157" s="1" t="s">
        <v>146</v>
      </c>
      <c r="B157" s="6">
        <f>651.4+548+515.8+440.6</f>
        <v>2155.8000000000002</v>
      </c>
      <c r="C157" s="6"/>
      <c r="D157" s="7">
        <v>46</v>
      </c>
      <c r="E157" s="5">
        <f t="shared" si="3"/>
        <v>99166.8</v>
      </c>
    </row>
    <row r="158" spans="1:5" hidden="1" x14ac:dyDescent="0.25">
      <c r="A158" s="1" t="s">
        <v>147</v>
      </c>
      <c r="B158" s="6"/>
      <c r="C158" s="6"/>
      <c r="D158" s="7">
        <v>56</v>
      </c>
      <c r="E158" s="5">
        <f t="shared" si="3"/>
        <v>0</v>
      </c>
    </row>
    <row r="159" spans="1:5" hidden="1" x14ac:dyDescent="0.25">
      <c r="A159" s="1" t="s">
        <v>148</v>
      </c>
      <c r="B159" s="6"/>
      <c r="C159" s="6"/>
      <c r="D159" s="7">
        <v>58</v>
      </c>
      <c r="E159" s="5">
        <f t="shared" si="3"/>
        <v>0</v>
      </c>
    </row>
    <row r="160" spans="1:5" x14ac:dyDescent="0.25">
      <c r="A160" s="1" t="s">
        <v>149</v>
      </c>
      <c r="B160" s="4">
        <v>17.399999999999999</v>
      </c>
      <c r="C160" s="4"/>
      <c r="D160" s="5">
        <v>78</v>
      </c>
      <c r="E160" s="5">
        <f t="shared" si="3"/>
        <v>1357.1999999999998</v>
      </c>
    </row>
    <row r="161" spans="1:5" hidden="1" x14ac:dyDescent="0.25">
      <c r="A161" s="1" t="s">
        <v>150</v>
      </c>
      <c r="B161" s="4"/>
      <c r="C161" s="4"/>
      <c r="D161" s="5"/>
      <c r="E161" s="5">
        <f t="shared" si="3"/>
        <v>0</v>
      </c>
    </row>
    <row r="162" spans="1:5" x14ac:dyDescent="0.25">
      <c r="A162" s="1" t="s">
        <v>151</v>
      </c>
      <c r="B162" s="6">
        <f>5.155+2.6</f>
        <v>7.7550000000000008</v>
      </c>
      <c r="C162" s="6"/>
      <c r="D162" s="7">
        <v>110</v>
      </c>
      <c r="E162" s="5">
        <f t="shared" si="3"/>
        <v>853.05000000000007</v>
      </c>
    </row>
    <row r="163" spans="1:5" hidden="1" x14ac:dyDescent="0.25">
      <c r="A163" s="1" t="s">
        <v>152</v>
      </c>
      <c r="B163" s="6"/>
      <c r="C163" s="6"/>
      <c r="D163" s="7"/>
      <c r="E163" s="5">
        <f t="shared" si="3"/>
        <v>0</v>
      </c>
    </row>
    <row r="164" spans="1:5" hidden="1" x14ac:dyDescent="0.25">
      <c r="A164" s="1" t="s">
        <v>153</v>
      </c>
      <c r="B164" s="4"/>
      <c r="C164" s="4"/>
      <c r="D164" s="5">
        <v>75</v>
      </c>
      <c r="E164" s="5">
        <f t="shared" ref="E164:E177" si="4">+B164*D164</f>
        <v>0</v>
      </c>
    </row>
    <row r="165" spans="1:5" hidden="1" x14ac:dyDescent="0.25">
      <c r="A165" s="1" t="s">
        <v>154</v>
      </c>
      <c r="B165" s="6"/>
      <c r="C165" s="6"/>
      <c r="D165" s="7">
        <v>64</v>
      </c>
      <c r="E165" s="5">
        <f t="shared" si="4"/>
        <v>0</v>
      </c>
    </row>
    <row r="166" spans="1:5" x14ac:dyDescent="0.25">
      <c r="A166" s="1" t="s">
        <v>155</v>
      </c>
      <c r="B166" s="6">
        <v>33.6</v>
      </c>
      <c r="C166" s="6"/>
      <c r="D166" s="7">
        <v>76</v>
      </c>
      <c r="E166" s="5">
        <f t="shared" si="4"/>
        <v>2553.6</v>
      </c>
    </row>
    <row r="167" spans="1:5" hidden="1" x14ac:dyDescent="0.25">
      <c r="A167" s="1" t="s">
        <v>156</v>
      </c>
      <c r="B167" s="6"/>
      <c r="C167" s="6"/>
      <c r="D167" s="7">
        <v>80</v>
      </c>
      <c r="E167" s="5">
        <f t="shared" si="4"/>
        <v>0</v>
      </c>
    </row>
    <row r="168" spans="1:5" x14ac:dyDescent="0.25">
      <c r="A168" s="1" t="s">
        <v>157</v>
      </c>
      <c r="B168" s="4">
        <f>40.83+12.4</f>
        <v>53.23</v>
      </c>
      <c r="C168" s="4"/>
      <c r="D168" s="5">
        <v>48</v>
      </c>
      <c r="E168" s="5">
        <f t="shared" si="4"/>
        <v>2555.04</v>
      </c>
    </row>
    <row r="169" spans="1:5" hidden="1" x14ac:dyDescent="0.25">
      <c r="A169" s="1" t="s">
        <v>158</v>
      </c>
      <c r="B169" s="4"/>
      <c r="C169" s="4"/>
      <c r="D169" s="5">
        <v>206</v>
      </c>
      <c r="E169" s="5">
        <f t="shared" si="4"/>
        <v>0</v>
      </c>
    </row>
    <row r="170" spans="1:5" hidden="1" x14ac:dyDescent="0.25">
      <c r="A170" s="1" t="s">
        <v>159</v>
      </c>
      <c r="B170" s="6"/>
      <c r="C170" s="6"/>
      <c r="D170" s="7">
        <v>46</v>
      </c>
      <c r="E170" s="5">
        <f t="shared" si="4"/>
        <v>0</v>
      </c>
    </row>
    <row r="171" spans="1:5" hidden="1" x14ac:dyDescent="0.25">
      <c r="A171" s="1" t="s">
        <v>160</v>
      </c>
      <c r="B171" s="6"/>
      <c r="C171" s="6"/>
      <c r="D171" s="7">
        <v>88</v>
      </c>
      <c r="E171" s="5">
        <f t="shared" si="4"/>
        <v>0</v>
      </c>
    </row>
    <row r="172" spans="1:5" x14ac:dyDescent="0.25">
      <c r="A172" s="1" t="s">
        <v>161</v>
      </c>
      <c r="B172" s="6">
        <v>141.4</v>
      </c>
      <c r="C172" s="6"/>
      <c r="D172" s="7">
        <v>60</v>
      </c>
      <c r="E172" s="5">
        <f t="shared" si="4"/>
        <v>8484</v>
      </c>
    </row>
    <row r="173" spans="1:5" x14ac:dyDescent="0.25">
      <c r="A173" s="1" t="s">
        <v>162</v>
      </c>
      <c r="B173" s="6">
        <v>64.599999999999994</v>
      </c>
      <c r="C173" s="6"/>
      <c r="D173" s="7">
        <v>40</v>
      </c>
      <c r="E173" s="5">
        <f t="shared" si="4"/>
        <v>2584</v>
      </c>
    </row>
    <row r="174" spans="1:5" hidden="1" x14ac:dyDescent="0.25">
      <c r="A174" s="1" t="s">
        <v>163</v>
      </c>
      <c r="B174" s="6"/>
      <c r="C174" s="6"/>
      <c r="D174" s="7">
        <v>64</v>
      </c>
      <c r="E174" s="5">
        <f t="shared" si="4"/>
        <v>0</v>
      </c>
    </row>
    <row r="175" spans="1:5" hidden="1" x14ac:dyDescent="0.25">
      <c r="A175" s="1" t="s">
        <v>164</v>
      </c>
      <c r="B175" s="6"/>
      <c r="C175" s="6"/>
      <c r="D175" s="7"/>
      <c r="E175" s="5">
        <f t="shared" si="4"/>
        <v>0</v>
      </c>
    </row>
    <row r="176" spans="1:5" hidden="1" x14ac:dyDescent="0.25">
      <c r="A176" s="1" t="s">
        <v>165</v>
      </c>
      <c r="B176" s="6"/>
      <c r="C176" s="6"/>
      <c r="D176" s="7">
        <v>16</v>
      </c>
      <c r="E176" s="5">
        <f t="shared" si="4"/>
        <v>0</v>
      </c>
    </row>
    <row r="177" spans="1:5" hidden="1" x14ac:dyDescent="0.25">
      <c r="A177" s="1" t="s">
        <v>166</v>
      </c>
      <c r="B177" s="6"/>
      <c r="C177" s="6"/>
      <c r="D177" s="7">
        <v>16</v>
      </c>
      <c r="E177" s="5">
        <f t="shared" si="4"/>
        <v>0</v>
      </c>
    </row>
    <row r="178" spans="1:5" x14ac:dyDescent="0.25">
      <c r="A178" s="1" t="s">
        <v>167</v>
      </c>
      <c r="B178" s="6"/>
      <c r="C178" s="6">
        <v>14</v>
      </c>
      <c r="D178" s="7">
        <v>17</v>
      </c>
      <c r="E178" s="5">
        <f>+C178*D178</f>
        <v>238</v>
      </c>
    </row>
    <row r="179" spans="1:5" x14ac:dyDescent="0.25">
      <c r="A179" s="1" t="s">
        <v>168</v>
      </c>
      <c r="B179" s="6"/>
      <c r="C179" s="6">
        <f>60+18</f>
        <v>78</v>
      </c>
      <c r="D179" s="7">
        <v>17</v>
      </c>
      <c r="E179" s="5">
        <f t="shared" ref="E179:E180" si="5">+C179*D179</f>
        <v>1326</v>
      </c>
    </row>
    <row r="180" spans="1:5" x14ac:dyDescent="0.25">
      <c r="A180" s="1" t="s">
        <v>169</v>
      </c>
      <c r="B180" s="6"/>
      <c r="C180" s="6">
        <v>63</v>
      </c>
      <c r="D180" s="7">
        <v>19</v>
      </c>
      <c r="E180" s="5">
        <f t="shared" si="5"/>
        <v>1197</v>
      </c>
    </row>
    <row r="181" spans="1:5" hidden="1" x14ac:dyDescent="0.25">
      <c r="A181" s="1" t="s">
        <v>170</v>
      </c>
      <c r="B181" s="6"/>
      <c r="C181" s="6"/>
      <c r="D181" s="7">
        <v>30</v>
      </c>
      <c r="E181" s="5">
        <f t="shared" ref="E181:E191" si="6">+B181*D181</f>
        <v>0</v>
      </c>
    </row>
    <row r="182" spans="1:5" x14ac:dyDescent="0.25">
      <c r="A182" s="1" t="s">
        <v>171</v>
      </c>
      <c r="B182" s="6">
        <v>197.8</v>
      </c>
      <c r="C182" s="6"/>
      <c r="D182" s="7">
        <v>30</v>
      </c>
      <c r="E182" s="5">
        <f t="shared" si="6"/>
        <v>5934</v>
      </c>
    </row>
    <row r="183" spans="1:5" x14ac:dyDescent="0.25">
      <c r="A183" s="1" t="s">
        <v>172</v>
      </c>
      <c r="B183" s="6">
        <f>60+55.4</f>
        <v>115.4</v>
      </c>
      <c r="C183" s="6"/>
      <c r="D183" s="7">
        <v>23</v>
      </c>
      <c r="E183" s="5">
        <f t="shared" si="6"/>
        <v>2654.2000000000003</v>
      </c>
    </row>
    <row r="184" spans="1:5" hidden="1" x14ac:dyDescent="0.25">
      <c r="A184" s="1" t="s">
        <v>173</v>
      </c>
      <c r="B184" s="6"/>
      <c r="C184" s="6"/>
      <c r="D184" s="7">
        <v>26</v>
      </c>
      <c r="E184" s="5">
        <f t="shared" si="6"/>
        <v>0</v>
      </c>
    </row>
    <row r="185" spans="1:5" hidden="1" x14ac:dyDescent="0.25">
      <c r="A185" s="1" t="s">
        <v>174</v>
      </c>
      <c r="B185" s="6"/>
      <c r="C185" s="6"/>
      <c r="D185" s="7">
        <v>24</v>
      </c>
      <c r="E185" s="5">
        <f t="shared" si="6"/>
        <v>0</v>
      </c>
    </row>
    <row r="186" spans="1:5" hidden="1" x14ac:dyDescent="0.25">
      <c r="A186" s="1" t="s">
        <v>175</v>
      </c>
      <c r="B186" s="4"/>
      <c r="C186" s="4"/>
      <c r="D186" s="5">
        <v>26</v>
      </c>
      <c r="E186" s="5">
        <f t="shared" si="6"/>
        <v>0</v>
      </c>
    </row>
    <row r="187" spans="1:5" hidden="1" x14ac:dyDescent="0.25">
      <c r="A187" s="1" t="s">
        <v>176</v>
      </c>
      <c r="B187" s="6"/>
      <c r="C187" s="6"/>
      <c r="D187" s="7">
        <v>26</v>
      </c>
      <c r="E187" s="5">
        <f t="shared" si="6"/>
        <v>0</v>
      </c>
    </row>
    <row r="188" spans="1:5" hidden="1" x14ac:dyDescent="0.25">
      <c r="A188" s="1" t="s">
        <v>177</v>
      </c>
      <c r="B188" s="6"/>
      <c r="C188" s="6"/>
      <c r="D188" s="7">
        <v>26</v>
      </c>
      <c r="E188" s="5">
        <f t="shared" si="6"/>
        <v>0</v>
      </c>
    </row>
    <row r="189" spans="1:5" hidden="1" x14ac:dyDescent="0.25">
      <c r="A189" s="1" t="s">
        <v>178</v>
      </c>
      <c r="B189" s="6"/>
      <c r="C189" s="6"/>
      <c r="D189" s="7">
        <v>26</v>
      </c>
      <c r="E189" s="5">
        <f t="shared" si="6"/>
        <v>0</v>
      </c>
    </row>
    <row r="190" spans="1:5" hidden="1" x14ac:dyDescent="0.25">
      <c r="A190" s="1" t="s">
        <v>179</v>
      </c>
      <c r="B190" s="6"/>
      <c r="C190" s="6"/>
      <c r="D190" s="7">
        <v>26</v>
      </c>
      <c r="E190" s="5">
        <f t="shared" si="6"/>
        <v>0</v>
      </c>
    </row>
    <row r="191" spans="1:5" hidden="1" x14ac:dyDescent="0.25">
      <c r="A191" s="1" t="s">
        <v>180</v>
      </c>
      <c r="B191" s="6"/>
      <c r="C191" s="6"/>
      <c r="D191" s="7">
        <v>26</v>
      </c>
      <c r="E191" s="5">
        <f t="shared" si="6"/>
        <v>0</v>
      </c>
    </row>
    <row r="192" spans="1:5" x14ac:dyDescent="0.25">
      <c r="A192" s="1" t="s">
        <v>181</v>
      </c>
      <c r="B192" s="6"/>
      <c r="C192" s="6">
        <v>32</v>
      </c>
      <c r="D192" s="7">
        <v>11</v>
      </c>
      <c r="E192" s="5">
        <f>+C192*D192</f>
        <v>352</v>
      </c>
    </row>
    <row r="193" spans="1:5" x14ac:dyDescent="0.25">
      <c r="A193" s="1" t="s">
        <v>182</v>
      </c>
      <c r="B193" s="4"/>
      <c r="C193" s="4">
        <v>5</v>
      </c>
      <c r="D193" s="5">
        <v>36</v>
      </c>
      <c r="E193" s="5">
        <f t="shared" ref="E193:E194" si="7">+C193*D193</f>
        <v>180</v>
      </c>
    </row>
    <row r="194" spans="1:5" x14ac:dyDescent="0.25">
      <c r="A194" s="1" t="s">
        <v>183</v>
      </c>
      <c r="B194" s="6"/>
      <c r="C194" s="6">
        <f>5+10</f>
        <v>15</v>
      </c>
      <c r="D194" s="7">
        <v>58</v>
      </c>
      <c r="E194" s="5">
        <f t="shared" si="7"/>
        <v>870</v>
      </c>
    </row>
    <row r="195" spans="1:5" hidden="1" x14ac:dyDescent="0.25">
      <c r="A195" s="1" t="s">
        <v>184</v>
      </c>
      <c r="B195" s="6"/>
      <c r="C195" s="6"/>
      <c r="D195" s="7">
        <v>10</v>
      </c>
      <c r="E195" s="5">
        <f t="shared" ref="E195:E211" si="8">+B195*D195</f>
        <v>0</v>
      </c>
    </row>
    <row r="196" spans="1:5" x14ac:dyDescent="0.25">
      <c r="A196" s="8" t="s">
        <v>185</v>
      </c>
      <c r="B196" s="9">
        <v>797.58</v>
      </c>
      <c r="C196" s="9"/>
      <c r="D196" s="10">
        <v>54</v>
      </c>
      <c r="E196" s="5">
        <f t="shared" si="8"/>
        <v>43069.32</v>
      </c>
    </row>
    <row r="197" spans="1:5" hidden="1" x14ac:dyDescent="0.25">
      <c r="A197" s="8" t="s">
        <v>186</v>
      </c>
      <c r="B197" s="9"/>
      <c r="C197" s="9"/>
      <c r="D197" s="10">
        <v>66</v>
      </c>
      <c r="E197" s="5">
        <f>+B197*D197</f>
        <v>0</v>
      </c>
    </row>
    <row r="198" spans="1:5" x14ac:dyDescent="0.25">
      <c r="A198" s="8" t="s">
        <v>308</v>
      </c>
      <c r="B198" s="9">
        <v>17.8</v>
      </c>
      <c r="C198" s="9"/>
      <c r="D198" s="10">
        <v>92</v>
      </c>
      <c r="E198" s="5">
        <f>+B198*D198</f>
        <v>1637.6000000000001</v>
      </c>
    </row>
    <row r="199" spans="1:5" x14ac:dyDescent="0.25">
      <c r="A199" s="1" t="s">
        <v>187</v>
      </c>
      <c r="B199" s="6">
        <v>9</v>
      </c>
      <c r="C199" s="6"/>
      <c r="D199" s="7">
        <v>90</v>
      </c>
      <c r="E199" s="5">
        <f t="shared" si="8"/>
        <v>810</v>
      </c>
    </row>
    <row r="200" spans="1:5" x14ac:dyDescent="0.25">
      <c r="A200" s="1" t="s">
        <v>188</v>
      </c>
      <c r="B200" s="6">
        <f>6.14+0.5</f>
        <v>6.64</v>
      </c>
      <c r="C200" s="6"/>
      <c r="D200" s="7">
        <v>50</v>
      </c>
      <c r="E200" s="5">
        <f t="shared" si="8"/>
        <v>332</v>
      </c>
    </row>
    <row r="201" spans="1:5" hidden="1" x14ac:dyDescent="0.25">
      <c r="A201" s="1" t="s">
        <v>189</v>
      </c>
      <c r="B201" s="4"/>
      <c r="C201" s="4"/>
      <c r="D201" s="5">
        <v>36</v>
      </c>
      <c r="E201" s="5">
        <f t="shared" si="8"/>
        <v>0</v>
      </c>
    </row>
    <row r="202" spans="1:5" hidden="1" x14ac:dyDescent="0.25">
      <c r="A202" s="1" t="s">
        <v>190</v>
      </c>
      <c r="B202" s="4"/>
      <c r="C202" s="4"/>
      <c r="D202" s="5">
        <v>30</v>
      </c>
      <c r="E202" s="5">
        <f t="shared" si="8"/>
        <v>0</v>
      </c>
    </row>
    <row r="203" spans="1:5" hidden="1" x14ac:dyDescent="0.25">
      <c r="A203" s="1" t="s">
        <v>191</v>
      </c>
      <c r="B203" s="4"/>
      <c r="C203" s="4"/>
      <c r="D203" s="5">
        <v>38</v>
      </c>
      <c r="E203" s="5">
        <f t="shared" si="8"/>
        <v>0</v>
      </c>
    </row>
    <row r="204" spans="1:5" hidden="1" x14ac:dyDescent="0.25">
      <c r="A204" s="1" t="s">
        <v>192</v>
      </c>
      <c r="B204" s="4"/>
      <c r="C204" s="4"/>
      <c r="D204" s="5">
        <v>30</v>
      </c>
      <c r="E204" s="5">
        <f t="shared" si="8"/>
        <v>0</v>
      </c>
    </row>
    <row r="205" spans="1:5" x14ac:dyDescent="0.25">
      <c r="A205" s="1" t="s">
        <v>193</v>
      </c>
      <c r="B205" s="4">
        <v>36</v>
      </c>
      <c r="C205" s="4"/>
      <c r="D205" s="5">
        <v>42</v>
      </c>
      <c r="E205" s="5">
        <f t="shared" si="8"/>
        <v>1512</v>
      </c>
    </row>
    <row r="206" spans="1:5" hidden="1" x14ac:dyDescent="0.25">
      <c r="A206" s="1" t="s">
        <v>194</v>
      </c>
      <c r="B206" s="4"/>
      <c r="C206" s="4"/>
      <c r="D206" s="5"/>
      <c r="E206" s="5">
        <f t="shared" si="8"/>
        <v>0</v>
      </c>
    </row>
    <row r="207" spans="1:5" hidden="1" x14ac:dyDescent="0.25">
      <c r="A207" s="1" t="s">
        <v>195</v>
      </c>
      <c r="B207" s="4"/>
      <c r="C207" s="4"/>
      <c r="D207" s="5">
        <v>36</v>
      </c>
      <c r="E207" s="5">
        <f t="shared" si="8"/>
        <v>0</v>
      </c>
    </row>
    <row r="208" spans="1:5" hidden="1" x14ac:dyDescent="0.25">
      <c r="A208" s="1" t="s">
        <v>196</v>
      </c>
      <c r="B208" s="4"/>
      <c r="C208" s="4"/>
      <c r="D208" s="5">
        <v>36</v>
      </c>
      <c r="E208" s="5">
        <f t="shared" si="8"/>
        <v>0</v>
      </c>
    </row>
    <row r="209" spans="1:5" hidden="1" x14ac:dyDescent="0.25">
      <c r="A209" s="1" t="s">
        <v>197</v>
      </c>
      <c r="B209" s="6"/>
      <c r="C209" s="6"/>
      <c r="D209" s="7">
        <v>140</v>
      </c>
      <c r="E209" s="5">
        <f t="shared" si="8"/>
        <v>0</v>
      </c>
    </row>
    <row r="210" spans="1:5" hidden="1" x14ac:dyDescent="0.25">
      <c r="A210" s="1" t="s">
        <v>198</v>
      </c>
      <c r="B210" s="4"/>
      <c r="C210" s="4"/>
      <c r="D210" s="5">
        <v>460</v>
      </c>
      <c r="E210" s="5">
        <f t="shared" si="8"/>
        <v>0</v>
      </c>
    </row>
    <row r="211" spans="1:5" x14ac:dyDescent="0.25">
      <c r="A211" s="1" t="s">
        <v>199</v>
      </c>
      <c r="B211" s="4">
        <v>12.2</v>
      </c>
      <c r="C211" s="4"/>
      <c r="D211" s="5">
        <v>125</v>
      </c>
      <c r="E211" s="5">
        <f t="shared" si="8"/>
        <v>1525</v>
      </c>
    </row>
    <row r="212" spans="1:5" x14ac:dyDescent="0.25">
      <c r="A212" s="1" t="s">
        <v>200</v>
      </c>
      <c r="B212" s="6"/>
      <c r="C212" s="6">
        <v>1</v>
      </c>
      <c r="D212" s="7">
        <v>18</v>
      </c>
      <c r="E212" s="5">
        <f>+D212*C212</f>
        <v>18</v>
      </c>
    </row>
    <row r="213" spans="1:5" x14ac:dyDescent="0.25">
      <c r="A213" s="1" t="s">
        <v>201</v>
      </c>
      <c r="B213" s="6"/>
      <c r="C213" s="6">
        <v>20</v>
      </c>
      <c r="D213" s="7">
        <v>35</v>
      </c>
      <c r="E213" s="5">
        <f>+D213*C213</f>
        <v>700</v>
      </c>
    </row>
    <row r="214" spans="1:5" hidden="1" x14ac:dyDescent="0.25">
      <c r="A214" s="1" t="s">
        <v>202</v>
      </c>
      <c r="B214" s="6"/>
      <c r="C214" s="6"/>
      <c r="D214" s="7">
        <v>36</v>
      </c>
      <c r="E214" s="5">
        <f t="shared" ref="E214:E245" si="9">+B214*D214</f>
        <v>0</v>
      </c>
    </row>
    <row r="215" spans="1:5" x14ac:dyDescent="0.25">
      <c r="A215" s="1" t="s">
        <v>304</v>
      </c>
      <c r="B215" s="6">
        <f>1.2+89.16+2.27</f>
        <v>92.63</v>
      </c>
      <c r="C215" s="6">
        <v>6</v>
      </c>
      <c r="D215" s="7">
        <v>36</v>
      </c>
      <c r="E215" s="5">
        <f t="shared" si="9"/>
        <v>3334.68</v>
      </c>
    </row>
    <row r="216" spans="1:5" hidden="1" x14ac:dyDescent="0.25">
      <c r="A216" s="1" t="s">
        <v>203</v>
      </c>
      <c r="B216" s="6"/>
      <c r="C216" s="6"/>
      <c r="D216" s="7">
        <v>40</v>
      </c>
      <c r="E216" s="5">
        <f t="shared" si="9"/>
        <v>0</v>
      </c>
    </row>
    <row r="217" spans="1:5" x14ac:dyDescent="0.25">
      <c r="A217" s="1" t="s">
        <v>204</v>
      </c>
      <c r="B217" s="6">
        <f>183.2+4</f>
        <v>187.2</v>
      </c>
      <c r="C217" s="6"/>
      <c r="D217" s="7">
        <v>28</v>
      </c>
      <c r="E217" s="5">
        <f t="shared" si="9"/>
        <v>5241.5999999999995</v>
      </c>
    </row>
    <row r="218" spans="1:5" hidden="1" x14ac:dyDescent="0.25">
      <c r="A218" s="1" t="s">
        <v>205</v>
      </c>
      <c r="B218" s="6"/>
      <c r="C218" s="6"/>
      <c r="D218" s="7">
        <v>60</v>
      </c>
      <c r="E218" s="5">
        <f t="shared" si="9"/>
        <v>0</v>
      </c>
    </row>
    <row r="219" spans="1:5" x14ac:dyDescent="0.25">
      <c r="A219" s="1" t="s">
        <v>309</v>
      </c>
      <c r="B219" s="6">
        <f>3+43.8</f>
        <v>46.8</v>
      </c>
      <c r="C219" s="6"/>
      <c r="D219" s="7">
        <v>54</v>
      </c>
      <c r="E219" s="5">
        <f t="shared" si="9"/>
        <v>2527.1999999999998</v>
      </c>
    </row>
    <row r="220" spans="1:5" x14ac:dyDescent="0.25">
      <c r="A220" s="1" t="s">
        <v>206</v>
      </c>
      <c r="B220" s="6">
        <v>388.8</v>
      </c>
      <c r="C220" s="6"/>
      <c r="D220" s="7">
        <v>80</v>
      </c>
      <c r="E220" s="5">
        <f t="shared" si="9"/>
        <v>31104</v>
      </c>
    </row>
    <row r="221" spans="1:5" hidden="1" x14ac:dyDescent="0.25">
      <c r="A221" s="1" t="s">
        <v>207</v>
      </c>
      <c r="B221" s="6"/>
      <c r="C221" s="6"/>
      <c r="D221" s="7">
        <v>68</v>
      </c>
      <c r="E221" s="5">
        <f t="shared" si="9"/>
        <v>0</v>
      </c>
    </row>
    <row r="222" spans="1:5" x14ac:dyDescent="0.25">
      <c r="A222" s="1" t="s">
        <v>208</v>
      </c>
      <c r="B222" s="6">
        <f>388.4+122.4</f>
        <v>510.79999999999995</v>
      </c>
      <c r="C222" s="6"/>
      <c r="D222" s="7">
        <v>60</v>
      </c>
      <c r="E222" s="5">
        <f t="shared" si="9"/>
        <v>30647.999999999996</v>
      </c>
    </row>
    <row r="223" spans="1:5" hidden="1" x14ac:dyDescent="0.25">
      <c r="A223" s="1" t="s">
        <v>209</v>
      </c>
      <c r="B223" s="6"/>
      <c r="C223" s="6"/>
      <c r="D223" s="7"/>
      <c r="E223" s="5">
        <f t="shared" si="9"/>
        <v>0</v>
      </c>
    </row>
    <row r="224" spans="1:5" hidden="1" x14ac:dyDescent="0.25">
      <c r="A224" s="1" t="s">
        <v>210</v>
      </c>
      <c r="B224" s="6"/>
      <c r="C224" s="6"/>
      <c r="D224" s="7">
        <v>70</v>
      </c>
      <c r="E224" s="5">
        <f t="shared" si="9"/>
        <v>0</v>
      </c>
    </row>
    <row r="225" spans="1:5" hidden="1" x14ac:dyDescent="0.25">
      <c r="A225" s="1" t="s">
        <v>211</v>
      </c>
      <c r="B225" s="6"/>
      <c r="C225" s="6"/>
      <c r="D225" s="7">
        <v>70</v>
      </c>
      <c r="E225" s="5">
        <f t="shared" si="9"/>
        <v>0</v>
      </c>
    </row>
    <row r="226" spans="1:5" x14ac:dyDescent="0.25">
      <c r="A226" s="1" t="s">
        <v>212</v>
      </c>
      <c r="B226" s="6">
        <v>7.6</v>
      </c>
      <c r="C226" s="6"/>
      <c r="D226" s="7">
        <v>78</v>
      </c>
      <c r="E226" s="5">
        <f t="shared" si="9"/>
        <v>592.79999999999995</v>
      </c>
    </row>
    <row r="227" spans="1:5" hidden="1" x14ac:dyDescent="0.25">
      <c r="A227" s="1" t="s">
        <v>213</v>
      </c>
      <c r="B227" s="6"/>
      <c r="C227" s="6"/>
      <c r="D227" s="7">
        <v>90</v>
      </c>
      <c r="E227" s="5">
        <f t="shared" si="9"/>
        <v>0</v>
      </c>
    </row>
    <row r="228" spans="1:5" x14ac:dyDescent="0.25">
      <c r="A228" s="1" t="s">
        <v>214</v>
      </c>
      <c r="B228" s="6">
        <v>6.18</v>
      </c>
      <c r="C228" s="6"/>
      <c r="D228" s="7">
        <v>80</v>
      </c>
      <c r="E228" s="5">
        <f t="shared" si="9"/>
        <v>494.4</v>
      </c>
    </row>
    <row r="229" spans="1:5" hidden="1" x14ac:dyDescent="0.25">
      <c r="A229" s="1" t="s">
        <v>215</v>
      </c>
      <c r="B229" s="6"/>
      <c r="C229" s="6"/>
      <c r="D229" s="7">
        <v>76</v>
      </c>
      <c r="E229" s="5">
        <f t="shared" si="9"/>
        <v>0</v>
      </c>
    </row>
    <row r="230" spans="1:5" hidden="1" x14ac:dyDescent="0.25">
      <c r="A230" s="1" t="s">
        <v>216</v>
      </c>
      <c r="B230" s="6"/>
      <c r="C230" s="6"/>
      <c r="D230" s="7">
        <v>82</v>
      </c>
      <c r="E230" s="5">
        <f t="shared" si="9"/>
        <v>0</v>
      </c>
    </row>
    <row r="231" spans="1:5" hidden="1" x14ac:dyDescent="0.25">
      <c r="A231" s="1" t="s">
        <v>217</v>
      </c>
      <c r="B231" s="6"/>
      <c r="C231" s="6"/>
      <c r="D231" s="7">
        <v>84</v>
      </c>
      <c r="E231" s="5">
        <f t="shared" si="9"/>
        <v>0</v>
      </c>
    </row>
    <row r="232" spans="1:5" x14ac:dyDescent="0.25">
      <c r="A232" s="1" t="s">
        <v>218</v>
      </c>
      <c r="B232" s="6">
        <v>725</v>
      </c>
      <c r="C232" s="6"/>
      <c r="D232" s="7">
        <v>36</v>
      </c>
      <c r="E232" s="5">
        <f t="shared" si="9"/>
        <v>26100</v>
      </c>
    </row>
    <row r="233" spans="1:5" x14ac:dyDescent="0.25">
      <c r="A233" s="1" t="s">
        <v>219</v>
      </c>
      <c r="B233" s="6">
        <f>2.99+152.95</f>
        <v>155.94</v>
      </c>
      <c r="C233" s="6"/>
      <c r="D233" s="7">
        <v>110</v>
      </c>
      <c r="E233" s="5">
        <f t="shared" si="9"/>
        <v>17153.400000000001</v>
      </c>
    </row>
    <row r="234" spans="1:5" hidden="1" x14ac:dyDescent="0.25">
      <c r="A234" s="1" t="s">
        <v>220</v>
      </c>
      <c r="B234" s="6"/>
      <c r="C234" s="6"/>
      <c r="D234" s="7">
        <v>60</v>
      </c>
      <c r="E234" s="5">
        <f t="shared" si="9"/>
        <v>0</v>
      </c>
    </row>
    <row r="235" spans="1:5" hidden="1" x14ac:dyDescent="0.25">
      <c r="A235" s="1" t="s">
        <v>221</v>
      </c>
      <c r="B235" s="6"/>
      <c r="C235" s="6"/>
      <c r="D235" s="7"/>
      <c r="E235" s="5">
        <f t="shared" si="9"/>
        <v>0</v>
      </c>
    </row>
    <row r="236" spans="1:5" x14ac:dyDescent="0.25">
      <c r="A236" s="1" t="s">
        <v>222</v>
      </c>
      <c r="B236" s="6">
        <v>10.199999999999999</v>
      </c>
      <c r="C236" s="6"/>
      <c r="D236" s="7">
        <v>50</v>
      </c>
      <c r="E236" s="5">
        <f t="shared" si="9"/>
        <v>509.99999999999994</v>
      </c>
    </row>
    <row r="237" spans="1:5" hidden="1" x14ac:dyDescent="0.25">
      <c r="A237" s="1" t="s">
        <v>223</v>
      </c>
      <c r="B237" s="6"/>
      <c r="C237" s="6"/>
      <c r="D237" s="7">
        <v>72</v>
      </c>
      <c r="E237" s="5">
        <f t="shared" si="9"/>
        <v>0</v>
      </c>
    </row>
    <row r="238" spans="1:5" hidden="1" x14ac:dyDescent="0.25">
      <c r="A238" s="1" t="s">
        <v>224</v>
      </c>
      <c r="B238" s="4"/>
      <c r="C238" s="4"/>
      <c r="D238" s="5">
        <v>60</v>
      </c>
      <c r="E238" s="5">
        <f t="shared" si="9"/>
        <v>0</v>
      </c>
    </row>
    <row r="239" spans="1:5" hidden="1" x14ac:dyDescent="0.25">
      <c r="A239" s="1" t="s">
        <v>225</v>
      </c>
      <c r="B239" s="6"/>
      <c r="C239" s="6"/>
      <c r="D239" s="7">
        <v>58</v>
      </c>
      <c r="E239" s="5">
        <f t="shared" si="9"/>
        <v>0</v>
      </c>
    </row>
    <row r="240" spans="1:5" hidden="1" x14ac:dyDescent="0.25">
      <c r="A240" s="1" t="s">
        <v>226</v>
      </c>
      <c r="B240" s="6"/>
      <c r="C240" s="6"/>
      <c r="D240" s="7">
        <v>160</v>
      </c>
      <c r="E240" s="5">
        <f t="shared" si="9"/>
        <v>0</v>
      </c>
    </row>
    <row r="241" spans="1:5" hidden="1" x14ac:dyDescent="0.25">
      <c r="A241" s="8" t="s">
        <v>227</v>
      </c>
      <c r="B241" s="9"/>
      <c r="C241" s="9"/>
      <c r="D241" s="10">
        <v>56</v>
      </c>
      <c r="E241" s="5">
        <f t="shared" si="9"/>
        <v>0</v>
      </c>
    </row>
    <row r="242" spans="1:5" x14ac:dyDescent="0.25">
      <c r="A242" s="8" t="s">
        <v>228</v>
      </c>
      <c r="B242" s="9">
        <f>186.6+270.4</f>
        <v>457</v>
      </c>
      <c r="C242" s="9"/>
      <c r="D242" s="10">
        <v>46</v>
      </c>
      <c r="E242" s="5">
        <f t="shared" si="9"/>
        <v>21022</v>
      </c>
    </row>
    <row r="243" spans="1:5" hidden="1" x14ac:dyDescent="0.25">
      <c r="A243" s="8" t="s">
        <v>229</v>
      </c>
      <c r="B243" s="9"/>
      <c r="C243" s="9"/>
      <c r="D243" s="10">
        <v>116</v>
      </c>
      <c r="E243" s="5">
        <f t="shared" si="9"/>
        <v>0</v>
      </c>
    </row>
    <row r="244" spans="1:5" hidden="1" x14ac:dyDescent="0.25">
      <c r="A244" s="8" t="s">
        <v>230</v>
      </c>
      <c r="B244" s="9"/>
      <c r="C244" s="9"/>
      <c r="D244" s="10">
        <v>32</v>
      </c>
      <c r="E244" s="5">
        <f t="shared" si="9"/>
        <v>0</v>
      </c>
    </row>
    <row r="245" spans="1:5" x14ac:dyDescent="0.25">
      <c r="A245" s="8" t="s">
        <v>231</v>
      </c>
      <c r="B245" s="9">
        <v>12.91</v>
      </c>
      <c r="C245" s="9"/>
      <c r="D245" s="10">
        <v>78</v>
      </c>
      <c r="E245" s="5">
        <f t="shared" si="9"/>
        <v>1006.98</v>
      </c>
    </row>
    <row r="246" spans="1:5" x14ac:dyDescent="0.25">
      <c r="A246" s="1" t="s">
        <v>232</v>
      </c>
      <c r="B246" s="6"/>
      <c r="C246" s="6">
        <f>18+12</f>
        <v>30</v>
      </c>
      <c r="D246" s="7">
        <v>80</v>
      </c>
      <c r="E246" s="5">
        <f>+C246*D246</f>
        <v>2400</v>
      </c>
    </row>
    <row r="247" spans="1:5" hidden="1" x14ac:dyDescent="0.25">
      <c r="A247" s="1" t="s">
        <v>233</v>
      </c>
      <c r="B247" s="6"/>
      <c r="C247" s="6"/>
      <c r="D247" s="7">
        <v>12</v>
      </c>
      <c r="E247" s="5">
        <f t="shared" ref="E247:E262" si="10">+B247*D247</f>
        <v>0</v>
      </c>
    </row>
    <row r="248" spans="1:5" x14ac:dyDescent="0.25">
      <c r="A248" s="1" t="s">
        <v>234</v>
      </c>
      <c r="B248" s="4">
        <v>9</v>
      </c>
      <c r="C248" s="4"/>
      <c r="D248" s="5">
        <v>78</v>
      </c>
      <c r="E248" s="5">
        <f t="shared" si="10"/>
        <v>702</v>
      </c>
    </row>
    <row r="249" spans="1:5" x14ac:dyDescent="0.25">
      <c r="A249" s="1" t="s">
        <v>235</v>
      </c>
      <c r="B249" s="4">
        <f>15.8+3.7+37.84</f>
        <v>57.34</v>
      </c>
      <c r="C249" s="4"/>
      <c r="D249" s="5">
        <v>106</v>
      </c>
      <c r="E249" s="5">
        <f t="shared" si="10"/>
        <v>6078.04</v>
      </c>
    </row>
    <row r="250" spans="1:5" hidden="1" x14ac:dyDescent="0.25">
      <c r="A250" s="1" t="s">
        <v>236</v>
      </c>
      <c r="B250" s="4"/>
      <c r="C250" s="4"/>
      <c r="D250" s="5">
        <v>106</v>
      </c>
      <c r="E250" s="5">
        <f t="shared" si="10"/>
        <v>0</v>
      </c>
    </row>
    <row r="251" spans="1:5" hidden="1" x14ac:dyDescent="0.25">
      <c r="A251" s="1" t="s">
        <v>237</v>
      </c>
      <c r="B251" s="4"/>
      <c r="C251" s="4"/>
      <c r="D251" s="5">
        <v>106</v>
      </c>
      <c r="E251" s="5">
        <f t="shared" si="10"/>
        <v>0</v>
      </c>
    </row>
    <row r="252" spans="1:5" hidden="1" x14ac:dyDescent="0.25">
      <c r="A252" s="1" t="s">
        <v>238</v>
      </c>
      <c r="B252" s="6"/>
      <c r="C252" s="6"/>
      <c r="D252" s="7">
        <v>116</v>
      </c>
      <c r="E252" s="5">
        <f t="shared" si="10"/>
        <v>0</v>
      </c>
    </row>
    <row r="253" spans="1:5" x14ac:dyDescent="0.25">
      <c r="A253" s="1" t="s">
        <v>239</v>
      </c>
      <c r="B253" s="6">
        <f>2.55+33.8+19.8</f>
        <v>56.149999999999991</v>
      </c>
      <c r="C253" s="6"/>
      <c r="D253" s="7">
        <v>120</v>
      </c>
      <c r="E253" s="5">
        <f t="shared" si="10"/>
        <v>6737.9999999999991</v>
      </c>
    </row>
    <row r="254" spans="1:5" hidden="1" x14ac:dyDescent="0.25">
      <c r="A254" s="1" t="s">
        <v>240</v>
      </c>
      <c r="B254" s="6"/>
      <c r="C254" s="6"/>
      <c r="D254" s="7">
        <v>120</v>
      </c>
      <c r="E254" s="5">
        <f t="shared" si="10"/>
        <v>0</v>
      </c>
    </row>
    <row r="255" spans="1:5" x14ac:dyDescent="0.25">
      <c r="A255" s="1" t="s">
        <v>241</v>
      </c>
      <c r="B255" s="4">
        <v>5.85</v>
      </c>
      <c r="C255" s="4"/>
      <c r="D255" s="5">
        <v>56</v>
      </c>
      <c r="E255" s="5">
        <f t="shared" si="10"/>
        <v>327.59999999999997</v>
      </c>
    </row>
    <row r="256" spans="1:5" x14ac:dyDescent="0.25">
      <c r="A256" s="1" t="s">
        <v>242</v>
      </c>
      <c r="B256" s="6">
        <v>19.2</v>
      </c>
      <c r="C256" s="6"/>
      <c r="D256" s="7">
        <v>76</v>
      </c>
      <c r="E256" s="5">
        <f t="shared" si="10"/>
        <v>1459.2</v>
      </c>
    </row>
    <row r="257" spans="1:5" hidden="1" x14ac:dyDescent="0.25">
      <c r="A257" s="1" t="s">
        <v>243</v>
      </c>
      <c r="B257" s="6"/>
      <c r="C257" s="6"/>
      <c r="D257" s="7"/>
      <c r="E257" s="5">
        <f t="shared" si="10"/>
        <v>0</v>
      </c>
    </row>
    <row r="258" spans="1:5" x14ac:dyDescent="0.25">
      <c r="A258" s="1" t="s">
        <v>244</v>
      </c>
      <c r="B258" s="6">
        <v>20.2</v>
      </c>
      <c r="C258" s="6"/>
      <c r="D258" s="7">
        <v>108</v>
      </c>
      <c r="E258" s="5">
        <f t="shared" si="10"/>
        <v>2181.6</v>
      </c>
    </row>
    <row r="259" spans="1:5" hidden="1" x14ac:dyDescent="0.25">
      <c r="A259" s="1" t="s">
        <v>245</v>
      </c>
      <c r="B259" s="4"/>
      <c r="C259" s="4"/>
      <c r="D259" s="5">
        <v>65</v>
      </c>
      <c r="E259" s="5">
        <f t="shared" si="10"/>
        <v>0</v>
      </c>
    </row>
    <row r="260" spans="1:5" hidden="1" x14ac:dyDescent="0.25">
      <c r="A260" s="1" t="s">
        <v>246</v>
      </c>
      <c r="B260" s="6"/>
      <c r="C260" s="6"/>
      <c r="D260" s="7">
        <v>58</v>
      </c>
      <c r="E260" s="5">
        <f t="shared" si="10"/>
        <v>0</v>
      </c>
    </row>
    <row r="261" spans="1:5" hidden="1" x14ac:dyDescent="0.25">
      <c r="A261" s="1" t="s">
        <v>247</v>
      </c>
      <c r="B261" s="6"/>
      <c r="C261" s="6"/>
      <c r="D261" s="7">
        <v>68</v>
      </c>
      <c r="E261" s="5">
        <f t="shared" si="10"/>
        <v>0</v>
      </c>
    </row>
    <row r="262" spans="1:5" hidden="1" x14ac:dyDescent="0.25">
      <c r="A262" s="1" t="s">
        <v>248</v>
      </c>
      <c r="B262" s="6"/>
      <c r="C262" s="6"/>
      <c r="D262" s="7">
        <v>58</v>
      </c>
      <c r="E262" s="5">
        <f t="shared" si="10"/>
        <v>0</v>
      </c>
    </row>
    <row r="263" spans="1:5" x14ac:dyDescent="0.25">
      <c r="A263" s="1" t="s">
        <v>249</v>
      </c>
      <c r="B263" s="4"/>
      <c r="C263" s="4">
        <v>18</v>
      </c>
      <c r="D263" s="5">
        <v>18</v>
      </c>
      <c r="E263" s="5">
        <f>+C263*D263</f>
        <v>324</v>
      </c>
    </row>
    <row r="264" spans="1:5" hidden="1" x14ac:dyDescent="0.25">
      <c r="A264" s="1" t="s">
        <v>250</v>
      </c>
      <c r="B264" s="6"/>
      <c r="C264" s="6"/>
      <c r="D264" s="7">
        <v>100</v>
      </c>
      <c r="E264" s="5">
        <f t="shared" ref="E264:E279" si="11">+B264*D264</f>
        <v>0</v>
      </c>
    </row>
    <row r="265" spans="1:5" x14ac:dyDescent="0.25">
      <c r="A265" s="8" t="s">
        <v>251</v>
      </c>
      <c r="B265" s="9">
        <v>6.8</v>
      </c>
      <c r="C265" s="9"/>
      <c r="D265" s="10">
        <v>50</v>
      </c>
      <c r="E265" s="5">
        <f t="shared" si="11"/>
        <v>340</v>
      </c>
    </row>
    <row r="266" spans="1:5" x14ac:dyDescent="0.25">
      <c r="A266" s="1" t="s">
        <v>252</v>
      </c>
      <c r="B266" s="6">
        <v>4.2</v>
      </c>
      <c r="C266" s="6"/>
      <c r="D266" s="7">
        <v>42</v>
      </c>
      <c r="E266" s="5">
        <f t="shared" si="11"/>
        <v>176.4</v>
      </c>
    </row>
    <row r="267" spans="1:5" hidden="1" x14ac:dyDescent="0.25">
      <c r="A267" s="1" t="s">
        <v>253</v>
      </c>
      <c r="B267" s="6"/>
      <c r="C267" s="6"/>
      <c r="D267" s="7">
        <v>38</v>
      </c>
      <c r="E267" s="5">
        <f t="shared" si="11"/>
        <v>0</v>
      </c>
    </row>
    <row r="268" spans="1:5" hidden="1" x14ac:dyDescent="0.25">
      <c r="A268" s="1" t="s">
        <v>254</v>
      </c>
      <c r="B268" s="6"/>
      <c r="C268" s="6"/>
      <c r="D268" s="7">
        <v>120</v>
      </c>
      <c r="E268" s="5">
        <f t="shared" si="11"/>
        <v>0</v>
      </c>
    </row>
    <row r="269" spans="1:5" hidden="1" x14ac:dyDescent="0.25">
      <c r="A269" s="1" t="s">
        <v>255</v>
      </c>
      <c r="B269" s="6"/>
      <c r="C269" s="6"/>
      <c r="D269" s="7">
        <v>60</v>
      </c>
      <c r="E269" s="5">
        <f t="shared" si="11"/>
        <v>0</v>
      </c>
    </row>
    <row r="270" spans="1:5" hidden="1" x14ac:dyDescent="0.25">
      <c r="A270" s="1" t="s">
        <v>256</v>
      </c>
      <c r="B270" s="6"/>
      <c r="C270" s="6"/>
      <c r="D270" s="7">
        <v>64</v>
      </c>
      <c r="E270" s="5">
        <f t="shared" si="11"/>
        <v>0</v>
      </c>
    </row>
    <row r="271" spans="1:5" hidden="1" x14ac:dyDescent="0.25">
      <c r="A271" s="1" t="s">
        <v>257</v>
      </c>
      <c r="B271" s="6"/>
      <c r="C271" s="6"/>
      <c r="D271" s="7">
        <v>70</v>
      </c>
      <c r="E271" s="5">
        <f t="shared" si="11"/>
        <v>0</v>
      </c>
    </row>
    <row r="272" spans="1:5" x14ac:dyDescent="0.25">
      <c r="A272" s="1" t="s">
        <v>313</v>
      </c>
      <c r="B272" s="6">
        <v>876</v>
      </c>
      <c r="C272" s="6"/>
      <c r="D272" s="7">
        <v>65</v>
      </c>
      <c r="E272" s="5">
        <f t="shared" si="11"/>
        <v>56940</v>
      </c>
    </row>
    <row r="273" spans="1:5" hidden="1" x14ac:dyDescent="0.25">
      <c r="A273" s="1" t="s">
        <v>258</v>
      </c>
      <c r="B273" s="6"/>
      <c r="C273" s="6"/>
      <c r="D273" s="7">
        <v>72</v>
      </c>
      <c r="E273" s="5">
        <f t="shared" si="11"/>
        <v>0</v>
      </c>
    </row>
    <row r="274" spans="1:5" hidden="1" x14ac:dyDescent="0.25">
      <c r="A274" s="1" t="s">
        <v>259</v>
      </c>
      <c r="B274" s="6"/>
      <c r="C274" s="6"/>
      <c r="D274" s="7">
        <v>140</v>
      </c>
      <c r="E274" s="5">
        <f t="shared" si="11"/>
        <v>0</v>
      </c>
    </row>
    <row r="275" spans="1:5" hidden="1" x14ac:dyDescent="0.25">
      <c r="A275" s="1" t="s">
        <v>260</v>
      </c>
      <c r="B275" s="4"/>
      <c r="C275" s="4"/>
      <c r="D275" s="5">
        <v>640</v>
      </c>
      <c r="E275" s="5">
        <f t="shared" si="11"/>
        <v>0</v>
      </c>
    </row>
    <row r="276" spans="1:5" hidden="1" x14ac:dyDescent="0.25">
      <c r="A276" s="1" t="s">
        <v>261</v>
      </c>
      <c r="B276" s="4"/>
      <c r="C276" s="4"/>
      <c r="D276" s="5">
        <v>590</v>
      </c>
      <c r="E276" s="5">
        <f t="shared" si="11"/>
        <v>0</v>
      </c>
    </row>
    <row r="277" spans="1:5" hidden="1" x14ac:dyDescent="0.25">
      <c r="A277" s="1" t="s">
        <v>262</v>
      </c>
      <c r="B277" s="4"/>
      <c r="C277" s="4"/>
      <c r="D277" s="5">
        <v>560</v>
      </c>
      <c r="E277" s="5">
        <f t="shared" si="11"/>
        <v>0</v>
      </c>
    </row>
    <row r="278" spans="1:5" x14ac:dyDescent="0.25">
      <c r="A278" s="1" t="s">
        <v>263</v>
      </c>
      <c r="B278" s="4">
        <v>4.42</v>
      </c>
      <c r="C278" s="4"/>
      <c r="D278" s="5">
        <v>10</v>
      </c>
      <c r="E278" s="5">
        <f t="shared" si="11"/>
        <v>44.2</v>
      </c>
    </row>
    <row r="279" spans="1:5" x14ac:dyDescent="0.25">
      <c r="A279" s="1" t="s">
        <v>264</v>
      </c>
      <c r="B279" s="4">
        <f>4.8+64.2</f>
        <v>69</v>
      </c>
      <c r="C279" s="4"/>
      <c r="D279" s="5">
        <v>120</v>
      </c>
      <c r="E279" s="5">
        <f t="shared" si="11"/>
        <v>8280</v>
      </c>
    </row>
    <row r="280" spans="1:5" x14ac:dyDescent="0.25">
      <c r="A280" s="1" t="s">
        <v>265</v>
      </c>
      <c r="B280" s="6"/>
      <c r="C280" s="6">
        <v>144</v>
      </c>
      <c r="D280" s="7">
        <v>22</v>
      </c>
      <c r="E280" s="5">
        <f>+C280*D280</f>
        <v>3168</v>
      </c>
    </row>
    <row r="281" spans="1:5" x14ac:dyDescent="0.25">
      <c r="A281" s="1" t="s">
        <v>266</v>
      </c>
      <c r="B281" s="4">
        <v>10.41</v>
      </c>
      <c r="C281" s="4"/>
      <c r="D281" s="5">
        <v>80</v>
      </c>
      <c r="E281" s="5">
        <f t="shared" ref="E281:E289" si="12">+B281*D281</f>
        <v>832.8</v>
      </c>
    </row>
    <row r="282" spans="1:5" x14ac:dyDescent="0.25">
      <c r="A282" s="1" t="s">
        <v>267</v>
      </c>
      <c r="B282" s="4">
        <v>25.2</v>
      </c>
      <c r="C282" s="4"/>
      <c r="D282" s="5">
        <v>32</v>
      </c>
      <c r="E282" s="5">
        <f t="shared" si="12"/>
        <v>806.4</v>
      </c>
    </row>
    <row r="283" spans="1:5" hidden="1" x14ac:dyDescent="0.25">
      <c r="A283" s="1" t="s">
        <v>268</v>
      </c>
      <c r="B283" s="6"/>
      <c r="C283" s="6"/>
      <c r="D283" s="7">
        <v>30</v>
      </c>
      <c r="E283" s="5">
        <f t="shared" si="12"/>
        <v>0</v>
      </c>
    </row>
    <row r="284" spans="1:5" hidden="1" x14ac:dyDescent="0.25">
      <c r="A284" s="1" t="s">
        <v>269</v>
      </c>
      <c r="B284" s="6"/>
      <c r="C284" s="6"/>
      <c r="D284" s="7">
        <v>32</v>
      </c>
      <c r="E284" s="5">
        <f t="shared" si="12"/>
        <v>0</v>
      </c>
    </row>
    <row r="285" spans="1:5" hidden="1" x14ac:dyDescent="0.25">
      <c r="A285" s="1" t="s">
        <v>270</v>
      </c>
      <c r="B285" s="6"/>
      <c r="C285" s="6"/>
      <c r="D285" s="7">
        <v>36</v>
      </c>
      <c r="E285" s="5">
        <f t="shared" si="12"/>
        <v>0</v>
      </c>
    </row>
    <row r="286" spans="1:5" hidden="1" x14ac:dyDescent="0.25">
      <c r="A286" s="1" t="s">
        <v>271</v>
      </c>
      <c r="B286" s="6"/>
      <c r="C286" s="6"/>
      <c r="D286" s="7">
        <v>36</v>
      </c>
      <c r="E286" s="5">
        <f t="shared" si="12"/>
        <v>0</v>
      </c>
    </row>
    <row r="287" spans="1:5" x14ac:dyDescent="0.25">
      <c r="A287" s="1" t="s">
        <v>272</v>
      </c>
      <c r="B287" s="6">
        <v>3</v>
      </c>
      <c r="C287" s="6"/>
      <c r="D287" s="7">
        <v>54</v>
      </c>
      <c r="E287" s="5">
        <f t="shared" si="12"/>
        <v>162</v>
      </c>
    </row>
    <row r="288" spans="1:5" hidden="1" x14ac:dyDescent="0.25">
      <c r="A288" s="1" t="s">
        <v>273</v>
      </c>
      <c r="B288" s="4"/>
      <c r="C288" s="4"/>
      <c r="D288" s="5">
        <v>30</v>
      </c>
      <c r="E288" s="5">
        <f t="shared" si="12"/>
        <v>0</v>
      </c>
    </row>
    <row r="289" spans="1:5" hidden="1" x14ac:dyDescent="0.25">
      <c r="A289" s="1" t="s">
        <v>274</v>
      </c>
      <c r="B289" s="6"/>
      <c r="C289" s="6"/>
      <c r="D289" s="7">
        <v>34</v>
      </c>
      <c r="E289" s="5">
        <f t="shared" si="12"/>
        <v>0</v>
      </c>
    </row>
    <row r="290" spans="1:5" hidden="1" x14ac:dyDescent="0.25">
      <c r="A290" s="1" t="s">
        <v>275</v>
      </c>
      <c r="B290" s="6"/>
      <c r="C290" s="6"/>
      <c r="D290" s="7">
        <v>56</v>
      </c>
      <c r="E290" s="5">
        <f>+C290*D290</f>
        <v>0</v>
      </c>
    </row>
    <row r="291" spans="1:5" x14ac:dyDescent="0.25">
      <c r="A291" s="1" t="s">
        <v>276</v>
      </c>
      <c r="B291" s="4">
        <f>1.4+18+18</f>
        <v>37.4</v>
      </c>
      <c r="C291" s="4"/>
      <c r="D291" s="5">
        <v>54</v>
      </c>
      <c r="E291" s="5">
        <f>+B291*D291</f>
        <v>2019.6</v>
      </c>
    </row>
    <row r="292" spans="1:5" hidden="1" x14ac:dyDescent="0.25">
      <c r="A292" s="1" t="s">
        <v>277</v>
      </c>
      <c r="B292" s="6"/>
      <c r="C292" s="6"/>
      <c r="D292" s="7">
        <v>320</v>
      </c>
      <c r="E292" s="5">
        <f>+B292*D292</f>
        <v>0</v>
      </c>
    </row>
    <row r="293" spans="1:5" x14ac:dyDescent="0.25">
      <c r="A293" s="1" t="s">
        <v>278</v>
      </c>
      <c r="B293" s="6"/>
      <c r="C293" s="6">
        <v>8</v>
      </c>
      <c r="D293" s="7">
        <v>22</v>
      </c>
      <c r="E293" s="5">
        <f>+C293*D293</f>
        <v>176</v>
      </c>
    </row>
    <row r="294" spans="1:5" x14ac:dyDescent="0.25">
      <c r="A294" s="1" t="s">
        <v>279</v>
      </c>
      <c r="B294" s="6"/>
      <c r="C294" s="6">
        <v>69</v>
      </c>
      <c r="D294" s="7">
        <v>12</v>
      </c>
      <c r="E294" s="5">
        <f>+C294*D294</f>
        <v>828</v>
      </c>
    </row>
    <row r="295" spans="1:5" x14ac:dyDescent="0.25">
      <c r="A295" s="1" t="s">
        <v>280</v>
      </c>
      <c r="B295" s="6"/>
      <c r="C295" s="6">
        <v>97</v>
      </c>
      <c r="D295" s="7">
        <v>15</v>
      </c>
      <c r="E295" s="5">
        <f>+C295*D295</f>
        <v>1455</v>
      </c>
    </row>
    <row r="296" spans="1:5" x14ac:dyDescent="0.25">
      <c r="A296" s="1" t="s">
        <v>281</v>
      </c>
      <c r="B296" s="6">
        <v>106.6</v>
      </c>
      <c r="C296" s="6"/>
      <c r="D296" s="7">
        <v>90</v>
      </c>
      <c r="E296" s="5">
        <f>+B296*D296</f>
        <v>9594</v>
      </c>
    </row>
    <row r="297" spans="1:5" hidden="1" x14ac:dyDescent="0.25">
      <c r="A297" s="1" t="s">
        <v>282</v>
      </c>
      <c r="B297" s="6"/>
      <c r="C297" s="6"/>
      <c r="D297" s="7">
        <v>22</v>
      </c>
      <c r="E297" s="5">
        <f>+C297*D297</f>
        <v>0</v>
      </c>
    </row>
    <row r="298" spans="1:5" x14ac:dyDescent="0.25">
      <c r="A298" s="1" t="s">
        <v>283</v>
      </c>
      <c r="B298" s="4">
        <f>45.6+1.8</f>
        <v>47.4</v>
      </c>
      <c r="C298" s="4"/>
      <c r="D298" s="5">
        <v>6</v>
      </c>
      <c r="E298" s="5">
        <f t="shared" ref="E298:E311" si="13">+B298*D298</f>
        <v>284.39999999999998</v>
      </c>
    </row>
    <row r="299" spans="1:5" hidden="1" x14ac:dyDescent="0.25">
      <c r="A299" s="1" t="s">
        <v>284</v>
      </c>
      <c r="B299" s="4"/>
      <c r="C299" s="4"/>
      <c r="D299" s="5">
        <v>35</v>
      </c>
      <c r="E299" s="5">
        <f t="shared" si="13"/>
        <v>0</v>
      </c>
    </row>
    <row r="300" spans="1:5" hidden="1" x14ac:dyDescent="0.25">
      <c r="A300" s="1" t="s">
        <v>285</v>
      </c>
      <c r="B300" s="6"/>
      <c r="C300" s="6"/>
      <c r="D300" s="7">
        <v>800</v>
      </c>
      <c r="E300" s="5">
        <f t="shared" si="13"/>
        <v>0</v>
      </c>
    </row>
    <row r="301" spans="1:5" hidden="1" x14ac:dyDescent="0.25">
      <c r="A301" s="1" t="s">
        <v>286</v>
      </c>
      <c r="B301" s="6"/>
      <c r="C301" s="6"/>
      <c r="D301" s="7">
        <v>60</v>
      </c>
      <c r="E301" s="5">
        <f t="shared" si="13"/>
        <v>0</v>
      </c>
    </row>
    <row r="302" spans="1:5" hidden="1" x14ac:dyDescent="0.25">
      <c r="A302" s="1" t="s">
        <v>287</v>
      </c>
      <c r="B302" s="6"/>
      <c r="C302" s="6"/>
      <c r="D302" s="7">
        <v>154</v>
      </c>
      <c r="E302" s="5">
        <f t="shared" si="13"/>
        <v>0</v>
      </c>
    </row>
    <row r="303" spans="1:5" x14ac:dyDescent="0.25">
      <c r="A303" s="1" t="s">
        <v>288</v>
      </c>
      <c r="B303" s="6">
        <f>4.6+8.4</f>
        <v>13</v>
      </c>
      <c r="C303" s="6"/>
      <c r="D303" s="7">
        <v>94</v>
      </c>
      <c r="E303" s="5">
        <f t="shared" si="13"/>
        <v>1222</v>
      </c>
    </row>
    <row r="304" spans="1:5" x14ac:dyDescent="0.25">
      <c r="A304" s="1" t="s">
        <v>289</v>
      </c>
      <c r="B304" s="6">
        <v>26.4</v>
      </c>
      <c r="C304" s="6"/>
      <c r="D304" s="7">
        <v>48</v>
      </c>
      <c r="E304" s="5">
        <f t="shared" si="13"/>
        <v>1267.1999999999998</v>
      </c>
    </row>
    <row r="305" spans="1:5" x14ac:dyDescent="0.25">
      <c r="A305" s="1" t="s">
        <v>290</v>
      </c>
      <c r="B305" s="6">
        <v>23</v>
      </c>
      <c r="C305" s="6"/>
      <c r="D305" s="7">
        <v>140</v>
      </c>
      <c r="E305" s="5">
        <f t="shared" si="13"/>
        <v>3220</v>
      </c>
    </row>
    <row r="306" spans="1:5" hidden="1" x14ac:dyDescent="0.25">
      <c r="A306" s="1" t="s">
        <v>291</v>
      </c>
      <c r="B306" s="6"/>
      <c r="C306" s="6"/>
      <c r="D306" s="7">
        <v>60</v>
      </c>
      <c r="E306" s="5">
        <f t="shared" si="13"/>
        <v>0</v>
      </c>
    </row>
    <row r="307" spans="1:5" x14ac:dyDescent="0.25">
      <c r="A307" s="1" t="s">
        <v>292</v>
      </c>
      <c r="B307" s="4">
        <v>8.4</v>
      </c>
      <c r="C307" s="4"/>
      <c r="D307" s="5">
        <v>78</v>
      </c>
      <c r="E307" s="5">
        <f t="shared" si="13"/>
        <v>655.20000000000005</v>
      </c>
    </row>
    <row r="308" spans="1:5" x14ac:dyDescent="0.25">
      <c r="A308" s="1" t="s">
        <v>293</v>
      </c>
      <c r="B308" s="6">
        <f>12.8+64.6+17</f>
        <v>94.399999999999991</v>
      </c>
      <c r="C308" s="6"/>
      <c r="D308" s="7">
        <v>115</v>
      </c>
      <c r="E308" s="5">
        <f t="shared" si="13"/>
        <v>10855.999999999998</v>
      </c>
    </row>
    <row r="309" spans="1:5" x14ac:dyDescent="0.25">
      <c r="A309" s="1" t="s">
        <v>294</v>
      </c>
      <c r="B309" s="6">
        <v>36.799999999999997</v>
      </c>
      <c r="C309" s="6"/>
      <c r="D309" s="7">
        <v>84</v>
      </c>
      <c r="E309" s="5">
        <f t="shared" si="13"/>
        <v>3091.2</v>
      </c>
    </row>
    <row r="310" spans="1:5" x14ac:dyDescent="0.25">
      <c r="A310" s="1" t="s">
        <v>295</v>
      </c>
      <c r="B310" s="6">
        <v>14.6</v>
      </c>
      <c r="C310" s="6"/>
      <c r="D310" s="7">
        <v>140</v>
      </c>
      <c r="E310" s="5">
        <f t="shared" si="13"/>
        <v>2044</v>
      </c>
    </row>
    <row r="311" spans="1:5" hidden="1" x14ac:dyDescent="0.25">
      <c r="A311" s="1" t="s">
        <v>296</v>
      </c>
      <c r="B311" s="6"/>
      <c r="C311" s="6"/>
      <c r="D311" s="7">
        <v>18</v>
      </c>
      <c r="E311" s="5">
        <f t="shared" si="13"/>
        <v>0</v>
      </c>
    </row>
    <row r="312" spans="1:5" x14ac:dyDescent="0.25">
      <c r="A312" s="1" t="s">
        <v>297</v>
      </c>
      <c r="B312" s="6"/>
      <c r="C312" s="6">
        <v>28</v>
      </c>
      <c r="D312" s="7">
        <v>20</v>
      </c>
      <c r="E312" s="5">
        <f>+C312*D312</f>
        <v>560</v>
      </c>
    </row>
    <row r="313" spans="1:5" x14ac:dyDescent="0.25">
      <c r="A313" s="1" t="s">
        <v>298</v>
      </c>
      <c r="B313" s="6"/>
      <c r="C313" s="6">
        <v>47</v>
      </c>
      <c r="D313" s="7">
        <v>18</v>
      </c>
      <c r="E313" s="5">
        <f>+C313*D313</f>
        <v>846</v>
      </c>
    </row>
    <row r="314" spans="1:5" hidden="1" x14ac:dyDescent="0.25">
      <c r="A314" s="1" t="s">
        <v>299</v>
      </c>
      <c r="B314" s="6"/>
      <c r="C314" s="6"/>
      <c r="D314" s="7">
        <v>20</v>
      </c>
      <c r="E314" s="5">
        <f t="shared" ref="E314:E315" si="14">+C314*D314</f>
        <v>0</v>
      </c>
    </row>
    <row r="315" spans="1:5" x14ac:dyDescent="0.25">
      <c r="A315" s="1" t="s">
        <v>300</v>
      </c>
      <c r="B315" s="6"/>
      <c r="C315" s="6">
        <v>154</v>
      </c>
      <c r="D315" s="7">
        <v>58</v>
      </c>
      <c r="E315" s="5">
        <f t="shared" si="14"/>
        <v>8932</v>
      </c>
    </row>
    <row r="316" spans="1:5" x14ac:dyDescent="0.25">
      <c r="A316" s="1" t="s">
        <v>301</v>
      </c>
      <c r="B316" s="6">
        <f>700.2+40.8+209.2+71.6</f>
        <v>1021.8000000000001</v>
      </c>
      <c r="C316" s="6"/>
      <c r="D316" s="7">
        <v>48</v>
      </c>
      <c r="E316" s="5">
        <f>+B316*D316</f>
        <v>49046.400000000001</v>
      </c>
    </row>
    <row r="317" spans="1:5" x14ac:dyDescent="0.25">
      <c r="A317" s="1" t="s">
        <v>302</v>
      </c>
      <c r="B317" s="6">
        <f>799.3+622.2</f>
        <v>1421.5</v>
      </c>
      <c r="C317" s="6"/>
      <c r="D317" s="7">
        <v>54</v>
      </c>
      <c r="E317" s="5">
        <f>+B317*D317</f>
        <v>76761</v>
      </c>
    </row>
    <row r="318" spans="1:5" x14ac:dyDescent="0.25">
      <c r="A318" s="13"/>
      <c r="B318" s="13"/>
      <c r="C318" s="13"/>
      <c r="D318" s="14"/>
      <c r="E318" s="14"/>
    </row>
    <row r="319" spans="1:5" x14ac:dyDescent="0.25">
      <c r="A319" s="13"/>
      <c r="B319" s="13"/>
      <c r="C319" s="13"/>
      <c r="D319" s="8" t="s">
        <v>6</v>
      </c>
      <c r="E319" s="5">
        <f>SUM(E9:E318)</f>
        <v>1083477.69</v>
      </c>
    </row>
    <row r="320" spans="1:5" x14ac:dyDescent="0.25">
      <c r="A320" s="15"/>
    </row>
  </sheetData>
  <mergeCells count="4">
    <mergeCell ref="A1:A7"/>
    <mergeCell ref="B1:E3"/>
    <mergeCell ref="B4:E5"/>
    <mergeCell ref="B6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dcterms:created xsi:type="dcterms:W3CDTF">2020-09-01T15:35:00Z</dcterms:created>
  <dcterms:modified xsi:type="dcterms:W3CDTF">2020-09-02T15:02:55Z</dcterms:modified>
</cp:coreProperties>
</file>